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worksheets/sheet14.xml" ContentType="application/vnd.openxmlformats-officedocument.spreadsheetml.worksheet+xml"/>
  <Override PartName="/docProps/custom.xml" ContentType="application/vnd.openxmlformats-officedocument.custom-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styles.xml" ContentType="application/vnd.openxmlformats-officedocument.spreadsheetml.styl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orksheets/sheet12.xml" ContentType="application/vnd.openxmlformats-officedocument.spreadsheetml.worksheet+xml"/>
  <Override PartName="/xl/worksheets/sheet13.xml" ContentType="application/vnd.openxmlformats-officedocument.spreadsheetml.worksheet+xml"/>
  <Override PartName="/customXml/itemProps1.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5"/>
  <workbookPr defaultThemeVersion="166925"/>
  <mc:AlternateContent xmlns:mc="http://schemas.openxmlformats.org/markup-compatibility/2006">
    <mc:Choice Requires="x15">
      <x15ac:absPath xmlns:x15ac="http://schemas.microsoft.com/office/spreadsheetml/2010/11/ac" url="C:\Users\margr\Documents\1_UNICEF Humanitarian Data\References\1a_DUU_GeoSpatial\Geospatial Use Cases\CCRI\1_ClimateVulnerabilityIndex\Model_20210831_V3_1_Final\"/>
    </mc:Choice>
  </mc:AlternateContent>
  <xr:revisionPtr revIDLastSave="0" documentId="13_ncr:1_{ADADCFE7-0116-43AF-856A-8CFB028AC1CA}" xr6:coauthVersionLast="47" xr6:coauthVersionMax="47" xr10:uidLastSave="{00000000-0000-0000-0000-000000000000}"/>
  <bookViews>
    <workbookView xWindow="-120" yWindow="-120" windowWidth="29040" windowHeight="15840" xr2:uid="{6CB3CE90-F9C6-4C24-AD52-A566D96F4E33}"/>
  </bookViews>
  <sheets>
    <sheet name="Content" sheetId="21" r:id="rId1"/>
    <sheet name="CCRI" sheetId="17" r:id="rId2"/>
    <sheet name="Pillar1" sheetId="14" r:id="rId3"/>
    <sheet name="P1_IndicatorData" sheetId="11" r:id="rId4"/>
    <sheet name="P1_IndicatorYear" sheetId="12" r:id="rId5"/>
    <sheet name="P1_IndicatorSource" sheetId="13" r:id="rId6"/>
    <sheet name="Pillar2" sheetId="5" r:id="rId7"/>
    <sheet name="P2_IndicatorData" sheetId="1" r:id="rId8"/>
    <sheet name="P2_IndicatorYear" sheetId="3" r:id="rId9"/>
    <sheet name="P2_IndicatorSource" sheetId="4" r:id="rId10"/>
    <sheet name="Regions" sheetId="20" r:id="rId11"/>
    <sheet name="Metadata" sheetId="2" r:id="rId12"/>
    <sheet name="P2_DataMissing_hidden" sheetId="26" state="hidden" r:id="rId13"/>
    <sheet name="P2_ComponentsMissing_hidden" sheetId="27" state="hidden" r:id="rId14"/>
  </sheets>
  <definedNames>
    <definedName name="_xlnm._FilterDatabase" localSheetId="1" hidden="1">CCRI!$A$1:$AK$164</definedName>
    <definedName name="_xlnm._FilterDatabase" localSheetId="11" hidden="1">Metadata!$B$1:$S$127</definedName>
    <definedName name="_xlnm._FilterDatabase" localSheetId="3" hidden="1">P1_IndicatorData!$A$1:$BH$164</definedName>
    <definedName name="_xlnm._FilterDatabase" localSheetId="5" hidden="1">P1_IndicatorSource!$A$1:$BH$164</definedName>
    <definedName name="_xlnm._FilterDatabase" localSheetId="4" hidden="1">P1_IndicatorYear!$A$1:$BH$164</definedName>
    <definedName name="_xlnm._FilterDatabase" localSheetId="7" hidden="1">P2_IndicatorData!$A$1:$AD$164</definedName>
    <definedName name="_xlnm._FilterDatabase" localSheetId="9" hidden="1">P2_IndicatorSource!$A$1:$AD$164</definedName>
    <definedName name="_xlnm._FilterDatabase" localSheetId="8" hidden="1">P2_IndicatorYear!$A$1:$AD$164</definedName>
    <definedName name="_xlnm._FilterDatabase" localSheetId="2" hidden="1">Pillar1!$A$1:$BI$166</definedName>
    <definedName name="_xlnm._FilterDatabase" localSheetId="6" hidden="1">Pillar2!$A$1:$AN$166</definedName>
    <definedName name="_xlnm._FilterDatabase" localSheetId="10" hidden="1">Regions!$A$1:$N$164</definedName>
    <definedName name="_ftn1" localSheetId="11">Metadata!#REF!</definedName>
    <definedName name="_ftnref1" localSheetId="11">Metadata!#REF!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2" i="11" l="1"/>
  <c r="AA2" i="14" s="1"/>
  <c r="AR3" i="11"/>
  <c r="AA3" i="14" s="1"/>
  <c r="AR4" i="11"/>
  <c r="AA4" i="14" s="1"/>
  <c r="AR5" i="11"/>
  <c r="AA5" i="14" s="1"/>
  <c r="AR6" i="11"/>
  <c r="AA6" i="14" s="1"/>
  <c r="AR7" i="11"/>
  <c r="AR8" i="11"/>
  <c r="AA8" i="14" s="1"/>
  <c r="AR9" i="11"/>
  <c r="AA9" i="14" s="1"/>
  <c r="AR10" i="11"/>
  <c r="AR11" i="11"/>
  <c r="AR12" i="11"/>
  <c r="AA12" i="14" s="1"/>
  <c r="AR13" i="11"/>
  <c r="AA13" i="14" s="1"/>
  <c r="AR14" i="11"/>
  <c r="AA14" i="14" s="1"/>
  <c r="AR15" i="11"/>
  <c r="AA15" i="14" s="1"/>
  <c r="AR16" i="11"/>
  <c r="AA16" i="14" s="1"/>
  <c r="AR17" i="11"/>
  <c r="AA17" i="14" s="1"/>
  <c r="AR18" i="11"/>
  <c r="AA18" i="14" s="1"/>
  <c r="AR19" i="11"/>
  <c r="AA19" i="14" s="1"/>
  <c r="AR20" i="11"/>
  <c r="AA20" i="14" s="1"/>
  <c r="AR21" i="11"/>
  <c r="AA21" i="14" s="1"/>
  <c r="AR22" i="11"/>
  <c r="AR23" i="11"/>
  <c r="AA23" i="14" s="1"/>
  <c r="AR24" i="11"/>
  <c r="AA24" i="14" s="1"/>
  <c r="AR25" i="11"/>
  <c r="AR26" i="11"/>
  <c r="AA26" i="14" s="1"/>
  <c r="AR27" i="11"/>
  <c r="AA27" i="14" s="1"/>
  <c r="AR28" i="11"/>
  <c r="AA28" i="14" s="1"/>
  <c r="AR29" i="11"/>
  <c r="AA29" i="14" s="1"/>
  <c r="AR30" i="11"/>
  <c r="AA30" i="14" s="1"/>
  <c r="AR31" i="11"/>
  <c r="AA31" i="14" s="1"/>
  <c r="AR32" i="11"/>
  <c r="AA32" i="14" s="1"/>
  <c r="AR33" i="11"/>
  <c r="AA33" i="14" s="1"/>
  <c r="AR34" i="11"/>
  <c r="AA34" i="14" s="1"/>
  <c r="AR35" i="11"/>
  <c r="AR36" i="11"/>
  <c r="AA36" i="14" s="1"/>
  <c r="AR37" i="11"/>
  <c r="AA37" i="14" s="1"/>
  <c r="AR38" i="11"/>
  <c r="AA38" i="14" s="1"/>
  <c r="AR39" i="11"/>
  <c r="AR40" i="11"/>
  <c r="AR41" i="11"/>
  <c r="AA41" i="14" s="1"/>
  <c r="AR42" i="11"/>
  <c r="AA42" i="14" s="1"/>
  <c r="AR43" i="11"/>
  <c r="AA43" i="14" s="1"/>
  <c r="AR44" i="11"/>
  <c r="AA44" i="14" s="1"/>
  <c r="AR45" i="11"/>
  <c r="AA45" i="14" s="1"/>
  <c r="AR46" i="11"/>
  <c r="AA46" i="14" s="1"/>
  <c r="AR47" i="11"/>
  <c r="AA47" i="14" s="1"/>
  <c r="AR48" i="11"/>
  <c r="AA48" i="14" s="1"/>
  <c r="AR49" i="11"/>
  <c r="AA49" i="14" s="1"/>
  <c r="AR50" i="11"/>
  <c r="AA50" i="14" s="1"/>
  <c r="AR51" i="11"/>
  <c r="AA51" i="14" s="1"/>
  <c r="AR52" i="11"/>
  <c r="AR53" i="11"/>
  <c r="AA53" i="14" s="1"/>
  <c r="AR54" i="11"/>
  <c r="AA54" i="14" s="1"/>
  <c r="AR55" i="11"/>
  <c r="AA55" i="14" s="1"/>
  <c r="AR56" i="11"/>
  <c r="AA56" i="14" s="1"/>
  <c r="AR57" i="11"/>
  <c r="AR58" i="11"/>
  <c r="AR59" i="11"/>
  <c r="AA59" i="14" s="1"/>
  <c r="AR60" i="11"/>
  <c r="AA60" i="14" s="1"/>
  <c r="AR61" i="11"/>
  <c r="AA61" i="14" s="1"/>
  <c r="AR62" i="11"/>
  <c r="AA62" i="14" s="1"/>
  <c r="AR63" i="11"/>
  <c r="AA63" i="14" s="1"/>
  <c r="AR64" i="11"/>
  <c r="AA64" i="14" s="1"/>
  <c r="AR65" i="11"/>
  <c r="AA65" i="14" s="1"/>
  <c r="AR66" i="11"/>
  <c r="AA66" i="14" s="1"/>
  <c r="AR67" i="11"/>
  <c r="AA67" i="14" s="1"/>
  <c r="AR68" i="11"/>
  <c r="AA68" i="14" s="1"/>
  <c r="AR69" i="11"/>
  <c r="AA69" i="14" s="1"/>
  <c r="AR70" i="11"/>
  <c r="AA70" i="14" s="1"/>
  <c r="AR71" i="11"/>
  <c r="AA71" i="14" s="1"/>
  <c r="AR72" i="11"/>
  <c r="AA72" i="14" s="1"/>
  <c r="AR73" i="11"/>
  <c r="AR74" i="11"/>
  <c r="AA74" i="14" s="1"/>
  <c r="AR75" i="11"/>
  <c r="AA75" i="14" s="1"/>
  <c r="AR76" i="11"/>
  <c r="AA76" i="14" s="1"/>
  <c r="AR77" i="11"/>
  <c r="AR78" i="11"/>
  <c r="AA78" i="14" s="1"/>
  <c r="AR79" i="11"/>
  <c r="AA79" i="14" s="1"/>
  <c r="AR80" i="11"/>
  <c r="AA80" i="14" s="1"/>
  <c r="AR81" i="11"/>
  <c r="AR82" i="11"/>
  <c r="AA82" i="14" s="1"/>
  <c r="AR83" i="11"/>
  <c r="AA83" i="14" s="1"/>
  <c r="AR84" i="11"/>
  <c r="AA84" i="14" s="1"/>
  <c r="AR85" i="11"/>
  <c r="AR86" i="11"/>
  <c r="AR87" i="11"/>
  <c r="AA87" i="14" s="1"/>
  <c r="AR88" i="11"/>
  <c r="AA88" i="14" s="1"/>
  <c r="AR89" i="11"/>
  <c r="AA89" i="14" s="1"/>
  <c r="AR90" i="11"/>
  <c r="AA90" i="14" s="1"/>
  <c r="AR91" i="11"/>
  <c r="AR92" i="11"/>
  <c r="AA92" i="14" s="1"/>
  <c r="AR93" i="11"/>
  <c r="AA93" i="14" s="1"/>
  <c r="AR94" i="11"/>
  <c r="AA94" i="14" s="1"/>
  <c r="AR95" i="11"/>
  <c r="AA95" i="14" s="1"/>
  <c r="AR96" i="11"/>
  <c r="AR97" i="11"/>
  <c r="AA97" i="14" s="1"/>
  <c r="AR98" i="11"/>
  <c r="AA98" i="14" s="1"/>
  <c r="AR99" i="11"/>
  <c r="AA99" i="14" s="1"/>
  <c r="AR100" i="11"/>
  <c r="AA100" i="14" s="1"/>
  <c r="AR101" i="11"/>
  <c r="AA101" i="14" s="1"/>
  <c r="AR102" i="11"/>
  <c r="AA102" i="14" s="1"/>
  <c r="AR103" i="11"/>
  <c r="AA103" i="14" s="1"/>
  <c r="AR104" i="11"/>
  <c r="AA104" i="14" s="1"/>
  <c r="AR105" i="11"/>
  <c r="AA105" i="14" s="1"/>
  <c r="AR106" i="11"/>
  <c r="AA106" i="14" s="1"/>
  <c r="AR107" i="11"/>
  <c r="AA107" i="14" s="1"/>
  <c r="AR108" i="11"/>
  <c r="AA108" i="14" s="1"/>
  <c r="AR109" i="11"/>
  <c r="AA109" i="14" s="1"/>
  <c r="AR110" i="11"/>
  <c r="AA110" i="14" s="1"/>
  <c r="AR111" i="11"/>
  <c r="AA111" i="14" s="1"/>
  <c r="AR112" i="11"/>
  <c r="AA112" i="14" s="1"/>
  <c r="AR113" i="11"/>
  <c r="AA113" i="14" s="1"/>
  <c r="AR114" i="11"/>
  <c r="AA114" i="14" s="1"/>
  <c r="AR115" i="11"/>
  <c r="AR116" i="11"/>
  <c r="AA116" i="14" s="1"/>
  <c r="AR117" i="11"/>
  <c r="AA117" i="14" s="1"/>
  <c r="AR118" i="11"/>
  <c r="AA118" i="14" s="1"/>
  <c r="AR119" i="11"/>
  <c r="AA119" i="14" s="1"/>
  <c r="AR120" i="11"/>
  <c r="AA120" i="14" s="1"/>
  <c r="AR121" i="11"/>
  <c r="AA121" i="14" s="1"/>
  <c r="AR122" i="11"/>
  <c r="AR123" i="11"/>
  <c r="AA123" i="14" s="1"/>
  <c r="AR124" i="11"/>
  <c r="AA124" i="14" s="1"/>
  <c r="AR125" i="11"/>
  <c r="AA125" i="14" s="1"/>
  <c r="AR126" i="11"/>
  <c r="AA126" i="14" s="1"/>
  <c r="AR127" i="11"/>
  <c r="AR128" i="11"/>
  <c r="AA128" i="14" s="1"/>
  <c r="AR129" i="11"/>
  <c r="AA129" i="14" s="1"/>
  <c r="AR130" i="11"/>
  <c r="AA130" i="14" s="1"/>
  <c r="AR131" i="11"/>
  <c r="AA131" i="14" s="1"/>
  <c r="AR132" i="11"/>
  <c r="AA132" i="14" s="1"/>
  <c r="AR133" i="11"/>
  <c r="AA133" i="14" s="1"/>
  <c r="AR134" i="11"/>
  <c r="AR135" i="11"/>
  <c r="AA135" i="14" s="1"/>
  <c r="AR136" i="11"/>
  <c r="AA136" i="14" s="1"/>
  <c r="AR137" i="11"/>
  <c r="AA137" i="14" s="1"/>
  <c r="AR138" i="11"/>
  <c r="AA138" i="14" s="1"/>
  <c r="AR139" i="11"/>
  <c r="AA139" i="14" s="1"/>
  <c r="AR140" i="11"/>
  <c r="AR141" i="11"/>
  <c r="AA141" i="14" s="1"/>
  <c r="AR142" i="11"/>
  <c r="AA142" i="14" s="1"/>
  <c r="AR143" i="11"/>
  <c r="AA143" i="14" s="1"/>
  <c r="AR144" i="11"/>
  <c r="AA144" i="14" s="1"/>
  <c r="AR145" i="11"/>
  <c r="AR146" i="11"/>
  <c r="AA146" i="14" s="1"/>
  <c r="AR147" i="11"/>
  <c r="AA147" i="14" s="1"/>
  <c r="AR148" i="11"/>
  <c r="AA148" i="14" s="1"/>
  <c r="AR149" i="11"/>
  <c r="AA149" i="14" s="1"/>
  <c r="AR150" i="11"/>
  <c r="AA150" i="14" s="1"/>
  <c r="AR151" i="11"/>
  <c r="AA151" i="14" s="1"/>
  <c r="AR152" i="11"/>
  <c r="AA152" i="14" s="1"/>
  <c r="AR153" i="11"/>
  <c r="AA153" i="14" s="1"/>
  <c r="AR154" i="11"/>
  <c r="AA154" i="14" s="1"/>
  <c r="AR155" i="11"/>
  <c r="AA155" i="14" s="1"/>
  <c r="AR156" i="11"/>
  <c r="AA156" i="14" s="1"/>
  <c r="AR157" i="11"/>
  <c r="AA157" i="14" s="1"/>
  <c r="AR158" i="11"/>
  <c r="AA158" i="14" s="1"/>
  <c r="AR159" i="11"/>
  <c r="AA159" i="14" s="1"/>
  <c r="AR160" i="11"/>
  <c r="AA160" i="14" s="1"/>
  <c r="AR161" i="11"/>
  <c r="AA161" i="14" s="1"/>
  <c r="AR162" i="11"/>
  <c r="AA162" i="14" s="1"/>
  <c r="AR163" i="11"/>
  <c r="AA163" i="14" s="1"/>
  <c r="AR164" i="11"/>
  <c r="AA164" i="14" s="1"/>
  <c r="AS39" i="11" l="1"/>
  <c r="AB39" i="14" s="1"/>
  <c r="AA39" i="14"/>
  <c r="AS145" i="11"/>
  <c r="AB145" i="14" s="1"/>
  <c r="AA145" i="14"/>
  <c r="AS40" i="11"/>
  <c r="AB40" i="14" s="1"/>
  <c r="AA40" i="14"/>
  <c r="AS81" i="11"/>
  <c r="AB81" i="14" s="1"/>
  <c r="AA81" i="14"/>
  <c r="AS134" i="11"/>
  <c r="AB134" i="14" s="1"/>
  <c r="AA134" i="14"/>
  <c r="AS73" i="11"/>
  <c r="AB73" i="14" s="1"/>
  <c r="AA73" i="14"/>
  <c r="AS52" i="11"/>
  <c r="AB52" i="14" s="1"/>
  <c r="AA52" i="14"/>
  <c r="AS86" i="11"/>
  <c r="AB86" i="14" s="1"/>
  <c r="AA86" i="14"/>
  <c r="AS58" i="11"/>
  <c r="AB58" i="14" s="1"/>
  <c r="AA58" i="14"/>
  <c r="AS10" i="11"/>
  <c r="AB10" i="14" s="1"/>
  <c r="AA10" i="14"/>
  <c r="AS96" i="11"/>
  <c r="AB96" i="14" s="1"/>
  <c r="AA96" i="14"/>
  <c r="AS25" i="11"/>
  <c r="AB25" i="14" s="1"/>
  <c r="AA25" i="14"/>
  <c r="AS85" i="11"/>
  <c r="AB85" i="14" s="1"/>
  <c r="AA85" i="14"/>
  <c r="AS57" i="11"/>
  <c r="AB57" i="14" s="1"/>
  <c r="AA57" i="14"/>
  <c r="AS35" i="11"/>
  <c r="AB35" i="14" s="1"/>
  <c r="AA35" i="14"/>
  <c r="AS22" i="11"/>
  <c r="AB22" i="14" s="1"/>
  <c r="AA22" i="14"/>
  <c r="AS127" i="11"/>
  <c r="AB127" i="14" s="1"/>
  <c r="AA127" i="14"/>
  <c r="AS11" i="11"/>
  <c r="AB11" i="14" s="1"/>
  <c r="AA11" i="14"/>
  <c r="AS140" i="11"/>
  <c r="AB140" i="14" s="1"/>
  <c r="AA140" i="14"/>
  <c r="AS115" i="11"/>
  <c r="AB115" i="14" s="1"/>
  <c r="AA115" i="14"/>
  <c r="AS77" i="11"/>
  <c r="AB77" i="14" s="1"/>
  <c r="AA77" i="14"/>
  <c r="AS122" i="11"/>
  <c r="AB122" i="14" s="1"/>
  <c r="AA122" i="14"/>
  <c r="AS91" i="11"/>
  <c r="AB91" i="14" s="1"/>
  <c r="AA91" i="14"/>
  <c r="AS7" i="11"/>
  <c r="AB7" i="14" s="1"/>
  <c r="AA7" i="14"/>
  <c r="BD20" i="11"/>
  <c r="BD26" i="11"/>
  <c r="BD40" i="11"/>
  <c r="BD47" i="11"/>
  <c r="BD54" i="11"/>
  <c r="BD68" i="11"/>
  <c r="BD76" i="11"/>
  <c r="BD82" i="11"/>
  <c r="BD90" i="11"/>
  <c r="BD107" i="11"/>
  <c r="BD114" i="11"/>
  <c r="BD121" i="11"/>
  <c r="BD137" i="11"/>
  <c r="BD145" i="11"/>
  <c r="BD149" i="11"/>
  <c r="BD155" i="11"/>
  <c r="BD162" i="11"/>
  <c r="BD3" i="11"/>
  <c r="BD4" i="11"/>
  <c r="BD5" i="11"/>
  <c r="BD7" i="11"/>
  <c r="BD8" i="11"/>
  <c r="BD9" i="11"/>
  <c r="BD10" i="11"/>
  <c r="BD11" i="11"/>
  <c r="BD12" i="11"/>
  <c r="BD13" i="11"/>
  <c r="BD14" i="11"/>
  <c r="BD15" i="11"/>
  <c r="BD16" i="11"/>
  <c r="BD17" i="11"/>
  <c r="BD18" i="11"/>
  <c r="BD19" i="11"/>
  <c r="BD21" i="11"/>
  <c r="BD22" i="11"/>
  <c r="BD23" i="11"/>
  <c r="BD24" i="11"/>
  <c r="BD25" i="11"/>
  <c r="BD27" i="11"/>
  <c r="BD28" i="11"/>
  <c r="BD29" i="11"/>
  <c r="BD30" i="11"/>
  <c r="BD31" i="11"/>
  <c r="BD32" i="11"/>
  <c r="BD33" i="11"/>
  <c r="BD34" i="11"/>
  <c r="BD35" i="11"/>
  <c r="BD36" i="11"/>
  <c r="BD37" i="11"/>
  <c r="BD38" i="11"/>
  <c r="BD39" i="11"/>
  <c r="BD41" i="11"/>
  <c r="BD42" i="11"/>
  <c r="BD43" i="11"/>
  <c r="BD44" i="11"/>
  <c r="BD45" i="11"/>
  <c r="BD46" i="11"/>
  <c r="BD48" i="11"/>
  <c r="BD49" i="11"/>
  <c r="BD50" i="11"/>
  <c r="BD51" i="11"/>
  <c r="BD52" i="11"/>
  <c r="BD53" i="11"/>
  <c r="BD55" i="11"/>
  <c r="BD56" i="11"/>
  <c r="BD57" i="11"/>
  <c r="BD58" i="11"/>
  <c r="BD59" i="11"/>
  <c r="BD60" i="11"/>
  <c r="BD61" i="11"/>
  <c r="BD62" i="11"/>
  <c r="BD63" i="11"/>
  <c r="BD64" i="11"/>
  <c r="BD65" i="11"/>
  <c r="BD66" i="11"/>
  <c r="BD67" i="11"/>
  <c r="BD69" i="11"/>
  <c r="BD70" i="11"/>
  <c r="BD71" i="11"/>
  <c r="BD72" i="11"/>
  <c r="BD73" i="11"/>
  <c r="BD74" i="11"/>
  <c r="BD75" i="11"/>
  <c r="BD77" i="11"/>
  <c r="BD78" i="11"/>
  <c r="BD79" i="11"/>
  <c r="BD80" i="11"/>
  <c r="BD81" i="11"/>
  <c r="BD83" i="11"/>
  <c r="BD84" i="11"/>
  <c r="BD85" i="11"/>
  <c r="BD86" i="11"/>
  <c r="BD87" i="11"/>
  <c r="BD88" i="11"/>
  <c r="BD89" i="11"/>
  <c r="BD91" i="11"/>
  <c r="BD92" i="11"/>
  <c r="BD93" i="11"/>
  <c r="BD94" i="11"/>
  <c r="BD95" i="11"/>
  <c r="BD96" i="11"/>
  <c r="BD97" i="11"/>
  <c r="BD98" i="11"/>
  <c r="BD99" i="11"/>
  <c r="BD100" i="11"/>
  <c r="BD101" i="11"/>
  <c r="BD102" i="11"/>
  <c r="BD103" i="11"/>
  <c r="BD104" i="11"/>
  <c r="BD105" i="11"/>
  <c r="BD106" i="11"/>
  <c r="BD108" i="11"/>
  <c r="BD109" i="11"/>
  <c r="BD110" i="11"/>
  <c r="BD111" i="11"/>
  <c r="BD112" i="11"/>
  <c r="BD113" i="11"/>
  <c r="BD115" i="11"/>
  <c r="BD116" i="11"/>
  <c r="BD117" i="11"/>
  <c r="BD118" i="11"/>
  <c r="BD119" i="11"/>
  <c r="BD120" i="11"/>
  <c r="BD122" i="11"/>
  <c r="BD123" i="11"/>
  <c r="BD124" i="11"/>
  <c r="BD125" i="11"/>
  <c r="BD126" i="11"/>
  <c r="BD127" i="11"/>
  <c r="BD128" i="11"/>
  <c r="BD129" i="11"/>
  <c r="BD130" i="11"/>
  <c r="BD131" i="11"/>
  <c r="BD132" i="11"/>
  <c r="BD133" i="11"/>
  <c r="BD134" i="11"/>
  <c r="BD135" i="11"/>
  <c r="BD136" i="11"/>
  <c r="BD138" i="11"/>
  <c r="BD139" i="11"/>
  <c r="BD140" i="11"/>
  <c r="BD141" i="11"/>
  <c r="BD142" i="11"/>
  <c r="BD143" i="11"/>
  <c r="BD144" i="11"/>
  <c r="BD146" i="11"/>
  <c r="BD147" i="11"/>
  <c r="BD148" i="11"/>
  <c r="BD150" i="11"/>
  <c r="BD151" i="11"/>
  <c r="BD152" i="11"/>
  <c r="BD153" i="11"/>
  <c r="BD154" i="11"/>
  <c r="BD156" i="11"/>
  <c r="BD157" i="11"/>
  <c r="BD158" i="11"/>
  <c r="BD159" i="11"/>
  <c r="BD160" i="11"/>
  <c r="BD161" i="11"/>
  <c r="BD163" i="11"/>
  <c r="BD164" i="11"/>
  <c r="H2"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AI106" i="14" l="1"/>
  <c r="AI62" i="14"/>
  <c r="AI107" i="14"/>
  <c r="AI105" i="14"/>
  <c r="BE69" i="11"/>
  <c r="AJ69" i="14" s="1"/>
  <c r="AI69" i="14"/>
  <c r="AI159" i="14"/>
  <c r="AI147" i="14"/>
  <c r="AI138" i="14"/>
  <c r="AI130" i="14"/>
  <c r="AI127" i="14"/>
  <c r="AI118" i="14"/>
  <c r="AI103" i="14"/>
  <c r="AI91" i="14"/>
  <c r="AI81" i="14"/>
  <c r="AI74" i="14"/>
  <c r="AI66" i="14"/>
  <c r="AI58" i="14"/>
  <c r="BE50" i="11"/>
  <c r="AJ50" i="14" s="1"/>
  <c r="AI50" i="14"/>
  <c r="AI42" i="14"/>
  <c r="AI34" i="14"/>
  <c r="AI18" i="14"/>
  <c r="AI82" i="14"/>
  <c r="AI26" i="14"/>
  <c r="AI163" i="14"/>
  <c r="AI99" i="14"/>
  <c r="AI54" i="14"/>
  <c r="AI161" i="14"/>
  <c r="BE122" i="11"/>
  <c r="AJ122" i="14" s="1"/>
  <c r="AI122" i="14"/>
  <c r="AI61" i="14"/>
  <c r="AI47" i="14"/>
  <c r="AI158" i="14"/>
  <c r="AI151" i="14"/>
  <c r="AI146" i="14"/>
  <c r="AI136" i="14"/>
  <c r="AI129" i="14"/>
  <c r="AI126" i="14"/>
  <c r="AI117" i="14"/>
  <c r="AI110" i="14"/>
  <c r="AI102" i="14"/>
  <c r="BE97" i="11"/>
  <c r="AJ97" i="14" s="1"/>
  <c r="AI97" i="14"/>
  <c r="AI89" i="14"/>
  <c r="AI73" i="14"/>
  <c r="AI65" i="14"/>
  <c r="AI57" i="14"/>
  <c r="AI49" i="14"/>
  <c r="AI41" i="14"/>
  <c r="AI33" i="14"/>
  <c r="AI25" i="14"/>
  <c r="AI17" i="14"/>
  <c r="AI10" i="14"/>
  <c r="AI4" i="14"/>
  <c r="AI76" i="14"/>
  <c r="AI20" i="14"/>
  <c r="AI70" i="14"/>
  <c r="BE30" i="11"/>
  <c r="AJ30" i="14" s="1"/>
  <c r="AI30" i="14"/>
  <c r="AI132" i="14"/>
  <c r="AI53" i="14"/>
  <c r="AI157" i="14"/>
  <c r="AI150" i="14"/>
  <c r="AI144" i="14"/>
  <c r="AI135" i="14"/>
  <c r="AI128" i="14"/>
  <c r="AI125" i="14"/>
  <c r="BE116" i="11"/>
  <c r="AJ116" i="14" s="1"/>
  <c r="AI116" i="14"/>
  <c r="AI109" i="14"/>
  <c r="AI101" i="14"/>
  <c r="BE96" i="11"/>
  <c r="AJ96" i="14" s="1"/>
  <c r="AI96" i="14"/>
  <c r="AI88" i="14"/>
  <c r="AI80" i="14"/>
  <c r="AI72" i="14"/>
  <c r="BE64" i="11"/>
  <c r="AJ64" i="14" s="1"/>
  <c r="AI64" i="14"/>
  <c r="AI56" i="14"/>
  <c r="AI48" i="14"/>
  <c r="AI39" i="14"/>
  <c r="AI32" i="14"/>
  <c r="AI24" i="14"/>
  <c r="AI16" i="14"/>
  <c r="AI9" i="14"/>
  <c r="AI3" i="14"/>
  <c r="AI121" i="14"/>
  <c r="AI68" i="14"/>
  <c r="AI133" i="14"/>
  <c r="AI86" i="14"/>
  <c r="AI37" i="14"/>
  <c r="AI155" i="14"/>
  <c r="AI141" i="14"/>
  <c r="AI94" i="14"/>
  <c r="AI13" i="14"/>
  <c r="AI164" i="14"/>
  <c r="AI156" i="14"/>
  <c r="AI143" i="14"/>
  <c r="BE134" i="11"/>
  <c r="AJ134" i="14" s="1"/>
  <c r="AI134" i="14"/>
  <c r="AI124" i="14"/>
  <c r="AI115" i="14"/>
  <c r="AI108" i="14"/>
  <c r="AI100" i="14"/>
  <c r="AI95" i="14"/>
  <c r="AI87" i="14"/>
  <c r="AI79" i="14"/>
  <c r="AI71" i="14"/>
  <c r="AI63" i="14"/>
  <c r="AI55" i="14"/>
  <c r="AI46" i="14"/>
  <c r="AI38" i="14"/>
  <c r="AI31" i="14"/>
  <c r="AI23" i="14"/>
  <c r="AI15" i="14"/>
  <c r="AI8" i="14"/>
  <c r="AI162" i="14"/>
  <c r="AI114" i="14"/>
  <c r="AI14" i="14"/>
  <c r="AI154" i="14"/>
  <c r="AI123" i="14"/>
  <c r="AI78" i="14"/>
  <c r="AI22" i="14"/>
  <c r="AI85" i="14"/>
  <c r="AI29" i="14"/>
  <c r="AI160" i="14"/>
  <c r="AI152" i="14"/>
  <c r="AI148" i="14"/>
  <c r="AI140" i="14"/>
  <c r="AI120" i="14"/>
  <c r="AI112" i="14"/>
  <c r="AI93" i="14"/>
  <c r="AI84" i="14"/>
  <c r="AI67" i="14"/>
  <c r="AI60" i="14"/>
  <c r="AI52" i="14"/>
  <c r="AI44" i="14"/>
  <c r="AI35" i="14"/>
  <c r="AI28" i="14"/>
  <c r="AI21" i="14"/>
  <c r="AI12" i="14"/>
  <c r="AI145" i="14"/>
  <c r="AI40" i="14"/>
  <c r="AI142" i="14"/>
  <c r="AI45" i="14"/>
  <c r="AI7" i="14"/>
  <c r="AI153" i="14"/>
  <c r="AI113" i="14"/>
  <c r="AI77" i="14"/>
  <c r="AI36" i="14"/>
  <c r="AI149" i="14"/>
  <c r="AI139" i="14"/>
  <c r="AI131" i="14"/>
  <c r="AI119" i="14"/>
  <c r="AI111" i="14"/>
  <c r="AI104" i="14"/>
  <c r="AI98" i="14"/>
  <c r="AI92" i="14"/>
  <c r="AI83" i="14"/>
  <c r="AI75" i="14"/>
  <c r="AI59" i="14"/>
  <c r="AI51" i="14"/>
  <c r="BE43" i="11"/>
  <c r="AJ43" i="14" s="1"/>
  <c r="AI43" i="14"/>
  <c r="AI27" i="14"/>
  <c r="AI19" i="14"/>
  <c r="BE11" i="11"/>
  <c r="AJ11" i="14" s="1"/>
  <c r="AI11" i="14"/>
  <c r="AI5" i="14"/>
  <c r="AI137" i="14"/>
  <c r="AI90" i="14"/>
  <c r="BD6" i="11"/>
  <c r="BD2" i="11"/>
  <c r="AI2" i="14" s="1"/>
  <c r="BG11" i="14" l="1"/>
  <c r="R11" i="17" s="1"/>
  <c r="BG96" i="14"/>
  <c r="R96" i="17" s="1"/>
  <c r="BG69" i="14"/>
  <c r="R69" i="17" s="1"/>
  <c r="BG64" i="14"/>
  <c r="R64" i="17" s="1"/>
  <c r="BG134" i="14"/>
  <c r="R134" i="17" s="1"/>
  <c r="BG122" i="14"/>
  <c r="BG97" i="14"/>
  <c r="R97" i="17" s="1"/>
  <c r="BG30" i="14"/>
  <c r="R30" i="17" s="1"/>
  <c r="BG50" i="14"/>
  <c r="R50" i="17" s="1"/>
  <c r="BG116" i="14"/>
  <c r="R116" i="17" s="1"/>
  <c r="BG43" i="14"/>
  <c r="AI6" i="14"/>
  <c r="N2" i="26"/>
  <c r="N3" i="26"/>
  <c r="N4" i="26"/>
  <c r="N5" i="26"/>
  <c r="N6" i="26"/>
  <c r="N7" i="26"/>
  <c r="N8" i="26"/>
  <c r="N9" i="26"/>
  <c r="N10" i="26"/>
  <c r="N11" i="26"/>
  <c r="N12" i="26"/>
  <c r="N13" i="26"/>
  <c r="N14" i="26"/>
  <c r="N15" i="26"/>
  <c r="N16" i="26"/>
  <c r="N17" i="26"/>
  <c r="N18" i="26"/>
  <c r="N19" i="26"/>
  <c r="N20" i="26"/>
  <c r="N21" i="26"/>
  <c r="N22" i="26"/>
  <c r="N23" i="26"/>
  <c r="N24" i="26"/>
  <c r="N25" i="26"/>
  <c r="N26" i="26"/>
  <c r="N27" i="26"/>
  <c r="N28" i="26"/>
  <c r="N29" i="26"/>
  <c r="N30" i="26"/>
  <c r="N31" i="26"/>
  <c r="N32" i="26"/>
  <c r="N33" i="26"/>
  <c r="N34" i="26"/>
  <c r="N35" i="26"/>
  <c r="N36" i="26"/>
  <c r="N37" i="26"/>
  <c r="N38" i="26"/>
  <c r="N39" i="26"/>
  <c r="N40" i="26"/>
  <c r="N41" i="26"/>
  <c r="N42" i="26"/>
  <c r="N43" i="26"/>
  <c r="N44" i="26"/>
  <c r="N45" i="26"/>
  <c r="N46" i="26"/>
  <c r="N47" i="26"/>
  <c r="N48" i="26"/>
  <c r="N49" i="26"/>
  <c r="N50" i="26"/>
  <c r="N51" i="26"/>
  <c r="N52" i="26"/>
  <c r="N53" i="26"/>
  <c r="N54" i="26"/>
  <c r="N55" i="26"/>
  <c r="N56" i="26"/>
  <c r="N57" i="26"/>
  <c r="N58" i="26"/>
  <c r="N59" i="26"/>
  <c r="N60" i="26"/>
  <c r="N61" i="26"/>
  <c r="N62" i="26"/>
  <c r="N63" i="26"/>
  <c r="N64" i="26"/>
  <c r="N65" i="26"/>
  <c r="N66" i="26"/>
  <c r="N67" i="26"/>
  <c r="N68" i="26"/>
  <c r="N69" i="26"/>
  <c r="N70" i="26"/>
  <c r="N71" i="26"/>
  <c r="N72" i="26"/>
  <c r="N73" i="26"/>
  <c r="N74" i="26"/>
  <c r="N75" i="26"/>
  <c r="N76" i="26"/>
  <c r="N77" i="26"/>
  <c r="N78" i="26"/>
  <c r="N79" i="26"/>
  <c r="N80" i="26"/>
  <c r="N81" i="26"/>
  <c r="N82" i="26"/>
  <c r="N83" i="26"/>
  <c r="N84" i="26"/>
  <c r="N85" i="26"/>
  <c r="N86" i="26"/>
  <c r="N87" i="26"/>
  <c r="N88" i="26"/>
  <c r="N89" i="26"/>
  <c r="N90" i="26"/>
  <c r="N91" i="26"/>
  <c r="N92" i="26"/>
  <c r="N93" i="26"/>
  <c r="N94" i="26"/>
  <c r="N95" i="26"/>
  <c r="N96" i="26"/>
  <c r="N97" i="26"/>
  <c r="N98" i="26"/>
  <c r="N99" i="26"/>
  <c r="N100" i="26"/>
  <c r="N101" i="26"/>
  <c r="N102" i="26"/>
  <c r="N103" i="26"/>
  <c r="N104" i="26"/>
  <c r="N105" i="26"/>
  <c r="N106" i="26"/>
  <c r="N107" i="26"/>
  <c r="N108" i="26"/>
  <c r="N109" i="26"/>
  <c r="N110" i="26"/>
  <c r="N111" i="26"/>
  <c r="N112" i="26"/>
  <c r="N113" i="26"/>
  <c r="N114" i="26"/>
  <c r="N115" i="26"/>
  <c r="N116" i="26"/>
  <c r="N117" i="26"/>
  <c r="N118" i="26"/>
  <c r="N119" i="26"/>
  <c r="N120" i="26"/>
  <c r="N121" i="26"/>
  <c r="N122" i="26"/>
  <c r="N123" i="26"/>
  <c r="N124" i="26"/>
  <c r="N125" i="26"/>
  <c r="N126" i="26"/>
  <c r="N127" i="26"/>
  <c r="N128" i="26"/>
  <c r="N129" i="26"/>
  <c r="N130" i="26"/>
  <c r="N131" i="26"/>
  <c r="N132" i="26"/>
  <c r="N133" i="26"/>
  <c r="N134" i="26"/>
  <c r="N135" i="26"/>
  <c r="N136" i="26"/>
  <c r="N137" i="26"/>
  <c r="N138" i="26"/>
  <c r="N139" i="26"/>
  <c r="N140" i="26"/>
  <c r="N141" i="26"/>
  <c r="N142" i="26"/>
  <c r="N143" i="26"/>
  <c r="N144" i="26"/>
  <c r="N145" i="26"/>
  <c r="N146" i="26"/>
  <c r="N147" i="26"/>
  <c r="N148" i="26"/>
  <c r="N149" i="26"/>
  <c r="N150" i="26"/>
  <c r="N151" i="26"/>
  <c r="N152" i="26"/>
  <c r="N153" i="26"/>
  <c r="N154" i="26"/>
  <c r="N155" i="26"/>
  <c r="N156" i="26"/>
  <c r="N157" i="26"/>
  <c r="N158" i="26"/>
  <c r="N159" i="26"/>
  <c r="N160" i="26"/>
  <c r="N161" i="26"/>
  <c r="N162" i="26"/>
  <c r="N163" i="26"/>
  <c r="N164" i="26"/>
  <c r="N165" i="26"/>
  <c r="N166" i="26"/>
  <c r="N167" i="26"/>
  <c r="N168" i="26"/>
  <c r="N169" i="26"/>
  <c r="N170" i="26"/>
  <c r="N171" i="26"/>
  <c r="N172" i="26"/>
  <c r="N173" i="26"/>
  <c r="N174" i="26"/>
  <c r="N175" i="26"/>
  <c r="N176" i="26"/>
  <c r="N177" i="26"/>
  <c r="N178" i="26"/>
  <c r="N179" i="26"/>
  <c r="N180" i="26"/>
  <c r="N181" i="26"/>
  <c r="N182" i="26"/>
  <c r="N183" i="26"/>
  <c r="N184" i="26"/>
  <c r="N185" i="26"/>
  <c r="N186" i="26"/>
  <c r="N187" i="26"/>
  <c r="N188" i="26"/>
  <c r="N189" i="26"/>
  <c r="N190" i="26"/>
  <c r="N191" i="26"/>
  <c r="N192" i="26"/>
  <c r="N193" i="26"/>
  <c r="N194" i="26"/>
  <c r="N195" i="26"/>
  <c r="N196" i="26"/>
  <c r="N197" i="26"/>
  <c r="N198" i="26"/>
  <c r="N199" i="26"/>
  <c r="N200" i="26"/>
  <c r="N201" i="26"/>
  <c r="N202" i="26"/>
  <c r="N203" i="26"/>
  <c r="N1" i="26"/>
  <c r="R43" i="17" l="1"/>
  <c r="R122" i="17"/>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2" i="5"/>
  <c r="X1" i="26" l="1"/>
  <c r="D1" i="26"/>
  <c r="E1" i="26"/>
  <c r="F1" i="26"/>
  <c r="G1" i="26"/>
  <c r="H1" i="26"/>
  <c r="I1" i="26"/>
  <c r="J1" i="26"/>
  <c r="K1" i="26"/>
  <c r="L1" i="26"/>
  <c r="M1" i="26"/>
  <c r="O1" i="26"/>
  <c r="P1" i="26"/>
  <c r="Q1" i="26"/>
  <c r="R1" i="26"/>
  <c r="S1" i="26"/>
  <c r="T1" i="26"/>
  <c r="U1" i="26"/>
  <c r="V1" i="26"/>
  <c r="W1" i="26"/>
  <c r="Y1" i="26"/>
  <c r="Z1" i="26"/>
  <c r="AA1" i="26"/>
  <c r="AB1" i="26"/>
  <c r="AC1" i="26"/>
  <c r="D2" i="26"/>
  <c r="E2" i="26"/>
  <c r="F2" i="26"/>
  <c r="G2" i="26"/>
  <c r="H2" i="26"/>
  <c r="I2" i="26"/>
  <c r="J2" i="26"/>
  <c r="K2" i="26"/>
  <c r="L2" i="26"/>
  <c r="M2" i="26"/>
  <c r="O2" i="26"/>
  <c r="P2" i="26"/>
  <c r="Q2" i="26"/>
  <c r="R2" i="26"/>
  <c r="S2" i="26"/>
  <c r="T2" i="26"/>
  <c r="U2" i="26"/>
  <c r="V2" i="26"/>
  <c r="W2" i="26"/>
  <c r="Y2" i="26"/>
  <c r="Z2" i="26"/>
  <c r="AA2" i="26"/>
  <c r="AB2" i="26"/>
  <c r="AC2" i="26"/>
  <c r="D3" i="26"/>
  <c r="E3" i="26"/>
  <c r="F3" i="26"/>
  <c r="G3" i="26"/>
  <c r="H3" i="26"/>
  <c r="I3" i="26"/>
  <c r="J3" i="26"/>
  <c r="K3" i="26"/>
  <c r="L3" i="26"/>
  <c r="M3" i="26"/>
  <c r="O3" i="26"/>
  <c r="P3" i="26"/>
  <c r="Q3" i="26"/>
  <c r="R3" i="26"/>
  <c r="S3" i="26"/>
  <c r="T3" i="26"/>
  <c r="U3" i="26"/>
  <c r="V3" i="26"/>
  <c r="W3" i="26"/>
  <c r="Y3" i="26"/>
  <c r="Z3" i="26"/>
  <c r="AA3" i="26"/>
  <c r="AB3" i="26"/>
  <c r="AC3" i="26"/>
  <c r="D4" i="26"/>
  <c r="E4" i="26"/>
  <c r="F4" i="26"/>
  <c r="G4" i="26"/>
  <c r="H4" i="26"/>
  <c r="I4" i="26"/>
  <c r="J4" i="26"/>
  <c r="K4" i="26"/>
  <c r="L4" i="26"/>
  <c r="M4" i="26"/>
  <c r="O4" i="26"/>
  <c r="P4" i="26"/>
  <c r="Q4" i="26"/>
  <c r="R4" i="26"/>
  <c r="S4" i="26"/>
  <c r="T4" i="26"/>
  <c r="U4" i="26"/>
  <c r="V4" i="26"/>
  <c r="W4" i="26"/>
  <c r="Y4" i="26"/>
  <c r="Z4" i="26"/>
  <c r="AA4" i="26"/>
  <c r="AB4" i="26"/>
  <c r="AC4" i="26"/>
  <c r="D5" i="26"/>
  <c r="E5" i="26"/>
  <c r="F5" i="26"/>
  <c r="G5" i="26"/>
  <c r="H5" i="26"/>
  <c r="I5" i="26"/>
  <c r="J5" i="26"/>
  <c r="K5" i="26"/>
  <c r="L5" i="26"/>
  <c r="M5" i="26"/>
  <c r="O5" i="26"/>
  <c r="P5" i="26"/>
  <c r="Q5" i="26"/>
  <c r="R5" i="26"/>
  <c r="S5" i="26"/>
  <c r="T5" i="26"/>
  <c r="U5" i="26"/>
  <c r="V5" i="26"/>
  <c r="W5" i="26"/>
  <c r="Y5" i="26"/>
  <c r="Z5" i="26"/>
  <c r="AA5" i="26"/>
  <c r="AB5" i="26"/>
  <c r="AC5" i="26"/>
  <c r="D6" i="26"/>
  <c r="E6" i="26"/>
  <c r="F6" i="26"/>
  <c r="G6" i="26"/>
  <c r="H6" i="26"/>
  <c r="I6" i="26"/>
  <c r="J6" i="26"/>
  <c r="K6" i="26"/>
  <c r="L6" i="26"/>
  <c r="M6" i="26"/>
  <c r="O6" i="26"/>
  <c r="P6" i="26"/>
  <c r="Q6" i="26"/>
  <c r="R6" i="26"/>
  <c r="S6" i="26"/>
  <c r="T6" i="26"/>
  <c r="U6" i="26"/>
  <c r="V6" i="26"/>
  <c r="W6" i="26"/>
  <c r="Y6" i="26"/>
  <c r="Z6" i="26"/>
  <c r="AA6" i="26"/>
  <c r="AB6" i="26"/>
  <c r="AC6" i="26"/>
  <c r="D7" i="26"/>
  <c r="E7" i="26"/>
  <c r="F7" i="26"/>
  <c r="G7" i="26"/>
  <c r="H7" i="26"/>
  <c r="I7" i="26"/>
  <c r="J7" i="26"/>
  <c r="K7" i="26"/>
  <c r="L7" i="26"/>
  <c r="M7" i="26"/>
  <c r="O7" i="26"/>
  <c r="P7" i="26"/>
  <c r="Q7" i="26"/>
  <c r="R7" i="26"/>
  <c r="S7" i="26"/>
  <c r="T7" i="26"/>
  <c r="U7" i="26"/>
  <c r="V7" i="26"/>
  <c r="W7" i="26"/>
  <c r="Y7" i="26"/>
  <c r="Z7" i="26"/>
  <c r="AA7" i="26"/>
  <c r="AB7" i="26"/>
  <c r="AC7" i="26"/>
  <c r="D8" i="26"/>
  <c r="E8" i="26"/>
  <c r="F8" i="26"/>
  <c r="G8" i="26"/>
  <c r="H8" i="26"/>
  <c r="I8" i="26"/>
  <c r="J8" i="26"/>
  <c r="K8" i="26"/>
  <c r="L8" i="26"/>
  <c r="M8" i="26"/>
  <c r="O8" i="26"/>
  <c r="P8" i="26"/>
  <c r="Q8" i="26"/>
  <c r="R8" i="26"/>
  <c r="S8" i="26"/>
  <c r="T8" i="26"/>
  <c r="U8" i="26"/>
  <c r="V8" i="26"/>
  <c r="W8" i="26"/>
  <c r="Y8" i="26"/>
  <c r="Z8" i="26"/>
  <c r="AA8" i="26"/>
  <c r="AB8" i="26"/>
  <c r="AC8" i="26"/>
  <c r="D9" i="26"/>
  <c r="E9" i="26"/>
  <c r="F9" i="26"/>
  <c r="G9" i="26"/>
  <c r="H9" i="26"/>
  <c r="I9" i="26"/>
  <c r="J9" i="26"/>
  <c r="K9" i="26"/>
  <c r="L9" i="26"/>
  <c r="M9" i="26"/>
  <c r="O9" i="26"/>
  <c r="P9" i="26"/>
  <c r="Q9" i="26"/>
  <c r="R9" i="26"/>
  <c r="S9" i="26"/>
  <c r="T9" i="26"/>
  <c r="U9" i="26"/>
  <c r="V9" i="26"/>
  <c r="W9" i="26"/>
  <c r="Y9" i="26"/>
  <c r="Z9" i="26"/>
  <c r="AA9" i="26"/>
  <c r="AB9" i="26"/>
  <c r="AC9" i="26"/>
  <c r="D10" i="26"/>
  <c r="E10" i="26"/>
  <c r="F10" i="26"/>
  <c r="G10" i="26"/>
  <c r="H10" i="26"/>
  <c r="I10" i="26"/>
  <c r="J10" i="26"/>
  <c r="K10" i="26"/>
  <c r="L10" i="26"/>
  <c r="M10" i="26"/>
  <c r="O10" i="26"/>
  <c r="P10" i="26"/>
  <c r="Q10" i="26"/>
  <c r="R10" i="26"/>
  <c r="S10" i="26"/>
  <c r="T10" i="26"/>
  <c r="U10" i="26"/>
  <c r="V10" i="26"/>
  <c r="W10" i="26"/>
  <c r="Y10" i="26"/>
  <c r="Z10" i="26"/>
  <c r="AA10" i="26"/>
  <c r="AB10" i="26"/>
  <c r="AC10" i="26"/>
  <c r="D11" i="26"/>
  <c r="E11" i="26"/>
  <c r="F11" i="26"/>
  <c r="G11" i="26"/>
  <c r="H11" i="26"/>
  <c r="I11" i="26"/>
  <c r="J11" i="26"/>
  <c r="K11" i="26"/>
  <c r="L11" i="26"/>
  <c r="M11" i="26"/>
  <c r="O11" i="26"/>
  <c r="P11" i="26"/>
  <c r="Q11" i="26"/>
  <c r="R11" i="26"/>
  <c r="S11" i="26"/>
  <c r="T11" i="26"/>
  <c r="U11" i="26"/>
  <c r="V11" i="26"/>
  <c r="W11" i="26"/>
  <c r="Y11" i="26"/>
  <c r="Z11" i="26"/>
  <c r="AA11" i="26"/>
  <c r="AB11" i="26"/>
  <c r="AC11" i="26"/>
  <c r="D12" i="26"/>
  <c r="E12" i="26"/>
  <c r="F12" i="26"/>
  <c r="G12" i="26"/>
  <c r="H12" i="26"/>
  <c r="I12" i="26"/>
  <c r="J12" i="26"/>
  <c r="K12" i="26"/>
  <c r="L12" i="26"/>
  <c r="M12" i="26"/>
  <c r="O12" i="26"/>
  <c r="P12" i="26"/>
  <c r="Q12" i="26"/>
  <c r="R12" i="26"/>
  <c r="S12" i="26"/>
  <c r="T12" i="26"/>
  <c r="U12" i="26"/>
  <c r="V12" i="26"/>
  <c r="W12" i="26"/>
  <c r="Y12" i="26"/>
  <c r="Z12" i="26"/>
  <c r="AA12" i="26"/>
  <c r="AB12" i="26"/>
  <c r="AC12" i="26"/>
  <c r="D13" i="26"/>
  <c r="E13" i="26"/>
  <c r="F13" i="26"/>
  <c r="G13" i="26"/>
  <c r="H13" i="26"/>
  <c r="I13" i="26"/>
  <c r="J13" i="26"/>
  <c r="K13" i="26"/>
  <c r="L13" i="26"/>
  <c r="M13" i="26"/>
  <c r="O13" i="26"/>
  <c r="P13" i="26"/>
  <c r="Q13" i="26"/>
  <c r="R13" i="26"/>
  <c r="S13" i="26"/>
  <c r="T13" i="26"/>
  <c r="U13" i="26"/>
  <c r="V13" i="26"/>
  <c r="W13" i="26"/>
  <c r="Y13" i="26"/>
  <c r="Z13" i="26"/>
  <c r="AA13" i="26"/>
  <c r="AB13" i="26"/>
  <c r="AC13" i="26"/>
  <c r="D14" i="26"/>
  <c r="E14" i="26"/>
  <c r="F14" i="26"/>
  <c r="G14" i="26"/>
  <c r="H14" i="26"/>
  <c r="I14" i="26"/>
  <c r="J14" i="26"/>
  <c r="K14" i="26"/>
  <c r="L14" i="26"/>
  <c r="M14" i="26"/>
  <c r="O14" i="26"/>
  <c r="P14" i="26"/>
  <c r="Q14" i="26"/>
  <c r="R14" i="26"/>
  <c r="S14" i="26"/>
  <c r="T14" i="26"/>
  <c r="U14" i="26"/>
  <c r="V14" i="26"/>
  <c r="W14" i="26"/>
  <c r="Y14" i="26"/>
  <c r="Z14" i="26"/>
  <c r="AA14" i="26"/>
  <c r="AB14" i="26"/>
  <c r="AC14" i="26"/>
  <c r="D15" i="26"/>
  <c r="E15" i="26"/>
  <c r="F15" i="26"/>
  <c r="G15" i="26"/>
  <c r="H15" i="26"/>
  <c r="I15" i="26"/>
  <c r="J15" i="26"/>
  <c r="K15" i="26"/>
  <c r="L15" i="26"/>
  <c r="M15" i="26"/>
  <c r="O15" i="26"/>
  <c r="P15" i="26"/>
  <c r="Q15" i="26"/>
  <c r="R15" i="26"/>
  <c r="S15" i="26"/>
  <c r="T15" i="26"/>
  <c r="U15" i="26"/>
  <c r="V15" i="26"/>
  <c r="W15" i="26"/>
  <c r="Y15" i="26"/>
  <c r="Z15" i="26"/>
  <c r="AA15" i="26"/>
  <c r="AB15" i="26"/>
  <c r="AC15" i="26"/>
  <c r="D16" i="26"/>
  <c r="E16" i="26"/>
  <c r="F16" i="26"/>
  <c r="G16" i="26"/>
  <c r="H16" i="26"/>
  <c r="I16" i="26"/>
  <c r="J16" i="26"/>
  <c r="K16" i="26"/>
  <c r="L16" i="26"/>
  <c r="M16" i="26"/>
  <c r="O16" i="26"/>
  <c r="P16" i="26"/>
  <c r="Q16" i="26"/>
  <c r="R16" i="26"/>
  <c r="S16" i="26"/>
  <c r="T16" i="26"/>
  <c r="U16" i="26"/>
  <c r="V16" i="26"/>
  <c r="W16" i="26"/>
  <c r="Y16" i="26"/>
  <c r="Z16" i="26"/>
  <c r="AA16" i="26"/>
  <c r="AB16" i="26"/>
  <c r="AC16" i="26"/>
  <c r="D17" i="26"/>
  <c r="E17" i="26"/>
  <c r="F17" i="26"/>
  <c r="G17" i="26"/>
  <c r="H17" i="26"/>
  <c r="I17" i="26"/>
  <c r="J17" i="26"/>
  <c r="K17" i="26"/>
  <c r="L17" i="26"/>
  <c r="M17" i="26"/>
  <c r="O17" i="26"/>
  <c r="P17" i="26"/>
  <c r="Q17" i="26"/>
  <c r="R17" i="26"/>
  <c r="S17" i="26"/>
  <c r="T17" i="26"/>
  <c r="U17" i="26"/>
  <c r="V17" i="26"/>
  <c r="W17" i="26"/>
  <c r="Y17" i="26"/>
  <c r="Z17" i="26"/>
  <c r="AA17" i="26"/>
  <c r="AB17" i="26"/>
  <c r="AC17" i="26"/>
  <c r="D18" i="26"/>
  <c r="E18" i="26"/>
  <c r="F18" i="26"/>
  <c r="G18" i="26"/>
  <c r="H18" i="26"/>
  <c r="I18" i="26"/>
  <c r="J18" i="26"/>
  <c r="K18" i="26"/>
  <c r="L18" i="26"/>
  <c r="M18" i="26"/>
  <c r="O18" i="26"/>
  <c r="P18" i="26"/>
  <c r="Q18" i="26"/>
  <c r="R18" i="26"/>
  <c r="S18" i="26"/>
  <c r="T18" i="26"/>
  <c r="U18" i="26"/>
  <c r="V18" i="26"/>
  <c r="W18" i="26"/>
  <c r="Y18" i="26"/>
  <c r="Z18" i="26"/>
  <c r="AA18" i="26"/>
  <c r="AB18" i="26"/>
  <c r="AC18" i="26"/>
  <c r="D19" i="26"/>
  <c r="E19" i="26"/>
  <c r="F19" i="26"/>
  <c r="G19" i="26"/>
  <c r="H19" i="26"/>
  <c r="I19" i="26"/>
  <c r="J19" i="26"/>
  <c r="K19" i="26"/>
  <c r="L19" i="26"/>
  <c r="M19" i="26"/>
  <c r="O19" i="26"/>
  <c r="P19" i="26"/>
  <c r="Q19" i="26"/>
  <c r="R19" i="26"/>
  <c r="S19" i="26"/>
  <c r="T19" i="26"/>
  <c r="U19" i="26"/>
  <c r="V19" i="26"/>
  <c r="W19" i="26"/>
  <c r="Y19" i="26"/>
  <c r="Z19" i="26"/>
  <c r="AA19" i="26"/>
  <c r="AB19" i="26"/>
  <c r="AC19" i="26"/>
  <c r="D20" i="26"/>
  <c r="E20" i="26"/>
  <c r="F20" i="26"/>
  <c r="G20" i="26"/>
  <c r="H20" i="26"/>
  <c r="I20" i="26"/>
  <c r="J20" i="26"/>
  <c r="K20" i="26"/>
  <c r="L20" i="26"/>
  <c r="M20" i="26"/>
  <c r="O20" i="26"/>
  <c r="P20" i="26"/>
  <c r="Q20" i="26"/>
  <c r="R20" i="26"/>
  <c r="S20" i="26"/>
  <c r="T20" i="26"/>
  <c r="U20" i="26"/>
  <c r="V20" i="26"/>
  <c r="W20" i="26"/>
  <c r="Y20" i="26"/>
  <c r="Z20" i="26"/>
  <c r="AA20" i="26"/>
  <c r="AB20" i="26"/>
  <c r="AC20" i="26"/>
  <c r="D21" i="26"/>
  <c r="E21" i="26"/>
  <c r="F21" i="26"/>
  <c r="G21" i="26"/>
  <c r="H21" i="26"/>
  <c r="I21" i="26"/>
  <c r="J21" i="26"/>
  <c r="K21" i="26"/>
  <c r="L21" i="26"/>
  <c r="M21" i="26"/>
  <c r="O21" i="26"/>
  <c r="P21" i="26"/>
  <c r="Q21" i="26"/>
  <c r="R21" i="26"/>
  <c r="S21" i="26"/>
  <c r="T21" i="26"/>
  <c r="U21" i="26"/>
  <c r="V21" i="26"/>
  <c r="W21" i="26"/>
  <c r="Y21" i="26"/>
  <c r="Z21" i="26"/>
  <c r="AA21" i="26"/>
  <c r="AB21" i="26"/>
  <c r="AC21" i="26"/>
  <c r="D22" i="26"/>
  <c r="E22" i="26"/>
  <c r="F22" i="26"/>
  <c r="G22" i="26"/>
  <c r="H22" i="26"/>
  <c r="I22" i="26"/>
  <c r="J22" i="26"/>
  <c r="K22" i="26"/>
  <c r="L22" i="26"/>
  <c r="M22" i="26"/>
  <c r="O22" i="26"/>
  <c r="P22" i="26"/>
  <c r="Q22" i="26"/>
  <c r="R22" i="26"/>
  <c r="S22" i="26"/>
  <c r="T22" i="26"/>
  <c r="U22" i="26"/>
  <c r="V22" i="26"/>
  <c r="W22" i="26"/>
  <c r="Y22" i="26"/>
  <c r="Z22" i="26"/>
  <c r="AA22" i="26"/>
  <c r="AB22" i="26"/>
  <c r="AC22" i="26"/>
  <c r="D23" i="26"/>
  <c r="E23" i="26"/>
  <c r="F23" i="26"/>
  <c r="G23" i="26"/>
  <c r="H23" i="26"/>
  <c r="I23" i="26"/>
  <c r="J23" i="26"/>
  <c r="K23" i="26"/>
  <c r="L23" i="26"/>
  <c r="M23" i="26"/>
  <c r="O23" i="26"/>
  <c r="P23" i="26"/>
  <c r="Q23" i="26"/>
  <c r="R23" i="26"/>
  <c r="S23" i="26"/>
  <c r="T23" i="26"/>
  <c r="U23" i="26"/>
  <c r="V23" i="26"/>
  <c r="W23" i="26"/>
  <c r="Y23" i="26"/>
  <c r="Z23" i="26"/>
  <c r="AA23" i="26"/>
  <c r="AB23" i="26"/>
  <c r="AC23" i="26"/>
  <c r="D24" i="26"/>
  <c r="E24" i="26"/>
  <c r="F24" i="26"/>
  <c r="G24" i="26"/>
  <c r="H24" i="26"/>
  <c r="I24" i="26"/>
  <c r="J24" i="26"/>
  <c r="K24" i="26"/>
  <c r="L24" i="26"/>
  <c r="M24" i="26"/>
  <c r="O24" i="26"/>
  <c r="P24" i="26"/>
  <c r="Q24" i="26"/>
  <c r="R24" i="26"/>
  <c r="S24" i="26"/>
  <c r="T24" i="26"/>
  <c r="U24" i="26"/>
  <c r="V24" i="26"/>
  <c r="W24" i="26"/>
  <c r="Y24" i="26"/>
  <c r="Z24" i="26"/>
  <c r="AA24" i="26"/>
  <c r="AB24" i="26"/>
  <c r="AC24" i="26"/>
  <c r="D25" i="26"/>
  <c r="E25" i="26"/>
  <c r="F25" i="26"/>
  <c r="G25" i="26"/>
  <c r="H25" i="26"/>
  <c r="I25" i="26"/>
  <c r="J25" i="26"/>
  <c r="K25" i="26"/>
  <c r="L25" i="26"/>
  <c r="M25" i="26"/>
  <c r="O25" i="26"/>
  <c r="P25" i="26"/>
  <c r="Q25" i="26"/>
  <c r="R25" i="26"/>
  <c r="S25" i="26"/>
  <c r="T25" i="26"/>
  <c r="U25" i="26"/>
  <c r="V25" i="26"/>
  <c r="W25" i="26"/>
  <c r="Y25" i="26"/>
  <c r="Z25" i="26"/>
  <c r="AA25" i="26"/>
  <c r="AB25" i="26"/>
  <c r="AC25" i="26"/>
  <c r="D26" i="26"/>
  <c r="E26" i="26"/>
  <c r="F26" i="26"/>
  <c r="G26" i="26"/>
  <c r="H26" i="26"/>
  <c r="I26" i="26"/>
  <c r="J26" i="26"/>
  <c r="K26" i="26"/>
  <c r="L26" i="26"/>
  <c r="M26" i="26"/>
  <c r="O26" i="26"/>
  <c r="P26" i="26"/>
  <c r="Q26" i="26"/>
  <c r="R26" i="26"/>
  <c r="S26" i="26"/>
  <c r="T26" i="26"/>
  <c r="U26" i="26"/>
  <c r="V26" i="26"/>
  <c r="W26" i="26"/>
  <c r="Y26" i="26"/>
  <c r="Z26" i="26"/>
  <c r="AA26" i="26"/>
  <c r="AB26" i="26"/>
  <c r="AC26" i="26"/>
  <c r="D27" i="26"/>
  <c r="E27" i="26"/>
  <c r="F27" i="26"/>
  <c r="G27" i="26"/>
  <c r="H27" i="26"/>
  <c r="I27" i="26"/>
  <c r="J27" i="26"/>
  <c r="K27" i="26"/>
  <c r="L27" i="26"/>
  <c r="M27" i="26"/>
  <c r="O27" i="26"/>
  <c r="P27" i="26"/>
  <c r="Q27" i="26"/>
  <c r="R27" i="26"/>
  <c r="S27" i="26"/>
  <c r="T27" i="26"/>
  <c r="U27" i="26"/>
  <c r="V27" i="26"/>
  <c r="W27" i="26"/>
  <c r="Y27" i="26"/>
  <c r="Z27" i="26"/>
  <c r="AA27" i="26"/>
  <c r="AB27" i="26"/>
  <c r="AC27" i="26"/>
  <c r="D28" i="26"/>
  <c r="E28" i="26"/>
  <c r="F28" i="26"/>
  <c r="G28" i="26"/>
  <c r="H28" i="26"/>
  <c r="I28" i="26"/>
  <c r="J28" i="26"/>
  <c r="K28" i="26"/>
  <c r="L28" i="26"/>
  <c r="M28" i="26"/>
  <c r="O28" i="26"/>
  <c r="P28" i="26"/>
  <c r="Q28" i="26"/>
  <c r="R28" i="26"/>
  <c r="S28" i="26"/>
  <c r="T28" i="26"/>
  <c r="U28" i="26"/>
  <c r="V28" i="26"/>
  <c r="W28" i="26"/>
  <c r="Y28" i="26"/>
  <c r="Z28" i="26"/>
  <c r="AA28" i="26"/>
  <c r="AB28" i="26"/>
  <c r="AC28" i="26"/>
  <c r="D29" i="26"/>
  <c r="E29" i="26"/>
  <c r="F29" i="26"/>
  <c r="G29" i="26"/>
  <c r="H29" i="26"/>
  <c r="I29" i="26"/>
  <c r="J29" i="26"/>
  <c r="K29" i="26"/>
  <c r="L29" i="26"/>
  <c r="M29" i="26"/>
  <c r="O29" i="26"/>
  <c r="P29" i="26"/>
  <c r="Q29" i="26"/>
  <c r="R29" i="26"/>
  <c r="S29" i="26"/>
  <c r="T29" i="26"/>
  <c r="U29" i="26"/>
  <c r="V29" i="26"/>
  <c r="W29" i="26"/>
  <c r="Y29" i="26"/>
  <c r="Z29" i="26"/>
  <c r="AA29" i="26"/>
  <c r="AB29" i="26"/>
  <c r="AC29" i="26"/>
  <c r="D30" i="26"/>
  <c r="E30" i="26"/>
  <c r="F30" i="26"/>
  <c r="G30" i="26"/>
  <c r="H30" i="26"/>
  <c r="I30" i="26"/>
  <c r="J30" i="26"/>
  <c r="K30" i="26"/>
  <c r="L30" i="26"/>
  <c r="M30" i="26"/>
  <c r="O30" i="26"/>
  <c r="P30" i="26"/>
  <c r="Q30" i="26"/>
  <c r="R30" i="26"/>
  <c r="S30" i="26"/>
  <c r="T30" i="26"/>
  <c r="U30" i="26"/>
  <c r="V30" i="26"/>
  <c r="W30" i="26"/>
  <c r="Y30" i="26"/>
  <c r="Z30" i="26"/>
  <c r="AA30" i="26"/>
  <c r="AB30" i="26"/>
  <c r="AC30" i="26"/>
  <c r="D31" i="26"/>
  <c r="E31" i="26"/>
  <c r="F31" i="26"/>
  <c r="G31" i="26"/>
  <c r="H31" i="26"/>
  <c r="I31" i="26"/>
  <c r="J31" i="26"/>
  <c r="K31" i="26"/>
  <c r="L31" i="26"/>
  <c r="M31" i="26"/>
  <c r="O31" i="26"/>
  <c r="P31" i="26"/>
  <c r="Q31" i="26"/>
  <c r="R31" i="26"/>
  <c r="S31" i="26"/>
  <c r="T31" i="26"/>
  <c r="U31" i="26"/>
  <c r="V31" i="26"/>
  <c r="W31" i="26"/>
  <c r="Y31" i="26"/>
  <c r="Z31" i="26"/>
  <c r="AA31" i="26"/>
  <c r="AB31" i="26"/>
  <c r="AC31" i="26"/>
  <c r="D32" i="26"/>
  <c r="E32" i="26"/>
  <c r="F32" i="26"/>
  <c r="G32" i="26"/>
  <c r="H32" i="26"/>
  <c r="I32" i="26"/>
  <c r="J32" i="26"/>
  <c r="K32" i="26"/>
  <c r="L32" i="26"/>
  <c r="M32" i="26"/>
  <c r="O32" i="26"/>
  <c r="P32" i="26"/>
  <c r="Q32" i="26"/>
  <c r="R32" i="26"/>
  <c r="S32" i="26"/>
  <c r="T32" i="26"/>
  <c r="U32" i="26"/>
  <c r="V32" i="26"/>
  <c r="W32" i="26"/>
  <c r="Y32" i="26"/>
  <c r="Z32" i="26"/>
  <c r="AA32" i="26"/>
  <c r="AB32" i="26"/>
  <c r="AC32" i="26"/>
  <c r="D33" i="26"/>
  <c r="E33" i="26"/>
  <c r="F33" i="26"/>
  <c r="G33" i="26"/>
  <c r="H33" i="26"/>
  <c r="I33" i="26"/>
  <c r="J33" i="26"/>
  <c r="K33" i="26"/>
  <c r="L33" i="26"/>
  <c r="M33" i="26"/>
  <c r="O33" i="26"/>
  <c r="P33" i="26"/>
  <c r="Q33" i="26"/>
  <c r="R33" i="26"/>
  <c r="S33" i="26"/>
  <c r="T33" i="26"/>
  <c r="U33" i="26"/>
  <c r="V33" i="26"/>
  <c r="W33" i="26"/>
  <c r="Y33" i="26"/>
  <c r="Z33" i="26"/>
  <c r="AA33" i="26"/>
  <c r="AB33" i="26"/>
  <c r="AC33" i="26"/>
  <c r="D34" i="26"/>
  <c r="E34" i="26"/>
  <c r="F34" i="26"/>
  <c r="G34" i="26"/>
  <c r="H34" i="26"/>
  <c r="I34" i="26"/>
  <c r="J34" i="26"/>
  <c r="K34" i="26"/>
  <c r="L34" i="26"/>
  <c r="M34" i="26"/>
  <c r="O34" i="26"/>
  <c r="P34" i="26"/>
  <c r="Q34" i="26"/>
  <c r="R34" i="26"/>
  <c r="S34" i="26"/>
  <c r="T34" i="26"/>
  <c r="U34" i="26"/>
  <c r="V34" i="26"/>
  <c r="W34" i="26"/>
  <c r="Y34" i="26"/>
  <c r="Z34" i="26"/>
  <c r="AA34" i="26"/>
  <c r="AB34" i="26"/>
  <c r="AC34" i="26"/>
  <c r="D35" i="26"/>
  <c r="E35" i="26"/>
  <c r="F35" i="26"/>
  <c r="G35" i="26"/>
  <c r="H35" i="26"/>
  <c r="I35" i="26"/>
  <c r="J35" i="26"/>
  <c r="K35" i="26"/>
  <c r="L35" i="26"/>
  <c r="M35" i="26"/>
  <c r="O35" i="26"/>
  <c r="P35" i="26"/>
  <c r="Q35" i="26"/>
  <c r="R35" i="26"/>
  <c r="S35" i="26"/>
  <c r="T35" i="26"/>
  <c r="U35" i="26"/>
  <c r="V35" i="26"/>
  <c r="W35" i="26"/>
  <c r="Y35" i="26"/>
  <c r="Z35" i="26"/>
  <c r="AA35" i="26"/>
  <c r="AB35" i="26"/>
  <c r="AC35" i="26"/>
  <c r="D36" i="26"/>
  <c r="E36" i="26"/>
  <c r="F36" i="26"/>
  <c r="G36" i="26"/>
  <c r="H36" i="26"/>
  <c r="I36" i="26"/>
  <c r="J36" i="26"/>
  <c r="K36" i="26"/>
  <c r="L36" i="26"/>
  <c r="M36" i="26"/>
  <c r="O36" i="26"/>
  <c r="P36" i="26"/>
  <c r="Q36" i="26"/>
  <c r="R36" i="26"/>
  <c r="S36" i="26"/>
  <c r="T36" i="26"/>
  <c r="U36" i="26"/>
  <c r="V36" i="26"/>
  <c r="W36" i="26"/>
  <c r="Y36" i="26"/>
  <c r="Z36" i="26"/>
  <c r="AA36" i="26"/>
  <c r="AB36" i="26"/>
  <c r="AC36" i="26"/>
  <c r="D37" i="26"/>
  <c r="E37" i="26"/>
  <c r="F37" i="26"/>
  <c r="G37" i="26"/>
  <c r="H37" i="26"/>
  <c r="I37" i="26"/>
  <c r="J37" i="26"/>
  <c r="K37" i="26"/>
  <c r="L37" i="26"/>
  <c r="M37" i="26"/>
  <c r="O37" i="26"/>
  <c r="P37" i="26"/>
  <c r="Q37" i="26"/>
  <c r="R37" i="26"/>
  <c r="S37" i="26"/>
  <c r="T37" i="26"/>
  <c r="U37" i="26"/>
  <c r="V37" i="26"/>
  <c r="W37" i="26"/>
  <c r="Y37" i="26"/>
  <c r="Z37" i="26"/>
  <c r="AA37" i="26"/>
  <c r="AB37" i="26"/>
  <c r="AC37" i="26"/>
  <c r="D38" i="26"/>
  <c r="E38" i="26"/>
  <c r="F38" i="26"/>
  <c r="G38" i="26"/>
  <c r="H38" i="26"/>
  <c r="I38" i="26"/>
  <c r="J38" i="26"/>
  <c r="K38" i="26"/>
  <c r="L38" i="26"/>
  <c r="M38" i="26"/>
  <c r="O38" i="26"/>
  <c r="P38" i="26"/>
  <c r="Q38" i="26"/>
  <c r="R38" i="26"/>
  <c r="S38" i="26"/>
  <c r="T38" i="26"/>
  <c r="U38" i="26"/>
  <c r="V38" i="26"/>
  <c r="W38" i="26"/>
  <c r="Y38" i="26"/>
  <c r="Z38" i="26"/>
  <c r="AA38" i="26"/>
  <c r="AB38" i="26"/>
  <c r="AC38" i="26"/>
  <c r="D39" i="26"/>
  <c r="E39" i="26"/>
  <c r="F39" i="26"/>
  <c r="G39" i="26"/>
  <c r="H39" i="26"/>
  <c r="I39" i="26"/>
  <c r="J39" i="26"/>
  <c r="K39" i="26"/>
  <c r="L39" i="26"/>
  <c r="M39" i="26"/>
  <c r="O39" i="26"/>
  <c r="P39" i="26"/>
  <c r="Q39" i="26"/>
  <c r="R39" i="26"/>
  <c r="S39" i="26"/>
  <c r="T39" i="26"/>
  <c r="U39" i="26"/>
  <c r="V39" i="26"/>
  <c r="W39" i="26"/>
  <c r="Y39" i="26"/>
  <c r="Z39" i="26"/>
  <c r="AA39" i="26"/>
  <c r="AB39" i="26"/>
  <c r="AC39" i="26"/>
  <c r="D40" i="26"/>
  <c r="E40" i="26"/>
  <c r="F40" i="26"/>
  <c r="G40" i="26"/>
  <c r="H40" i="26"/>
  <c r="I40" i="26"/>
  <c r="J40" i="26"/>
  <c r="K40" i="26"/>
  <c r="L40" i="26"/>
  <c r="M40" i="26"/>
  <c r="O40" i="26"/>
  <c r="P40" i="26"/>
  <c r="Q40" i="26"/>
  <c r="R40" i="26"/>
  <c r="S40" i="26"/>
  <c r="T40" i="26"/>
  <c r="U40" i="26"/>
  <c r="V40" i="26"/>
  <c r="W40" i="26"/>
  <c r="Y40" i="26"/>
  <c r="Z40" i="26"/>
  <c r="AA40" i="26"/>
  <c r="AB40" i="26"/>
  <c r="AC40" i="26"/>
  <c r="D41" i="26"/>
  <c r="E41" i="26"/>
  <c r="F41" i="26"/>
  <c r="G41" i="26"/>
  <c r="H41" i="26"/>
  <c r="I41" i="26"/>
  <c r="J41" i="26"/>
  <c r="K41" i="26"/>
  <c r="L41" i="26"/>
  <c r="M41" i="26"/>
  <c r="O41" i="26"/>
  <c r="P41" i="26"/>
  <c r="Q41" i="26"/>
  <c r="R41" i="26"/>
  <c r="S41" i="26"/>
  <c r="T41" i="26"/>
  <c r="U41" i="26"/>
  <c r="V41" i="26"/>
  <c r="W41" i="26"/>
  <c r="Y41" i="26"/>
  <c r="Z41" i="26"/>
  <c r="AA41" i="26"/>
  <c r="AB41" i="26"/>
  <c r="AC41" i="26"/>
  <c r="D42" i="26"/>
  <c r="E42" i="26"/>
  <c r="F42" i="26"/>
  <c r="G42" i="26"/>
  <c r="H42" i="26"/>
  <c r="I42" i="26"/>
  <c r="J42" i="26"/>
  <c r="K42" i="26"/>
  <c r="L42" i="26"/>
  <c r="M42" i="26"/>
  <c r="O42" i="26"/>
  <c r="P42" i="26"/>
  <c r="Q42" i="26"/>
  <c r="R42" i="26"/>
  <c r="S42" i="26"/>
  <c r="T42" i="26"/>
  <c r="U42" i="26"/>
  <c r="V42" i="26"/>
  <c r="W42" i="26"/>
  <c r="Y42" i="26"/>
  <c r="Z42" i="26"/>
  <c r="AA42" i="26"/>
  <c r="AB42" i="26"/>
  <c r="AC42" i="26"/>
  <c r="D43" i="26"/>
  <c r="E43" i="26"/>
  <c r="F43" i="26"/>
  <c r="G43" i="26"/>
  <c r="H43" i="26"/>
  <c r="I43" i="26"/>
  <c r="J43" i="26"/>
  <c r="K43" i="26"/>
  <c r="L43" i="26"/>
  <c r="M43" i="26"/>
  <c r="O43" i="26"/>
  <c r="P43" i="26"/>
  <c r="Q43" i="26"/>
  <c r="R43" i="26"/>
  <c r="S43" i="26"/>
  <c r="T43" i="26"/>
  <c r="U43" i="26"/>
  <c r="V43" i="26"/>
  <c r="W43" i="26"/>
  <c r="Y43" i="26"/>
  <c r="Z43" i="26"/>
  <c r="AA43" i="26"/>
  <c r="AB43" i="26"/>
  <c r="AC43" i="26"/>
  <c r="D44" i="26"/>
  <c r="E44" i="26"/>
  <c r="F44" i="26"/>
  <c r="G44" i="26"/>
  <c r="H44" i="26"/>
  <c r="I44" i="26"/>
  <c r="J44" i="26"/>
  <c r="K44" i="26"/>
  <c r="L44" i="26"/>
  <c r="M44" i="26"/>
  <c r="O44" i="26"/>
  <c r="P44" i="26"/>
  <c r="Q44" i="26"/>
  <c r="R44" i="26"/>
  <c r="S44" i="26"/>
  <c r="T44" i="26"/>
  <c r="U44" i="26"/>
  <c r="V44" i="26"/>
  <c r="W44" i="26"/>
  <c r="Y44" i="26"/>
  <c r="Z44" i="26"/>
  <c r="AA44" i="26"/>
  <c r="AB44" i="26"/>
  <c r="AC44" i="26"/>
  <c r="D45" i="26"/>
  <c r="E45" i="26"/>
  <c r="F45" i="26"/>
  <c r="G45" i="26"/>
  <c r="H45" i="26"/>
  <c r="I45" i="26"/>
  <c r="J45" i="26"/>
  <c r="K45" i="26"/>
  <c r="L45" i="26"/>
  <c r="M45" i="26"/>
  <c r="O45" i="26"/>
  <c r="P45" i="26"/>
  <c r="Q45" i="26"/>
  <c r="R45" i="26"/>
  <c r="S45" i="26"/>
  <c r="T45" i="26"/>
  <c r="U45" i="26"/>
  <c r="V45" i="26"/>
  <c r="W45" i="26"/>
  <c r="Y45" i="26"/>
  <c r="Z45" i="26"/>
  <c r="AA45" i="26"/>
  <c r="AB45" i="26"/>
  <c r="AC45" i="26"/>
  <c r="D46" i="26"/>
  <c r="E46" i="26"/>
  <c r="F46" i="26"/>
  <c r="G46" i="26"/>
  <c r="H46" i="26"/>
  <c r="I46" i="26"/>
  <c r="J46" i="26"/>
  <c r="K46" i="26"/>
  <c r="L46" i="26"/>
  <c r="M46" i="26"/>
  <c r="O46" i="26"/>
  <c r="P46" i="26"/>
  <c r="Q46" i="26"/>
  <c r="R46" i="26"/>
  <c r="S46" i="26"/>
  <c r="T46" i="26"/>
  <c r="U46" i="26"/>
  <c r="V46" i="26"/>
  <c r="W46" i="26"/>
  <c r="Y46" i="26"/>
  <c r="Z46" i="26"/>
  <c r="AA46" i="26"/>
  <c r="AB46" i="26"/>
  <c r="AC46" i="26"/>
  <c r="D47" i="26"/>
  <c r="E47" i="26"/>
  <c r="F47" i="26"/>
  <c r="G47" i="26"/>
  <c r="H47" i="26"/>
  <c r="I47" i="26"/>
  <c r="J47" i="26"/>
  <c r="K47" i="26"/>
  <c r="L47" i="26"/>
  <c r="M47" i="26"/>
  <c r="O47" i="26"/>
  <c r="P47" i="26"/>
  <c r="Q47" i="26"/>
  <c r="R47" i="26"/>
  <c r="S47" i="26"/>
  <c r="T47" i="26"/>
  <c r="U47" i="26"/>
  <c r="V47" i="26"/>
  <c r="W47" i="26"/>
  <c r="Y47" i="26"/>
  <c r="Z47" i="26"/>
  <c r="AA47" i="26"/>
  <c r="AB47" i="26"/>
  <c r="AC47" i="26"/>
  <c r="D48" i="26"/>
  <c r="E48" i="26"/>
  <c r="F48" i="26"/>
  <c r="G48" i="26"/>
  <c r="H48" i="26"/>
  <c r="I48" i="26"/>
  <c r="J48" i="26"/>
  <c r="K48" i="26"/>
  <c r="L48" i="26"/>
  <c r="M48" i="26"/>
  <c r="O48" i="26"/>
  <c r="P48" i="26"/>
  <c r="Q48" i="26"/>
  <c r="R48" i="26"/>
  <c r="S48" i="26"/>
  <c r="T48" i="26"/>
  <c r="U48" i="26"/>
  <c r="V48" i="26"/>
  <c r="W48" i="26"/>
  <c r="Y48" i="26"/>
  <c r="Z48" i="26"/>
  <c r="AA48" i="26"/>
  <c r="AB48" i="26"/>
  <c r="AC48" i="26"/>
  <c r="D49" i="26"/>
  <c r="E49" i="26"/>
  <c r="F49" i="26"/>
  <c r="G49" i="26"/>
  <c r="H49" i="26"/>
  <c r="I49" i="26"/>
  <c r="J49" i="26"/>
  <c r="K49" i="26"/>
  <c r="L49" i="26"/>
  <c r="M49" i="26"/>
  <c r="O49" i="26"/>
  <c r="P49" i="26"/>
  <c r="Q49" i="26"/>
  <c r="R49" i="26"/>
  <c r="S49" i="26"/>
  <c r="T49" i="26"/>
  <c r="U49" i="26"/>
  <c r="V49" i="26"/>
  <c r="W49" i="26"/>
  <c r="Y49" i="26"/>
  <c r="Z49" i="26"/>
  <c r="AA49" i="26"/>
  <c r="AB49" i="26"/>
  <c r="AC49" i="26"/>
  <c r="D50" i="26"/>
  <c r="E50" i="26"/>
  <c r="F50" i="26"/>
  <c r="G50" i="26"/>
  <c r="H50" i="26"/>
  <c r="I50" i="26"/>
  <c r="J50" i="26"/>
  <c r="K50" i="26"/>
  <c r="L50" i="26"/>
  <c r="M50" i="26"/>
  <c r="O50" i="26"/>
  <c r="P50" i="26"/>
  <c r="Q50" i="26"/>
  <c r="R50" i="26"/>
  <c r="S50" i="26"/>
  <c r="T50" i="26"/>
  <c r="U50" i="26"/>
  <c r="V50" i="26"/>
  <c r="W50" i="26"/>
  <c r="Y50" i="26"/>
  <c r="Z50" i="26"/>
  <c r="AA50" i="26"/>
  <c r="AB50" i="26"/>
  <c r="AC50" i="26"/>
  <c r="D51" i="26"/>
  <c r="E51" i="26"/>
  <c r="F51" i="26"/>
  <c r="G51" i="26"/>
  <c r="H51" i="26"/>
  <c r="I51" i="26"/>
  <c r="J51" i="26"/>
  <c r="K51" i="26"/>
  <c r="L51" i="26"/>
  <c r="M51" i="26"/>
  <c r="O51" i="26"/>
  <c r="P51" i="26"/>
  <c r="Q51" i="26"/>
  <c r="R51" i="26"/>
  <c r="S51" i="26"/>
  <c r="T51" i="26"/>
  <c r="U51" i="26"/>
  <c r="V51" i="26"/>
  <c r="W51" i="26"/>
  <c r="Y51" i="26"/>
  <c r="Z51" i="26"/>
  <c r="AA51" i="26"/>
  <c r="AB51" i="26"/>
  <c r="AC51" i="26"/>
  <c r="D52" i="26"/>
  <c r="E52" i="26"/>
  <c r="F52" i="26"/>
  <c r="G52" i="26"/>
  <c r="H52" i="26"/>
  <c r="I52" i="26"/>
  <c r="J52" i="26"/>
  <c r="K52" i="26"/>
  <c r="L52" i="26"/>
  <c r="M52" i="26"/>
  <c r="O52" i="26"/>
  <c r="P52" i="26"/>
  <c r="Q52" i="26"/>
  <c r="R52" i="26"/>
  <c r="S52" i="26"/>
  <c r="T52" i="26"/>
  <c r="U52" i="26"/>
  <c r="V52" i="26"/>
  <c r="W52" i="26"/>
  <c r="Y52" i="26"/>
  <c r="Z52" i="26"/>
  <c r="AA52" i="26"/>
  <c r="AB52" i="26"/>
  <c r="AC52" i="26"/>
  <c r="D53" i="26"/>
  <c r="E53" i="26"/>
  <c r="F53" i="26"/>
  <c r="G53" i="26"/>
  <c r="H53" i="26"/>
  <c r="I53" i="26"/>
  <c r="J53" i="26"/>
  <c r="K53" i="26"/>
  <c r="L53" i="26"/>
  <c r="M53" i="26"/>
  <c r="O53" i="26"/>
  <c r="P53" i="26"/>
  <c r="Q53" i="26"/>
  <c r="R53" i="26"/>
  <c r="S53" i="26"/>
  <c r="T53" i="26"/>
  <c r="U53" i="26"/>
  <c r="V53" i="26"/>
  <c r="W53" i="26"/>
  <c r="Y53" i="26"/>
  <c r="Z53" i="26"/>
  <c r="AA53" i="26"/>
  <c r="AB53" i="26"/>
  <c r="AC53" i="26"/>
  <c r="D54" i="26"/>
  <c r="E54" i="26"/>
  <c r="F54" i="26"/>
  <c r="G54" i="26"/>
  <c r="H54" i="26"/>
  <c r="I54" i="26"/>
  <c r="J54" i="26"/>
  <c r="K54" i="26"/>
  <c r="L54" i="26"/>
  <c r="M54" i="26"/>
  <c r="O54" i="26"/>
  <c r="P54" i="26"/>
  <c r="Q54" i="26"/>
  <c r="R54" i="26"/>
  <c r="S54" i="26"/>
  <c r="T54" i="26"/>
  <c r="U54" i="26"/>
  <c r="V54" i="26"/>
  <c r="W54" i="26"/>
  <c r="Y54" i="26"/>
  <c r="Z54" i="26"/>
  <c r="AA54" i="26"/>
  <c r="AB54" i="26"/>
  <c r="AC54" i="26"/>
  <c r="D55" i="26"/>
  <c r="E55" i="26"/>
  <c r="F55" i="26"/>
  <c r="G55" i="26"/>
  <c r="H55" i="26"/>
  <c r="I55" i="26"/>
  <c r="J55" i="26"/>
  <c r="K55" i="26"/>
  <c r="L55" i="26"/>
  <c r="M55" i="26"/>
  <c r="O55" i="26"/>
  <c r="P55" i="26"/>
  <c r="Q55" i="26"/>
  <c r="R55" i="26"/>
  <c r="S55" i="26"/>
  <c r="T55" i="26"/>
  <c r="U55" i="26"/>
  <c r="V55" i="26"/>
  <c r="W55" i="26"/>
  <c r="Y55" i="26"/>
  <c r="Z55" i="26"/>
  <c r="AA55" i="26"/>
  <c r="AB55" i="26"/>
  <c r="AC55" i="26"/>
  <c r="D56" i="26"/>
  <c r="E56" i="26"/>
  <c r="F56" i="26"/>
  <c r="G56" i="26"/>
  <c r="H56" i="26"/>
  <c r="I56" i="26"/>
  <c r="J56" i="26"/>
  <c r="K56" i="26"/>
  <c r="L56" i="26"/>
  <c r="M56" i="26"/>
  <c r="O56" i="26"/>
  <c r="P56" i="26"/>
  <c r="Q56" i="26"/>
  <c r="R56" i="26"/>
  <c r="S56" i="26"/>
  <c r="T56" i="26"/>
  <c r="U56" i="26"/>
  <c r="V56" i="26"/>
  <c r="W56" i="26"/>
  <c r="Y56" i="26"/>
  <c r="Z56" i="26"/>
  <c r="AA56" i="26"/>
  <c r="AB56" i="26"/>
  <c r="AC56" i="26"/>
  <c r="D57" i="26"/>
  <c r="E57" i="26"/>
  <c r="F57" i="26"/>
  <c r="G57" i="26"/>
  <c r="H57" i="26"/>
  <c r="I57" i="26"/>
  <c r="J57" i="26"/>
  <c r="K57" i="26"/>
  <c r="L57" i="26"/>
  <c r="M57" i="26"/>
  <c r="O57" i="26"/>
  <c r="P57" i="26"/>
  <c r="Q57" i="26"/>
  <c r="R57" i="26"/>
  <c r="S57" i="26"/>
  <c r="T57" i="26"/>
  <c r="U57" i="26"/>
  <c r="V57" i="26"/>
  <c r="W57" i="26"/>
  <c r="Y57" i="26"/>
  <c r="Z57" i="26"/>
  <c r="AA57" i="26"/>
  <c r="AB57" i="26"/>
  <c r="AC57" i="26"/>
  <c r="D58" i="26"/>
  <c r="E58" i="26"/>
  <c r="F58" i="26"/>
  <c r="G58" i="26"/>
  <c r="H58" i="26"/>
  <c r="I58" i="26"/>
  <c r="J58" i="26"/>
  <c r="K58" i="26"/>
  <c r="L58" i="26"/>
  <c r="M58" i="26"/>
  <c r="O58" i="26"/>
  <c r="P58" i="26"/>
  <c r="Q58" i="26"/>
  <c r="R58" i="26"/>
  <c r="S58" i="26"/>
  <c r="T58" i="26"/>
  <c r="U58" i="26"/>
  <c r="V58" i="26"/>
  <c r="W58" i="26"/>
  <c r="Y58" i="26"/>
  <c r="Z58" i="26"/>
  <c r="AA58" i="26"/>
  <c r="AB58" i="26"/>
  <c r="AC58" i="26"/>
  <c r="D59" i="26"/>
  <c r="E59" i="26"/>
  <c r="F59" i="26"/>
  <c r="G59" i="26"/>
  <c r="H59" i="26"/>
  <c r="I59" i="26"/>
  <c r="J59" i="26"/>
  <c r="K59" i="26"/>
  <c r="L59" i="26"/>
  <c r="M59" i="26"/>
  <c r="O59" i="26"/>
  <c r="P59" i="26"/>
  <c r="Q59" i="26"/>
  <c r="R59" i="26"/>
  <c r="S59" i="26"/>
  <c r="T59" i="26"/>
  <c r="U59" i="26"/>
  <c r="V59" i="26"/>
  <c r="W59" i="26"/>
  <c r="Y59" i="26"/>
  <c r="Z59" i="26"/>
  <c r="AA59" i="26"/>
  <c r="AB59" i="26"/>
  <c r="AC59" i="26"/>
  <c r="D60" i="26"/>
  <c r="E60" i="26"/>
  <c r="F60" i="26"/>
  <c r="G60" i="26"/>
  <c r="H60" i="26"/>
  <c r="I60" i="26"/>
  <c r="J60" i="26"/>
  <c r="K60" i="26"/>
  <c r="L60" i="26"/>
  <c r="M60" i="26"/>
  <c r="O60" i="26"/>
  <c r="P60" i="26"/>
  <c r="Q60" i="26"/>
  <c r="R60" i="26"/>
  <c r="S60" i="26"/>
  <c r="T60" i="26"/>
  <c r="U60" i="26"/>
  <c r="V60" i="26"/>
  <c r="W60" i="26"/>
  <c r="Y60" i="26"/>
  <c r="Z60" i="26"/>
  <c r="AA60" i="26"/>
  <c r="AB60" i="26"/>
  <c r="AC60" i="26"/>
  <c r="D61" i="26"/>
  <c r="E61" i="26"/>
  <c r="F61" i="26"/>
  <c r="G61" i="26"/>
  <c r="H61" i="26"/>
  <c r="I61" i="26"/>
  <c r="J61" i="26"/>
  <c r="K61" i="26"/>
  <c r="L61" i="26"/>
  <c r="M61" i="26"/>
  <c r="O61" i="26"/>
  <c r="P61" i="26"/>
  <c r="Q61" i="26"/>
  <c r="R61" i="26"/>
  <c r="S61" i="26"/>
  <c r="T61" i="26"/>
  <c r="U61" i="26"/>
  <c r="V61" i="26"/>
  <c r="W61" i="26"/>
  <c r="Y61" i="26"/>
  <c r="Z61" i="26"/>
  <c r="AA61" i="26"/>
  <c r="AB61" i="26"/>
  <c r="AC61" i="26"/>
  <c r="D62" i="26"/>
  <c r="E62" i="26"/>
  <c r="F62" i="26"/>
  <c r="G62" i="26"/>
  <c r="H62" i="26"/>
  <c r="I62" i="26"/>
  <c r="J62" i="26"/>
  <c r="K62" i="26"/>
  <c r="L62" i="26"/>
  <c r="M62" i="26"/>
  <c r="O62" i="26"/>
  <c r="P62" i="26"/>
  <c r="Q62" i="26"/>
  <c r="R62" i="26"/>
  <c r="S62" i="26"/>
  <c r="T62" i="26"/>
  <c r="U62" i="26"/>
  <c r="V62" i="26"/>
  <c r="W62" i="26"/>
  <c r="Y62" i="26"/>
  <c r="Z62" i="26"/>
  <c r="AA62" i="26"/>
  <c r="AB62" i="26"/>
  <c r="AC62" i="26"/>
  <c r="D63" i="26"/>
  <c r="E63" i="26"/>
  <c r="F63" i="26"/>
  <c r="G63" i="26"/>
  <c r="H63" i="26"/>
  <c r="I63" i="26"/>
  <c r="J63" i="26"/>
  <c r="K63" i="26"/>
  <c r="L63" i="26"/>
  <c r="M63" i="26"/>
  <c r="O63" i="26"/>
  <c r="P63" i="26"/>
  <c r="Q63" i="26"/>
  <c r="R63" i="26"/>
  <c r="S63" i="26"/>
  <c r="T63" i="26"/>
  <c r="U63" i="26"/>
  <c r="V63" i="26"/>
  <c r="W63" i="26"/>
  <c r="Y63" i="26"/>
  <c r="Z63" i="26"/>
  <c r="AA63" i="26"/>
  <c r="AB63" i="26"/>
  <c r="AC63" i="26"/>
  <c r="D64" i="26"/>
  <c r="E64" i="26"/>
  <c r="F64" i="26"/>
  <c r="G64" i="26"/>
  <c r="H64" i="26"/>
  <c r="I64" i="26"/>
  <c r="J64" i="26"/>
  <c r="K64" i="26"/>
  <c r="L64" i="26"/>
  <c r="M64" i="26"/>
  <c r="O64" i="26"/>
  <c r="P64" i="26"/>
  <c r="Q64" i="26"/>
  <c r="R64" i="26"/>
  <c r="S64" i="26"/>
  <c r="T64" i="26"/>
  <c r="U64" i="26"/>
  <c r="V64" i="26"/>
  <c r="W64" i="26"/>
  <c r="Y64" i="26"/>
  <c r="Z64" i="26"/>
  <c r="AA64" i="26"/>
  <c r="AB64" i="26"/>
  <c r="AC64" i="26"/>
  <c r="D65" i="26"/>
  <c r="E65" i="26"/>
  <c r="F65" i="26"/>
  <c r="G65" i="26"/>
  <c r="H65" i="26"/>
  <c r="I65" i="26"/>
  <c r="J65" i="26"/>
  <c r="K65" i="26"/>
  <c r="L65" i="26"/>
  <c r="M65" i="26"/>
  <c r="O65" i="26"/>
  <c r="P65" i="26"/>
  <c r="Q65" i="26"/>
  <c r="R65" i="26"/>
  <c r="S65" i="26"/>
  <c r="T65" i="26"/>
  <c r="U65" i="26"/>
  <c r="V65" i="26"/>
  <c r="W65" i="26"/>
  <c r="Y65" i="26"/>
  <c r="Z65" i="26"/>
  <c r="AA65" i="26"/>
  <c r="AB65" i="26"/>
  <c r="AC65" i="26"/>
  <c r="D66" i="26"/>
  <c r="E66" i="26"/>
  <c r="F66" i="26"/>
  <c r="G66" i="26"/>
  <c r="H66" i="26"/>
  <c r="I66" i="26"/>
  <c r="J66" i="26"/>
  <c r="K66" i="26"/>
  <c r="L66" i="26"/>
  <c r="M66" i="26"/>
  <c r="O66" i="26"/>
  <c r="P66" i="26"/>
  <c r="Q66" i="26"/>
  <c r="R66" i="26"/>
  <c r="S66" i="26"/>
  <c r="T66" i="26"/>
  <c r="U66" i="26"/>
  <c r="V66" i="26"/>
  <c r="W66" i="26"/>
  <c r="Y66" i="26"/>
  <c r="Z66" i="26"/>
  <c r="AA66" i="26"/>
  <c r="AB66" i="26"/>
  <c r="AC66" i="26"/>
  <c r="D67" i="26"/>
  <c r="E67" i="26"/>
  <c r="F67" i="26"/>
  <c r="G67" i="26"/>
  <c r="H67" i="26"/>
  <c r="I67" i="26"/>
  <c r="J67" i="26"/>
  <c r="K67" i="26"/>
  <c r="L67" i="26"/>
  <c r="M67" i="26"/>
  <c r="O67" i="26"/>
  <c r="P67" i="26"/>
  <c r="Q67" i="26"/>
  <c r="R67" i="26"/>
  <c r="S67" i="26"/>
  <c r="T67" i="26"/>
  <c r="U67" i="26"/>
  <c r="V67" i="26"/>
  <c r="W67" i="26"/>
  <c r="Y67" i="26"/>
  <c r="Z67" i="26"/>
  <c r="AA67" i="26"/>
  <c r="AB67" i="26"/>
  <c r="AC67" i="26"/>
  <c r="D68" i="26"/>
  <c r="E68" i="26"/>
  <c r="F68" i="26"/>
  <c r="G68" i="26"/>
  <c r="H68" i="26"/>
  <c r="I68" i="26"/>
  <c r="J68" i="26"/>
  <c r="K68" i="26"/>
  <c r="L68" i="26"/>
  <c r="M68" i="26"/>
  <c r="O68" i="26"/>
  <c r="P68" i="26"/>
  <c r="Q68" i="26"/>
  <c r="R68" i="26"/>
  <c r="S68" i="26"/>
  <c r="T68" i="26"/>
  <c r="U68" i="26"/>
  <c r="V68" i="26"/>
  <c r="W68" i="26"/>
  <c r="Y68" i="26"/>
  <c r="Z68" i="26"/>
  <c r="AA68" i="26"/>
  <c r="AB68" i="26"/>
  <c r="AC68" i="26"/>
  <c r="D69" i="26"/>
  <c r="E69" i="26"/>
  <c r="F69" i="26"/>
  <c r="G69" i="26"/>
  <c r="H69" i="26"/>
  <c r="I69" i="26"/>
  <c r="J69" i="26"/>
  <c r="K69" i="26"/>
  <c r="L69" i="26"/>
  <c r="M69" i="26"/>
  <c r="O69" i="26"/>
  <c r="P69" i="26"/>
  <c r="Q69" i="26"/>
  <c r="R69" i="26"/>
  <c r="S69" i="26"/>
  <c r="T69" i="26"/>
  <c r="U69" i="26"/>
  <c r="V69" i="26"/>
  <c r="W69" i="26"/>
  <c r="Y69" i="26"/>
  <c r="Z69" i="26"/>
  <c r="AA69" i="26"/>
  <c r="AB69" i="26"/>
  <c r="AC69" i="26"/>
  <c r="D70" i="26"/>
  <c r="E70" i="26"/>
  <c r="F70" i="26"/>
  <c r="G70" i="26"/>
  <c r="H70" i="26"/>
  <c r="I70" i="26"/>
  <c r="J70" i="26"/>
  <c r="K70" i="26"/>
  <c r="L70" i="26"/>
  <c r="M70" i="26"/>
  <c r="O70" i="26"/>
  <c r="P70" i="26"/>
  <c r="Q70" i="26"/>
  <c r="R70" i="26"/>
  <c r="S70" i="26"/>
  <c r="T70" i="26"/>
  <c r="U70" i="26"/>
  <c r="V70" i="26"/>
  <c r="W70" i="26"/>
  <c r="Y70" i="26"/>
  <c r="Z70" i="26"/>
  <c r="AA70" i="26"/>
  <c r="AB70" i="26"/>
  <c r="AC70" i="26"/>
  <c r="D71" i="26"/>
  <c r="E71" i="26"/>
  <c r="F71" i="26"/>
  <c r="G71" i="26"/>
  <c r="H71" i="26"/>
  <c r="I71" i="26"/>
  <c r="J71" i="26"/>
  <c r="K71" i="26"/>
  <c r="L71" i="26"/>
  <c r="M71" i="26"/>
  <c r="O71" i="26"/>
  <c r="P71" i="26"/>
  <c r="Q71" i="26"/>
  <c r="R71" i="26"/>
  <c r="S71" i="26"/>
  <c r="T71" i="26"/>
  <c r="U71" i="26"/>
  <c r="V71" i="26"/>
  <c r="W71" i="26"/>
  <c r="Y71" i="26"/>
  <c r="Z71" i="26"/>
  <c r="AA71" i="26"/>
  <c r="AB71" i="26"/>
  <c r="AC71" i="26"/>
  <c r="D72" i="26"/>
  <c r="E72" i="26"/>
  <c r="F72" i="26"/>
  <c r="G72" i="26"/>
  <c r="H72" i="26"/>
  <c r="I72" i="26"/>
  <c r="J72" i="26"/>
  <c r="K72" i="26"/>
  <c r="L72" i="26"/>
  <c r="M72" i="26"/>
  <c r="O72" i="26"/>
  <c r="P72" i="26"/>
  <c r="Q72" i="26"/>
  <c r="R72" i="26"/>
  <c r="S72" i="26"/>
  <c r="T72" i="26"/>
  <c r="U72" i="26"/>
  <c r="V72" i="26"/>
  <c r="W72" i="26"/>
  <c r="Y72" i="26"/>
  <c r="Z72" i="26"/>
  <c r="AA72" i="26"/>
  <c r="AB72" i="26"/>
  <c r="AC72" i="26"/>
  <c r="D73" i="26"/>
  <c r="E73" i="26"/>
  <c r="F73" i="26"/>
  <c r="G73" i="26"/>
  <c r="H73" i="26"/>
  <c r="I73" i="26"/>
  <c r="J73" i="26"/>
  <c r="K73" i="26"/>
  <c r="L73" i="26"/>
  <c r="M73" i="26"/>
  <c r="O73" i="26"/>
  <c r="P73" i="26"/>
  <c r="Q73" i="26"/>
  <c r="R73" i="26"/>
  <c r="S73" i="26"/>
  <c r="T73" i="26"/>
  <c r="U73" i="26"/>
  <c r="V73" i="26"/>
  <c r="W73" i="26"/>
  <c r="Y73" i="26"/>
  <c r="Z73" i="26"/>
  <c r="AA73" i="26"/>
  <c r="AB73" i="26"/>
  <c r="AC73" i="26"/>
  <c r="D74" i="26"/>
  <c r="E74" i="26"/>
  <c r="F74" i="26"/>
  <c r="G74" i="26"/>
  <c r="H74" i="26"/>
  <c r="I74" i="26"/>
  <c r="J74" i="26"/>
  <c r="K74" i="26"/>
  <c r="L74" i="26"/>
  <c r="M74" i="26"/>
  <c r="O74" i="26"/>
  <c r="P74" i="26"/>
  <c r="Q74" i="26"/>
  <c r="R74" i="26"/>
  <c r="S74" i="26"/>
  <c r="T74" i="26"/>
  <c r="U74" i="26"/>
  <c r="V74" i="26"/>
  <c r="W74" i="26"/>
  <c r="Y74" i="26"/>
  <c r="Z74" i="26"/>
  <c r="AA74" i="26"/>
  <c r="AB74" i="26"/>
  <c r="AC74" i="26"/>
  <c r="D75" i="26"/>
  <c r="E75" i="26"/>
  <c r="F75" i="26"/>
  <c r="G75" i="26"/>
  <c r="H75" i="26"/>
  <c r="I75" i="26"/>
  <c r="J75" i="26"/>
  <c r="K75" i="26"/>
  <c r="L75" i="26"/>
  <c r="M75" i="26"/>
  <c r="O75" i="26"/>
  <c r="P75" i="26"/>
  <c r="Q75" i="26"/>
  <c r="R75" i="26"/>
  <c r="S75" i="26"/>
  <c r="T75" i="26"/>
  <c r="U75" i="26"/>
  <c r="V75" i="26"/>
  <c r="W75" i="26"/>
  <c r="Y75" i="26"/>
  <c r="Z75" i="26"/>
  <c r="AA75" i="26"/>
  <c r="AB75" i="26"/>
  <c r="AC75" i="26"/>
  <c r="D76" i="26"/>
  <c r="E76" i="26"/>
  <c r="F76" i="26"/>
  <c r="G76" i="26"/>
  <c r="H76" i="26"/>
  <c r="I76" i="26"/>
  <c r="J76" i="26"/>
  <c r="K76" i="26"/>
  <c r="L76" i="26"/>
  <c r="M76" i="26"/>
  <c r="O76" i="26"/>
  <c r="P76" i="26"/>
  <c r="Q76" i="26"/>
  <c r="R76" i="26"/>
  <c r="S76" i="26"/>
  <c r="T76" i="26"/>
  <c r="U76" i="26"/>
  <c r="V76" i="26"/>
  <c r="W76" i="26"/>
  <c r="Y76" i="26"/>
  <c r="Z76" i="26"/>
  <c r="AA76" i="26"/>
  <c r="AB76" i="26"/>
  <c r="AC76" i="26"/>
  <c r="D77" i="26"/>
  <c r="E77" i="26"/>
  <c r="F77" i="26"/>
  <c r="G77" i="26"/>
  <c r="H77" i="26"/>
  <c r="I77" i="26"/>
  <c r="J77" i="26"/>
  <c r="K77" i="26"/>
  <c r="L77" i="26"/>
  <c r="M77" i="26"/>
  <c r="O77" i="26"/>
  <c r="P77" i="26"/>
  <c r="Q77" i="26"/>
  <c r="R77" i="26"/>
  <c r="S77" i="26"/>
  <c r="T77" i="26"/>
  <c r="U77" i="26"/>
  <c r="V77" i="26"/>
  <c r="W77" i="26"/>
  <c r="Y77" i="26"/>
  <c r="Z77" i="26"/>
  <c r="AA77" i="26"/>
  <c r="AB77" i="26"/>
  <c r="AC77" i="26"/>
  <c r="D78" i="26"/>
  <c r="E78" i="26"/>
  <c r="F78" i="26"/>
  <c r="G78" i="26"/>
  <c r="H78" i="26"/>
  <c r="I78" i="26"/>
  <c r="J78" i="26"/>
  <c r="K78" i="26"/>
  <c r="L78" i="26"/>
  <c r="M78" i="26"/>
  <c r="O78" i="26"/>
  <c r="P78" i="26"/>
  <c r="Q78" i="26"/>
  <c r="R78" i="26"/>
  <c r="S78" i="26"/>
  <c r="T78" i="26"/>
  <c r="U78" i="26"/>
  <c r="V78" i="26"/>
  <c r="W78" i="26"/>
  <c r="Y78" i="26"/>
  <c r="Z78" i="26"/>
  <c r="AA78" i="26"/>
  <c r="AB78" i="26"/>
  <c r="AC78" i="26"/>
  <c r="D79" i="26"/>
  <c r="E79" i="26"/>
  <c r="F79" i="26"/>
  <c r="G79" i="26"/>
  <c r="H79" i="26"/>
  <c r="I79" i="26"/>
  <c r="J79" i="26"/>
  <c r="K79" i="26"/>
  <c r="L79" i="26"/>
  <c r="M79" i="26"/>
  <c r="O79" i="26"/>
  <c r="P79" i="26"/>
  <c r="Q79" i="26"/>
  <c r="R79" i="26"/>
  <c r="S79" i="26"/>
  <c r="T79" i="26"/>
  <c r="U79" i="26"/>
  <c r="V79" i="26"/>
  <c r="W79" i="26"/>
  <c r="Y79" i="26"/>
  <c r="Z79" i="26"/>
  <c r="AA79" i="26"/>
  <c r="AB79" i="26"/>
  <c r="AC79" i="26"/>
  <c r="D80" i="26"/>
  <c r="E80" i="26"/>
  <c r="F80" i="26"/>
  <c r="G80" i="26"/>
  <c r="H80" i="26"/>
  <c r="I80" i="26"/>
  <c r="J80" i="26"/>
  <c r="K80" i="26"/>
  <c r="L80" i="26"/>
  <c r="M80" i="26"/>
  <c r="O80" i="26"/>
  <c r="P80" i="26"/>
  <c r="Q80" i="26"/>
  <c r="R80" i="26"/>
  <c r="S80" i="26"/>
  <c r="T80" i="26"/>
  <c r="U80" i="26"/>
  <c r="V80" i="26"/>
  <c r="W80" i="26"/>
  <c r="Y80" i="26"/>
  <c r="Z80" i="26"/>
  <c r="AA80" i="26"/>
  <c r="AB80" i="26"/>
  <c r="AC80" i="26"/>
  <c r="D81" i="26"/>
  <c r="E81" i="26"/>
  <c r="F81" i="26"/>
  <c r="G81" i="26"/>
  <c r="H81" i="26"/>
  <c r="I81" i="26"/>
  <c r="J81" i="26"/>
  <c r="K81" i="26"/>
  <c r="L81" i="26"/>
  <c r="M81" i="26"/>
  <c r="O81" i="26"/>
  <c r="P81" i="26"/>
  <c r="Q81" i="26"/>
  <c r="R81" i="26"/>
  <c r="S81" i="26"/>
  <c r="T81" i="26"/>
  <c r="U81" i="26"/>
  <c r="V81" i="26"/>
  <c r="W81" i="26"/>
  <c r="Y81" i="26"/>
  <c r="Z81" i="26"/>
  <c r="AA81" i="26"/>
  <c r="AB81" i="26"/>
  <c r="AC81" i="26"/>
  <c r="D82" i="26"/>
  <c r="E82" i="26"/>
  <c r="F82" i="26"/>
  <c r="G82" i="26"/>
  <c r="H82" i="26"/>
  <c r="I82" i="26"/>
  <c r="J82" i="26"/>
  <c r="K82" i="26"/>
  <c r="L82" i="26"/>
  <c r="M82" i="26"/>
  <c r="O82" i="26"/>
  <c r="P82" i="26"/>
  <c r="Q82" i="26"/>
  <c r="R82" i="26"/>
  <c r="S82" i="26"/>
  <c r="T82" i="26"/>
  <c r="U82" i="26"/>
  <c r="V82" i="26"/>
  <c r="W82" i="26"/>
  <c r="Y82" i="26"/>
  <c r="Z82" i="26"/>
  <c r="AA82" i="26"/>
  <c r="AB82" i="26"/>
  <c r="AC82" i="26"/>
  <c r="D83" i="26"/>
  <c r="E83" i="26"/>
  <c r="F83" i="26"/>
  <c r="G83" i="26"/>
  <c r="H83" i="26"/>
  <c r="I83" i="26"/>
  <c r="J83" i="26"/>
  <c r="K83" i="26"/>
  <c r="L83" i="26"/>
  <c r="M83" i="26"/>
  <c r="O83" i="26"/>
  <c r="P83" i="26"/>
  <c r="Q83" i="26"/>
  <c r="R83" i="26"/>
  <c r="S83" i="26"/>
  <c r="T83" i="26"/>
  <c r="U83" i="26"/>
  <c r="V83" i="26"/>
  <c r="W83" i="26"/>
  <c r="Y83" i="26"/>
  <c r="Z83" i="26"/>
  <c r="AA83" i="26"/>
  <c r="AB83" i="26"/>
  <c r="AC83" i="26"/>
  <c r="D84" i="26"/>
  <c r="E84" i="26"/>
  <c r="F84" i="26"/>
  <c r="G84" i="26"/>
  <c r="H84" i="26"/>
  <c r="I84" i="26"/>
  <c r="J84" i="26"/>
  <c r="K84" i="26"/>
  <c r="L84" i="26"/>
  <c r="M84" i="26"/>
  <c r="O84" i="26"/>
  <c r="P84" i="26"/>
  <c r="Q84" i="26"/>
  <c r="R84" i="26"/>
  <c r="S84" i="26"/>
  <c r="T84" i="26"/>
  <c r="U84" i="26"/>
  <c r="V84" i="26"/>
  <c r="W84" i="26"/>
  <c r="Y84" i="26"/>
  <c r="Z84" i="26"/>
  <c r="AA84" i="26"/>
  <c r="AB84" i="26"/>
  <c r="AC84" i="26"/>
  <c r="D85" i="26"/>
  <c r="E85" i="26"/>
  <c r="F85" i="26"/>
  <c r="G85" i="26"/>
  <c r="H85" i="26"/>
  <c r="I85" i="26"/>
  <c r="J85" i="26"/>
  <c r="K85" i="26"/>
  <c r="L85" i="26"/>
  <c r="M85" i="26"/>
  <c r="O85" i="26"/>
  <c r="P85" i="26"/>
  <c r="Q85" i="26"/>
  <c r="R85" i="26"/>
  <c r="S85" i="26"/>
  <c r="T85" i="26"/>
  <c r="U85" i="26"/>
  <c r="V85" i="26"/>
  <c r="W85" i="26"/>
  <c r="Y85" i="26"/>
  <c r="Z85" i="26"/>
  <c r="AA85" i="26"/>
  <c r="AB85" i="26"/>
  <c r="AC85" i="26"/>
  <c r="D86" i="26"/>
  <c r="E86" i="26"/>
  <c r="F86" i="26"/>
  <c r="G86" i="26"/>
  <c r="H86" i="26"/>
  <c r="I86" i="26"/>
  <c r="J86" i="26"/>
  <c r="K86" i="26"/>
  <c r="L86" i="26"/>
  <c r="M86" i="26"/>
  <c r="O86" i="26"/>
  <c r="P86" i="26"/>
  <c r="Q86" i="26"/>
  <c r="R86" i="26"/>
  <c r="S86" i="26"/>
  <c r="T86" i="26"/>
  <c r="U86" i="26"/>
  <c r="V86" i="26"/>
  <c r="W86" i="26"/>
  <c r="Y86" i="26"/>
  <c r="Z86" i="26"/>
  <c r="AA86" i="26"/>
  <c r="AB86" i="26"/>
  <c r="AC86" i="26"/>
  <c r="D87" i="26"/>
  <c r="E87" i="26"/>
  <c r="F87" i="26"/>
  <c r="G87" i="26"/>
  <c r="H87" i="26"/>
  <c r="I87" i="26"/>
  <c r="J87" i="26"/>
  <c r="K87" i="26"/>
  <c r="L87" i="26"/>
  <c r="M87" i="26"/>
  <c r="O87" i="26"/>
  <c r="P87" i="26"/>
  <c r="Q87" i="26"/>
  <c r="R87" i="26"/>
  <c r="S87" i="26"/>
  <c r="T87" i="26"/>
  <c r="U87" i="26"/>
  <c r="V87" i="26"/>
  <c r="W87" i="26"/>
  <c r="Y87" i="26"/>
  <c r="Z87" i="26"/>
  <c r="AA87" i="26"/>
  <c r="AB87" i="26"/>
  <c r="AC87" i="26"/>
  <c r="D88" i="26"/>
  <c r="E88" i="26"/>
  <c r="F88" i="26"/>
  <c r="G88" i="26"/>
  <c r="H88" i="26"/>
  <c r="I88" i="26"/>
  <c r="J88" i="26"/>
  <c r="K88" i="26"/>
  <c r="L88" i="26"/>
  <c r="M88" i="26"/>
  <c r="O88" i="26"/>
  <c r="P88" i="26"/>
  <c r="Q88" i="26"/>
  <c r="R88" i="26"/>
  <c r="S88" i="26"/>
  <c r="T88" i="26"/>
  <c r="U88" i="26"/>
  <c r="V88" i="26"/>
  <c r="W88" i="26"/>
  <c r="Y88" i="26"/>
  <c r="Z88" i="26"/>
  <c r="AA88" i="26"/>
  <c r="AB88" i="26"/>
  <c r="AC88" i="26"/>
  <c r="D89" i="26"/>
  <c r="E89" i="26"/>
  <c r="F89" i="26"/>
  <c r="G89" i="26"/>
  <c r="H89" i="26"/>
  <c r="I89" i="26"/>
  <c r="J89" i="26"/>
  <c r="K89" i="26"/>
  <c r="L89" i="26"/>
  <c r="M89" i="26"/>
  <c r="O89" i="26"/>
  <c r="P89" i="26"/>
  <c r="Q89" i="26"/>
  <c r="R89" i="26"/>
  <c r="S89" i="26"/>
  <c r="T89" i="26"/>
  <c r="U89" i="26"/>
  <c r="V89" i="26"/>
  <c r="W89" i="26"/>
  <c r="Y89" i="26"/>
  <c r="Z89" i="26"/>
  <c r="AA89" i="26"/>
  <c r="AB89" i="26"/>
  <c r="AC89" i="26"/>
  <c r="D90" i="26"/>
  <c r="E90" i="26"/>
  <c r="F90" i="26"/>
  <c r="G90" i="26"/>
  <c r="H90" i="26"/>
  <c r="I90" i="26"/>
  <c r="J90" i="26"/>
  <c r="K90" i="26"/>
  <c r="L90" i="26"/>
  <c r="M90" i="26"/>
  <c r="O90" i="26"/>
  <c r="P90" i="26"/>
  <c r="Q90" i="26"/>
  <c r="R90" i="26"/>
  <c r="S90" i="26"/>
  <c r="T90" i="26"/>
  <c r="U90" i="26"/>
  <c r="V90" i="26"/>
  <c r="W90" i="26"/>
  <c r="Y90" i="26"/>
  <c r="Z90" i="26"/>
  <c r="AA90" i="26"/>
  <c r="AB90" i="26"/>
  <c r="AC90" i="26"/>
  <c r="D91" i="26"/>
  <c r="E91" i="26"/>
  <c r="F91" i="26"/>
  <c r="G91" i="26"/>
  <c r="H91" i="26"/>
  <c r="I91" i="26"/>
  <c r="J91" i="26"/>
  <c r="K91" i="26"/>
  <c r="L91" i="26"/>
  <c r="M91" i="26"/>
  <c r="O91" i="26"/>
  <c r="P91" i="26"/>
  <c r="Q91" i="26"/>
  <c r="R91" i="26"/>
  <c r="S91" i="26"/>
  <c r="T91" i="26"/>
  <c r="U91" i="26"/>
  <c r="V91" i="26"/>
  <c r="W91" i="26"/>
  <c r="Y91" i="26"/>
  <c r="Z91" i="26"/>
  <c r="AA91" i="26"/>
  <c r="AB91" i="26"/>
  <c r="AC91" i="26"/>
  <c r="D92" i="26"/>
  <c r="E92" i="26"/>
  <c r="F92" i="26"/>
  <c r="G92" i="26"/>
  <c r="H92" i="26"/>
  <c r="I92" i="26"/>
  <c r="J92" i="26"/>
  <c r="K92" i="26"/>
  <c r="L92" i="26"/>
  <c r="M92" i="26"/>
  <c r="O92" i="26"/>
  <c r="P92" i="26"/>
  <c r="Q92" i="26"/>
  <c r="R92" i="26"/>
  <c r="S92" i="26"/>
  <c r="T92" i="26"/>
  <c r="U92" i="26"/>
  <c r="V92" i="26"/>
  <c r="W92" i="26"/>
  <c r="Y92" i="26"/>
  <c r="Z92" i="26"/>
  <c r="AA92" i="26"/>
  <c r="AB92" i="26"/>
  <c r="AC92" i="26"/>
  <c r="D93" i="26"/>
  <c r="E93" i="26"/>
  <c r="F93" i="26"/>
  <c r="G93" i="26"/>
  <c r="H93" i="26"/>
  <c r="I93" i="26"/>
  <c r="J93" i="26"/>
  <c r="K93" i="26"/>
  <c r="L93" i="26"/>
  <c r="M93" i="26"/>
  <c r="O93" i="26"/>
  <c r="P93" i="26"/>
  <c r="Q93" i="26"/>
  <c r="R93" i="26"/>
  <c r="S93" i="26"/>
  <c r="T93" i="26"/>
  <c r="U93" i="26"/>
  <c r="V93" i="26"/>
  <c r="W93" i="26"/>
  <c r="Y93" i="26"/>
  <c r="Z93" i="26"/>
  <c r="AA93" i="26"/>
  <c r="AB93" i="26"/>
  <c r="AC93" i="26"/>
  <c r="D94" i="26"/>
  <c r="E94" i="26"/>
  <c r="F94" i="26"/>
  <c r="G94" i="26"/>
  <c r="H94" i="26"/>
  <c r="I94" i="26"/>
  <c r="J94" i="26"/>
  <c r="K94" i="26"/>
  <c r="L94" i="26"/>
  <c r="M94" i="26"/>
  <c r="O94" i="26"/>
  <c r="P94" i="26"/>
  <c r="Q94" i="26"/>
  <c r="R94" i="26"/>
  <c r="S94" i="26"/>
  <c r="T94" i="26"/>
  <c r="U94" i="26"/>
  <c r="V94" i="26"/>
  <c r="W94" i="26"/>
  <c r="Y94" i="26"/>
  <c r="Z94" i="26"/>
  <c r="AA94" i="26"/>
  <c r="AB94" i="26"/>
  <c r="AC94" i="26"/>
  <c r="D95" i="26"/>
  <c r="E95" i="26"/>
  <c r="F95" i="26"/>
  <c r="G95" i="26"/>
  <c r="H95" i="26"/>
  <c r="I95" i="26"/>
  <c r="J95" i="26"/>
  <c r="K95" i="26"/>
  <c r="L95" i="26"/>
  <c r="M95" i="26"/>
  <c r="O95" i="26"/>
  <c r="P95" i="26"/>
  <c r="Q95" i="26"/>
  <c r="R95" i="26"/>
  <c r="S95" i="26"/>
  <c r="T95" i="26"/>
  <c r="U95" i="26"/>
  <c r="V95" i="26"/>
  <c r="W95" i="26"/>
  <c r="Y95" i="26"/>
  <c r="Z95" i="26"/>
  <c r="AA95" i="26"/>
  <c r="AB95" i="26"/>
  <c r="AC95" i="26"/>
  <c r="D96" i="26"/>
  <c r="E96" i="26"/>
  <c r="F96" i="26"/>
  <c r="G96" i="26"/>
  <c r="H96" i="26"/>
  <c r="I96" i="26"/>
  <c r="J96" i="26"/>
  <c r="K96" i="26"/>
  <c r="L96" i="26"/>
  <c r="M96" i="26"/>
  <c r="O96" i="26"/>
  <c r="P96" i="26"/>
  <c r="Q96" i="26"/>
  <c r="R96" i="26"/>
  <c r="S96" i="26"/>
  <c r="T96" i="26"/>
  <c r="U96" i="26"/>
  <c r="V96" i="26"/>
  <c r="W96" i="26"/>
  <c r="Y96" i="26"/>
  <c r="Z96" i="26"/>
  <c r="AA96" i="26"/>
  <c r="AB96" i="26"/>
  <c r="AC96" i="26"/>
  <c r="D97" i="26"/>
  <c r="E97" i="26"/>
  <c r="F97" i="26"/>
  <c r="G97" i="26"/>
  <c r="H97" i="26"/>
  <c r="I97" i="26"/>
  <c r="J97" i="26"/>
  <c r="K97" i="26"/>
  <c r="L97" i="26"/>
  <c r="M97" i="26"/>
  <c r="O97" i="26"/>
  <c r="P97" i="26"/>
  <c r="Q97" i="26"/>
  <c r="R97" i="26"/>
  <c r="S97" i="26"/>
  <c r="T97" i="26"/>
  <c r="U97" i="26"/>
  <c r="V97" i="26"/>
  <c r="W97" i="26"/>
  <c r="Y97" i="26"/>
  <c r="Z97" i="26"/>
  <c r="AA97" i="26"/>
  <c r="AB97" i="26"/>
  <c r="AC97" i="26"/>
  <c r="D98" i="26"/>
  <c r="E98" i="26"/>
  <c r="F98" i="26"/>
  <c r="G98" i="26"/>
  <c r="H98" i="26"/>
  <c r="I98" i="26"/>
  <c r="J98" i="26"/>
  <c r="K98" i="26"/>
  <c r="L98" i="26"/>
  <c r="M98" i="26"/>
  <c r="O98" i="26"/>
  <c r="P98" i="26"/>
  <c r="Q98" i="26"/>
  <c r="R98" i="26"/>
  <c r="S98" i="26"/>
  <c r="T98" i="26"/>
  <c r="U98" i="26"/>
  <c r="V98" i="26"/>
  <c r="W98" i="26"/>
  <c r="Y98" i="26"/>
  <c r="Z98" i="26"/>
  <c r="AA98" i="26"/>
  <c r="AB98" i="26"/>
  <c r="AC98" i="26"/>
  <c r="D99" i="26"/>
  <c r="E99" i="26"/>
  <c r="F99" i="26"/>
  <c r="G99" i="26"/>
  <c r="H99" i="26"/>
  <c r="I99" i="26"/>
  <c r="J99" i="26"/>
  <c r="K99" i="26"/>
  <c r="L99" i="26"/>
  <c r="M99" i="26"/>
  <c r="O99" i="26"/>
  <c r="P99" i="26"/>
  <c r="Q99" i="26"/>
  <c r="R99" i="26"/>
  <c r="S99" i="26"/>
  <c r="T99" i="26"/>
  <c r="U99" i="26"/>
  <c r="V99" i="26"/>
  <c r="W99" i="26"/>
  <c r="Y99" i="26"/>
  <c r="Z99" i="26"/>
  <c r="AA99" i="26"/>
  <c r="AB99" i="26"/>
  <c r="AC99" i="26"/>
  <c r="D100" i="26"/>
  <c r="E100" i="26"/>
  <c r="F100" i="26"/>
  <c r="G100" i="26"/>
  <c r="H100" i="26"/>
  <c r="I100" i="26"/>
  <c r="J100" i="26"/>
  <c r="K100" i="26"/>
  <c r="L100" i="26"/>
  <c r="M100" i="26"/>
  <c r="O100" i="26"/>
  <c r="P100" i="26"/>
  <c r="Q100" i="26"/>
  <c r="R100" i="26"/>
  <c r="S100" i="26"/>
  <c r="T100" i="26"/>
  <c r="U100" i="26"/>
  <c r="V100" i="26"/>
  <c r="W100" i="26"/>
  <c r="Y100" i="26"/>
  <c r="Z100" i="26"/>
  <c r="AA100" i="26"/>
  <c r="AB100" i="26"/>
  <c r="AC100" i="26"/>
  <c r="D101" i="26"/>
  <c r="E101" i="26"/>
  <c r="F101" i="26"/>
  <c r="G101" i="26"/>
  <c r="H101" i="26"/>
  <c r="I101" i="26"/>
  <c r="J101" i="26"/>
  <c r="K101" i="26"/>
  <c r="L101" i="26"/>
  <c r="M101" i="26"/>
  <c r="O101" i="26"/>
  <c r="P101" i="26"/>
  <c r="Q101" i="26"/>
  <c r="R101" i="26"/>
  <c r="S101" i="26"/>
  <c r="T101" i="26"/>
  <c r="U101" i="26"/>
  <c r="V101" i="26"/>
  <c r="W101" i="26"/>
  <c r="Y101" i="26"/>
  <c r="Z101" i="26"/>
  <c r="AA101" i="26"/>
  <c r="AB101" i="26"/>
  <c r="AC101" i="26"/>
  <c r="D102" i="26"/>
  <c r="E102" i="26"/>
  <c r="F102" i="26"/>
  <c r="G102" i="26"/>
  <c r="H102" i="26"/>
  <c r="I102" i="26"/>
  <c r="J102" i="26"/>
  <c r="K102" i="26"/>
  <c r="L102" i="26"/>
  <c r="M102" i="26"/>
  <c r="O102" i="26"/>
  <c r="P102" i="26"/>
  <c r="Q102" i="26"/>
  <c r="R102" i="26"/>
  <c r="S102" i="26"/>
  <c r="T102" i="26"/>
  <c r="U102" i="26"/>
  <c r="V102" i="26"/>
  <c r="W102" i="26"/>
  <c r="Y102" i="26"/>
  <c r="Z102" i="26"/>
  <c r="AA102" i="26"/>
  <c r="AB102" i="26"/>
  <c r="AC102" i="26"/>
  <c r="D103" i="26"/>
  <c r="E103" i="26"/>
  <c r="F103" i="26"/>
  <c r="G103" i="26"/>
  <c r="H103" i="26"/>
  <c r="I103" i="26"/>
  <c r="J103" i="26"/>
  <c r="K103" i="26"/>
  <c r="L103" i="26"/>
  <c r="M103" i="26"/>
  <c r="O103" i="26"/>
  <c r="P103" i="26"/>
  <c r="Q103" i="26"/>
  <c r="R103" i="26"/>
  <c r="S103" i="26"/>
  <c r="T103" i="26"/>
  <c r="U103" i="26"/>
  <c r="V103" i="26"/>
  <c r="W103" i="26"/>
  <c r="Y103" i="26"/>
  <c r="Z103" i="26"/>
  <c r="AA103" i="26"/>
  <c r="AB103" i="26"/>
  <c r="AC103" i="26"/>
  <c r="D104" i="26"/>
  <c r="E104" i="26"/>
  <c r="F104" i="26"/>
  <c r="G104" i="26"/>
  <c r="H104" i="26"/>
  <c r="I104" i="26"/>
  <c r="J104" i="26"/>
  <c r="K104" i="26"/>
  <c r="L104" i="26"/>
  <c r="M104" i="26"/>
  <c r="O104" i="26"/>
  <c r="P104" i="26"/>
  <c r="Q104" i="26"/>
  <c r="R104" i="26"/>
  <c r="S104" i="26"/>
  <c r="T104" i="26"/>
  <c r="U104" i="26"/>
  <c r="V104" i="26"/>
  <c r="W104" i="26"/>
  <c r="Y104" i="26"/>
  <c r="Z104" i="26"/>
  <c r="AA104" i="26"/>
  <c r="AB104" i="26"/>
  <c r="AC104" i="26"/>
  <c r="D105" i="26"/>
  <c r="E105" i="26"/>
  <c r="F105" i="26"/>
  <c r="G105" i="26"/>
  <c r="H105" i="26"/>
  <c r="I105" i="26"/>
  <c r="J105" i="26"/>
  <c r="K105" i="26"/>
  <c r="L105" i="26"/>
  <c r="M105" i="26"/>
  <c r="O105" i="26"/>
  <c r="P105" i="26"/>
  <c r="Q105" i="26"/>
  <c r="R105" i="26"/>
  <c r="S105" i="26"/>
  <c r="T105" i="26"/>
  <c r="U105" i="26"/>
  <c r="V105" i="26"/>
  <c r="W105" i="26"/>
  <c r="Y105" i="26"/>
  <c r="Z105" i="26"/>
  <c r="AA105" i="26"/>
  <c r="AB105" i="26"/>
  <c r="AC105" i="26"/>
  <c r="D106" i="26"/>
  <c r="E106" i="26"/>
  <c r="F106" i="26"/>
  <c r="G106" i="26"/>
  <c r="H106" i="26"/>
  <c r="I106" i="26"/>
  <c r="J106" i="26"/>
  <c r="K106" i="26"/>
  <c r="L106" i="26"/>
  <c r="M106" i="26"/>
  <c r="O106" i="26"/>
  <c r="P106" i="26"/>
  <c r="Q106" i="26"/>
  <c r="R106" i="26"/>
  <c r="S106" i="26"/>
  <c r="T106" i="26"/>
  <c r="U106" i="26"/>
  <c r="V106" i="26"/>
  <c r="W106" i="26"/>
  <c r="Y106" i="26"/>
  <c r="Z106" i="26"/>
  <c r="AA106" i="26"/>
  <c r="AB106" i="26"/>
  <c r="AC106" i="26"/>
  <c r="D107" i="26"/>
  <c r="E107" i="26"/>
  <c r="F107" i="26"/>
  <c r="G107" i="26"/>
  <c r="H107" i="26"/>
  <c r="I107" i="26"/>
  <c r="J107" i="26"/>
  <c r="K107" i="26"/>
  <c r="L107" i="26"/>
  <c r="M107" i="26"/>
  <c r="O107" i="26"/>
  <c r="P107" i="26"/>
  <c r="Q107" i="26"/>
  <c r="R107" i="26"/>
  <c r="S107" i="26"/>
  <c r="T107" i="26"/>
  <c r="U107" i="26"/>
  <c r="V107" i="26"/>
  <c r="W107" i="26"/>
  <c r="Y107" i="26"/>
  <c r="Z107" i="26"/>
  <c r="AA107" i="26"/>
  <c r="AB107" i="26"/>
  <c r="AC107" i="26"/>
  <c r="D108" i="26"/>
  <c r="E108" i="26"/>
  <c r="F108" i="26"/>
  <c r="G108" i="26"/>
  <c r="H108" i="26"/>
  <c r="I108" i="26"/>
  <c r="J108" i="26"/>
  <c r="K108" i="26"/>
  <c r="L108" i="26"/>
  <c r="M108" i="26"/>
  <c r="O108" i="26"/>
  <c r="P108" i="26"/>
  <c r="Q108" i="26"/>
  <c r="R108" i="26"/>
  <c r="S108" i="26"/>
  <c r="T108" i="26"/>
  <c r="U108" i="26"/>
  <c r="V108" i="26"/>
  <c r="W108" i="26"/>
  <c r="Y108" i="26"/>
  <c r="Z108" i="26"/>
  <c r="AA108" i="26"/>
  <c r="AB108" i="26"/>
  <c r="AC108" i="26"/>
  <c r="D109" i="26"/>
  <c r="E109" i="26"/>
  <c r="F109" i="26"/>
  <c r="G109" i="26"/>
  <c r="H109" i="26"/>
  <c r="I109" i="26"/>
  <c r="J109" i="26"/>
  <c r="K109" i="26"/>
  <c r="L109" i="26"/>
  <c r="M109" i="26"/>
  <c r="O109" i="26"/>
  <c r="P109" i="26"/>
  <c r="Q109" i="26"/>
  <c r="R109" i="26"/>
  <c r="S109" i="26"/>
  <c r="T109" i="26"/>
  <c r="U109" i="26"/>
  <c r="V109" i="26"/>
  <c r="W109" i="26"/>
  <c r="Y109" i="26"/>
  <c r="Z109" i="26"/>
  <c r="AA109" i="26"/>
  <c r="AB109" i="26"/>
  <c r="AC109" i="26"/>
  <c r="D110" i="26"/>
  <c r="E110" i="26"/>
  <c r="F110" i="26"/>
  <c r="G110" i="26"/>
  <c r="H110" i="26"/>
  <c r="I110" i="26"/>
  <c r="J110" i="26"/>
  <c r="K110" i="26"/>
  <c r="L110" i="26"/>
  <c r="M110" i="26"/>
  <c r="O110" i="26"/>
  <c r="P110" i="26"/>
  <c r="Q110" i="26"/>
  <c r="R110" i="26"/>
  <c r="S110" i="26"/>
  <c r="T110" i="26"/>
  <c r="U110" i="26"/>
  <c r="V110" i="26"/>
  <c r="W110" i="26"/>
  <c r="Y110" i="26"/>
  <c r="Z110" i="26"/>
  <c r="AA110" i="26"/>
  <c r="AB110" i="26"/>
  <c r="AC110" i="26"/>
  <c r="D111" i="26"/>
  <c r="E111" i="26"/>
  <c r="F111" i="26"/>
  <c r="G111" i="26"/>
  <c r="H111" i="26"/>
  <c r="I111" i="26"/>
  <c r="J111" i="26"/>
  <c r="K111" i="26"/>
  <c r="L111" i="26"/>
  <c r="M111" i="26"/>
  <c r="O111" i="26"/>
  <c r="P111" i="26"/>
  <c r="Q111" i="26"/>
  <c r="R111" i="26"/>
  <c r="S111" i="26"/>
  <c r="T111" i="26"/>
  <c r="U111" i="26"/>
  <c r="V111" i="26"/>
  <c r="W111" i="26"/>
  <c r="Y111" i="26"/>
  <c r="Z111" i="26"/>
  <c r="AA111" i="26"/>
  <c r="AB111" i="26"/>
  <c r="AC111" i="26"/>
  <c r="D112" i="26"/>
  <c r="E112" i="26"/>
  <c r="F112" i="26"/>
  <c r="G112" i="26"/>
  <c r="H112" i="26"/>
  <c r="I112" i="26"/>
  <c r="J112" i="26"/>
  <c r="K112" i="26"/>
  <c r="L112" i="26"/>
  <c r="M112" i="26"/>
  <c r="O112" i="26"/>
  <c r="P112" i="26"/>
  <c r="Q112" i="26"/>
  <c r="R112" i="26"/>
  <c r="S112" i="26"/>
  <c r="T112" i="26"/>
  <c r="U112" i="26"/>
  <c r="V112" i="26"/>
  <c r="W112" i="26"/>
  <c r="Y112" i="26"/>
  <c r="Z112" i="26"/>
  <c r="AA112" i="26"/>
  <c r="AB112" i="26"/>
  <c r="AC112" i="26"/>
  <c r="D113" i="26"/>
  <c r="E113" i="26"/>
  <c r="F113" i="26"/>
  <c r="G113" i="26"/>
  <c r="H113" i="26"/>
  <c r="I113" i="26"/>
  <c r="J113" i="26"/>
  <c r="K113" i="26"/>
  <c r="L113" i="26"/>
  <c r="M113" i="26"/>
  <c r="O113" i="26"/>
  <c r="P113" i="26"/>
  <c r="Q113" i="26"/>
  <c r="R113" i="26"/>
  <c r="S113" i="26"/>
  <c r="T113" i="26"/>
  <c r="U113" i="26"/>
  <c r="V113" i="26"/>
  <c r="W113" i="26"/>
  <c r="Y113" i="26"/>
  <c r="Z113" i="26"/>
  <c r="AA113" i="26"/>
  <c r="AB113" i="26"/>
  <c r="AC113" i="26"/>
  <c r="D114" i="26"/>
  <c r="E114" i="26"/>
  <c r="F114" i="26"/>
  <c r="G114" i="26"/>
  <c r="H114" i="26"/>
  <c r="I114" i="26"/>
  <c r="J114" i="26"/>
  <c r="K114" i="26"/>
  <c r="L114" i="26"/>
  <c r="M114" i="26"/>
  <c r="O114" i="26"/>
  <c r="P114" i="26"/>
  <c r="Q114" i="26"/>
  <c r="R114" i="26"/>
  <c r="S114" i="26"/>
  <c r="T114" i="26"/>
  <c r="U114" i="26"/>
  <c r="V114" i="26"/>
  <c r="W114" i="26"/>
  <c r="Y114" i="26"/>
  <c r="Z114" i="26"/>
  <c r="AA114" i="26"/>
  <c r="AB114" i="26"/>
  <c r="AC114" i="26"/>
  <c r="D115" i="26"/>
  <c r="E115" i="26"/>
  <c r="F115" i="26"/>
  <c r="G115" i="26"/>
  <c r="H115" i="26"/>
  <c r="I115" i="26"/>
  <c r="J115" i="26"/>
  <c r="K115" i="26"/>
  <c r="L115" i="26"/>
  <c r="M115" i="26"/>
  <c r="O115" i="26"/>
  <c r="P115" i="26"/>
  <c r="Q115" i="26"/>
  <c r="R115" i="26"/>
  <c r="S115" i="26"/>
  <c r="T115" i="26"/>
  <c r="U115" i="26"/>
  <c r="V115" i="26"/>
  <c r="W115" i="26"/>
  <c r="Y115" i="26"/>
  <c r="Z115" i="26"/>
  <c r="AA115" i="26"/>
  <c r="AB115" i="26"/>
  <c r="AC115" i="26"/>
  <c r="D116" i="26"/>
  <c r="E116" i="26"/>
  <c r="F116" i="26"/>
  <c r="G116" i="26"/>
  <c r="H116" i="26"/>
  <c r="I116" i="26"/>
  <c r="J116" i="26"/>
  <c r="K116" i="26"/>
  <c r="L116" i="26"/>
  <c r="M116" i="26"/>
  <c r="O116" i="26"/>
  <c r="P116" i="26"/>
  <c r="Q116" i="26"/>
  <c r="R116" i="26"/>
  <c r="S116" i="26"/>
  <c r="T116" i="26"/>
  <c r="U116" i="26"/>
  <c r="V116" i="26"/>
  <c r="W116" i="26"/>
  <c r="Y116" i="26"/>
  <c r="Z116" i="26"/>
  <c r="AA116" i="26"/>
  <c r="AB116" i="26"/>
  <c r="AC116" i="26"/>
  <c r="D117" i="26"/>
  <c r="E117" i="26"/>
  <c r="F117" i="26"/>
  <c r="G117" i="26"/>
  <c r="H117" i="26"/>
  <c r="I117" i="26"/>
  <c r="J117" i="26"/>
  <c r="K117" i="26"/>
  <c r="L117" i="26"/>
  <c r="M117" i="26"/>
  <c r="O117" i="26"/>
  <c r="P117" i="26"/>
  <c r="Q117" i="26"/>
  <c r="R117" i="26"/>
  <c r="S117" i="26"/>
  <c r="T117" i="26"/>
  <c r="U117" i="26"/>
  <c r="V117" i="26"/>
  <c r="W117" i="26"/>
  <c r="Y117" i="26"/>
  <c r="Z117" i="26"/>
  <c r="AA117" i="26"/>
  <c r="AB117" i="26"/>
  <c r="AC117" i="26"/>
  <c r="D118" i="26"/>
  <c r="E118" i="26"/>
  <c r="F118" i="26"/>
  <c r="G118" i="26"/>
  <c r="H118" i="26"/>
  <c r="I118" i="26"/>
  <c r="J118" i="26"/>
  <c r="K118" i="26"/>
  <c r="L118" i="26"/>
  <c r="M118" i="26"/>
  <c r="O118" i="26"/>
  <c r="P118" i="26"/>
  <c r="Q118" i="26"/>
  <c r="R118" i="26"/>
  <c r="S118" i="26"/>
  <c r="T118" i="26"/>
  <c r="U118" i="26"/>
  <c r="V118" i="26"/>
  <c r="W118" i="26"/>
  <c r="Y118" i="26"/>
  <c r="Z118" i="26"/>
  <c r="AA118" i="26"/>
  <c r="AB118" i="26"/>
  <c r="AC118" i="26"/>
  <c r="D119" i="26"/>
  <c r="E119" i="26"/>
  <c r="F119" i="26"/>
  <c r="G119" i="26"/>
  <c r="H119" i="26"/>
  <c r="I119" i="26"/>
  <c r="J119" i="26"/>
  <c r="K119" i="26"/>
  <c r="L119" i="26"/>
  <c r="M119" i="26"/>
  <c r="O119" i="26"/>
  <c r="P119" i="26"/>
  <c r="Q119" i="26"/>
  <c r="R119" i="26"/>
  <c r="S119" i="26"/>
  <c r="T119" i="26"/>
  <c r="U119" i="26"/>
  <c r="V119" i="26"/>
  <c r="W119" i="26"/>
  <c r="Y119" i="26"/>
  <c r="Z119" i="26"/>
  <c r="AA119" i="26"/>
  <c r="AB119" i="26"/>
  <c r="AC119" i="26"/>
  <c r="D120" i="26"/>
  <c r="E120" i="26"/>
  <c r="F120" i="26"/>
  <c r="G120" i="26"/>
  <c r="H120" i="26"/>
  <c r="I120" i="26"/>
  <c r="J120" i="26"/>
  <c r="K120" i="26"/>
  <c r="L120" i="26"/>
  <c r="M120" i="26"/>
  <c r="O120" i="26"/>
  <c r="P120" i="26"/>
  <c r="Q120" i="26"/>
  <c r="R120" i="26"/>
  <c r="S120" i="26"/>
  <c r="T120" i="26"/>
  <c r="U120" i="26"/>
  <c r="V120" i="26"/>
  <c r="W120" i="26"/>
  <c r="Y120" i="26"/>
  <c r="Z120" i="26"/>
  <c r="AA120" i="26"/>
  <c r="AB120" i="26"/>
  <c r="AC120" i="26"/>
  <c r="D121" i="26"/>
  <c r="E121" i="26"/>
  <c r="F121" i="26"/>
  <c r="G121" i="26"/>
  <c r="H121" i="26"/>
  <c r="I121" i="26"/>
  <c r="J121" i="26"/>
  <c r="K121" i="26"/>
  <c r="L121" i="26"/>
  <c r="M121" i="26"/>
  <c r="O121" i="26"/>
  <c r="P121" i="26"/>
  <c r="Q121" i="26"/>
  <c r="R121" i="26"/>
  <c r="S121" i="26"/>
  <c r="T121" i="26"/>
  <c r="U121" i="26"/>
  <c r="V121" i="26"/>
  <c r="W121" i="26"/>
  <c r="Y121" i="26"/>
  <c r="Z121" i="26"/>
  <c r="AA121" i="26"/>
  <c r="AB121" i="26"/>
  <c r="AC121" i="26"/>
  <c r="D122" i="26"/>
  <c r="E122" i="26"/>
  <c r="F122" i="26"/>
  <c r="G122" i="26"/>
  <c r="H122" i="26"/>
  <c r="I122" i="26"/>
  <c r="J122" i="26"/>
  <c r="K122" i="26"/>
  <c r="L122" i="26"/>
  <c r="M122" i="26"/>
  <c r="O122" i="26"/>
  <c r="P122" i="26"/>
  <c r="Q122" i="26"/>
  <c r="R122" i="26"/>
  <c r="S122" i="26"/>
  <c r="T122" i="26"/>
  <c r="U122" i="26"/>
  <c r="V122" i="26"/>
  <c r="W122" i="26"/>
  <c r="Y122" i="26"/>
  <c r="Z122" i="26"/>
  <c r="AA122" i="26"/>
  <c r="AB122" i="26"/>
  <c r="AC122" i="26"/>
  <c r="D123" i="26"/>
  <c r="E123" i="26"/>
  <c r="F123" i="26"/>
  <c r="G123" i="26"/>
  <c r="H123" i="26"/>
  <c r="I123" i="26"/>
  <c r="J123" i="26"/>
  <c r="K123" i="26"/>
  <c r="L123" i="26"/>
  <c r="M123" i="26"/>
  <c r="O123" i="26"/>
  <c r="P123" i="26"/>
  <c r="Q123" i="26"/>
  <c r="R123" i="26"/>
  <c r="S123" i="26"/>
  <c r="T123" i="26"/>
  <c r="U123" i="26"/>
  <c r="V123" i="26"/>
  <c r="W123" i="26"/>
  <c r="Y123" i="26"/>
  <c r="Z123" i="26"/>
  <c r="AA123" i="26"/>
  <c r="AB123" i="26"/>
  <c r="AC123" i="26"/>
  <c r="D124" i="26"/>
  <c r="E124" i="26"/>
  <c r="F124" i="26"/>
  <c r="G124" i="26"/>
  <c r="H124" i="26"/>
  <c r="I124" i="26"/>
  <c r="J124" i="26"/>
  <c r="K124" i="26"/>
  <c r="L124" i="26"/>
  <c r="M124" i="26"/>
  <c r="O124" i="26"/>
  <c r="P124" i="26"/>
  <c r="Q124" i="26"/>
  <c r="R124" i="26"/>
  <c r="S124" i="26"/>
  <c r="T124" i="26"/>
  <c r="U124" i="26"/>
  <c r="V124" i="26"/>
  <c r="W124" i="26"/>
  <c r="Y124" i="26"/>
  <c r="Z124" i="26"/>
  <c r="AA124" i="26"/>
  <c r="AB124" i="26"/>
  <c r="AC124" i="26"/>
  <c r="D125" i="26"/>
  <c r="E125" i="26"/>
  <c r="F125" i="26"/>
  <c r="G125" i="26"/>
  <c r="H125" i="26"/>
  <c r="I125" i="26"/>
  <c r="J125" i="26"/>
  <c r="K125" i="26"/>
  <c r="L125" i="26"/>
  <c r="M125" i="26"/>
  <c r="O125" i="26"/>
  <c r="P125" i="26"/>
  <c r="Q125" i="26"/>
  <c r="R125" i="26"/>
  <c r="S125" i="26"/>
  <c r="T125" i="26"/>
  <c r="U125" i="26"/>
  <c r="V125" i="26"/>
  <c r="W125" i="26"/>
  <c r="Y125" i="26"/>
  <c r="Z125" i="26"/>
  <c r="AA125" i="26"/>
  <c r="AB125" i="26"/>
  <c r="AC125" i="26"/>
  <c r="D126" i="26"/>
  <c r="E126" i="26"/>
  <c r="F126" i="26"/>
  <c r="G126" i="26"/>
  <c r="H126" i="26"/>
  <c r="I126" i="26"/>
  <c r="J126" i="26"/>
  <c r="K126" i="26"/>
  <c r="L126" i="26"/>
  <c r="M126" i="26"/>
  <c r="O126" i="26"/>
  <c r="P126" i="26"/>
  <c r="Q126" i="26"/>
  <c r="R126" i="26"/>
  <c r="S126" i="26"/>
  <c r="T126" i="26"/>
  <c r="U126" i="26"/>
  <c r="V126" i="26"/>
  <c r="W126" i="26"/>
  <c r="Y126" i="26"/>
  <c r="Z126" i="26"/>
  <c r="AA126" i="26"/>
  <c r="AB126" i="26"/>
  <c r="AC126" i="26"/>
  <c r="D127" i="26"/>
  <c r="E127" i="26"/>
  <c r="F127" i="26"/>
  <c r="G127" i="26"/>
  <c r="H127" i="26"/>
  <c r="I127" i="26"/>
  <c r="J127" i="26"/>
  <c r="K127" i="26"/>
  <c r="L127" i="26"/>
  <c r="M127" i="26"/>
  <c r="O127" i="26"/>
  <c r="P127" i="26"/>
  <c r="Q127" i="26"/>
  <c r="R127" i="26"/>
  <c r="S127" i="26"/>
  <c r="T127" i="26"/>
  <c r="U127" i="26"/>
  <c r="V127" i="26"/>
  <c r="W127" i="26"/>
  <c r="Y127" i="26"/>
  <c r="Z127" i="26"/>
  <c r="AA127" i="26"/>
  <c r="AB127" i="26"/>
  <c r="AC127" i="26"/>
  <c r="D128" i="26"/>
  <c r="E128" i="26"/>
  <c r="F128" i="26"/>
  <c r="G128" i="26"/>
  <c r="H128" i="26"/>
  <c r="I128" i="26"/>
  <c r="J128" i="26"/>
  <c r="K128" i="26"/>
  <c r="L128" i="26"/>
  <c r="M128" i="26"/>
  <c r="O128" i="26"/>
  <c r="P128" i="26"/>
  <c r="Q128" i="26"/>
  <c r="R128" i="26"/>
  <c r="S128" i="26"/>
  <c r="T128" i="26"/>
  <c r="U128" i="26"/>
  <c r="V128" i="26"/>
  <c r="W128" i="26"/>
  <c r="Y128" i="26"/>
  <c r="Z128" i="26"/>
  <c r="AA128" i="26"/>
  <c r="AB128" i="26"/>
  <c r="AC128" i="26"/>
  <c r="D129" i="26"/>
  <c r="E129" i="26"/>
  <c r="F129" i="26"/>
  <c r="G129" i="26"/>
  <c r="H129" i="26"/>
  <c r="I129" i="26"/>
  <c r="J129" i="26"/>
  <c r="K129" i="26"/>
  <c r="L129" i="26"/>
  <c r="M129" i="26"/>
  <c r="O129" i="26"/>
  <c r="P129" i="26"/>
  <c r="Q129" i="26"/>
  <c r="R129" i="26"/>
  <c r="S129" i="26"/>
  <c r="T129" i="26"/>
  <c r="U129" i="26"/>
  <c r="V129" i="26"/>
  <c r="W129" i="26"/>
  <c r="Y129" i="26"/>
  <c r="Z129" i="26"/>
  <c r="AA129" i="26"/>
  <c r="AB129" i="26"/>
  <c r="AC129" i="26"/>
  <c r="D130" i="26"/>
  <c r="E130" i="26"/>
  <c r="F130" i="26"/>
  <c r="G130" i="26"/>
  <c r="H130" i="26"/>
  <c r="I130" i="26"/>
  <c r="J130" i="26"/>
  <c r="K130" i="26"/>
  <c r="L130" i="26"/>
  <c r="M130" i="26"/>
  <c r="O130" i="26"/>
  <c r="P130" i="26"/>
  <c r="Q130" i="26"/>
  <c r="R130" i="26"/>
  <c r="S130" i="26"/>
  <c r="T130" i="26"/>
  <c r="U130" i="26"/>
  <c r="V130" i="26"/>
  <c r="W130" i="26"/>
  <c r="Y130" i="26"/>
  <c r="Z130" i="26"/>
  <c r="AA130" i="26"/>
  <c r="AB130" i="26"/>
  <c r="AC130" i="26"/>
  <c r="D131" i="26"/>
  <c r="E131" i="26"/>
  <c r="F131" i="26"/>
  <c r="G131" i="26"/>
  <c r="H131" i="26"/>
  <c r="I131" i="26"/>
  <c r="J131" i="26"/>
  <c r="K131" i="26"/>
  <c r="L131" i="26"/>
  <c r="M131" i="26"/>
  <c r="O131" i="26"/>
  <c r="P131" i="26"/>
  <c r="Q131" i="26"/>
  <c r="R131" i="26"/>
  <c r="S131" i="26"/>
  <c r="T131" i="26"/>
  <c r="U131" i="26"/>
  <c r="V131" i="26"/>
  <c r="W131" i="26"/>
  <c r="Y131" i="26"/>
  <c r="Z131" i="26"/>
  <c r="AA131" i="26"/>
  <c r="AB131" i="26"/>
  <c r="AC131" i="26"/>
  <c r="D132" i="26"/>
  <c r="E132" i="26"/>
  <c r="F132" i="26"/>
  <c r="G132" i="26"/>
  <c r="H132" i="26"/>
  <c r="I132" i="26"/>
  <c r="J132" i="26"/>
  <c r="K132" i="26"/>
  <c r="L132" i="26"/>
  <c r="M132" i="26"/>
  <c r="O132" i="26"/>
  <c r="P132" i="26"/>
  <c r="Q132" i="26"/>
  <c r="R132" i="26"/>
  <c r="S132" i="26"/>
  <c r="T132" i="26"/>
  <c r="U132" i="26"/>
  <c r="V132" i="26"/>
  <c r="W132" i="26"/>
  <c r="Y132" i="26"/>
  <c r="Z132" i="26"/>
  <c r="AA132" i="26"/>
  <c r="AB132" i="26"/>
  <c r="AC132" i="26"/>
  <c r="D133" i="26"/>
  <c r="E133" i="26"/>
  <c r="F133" i="26"/>
  <c r="G133" i="26"/>
  <c r="H133" i="26"/>
  <c r="I133" i="26"/>
  <c r="J133" i="26"/>
  <c r="K133" i="26"/>
  <c r="L133" i="26"/>
  <c r="M133" i="26"/>
  <c r="O133" i="26"/>
  <c r="P133" i="26"/>
  <c r="Q133" i="26"/>
  <c r="R133" i="26"/>
  <c r="S133" i="26"/>
  <c r="T133" i="26"/>
  <c r="U133" i="26"/>
  <c r="V133" i="26"/>
  <c r="W133" i="26"/>
  <c r="Y133" i="26"/>
  <c r="Z133" i="26"/>
  <c r="AA133" i="26"/>
  <c r="AB133" i="26"/>
  <c r="AC133" i="26"/>
  <c r="D134" i="26"/>
  <c r="E134" i="26"/>
  <c r="F134" i="26"/>
  <c r="G134" i="26"/>
  <c r="H134" i="26"/>
  <c r="I134" i="26"/>
  <c r="J134" i="26"/>
  <c r="K134" i="26"/>
  <c r="L134" i="26"/>
  <c r="M134" i="26"/>
  <c r="O134" i="26"/>
  <c r="P134" i="26"/>
  <c r="Q134" i="26"/>
  <c r="R134" i="26"/>
  <c r="S134" i="26"/>
  <c r="T134" i="26"/>
  <c r="U134" i="26"/>
  <c r="V134" i="26"/>
  <c r="W134" i="26"/>
  <c r="Y134" i="26"/>
  <c r="Z134" i="26"/>
  <c r="AA134" i="26"/>
  <c r="AB134" i="26"/>
  <c r="AC134" i="26"/>
  <c r="D135" i="26"/>
  <c r="E135" i="26"/>
  <c r="F135" i="26"/>
  <c r="G135" i="26"/>
  <c r="H135" i="26"/>
  <c r="I135" i="26"/>
  <c r="J135" i="26"/>
  <c r="K135" i="26"/>
  <c r="L135" i="26"/>
  <c r="M135" i="26"/>
  <c r="O135" i="26"/>
  <c r="P135" i="26"/>
  <c r="Q135" i="26"/>
  <c r="R135" i="26"/>
  <c r="S135" i="26"/>
  <c r="T135" i="26"/>
  <c r="U135" i="26"/>
  <c r="V135" i="26"/>
  <c r="W135" i="26"/>
  <c r="Y135" i="26"/>
  <c r="Z135" i="26"/>
  <c r="AA135" i="26"/>
  <c r="AB135" i="26"/>
  <c r="AC135" i="26"/>
  <c r="D136" i="26"/>
  <c r="E136" i="26"/>
  <c r="F136" i="26"/>
  <c r="G136" i="26"/>
  <c r="H136" i="26"/>
  <c r="I136" i="26"/>
  <c r="J136" i="26"/>
  <c r="K136" i="26"/>
  <c r="L136" i="26"/>
  <c r="M136" i="26"/>
  <c r="O136" i="26"/>
  <c r="P136" i="26"/>
  <c r="Q136" i="26"/>
  <c r="R136" i="26"/>
  <c r="S136" i="26"/>
  <c r="T136" i="26"/>
  <c r="U136" i="26"/>
  <c r="V136" i="26"/>
  <c r="W136" i="26"/>
  <c r="Y136" i="26"/>
  <c r="Z136" i="26"/>
  <c r="AA136" i="26"/>
  <c r="AB136" i="26"/>
  <c r="AC136" i="26"/>
  <c r="D137" i="26"/>
  <c r="E137" i="26"/>
  <c r="F137" i="26"/>
  <c r="G137" i="26"/>
  <c r="H137" i="26"/>
  <c r="I137" i="26"/>
  <c r="J137" i="26"/>
  <c r="K137" i="26"/>
  <c r="L137" i="26"/>
  <c r="M137" i="26"/>
  <c r="O137" i="26"/>
  <c r="P137" i="26"/>
  <c r="Q137" i="26"/>
  <c r="R137" i="26"/>
  <c r="S137" i="26"/>
  <c r="T137" i="26"/>
  <c r="U137" i="26"/>
  <c r="V137" i="26"/>
  <c r="W137" i="26"/>
  <c r="Y137" i="26"/>
  <c r="Z137" i="26"/>
  <c r="AA137" i="26"/>
  <c r="AB137" i="26"/>
  <c r="AC137" i="26"/>
  <c r="D138" i="26"/>
  <c r="E138" i="26"/>
  <c r="F138" i="26"/>
  <c r="G138" i="26"/>
  <c r="H138" i="26"/>
  <c r="I138" i="26"/>
  <c r="J138" i="26"/>
  <c r="K138" i="26"/>
  <c r="L138" i="26"/>
  <c r="M138" i="26"/>
  <c r="O138" i="26"/>
  <c r="P138" i="26"/>
  <c r="Q138" i="26"/>
  <c r="R138" i="26"/>
  <c r="S138" i="26"/>
  <c r="T138" i="26"/>
  <c r="U138" i="26"/>
  <c r="V138" i="26"/>
  <c r="W138" i="26"/>
  <c r="Y138" i="26"/>
  <c r="Z138" i="26"/>
  <c r="AA138" i="26"/>
  <c r="AB138" i="26"/>
  <c r="AC138" i="26"/>
  <c r="D139" i="26"/>
  <c r="E139" i="26"/>
  <c r="F139" i="26"/>
  <c r="G139" i="26"/>
  <c r="H139" i="26"/>
  <c r="I139" i="26"/>
  <c r="J139" i="26"/>
  <c r="K139" i="26"/>
  <c r="L139" i="26"/>
  <c r="M139" i="26"/>
  <c r="O139" i="26"/>
  <c r="P139" i="26"/>
  <c r="Q139" i="26"/>
  <c r="R139" i="26"/>
  <c r="S139" i="26"/>
  <c r="T139" i="26"/>
  <c r="U139" i="26"/>
  <c r="V139" i="26"/>
  <c r="W139" i="26"/>
  <c r="Y139" i="26"/>
  <c r="Z139" i="26"/>
  <c r="AA139" i="26"/>
  <c r="AB139" i="26"/>
  <c r="AC139" i="26"/>
  <c r="D140" i="26"/>
  <c r="E140" i="26"/>
  <c r="F140" i="26"/>
  <c r="G140" i="26"/>
  <c r="H140" i="26"/>
  <c r="I140" i="26"/>
  <c r="J140" i="26"/>
  <c r="K140" i="26"/>
  <c r="L140" i="26"/>
  <c r="M140" i="26"/>
  <c r="O140" i="26"/>
  <c r="P140" i="26"/>
  <c r="Q140" i="26"/>
  <c r="R140" i="26"/>
  <c r="S140" i="26"/>
  <c r="T140" i="26"/>
  <c r="U140" i="26"/>
  <c r="V140" i="26"/>
  <c r="W140" i="26"/>
  <c r="Y140" i="26"/>
  <c r="Z140" i="26"/>
  <c r="AA140" i="26"/>
  <c r="AB140" i="26"/>
  <c r="AC140" i="26"/>
  <c r="D141" i="26"/>
  <c r="E141" i="26"/>
  <c r="F141" i="26"/>
  <c r="G141" i="26"/>
  <c r="H141" i="26"/>
  <c r="I141" i="26"/>
  <c r="J141" i="26"/>
  <c r="K141" i="26"/>
  <c r="L141" i="26"/>
  <c r="M141" i="26"/>
  <c r="O141" i="26"/>
  <c r="P141" i="26"/>
  <c r="Q141" i="26"/>
  <c r="R141" i="26"/>
  <c r="S141" i="26"/>
  <c r="T141" i="26"/>
  <c r="U141" i="26"/>
  <c r="V141" i="26"/>
  <c r="W141" i="26"/>
  <c r="Y141" i="26"/>
  <c r="Z141" i="26"/>
  <c r="AA141" i="26"/>
  <c r="AB141" i="26"/>
  <c r="AC141" i="26"/>
  <c r="D142" i="26"/>
  <c r="E142" i="26"/>
  <c r="F142" i="26"/>
  <c r="G142" i="26"/>
  <c r="H142" i="26"/>
  <c r="I142" i="26"/>
  <c r="J142" i="26"/>
  <c r="K142" i="26"/>
  <c r="L142" i="26"/>
  <c r="M142" i="26"/>
  <c r="O142" i="26"/>
  <c r="P142" i="26"/>
  <c r="Q142" i="26"/>
  <c r="R142" i="26"/>
  <c r="S142" i="26"/>
  <c r="T142" i="26"/>
  <c r="U142" i="26"/>
  <c r="V142" i="26"/>
  <c r="W142" i="26"/>
  <c r="Y142" i="26"/>
  <c r="Z142" i="26"/>
  <c r="AA142" i="26"/>
  <c r="AB142" i="26"/>
  <c r="AC142" i="26"/>
  <c r="D143" i="26"/>
  <c r="E143" i="26"/>
  <c r="F143" i="26"/>
  <c r="G143" i="26"/>
  <c r="H143" i="26"/>
  <c r="I143" i="26"/>
  <c r="J143" i="26"/>
  <c r="K143" i="26"/>
  <c r="L143" i="26"/>
  <c r="M143" i="26"/>
  <c r="O143" i="26"/>
  <c r="P143" i="26"/>
  <c r="Q143" i="26"/>
  <c r="R143" i="26"/>
  <c r="S143" i="26"/>
  <c r="T143" i="26"/>
  <c r="U143" i="26"/>
  <c r="V143" i="26"/>
  <c r="W143" i="26"/>
  <c r="Y143" i="26"/>
  <c r="Z143" i="26"/>
  <c r="AA143" i="26"/>
  <c r="AB143" i="26"/>
  <c r="AC143" i="26"/>
  <c r="D144" i="26"/>
  <c r="E144" i="26"/>
  <c r="F144" i="26"/>
  <c r="G144" i="26"/>
  <c r="H144" i="26"/>
  <c r="I144" i="26"/>
  <c r="J144" i="26"/>
  <c r="K144" i="26"/>
  <c r="L144" i="26"/>
  <c r="M144" i="26"/>
  <c r="O144" i="26"/>
  <c r="P144" i="26"/>
  <c r="Q144" i="26"/>
  <c r="R144" i="26"/>
  <c r="S144" i="26"/>
  <c r="T144" i="26"/>
  <c r="U144" i="26"/>
  <c r="V144" i="26"/>
  <c r="W144" i="26"/>
  <c r="Y144" i="26"/>
  <c r="Z144" i="26"/>
  <c r="AA144" i="26"/>
  <c r="AB144" i="26"/>
  <c r="AC144" i="26"/>
  <c r="D145" i="26"/>
  <c r="E145" i="26"/>
  <c r="F145" i="26"/>
  <c r="G145" i="26"/>
  <c r="H145" i="26"/>
  <c r="I145" i="26"/>
  <c r="J145" i="26"/>
  <c r="K145" i="26"/>
  <c r="L145" i="26"/>
  <c r="M145" i="26"/>
  <c r="O145" i="26"/>
  <c r="P145" i="26"/>
  <c r="Q145" i="26"/>
  <c r="R145" i="26"/>
  <c r="S145" i="26"/>
  <c r="T145" i="26"/>
  <c r="U145" i="26"/>
  <c r="V145" i="26"/>
  <c r="W145" i="26"/>
  <c r="Y145" i="26"/>
  <c r="Z145" i="26"/>
  <c r="AA145" i="26"/>
  <c r="AB145" i="26"/>
  <c r="AC145" i="26"/>
  <c r="D146" i="26"/>
  <c r="E146" i="26"/>
  <c r="F146" i="26"/>
  <c r="G146" i="26"/>
  <c r="H146" i="26"/>
  <c r="I146" i="26"/>
  <c r="J146" i="26"/>
  <c r="K146" i="26"/>
  <c r="L146" i="26"/>
  <c r="M146" i="26"/>
  <c r="O146" i="26"/>
  <c r="P146" i="26"/>
  <c r="Q146" i="26"/>
  <c r="R146" i="26"/>
  <c r="S146" i="26"/>
  <c r="T146" i="26"/>
  <c r="U146" i="26"/>
  <c r="V146" i="26"/>
  <c r="W146" i="26"/>
  <c r="Y146" i="26"/>
  <c r="Z146" i="26"/>
  <c r="AA146" i="26"/>
  <c r="AB146" i="26"/>
  <c r="AC146" i="26"/>
  <c r="D147" i="26"/>
  <c r="E147" i="26"/>
  <c r="F147" i="26"/>
  <c r="G147" i="26"/>
  <c r="H147" i="26"/>
  <c r="I147" i="26"/>
  <c r="J147" i="26"/>
  <c r="K147" i="26"/>
  <c r="L147" i="26"/>
  <c r="M147" i="26"/>
  <c r="O147" i="26"/>
  <c r="P147" i="26"/>
  <c r="Q147" i="26"/>
  <c r="R147" i="26"/>
  <c r="S147" i="26"/>
  <c r="T147" i="26"/>
  <c r="U147" i="26"/>
  <c r="V147" i="26"/>
  <c r="W147" i="26"/>
  <c r="Y147" i="26"/>
  <c r="Z147" i="26"/>
  <c r="AA147" i="26"/>
  <c r="AB147" i="26"/>
  <c r="AC147" i="26"/>
  <c r="D148" i="26"/>
  <c r="E148" i="26"/>
  <c r="F148" i="26"/>
  <c r="G148" i="26"/>
  <c r="H148" i="26"/>
  <c r="I148" i="26"/>
  <c r="J148" i="26"/>
  <c r="K148" i="26"/>
  <c r="L148" i="26"/>
  <c r="M148" i="26"/>
  <c r="O148" i="26"/>
  <c r="P148" i="26"/>
  <c r="Q148" i="26"/>
  <c r="R148" i="26"/>
  <c r="S148" i="26"/>
  <c r="T148" i="26"/>
  <c r="U148" i="26"/>
  <c r="V148" i="26"/>
  <c r="W148" i="26"/>
  <c r="Y148" i="26"/>
  <c r="Z148" i="26"/>
  <c r="AA148" i="26"/>
  <c r="AB148" i="26"/>
  <c r="AC148" i="26"/>
  <c r="D149" i="26"/>
  <c r="E149" i="26"/>
  <c r="F149" i="26"/>
  <c r="G149" i="26"/>
  <c r="H149" i="26"/>
  <c r="I149" i="26"/>
  <c r="J149" i="26"/>
  <c r="K149" i="26"/>
  <c r="L149" i="26"/>
  <c r="M149" i="26"/>
  <c r="O149" i="26"/>
  <c r="P149" i="26"/>
  <c r="Q149" i="26"/>
  <c r="R149" i="26"/>
  <c r="S149" i="26"/>
  <c r="T149" i="26"/>
  <c r="U149" i="26"/>
  <c r="V149" i="26"/>
  <c r="W149" i="26"/>
  <c r="Y149" i="26"/>
  <c r="Z149" i="26"/>
  <c r="AA149" i="26"/>
  <c r="AB149" i="26"/>
  <c r="AC149" i="26"/>
  <c r="D150" i="26"/>
  <c r="E150" i="26"/>
  <c r="F150" i="26"/>
  <c r="G150" i="26"/>
  <c r="H150" i="26"/>
  <c r="I150" i="26"/>
  <c r="J150" i="26"/>
  <c r="K150" i="26"/>
  <c r="L150" i="26"/>
  <c r="M150" i="26"/>
  <c r="O150" i="26"/>
  <c r="P150" i="26"/>
  <c r="Q150" i="26"/>
  <c r="R150" i="26"/>
  <c r="S150" i="26"/>
  <c r="T150" i="26"/>
  <c r="U150" i="26"/>
  <c r="V150" i="26"/>
  <c r="W150" i="26"/>
  <c r="Y150" i="26"/>
  <c r="Z150" i="26"/>
  <c r="AA150" i="26"/>
  <c r="AB150" i="26"/>
  <c r="AC150" i="26"/>
  <c r="D151" i="26"/>
  <c r="E151" i="26"/>
  <c r="F151" i="26"/>
  <c r="G151" i="26"/>
  <c r="H151" i="26"/>
  <c r="I151" i="26"/>
  <c r="J151" i="26"/>
  <c r="K151" i="26"/>
  <c r="L151" i="26"/>
  <c r="M151" i="26"/>
  <c r="O151" i="26"/>
  <c r="P151" i="26"/>
  <c r="Q151" i="26"/>
  <c r="R151" i="26"/>
  <c r="S151" i="26"/>
  <c r="T151" i="26"/>
  <c r="U151" i="26"/>
  <c r="V151" i="26"/>
  <c r="W151" i="26"/>
  <c r="Y151" i="26"/>
  <c r="Z151" i="26"/>
  <c r="AA151" i="26"/>
  <c r="AB151" i="26"/>
  <c r="AC151" i="26"/>
  <c r="D152" i="26"/>
  <c r="E152" i="26"/>
  <c r="F152" i="26"/>
  <c r="G152" i="26"/>
  <c r="H152" i="26"/>
  <c r="I152" i="26"/>
  <c r="J152" i="26"/>
  <c r="K152" i="26"/>
  <c r="L152" i="26"/>
  <c r="M152" i="26"/>
  <c r="O152" i="26"/>
  <c r="P152" i="26"/>
  <c r="Q152" i="26"/>
  <c r="R152" i="26"/>
  <c r="S152" i="26"/>
  <c r="T152" i="26"/>
  <c r="U152" i="26"/>
  <c r="V152" i="26"/>
  <c r="W152" i="26"/>
  <c r="Y152" i="26"/>
  <c r="Z152" i="26"/>
  <c r="AA152" i="26"/>
  <c r="AB152" i="26"/>
  <c r="AC152" i="26"/>
  <c r="D153" i="26"/>
  <c r="E153" i="26"/>
  <c r="F153" i="26"/>
  <c r="G153" i="26"/>
  <c r="H153" i="26"/>
  <c r="I153" i="26"/>
  <c r="J153" i="26"/>
  <c r="K153" i="26"/>
  <c r="L153" i="26"/>
  <c r="M153" i="26"/>
  <c r="O153" i="26"/>
  <c r="P153" i="26"/>
  <c r="Q153" i="26"/>
  <c r="R153" i="26"/>
  <c r="S153" i="26"/>
  <c r="T153" i="26"/>
  <c r="U153" i="26"/>
  <c r="V153" i="26"/>
  <c r="W153" i="26"/>
  <c r="Y153" i="26"/>
  <c r="Z153" i="26"/>
  <c r="AA153" i="26"/>
  <c r="AB153" i="26"/>
  <c r="AC153" i="26"/>
  <c r="D154" i="26"/>
  <c r="E154" i="26"/>
  <c r="F154" i="26"/>
  <c r="G154" i="26"/>
  <c r="H154" i="26"/>
  <c r="I154" i="26"/>
  <c r="J154" i="26"/>
  <c r="K154" i="26"/>
  <c r="L154" i="26"/>
  <c r="M154" i="26"/>
  <c r="O154" i="26"/>
  <c r="P154" i="26"/>
  <c r="Q154" i="26"/>
  <c r="R154" i="26"/>
  <c r="S154" i="26"/>
  <c r="T154" i="26"/>
  <c r="U154" i="26"/>
  <c r="V154" i="26"/>
  <c r="W154" i="26"/>
  <c r="Y154" i="26"/>
  <c r="Z154" i="26"/>
  <c r="AA154" i="26"/>
  <c r="AB154" i="26"/>
  <c r="AC154" i="26"/>
  <c r="D155" i="26"/>
  <c r="E155" i="26"/>
  <c r="F155" i="26"/>
  <c r="G155" i="26"/>
  <c r="H155" i="26"/>
  <c r="I155" i="26"/>
  <c r="J155" i="26"/>
  <c r="K155" i="26"/>
  <c r="L155" i="26"/>
  <c r="M155" i="26"/>
  <c r="O155" i="26"/>
  <c r="P155" i="26"/>
  <c r="Q155" i="26"/>
  <c r="R155" i="26"/>
  <c r="S155" i="26"/>
  <c r="T155" i="26"/>
  <c r="U155" i="26"/>
  <c r="V155" i="26"/>
  <c r="W155" i="26"/>
  <c r="Y155" i="26"/>
  <c r="Z155" i="26"/>
  <c r="AA155" i="26"/>
  <c r="AB155" i="26"/>
  <c r="AC155" i="26"/>
  <c r="D156" i="26"/>
  <c r="E156" i="26"/>
  <c r="F156" i="26"/>
  <c r="G156" i="26"/>
  <c r="H156" i="26"/>
  <c r="I156" i="26"/>
  <c r="J156" i="26"/>
  <c r="K156" i="26"/>
  <c r="L156" i="26"/>
  <c r="M156" i="26"/>
  <c r="O156" i="26"/>
  <c r="P156" i="26"/>
  <c r="Q156" i="26"/>
  <c r="R156" i="26"/>
  <c r="S156" i="26"/>
  <c r="T156" i="26"/>
  <c r="U156" i="26"/>
  <c r="V156" i="26"/>
  <c r="W156" i="26"/>
  <c r="Y156" i="26"/>
  <c r="Z156" i="26"/>
  <c r="AA156" i="26"/>
  <c r="AB156" i="26"/>
  <c r="AC156" i="26"/>
  <c r="D157" i="26"/>
  <c r="E157" i="26"/>
  <c r="F157" i="26"/>
  <c r="G157" i="26"/>
  <c r="H157" i="26"/>
  <c r="I157" i="26"/>
  <c r="J157" i="26"/>
  <c r="K157" i="26"/>
  <c r="L157" i="26"/>
  <c r="M157" i="26"/>
  <c r="O157" i="26"/>
  <c r="P157" i="26"/>
  <c r="Q157" i="26"/>
  <c r="R157" i="26"/>
  <c r="S157" i="26"/>
  <c r="T157" i="26"/>
  <c r="U157" i="26"/>
  <c r="V157" i="26"/>
  <c r="W157" i="26"/>
  <c r="Y157" i="26"/>
  <c r="Z157" i="26"/>
  <c r="AA157" i="26"/>
  <c r="AB157" i="26"/>
  <c r="AC157" i="26"/>
  <c r="D158" i="26"/>
  <c r="E158" i="26"/>
  <c r="F158" i="26"/>
  <c r="G158" i="26"/>
  <c r="H158" i="26"/>
  <c r="I158" i="26"/>
  <c r="J158" i="26"/>
  <c r="K158" i="26"/>
  <c r="L158" i="26"/>
  <c r="M158" i="26"/>
  <c r="O158" i="26"/>
  <c r="P158" i="26"/>
  <c r="Q158" i="26"/>
  <c r="R158" i="26"/>
  <c r="S158" i="26"/>
  <c r="T158" i="26"/>
  <c r="U158" i="26"/>
  <c r="V158" i="26"/>
  <c r="W158" i="26"/>
  <c r="Y158" i="26"/>
  <c r="Z158" i="26"/>
  <c r="AA158" i="26"/>
  <c r="AB158" i="26"/>
  <c r="AC158" i="26"/>
  <c r="D159" i="26"/>
  <c r="E159" i="26"/>
  <c r="F159" i="26"/>
  <c r="G159" i="26"/>
  <c r="H159" i="26"/>
  <c r="I159" i="26"/>
  <c r="J159" i="26"/>
  <c r="K159" i="26"/>
  <c r="L159" i="26"/>
  <c r="M159" i="26"/>
  <c r="O159" i="26"/>
  <c r="P159" i="26"/>
  <c r="Q159" i="26"/>
  <c r="R159" i="26"/>
  <c r="S159" i="26"/>
  <c r="T159" i="26"/>
  <c r="U159" i="26"/>
  <c r="V159" i="26"/>
  <c r="W159" i="26"/>
  <c r="Y159" i="26"/>
  <c r="Z159" i="26"/>
  <c r="AA159" i="26"/>
  <c r="AB159" i="26"/>
  <c r="AC159" i="26"/>
  <c r="D160" i="26"/>
  <c r="E160" i="26"/>
  <c r="F160" i="26"/>
  <c r="G160" i="26"/>
  <c r="H160" i="26"/>
  <c r="I160" i="26"/>
  <c r="J160" i="26"/>
  <c r="K160" i="26"/>
  <c r="L160" i="26"/>
  <c r="M160" i="26"/>
  <c r="O160" i="26"/>
  <c r="P160" i="26"/>
  <c r="Q160" i="26"/>
  <c r="R160" i="26"/>
  <c r="S160" i="26"/>
  <c r="T160" i="26"/>
  <c r="U160" i="26"/>
  <c r="V160" i="26"/>
  <c r="W160" i="26"/>
  <c r="Y160" i="26"/>
  <c r="Z160" i="26"/>
  <c r="AA160" i="26"/>
  <c r="AB160" i="26"/>
  <c r="AC160" i="26"/>
  <c r="D161" i="26"/>
  <c r="E161" i="26"/>
  <c r="F161" i="26"/>
  <c r="G161" i="26"/>
  <c r="H161" i="26"/>
  <c r="I161" i="26"/>
  <c r="J161" i="26"/>
  <c r="K161" i="26"/>
  <c r="L161" i="26"/>
  <c r="M161" i="26"/>
  <c r="O161" i="26"/>
  <c r="P161" i="26"/>
  <c r="Q161" i="26"/>
  <c r="R161" i="26"/>
  <c r="S161" i="26"/>
  <c r="T161" i="26"/>
  <c r="U161" i="26"/>
  <c r="V161" i="26"/>
  <c r="W161" i="26"/>
  <c r="Y161" i="26"/>
  <c r="Z161" i="26"/>
  <c r="AA161" i="26"/>
  <c r="AB161" i="26"/>
  <c r="AC161" i="26"/>
  <c r="D162" i="26"/>
  <c r="E162" i="26"/>
  <c r="F162" i="26"/>
  <c r="G162" i="26"/>
  <c r="H162" i="26"/>
  <c r="I162" i="26"/>
  <c r="J162" i="26"/>
  <c r="K162" i="26"/>
  <c r="L162" i="26"/>
  <c r="M162" i="26"/>
  <c r="O162" i="26"/>
  <c r="P162" i="26"/>
  <c r="Q162" i="26"/>
  <c r="R162" i="26"/>
  <c r="S162" i="26"/>
  <c r="T162" i="26"/>
  <c r="U162" i="26"/>
  <c r="V162" i="26"/>
  <c r="W162" i="26"/>
  <c r="Y162" i="26"/>
  <c r="Z162" i="26"/>
  <c r="AA162" i="26"/>
  <c r="AB162" i="26"/>
  <c r="AC162" i="26"/>
  <c r="D163" i="26"/>
  <c r="E163" i="26"/>
  <c r="F163" i="26"/>
  <c r="G163" i="26"/>
  <c r="H163" i="26"/>
  <c r="I163" i="26"/>
  <c r="J163" i="26"/>
  <c r="K163" i="26"/>
  <c r="L163" i="26"/>
  <c r="M163" i="26"/>
  <c r="O163" i="26"/>
  <c r="P163" i="26"/>
  <c r="Q163" i="26"/>
  <c r="R163" i="26"/>
  <c r="S163" i="26"/>
  <c r="T163" i="26"/>
  <c r="U163" i="26"/>
  <c r="V163" i="26"/>
  <c r="W163" i="26"/>
  <c r="Y163" i="26"/>
  <c r="Z163" i="26"/>
  <c r="AA163" i="26"/>
  <c r="AB163" i="26"/>
  <c r="AC163" i="26"/>
  <c r="D164" i="26"/>
  <c r="E164" i="26"/>
  <c r="F164" i="26"/>
  <c r="G164" i="26"/>
  <c r="H164" i="26"/>
  <c r="I164" i="26"/>
  <c r="J164" i="26"/>
  <c r="K164" i="26"/>
  <c r="L164" i="26"/>
  <c r="M164" i="26"/>
  <c r="O164" i="26"/>
  <c r="P164" i="26"/>
  <c r="Q164" i="26"/>
  <c r="R164" i="26"/>
  <c r="S164" i="26"/>
  <c r="T164" i="26"/>
  <c r="U164" i="26"/>
  <c r="V164" i="26"/>
  <c r="W164" i="26"/>
  <c r="Y164" i="26"/>
  <c r="Z164" i="26"/>
  <c r="AA164" i="26"/>
  <c r="AB164" i="26"/>
  <c r="AC164" i="26"/>
  <c r="D165" i="26"/>
  <c r="E165" i="26"/>
  <c r="F165" i="26"/>
  <c r="G165" i="26"/>
  <c r="H165" i="26"/>
  <c r="I165" i="26"/>
  <c r="J165" i="26"/>
  <c r="K165" i="26"/>
  <c r="L165" i="26"/>
  <c r="M165" i="26"/>
  <c r="O165" i="26"/>
  <c r="P165" i="26"/>
  <c r="Q165" i="26"/>
  <c r="R165" i="26"/>
  <c r="S165" i="26"/>
  <c r="T165" i="26"/>
  <c r="U165" i="26"/>
  <c r="V165" i="26"/>
  <c r="W165" i="26"/>
  <c r="Y165" i="26"/>
  <c r="Z165" i="26"/>
  <c r="AA165" i="26"/>
  <c r="AB165" i="26"/>
  <c r="AC165" i="26"/>
  <c r="D166" i="26"/>
  <c r="E166" i="26"/>
  <c r="F166" i="26"/>
  <c r="G166" i="26"/>
  <c r="H166" i="26"/>
  <c r="I166" i="26"/>
  <c r="J166" i="26"/>
  <c r="K166" i="26"/>
  <c r="L166" i="26"/>
  <c r="M166" i="26"/>
  <c r="O166" i="26"/>
  <c r="P166" i="26"/>
  <c r="Q166" i="26"/>
  <c r="R166" i="26"/>
  <c r="S166" i="26"/>
  <c r="T166" i="26"/>
  <c r="U166" i="26"/>
  <c r="V166" i="26"/>
  <c r="W166" i="26"/>
  <c r="Y166" i="26"/>
  <c r="Z166" i="26"/>
  <c r="AA166" i="26"/>
  <c r="AB166" i="26"/>
  <c r="AC166" i="26"/>
  <c r="D167" i="26"/>
  <c r="E167" i="26"/>
  <c r="F167" i="26"/>
  <c r="G167" i="26"/>
  <c r="H167" i="26"/>
  <c r="I167" i="26"/>
  <c r="J167" i="26"/>
  <c r="K167" i="26"/>
  <c r="L167" i="26"/>
  <c r="M167" i="26"/>
  <c r="O167" i="26"/>
  <c r="P167" i="26"/>
  <c r="Q167" i="26"/>
  <c r="R167" i="26"/>
  <c r="S167" i="26"/>
  <c r="T167" i="26"/>
  <c r="U167" i="26"/>
  <c r="V167" i="26"/>
  <c r="W167" i="26"/>
  <c r="Y167" i="26"/>
  <c r="Z167" i="26"/>
  <c r="AA167" i="26"/>
  <c r="AB167" i="26"/>
  <c r="AC167" i="26"/>
  <c r="D168" i="26"/>
  <c r="E168" i="26"/>
  <c r="F168" i="26"/>
  <c r="G168" i="26"/>
  <c r="H168" i="26"/>
  <c r="I168" i="26"/>
  <c r="J168" i="26"/>
  <c r="K168" i="26"/>
  <c r="L168" i="26"/>
  <c r="M168" i="26"/>
  <c r="O168" i="26"/>
  <c r="P168" i="26"/>
  <c r="Q168" i="26"/>
  <c r="R168" i="26"/>
  <c r="S168" i="26"/>
  <c r="T168" i="26"/>
  <c r="U168" i="26"/>
  <c r="V168" i="26"/>
  <c r="W168" i="26"/>
  <c r="Y168" i="26"/>
  <c r="Z168" i="26"/>
  <c r="AA168" i="26"/>
  <c r="AB168" i="26"/>
  <c r="AC168" i="26"/>
  <c r="D169" i="26"/>
  <c r="E169" i="26"/>
  <c r="F169" i="26"/>
  <c r="G169" i="26"/>
  <c r="H169" i="26"/>
  <c r="I169" i="26"/>
  <c r="J169" i="26"/>
  <c r="K169" i="26"/>
  <c r="L169" i="26"/>
  <c r="M169" i="26"/>
  <c r="O169" i="26"/>
  <c r="P169" i="26"/>
  <c r="Q169" i="26"/>
  <c r="R169" i="26"/>
  <c r="S169" i="26"/>
  <c r="T169" i="26"/>
  <c r="U169" i="26"/>
  <c r="V169" i="26"/>
  <c r="W169" i="26"/>
  <c r="Y169" i="26"/>
  <c r="Z169" i="26"/>
  <c r="AA169" i="26"/>
  <c r="AB169" i="26"/>
  <c r="AC169" i="26"/>
  <c r="D170" i="26"/>
  <c r="E170" i="26"/>
  <c r="F170" i="26"/>
  <c r="G170" i="26"/>
  <c r="H170" i="26"/>
  <c r="I170" i="26"/>
  <c r="J170" i="26"/>
  <c r="K170" i="26"/>
  <c r="L170" i="26"/>
  <c r="M170" i="26"/>
  <c r="O170" i="26"/>
  <c r="P170" i="26"/>
  <c r="Q170" i="26"/>
  <c r="R170" i="26"/>
  <c r="S170" i="26"/>
  <c r="T170" i="26"/>
  <c r="U170" i="26"/>
  <c r="V170" i="26"/>
  <c r="W170" i="26"/>
  <c r="Y170" i="26"/>
  <c r="Z170" i="26"/>
  <c r="AA170" i="26"/>
  <c r="AB170" i="26"/>
  <c r="AC170" i="26"/>
  <c r="D171" i="26"/>
  <c r="E171" i="26"/>
  <c r="F171" i="26"/>
  <c r="G171" i="26"/>
  <c r="H171" i="26"/>
  <c r="I171" i="26"/>
  <c r="J171" i="26"/>
  <c r="K171" i="26"/>
  <c r="L171" i="26"/>
  <c r="M171" i="26"/>
  <c r="O171" i="26"/>
  <c r="P171" i="26"/>
  <c r="Q171" i="26"/>
  <c r="R171" i="26"/>
  <c r="S171" i="26"/>
  <c r="T171" i="26"/>
  <c r="U171" i="26"/>
  <c r="V171" i="26"/>
  <c r="W171" i="26"/>
  <c r="Y171" i="26"/>
  <c r="Z171" i="26"/>
  <c r="AA171" i="26"/>
  <c r="AB171" i="26"/>
  <c r="AC171" i="26"/>
  <c r="D172" i="26"/>
  <c r="E172" i="26"/>
  <c r="F172" i="26"/>
  <c r="G172" i="26"/>
  <c r="H172" i="26"/>
  <c r="I172" i="26"/>
  <c r="J172" i="26"/>
  <c r="K172" i="26"/>
  <c r="L172" i="26"/>
  <c r="M172" i="26"/>
  <c r="O172" i="26"/>
  <c r="P172" i="26"/>
  <c r="Q172" i="26"/>
  <c r="R172" i="26"/>
  <c r="S172" i="26"/>
  <c r="T172" i="26"/>
  <c r="U172" i="26"/>
  <c r="V172" i="26"/>
  <c r="W172" i="26"/>
  <c r="Y172" i="26"/>
  <c r="Z172" i="26"/>
  <c r="AA172" i="26"/>
  <c r="AB172" i="26"/>
  <c r="AC172" i="26"/>
  <c r="D173" i="26"/>
  <c r="E173" i="26"/>
  <c r="F173" i="26"/>
  <c r="G173" i="26"/>
  <c r="H173" i="26"/>
  <c r="I173" i="26"/>
  <c r="J173" i="26"/>
  <c r="K173" i="26"/>
  <c r="L173" i="26"/>
  <c r="M173" i="26"/>
  <c r="O173" i="26"/>
  <c r="P173" i="26"/>
  <c r="Q173" i="26"/>
  <c r="R173" i="26"/>
  <c r="S173" i="26"/>
  <c r="T173" i="26"/>
  <c r="U173" i="26"/>
  <c r="V173" i="26"/>
  <c r="W173" i="26"/>
  <c r="Y173" i="26"/>
  <c r="Z173" i="26"/>
  <c r="AA173" i="26"/>
  <c r="AB173" i="26"/>
  <c r="AC173" i="26"/>
  <c r="D174" i="26"/>
  <c r="E174" i="26"/>
  <c r="F174" i="26"/>
  <c r="G174" i="26"/>
  <c r="H174" i="26"/>
  <c r="I174" i="26"/>
  <c r="J174" i="26"/>
  <c r="K174" i="26"/>
  <c r="L174" i="26"/>
  <c r="M174" i="26"/>
  <c r="O174" i="26"/>
  <c r="P174" i="26"/>
  <c r="Q174" i="26"/>
  <c r="R174" i="26"/>
  <c r="S174" i="26"/>
  <c r="T174" i="26"/>
  <c r="U174" i="26"/>
  <c r="V174" i="26"/>
  <c r="W174" i="26"/>
  <c r="Y174" i="26"/>
  <c r="Z174" i="26"/>
  <c r="AA174" i="26"/>
  <c r="AB174" i="26"/>
  <c r="AC174" i="26"/>
  <c r="D175" i="26"/>
  <c r="E175" i="26"/>
  <c r="F175" i="26"/>
  <c r="G175" i="26"/>
  <c r="H175" i="26"/>
  <c r="I175" i="26"/>
  <c r="J175" i="26"/>
  <c r="K175" i="26"/>
  <c r="L175" i="26"/>
  <c r="M175" i="26"/>
  <c r="O175" i="26"/>
  <c r="P175" i="26"/>
  <c r="Q175" i="26"/>
  <c r="R175" i="26"/>
  <c r="S175" i="26"/>
  <c r="T175" i="26"/>
  <c r="U175" i="26"/>
  <c r="V175" i="26"/>
  <c r="W175" i="26"/>
  <c r="Y175" i="26"/>
  <c r="Z175" i="26"/>
  <c r="AA175" i="26"/>
  <c r="AB175" i="26"/>
  <c r="AC175" i="26"/>
  <c r="D176" i="26"/>
  <c r="E176" i="26"/>
  <c r="F176" i="26"/>
  <c r="G176" i="26"/>
  <c r="H176" i="26"/>
  <c r="I176" i="26"/>
  <c r="J176" i="26"/>
  <c r="K176" i="26"/>
  <c r="L176" i="26"/>
  <c r="M176" i="26"/>
  <c r="O176" i="26"/>
  <c r="P176" i="26"/>
  <c r="Q176" i="26"/>
  <c r="R176" i="26"/>
  <c r="S176" i="26"/>
  <c r="T176" i="26"/>
  <c r="U176" i="26"/>
  <c r="V176" i="26"/>
  <c r="W176" i="26"/>
  <c r="Y176" i="26"/>
  <c r="Z176" i="26"/>
  <c r="AA176" i="26"/>
  <c r="AB176" i="26"/>
  <c r="AC176" i="26"/>
  <c r="D177" i="26"/>
  <c r="E177" i="26"/>
  <c r="F177" i="26"/>
  <c r="G177" i="26"/>
  <c r="H177" i="26"/>
  <c r="I177" i="26"/>
  <c r="J177" i="26"/>
  <c r="K177" i="26"/>
  <c r="L177" i="26"/>
  <c r="M177" i="26"/>
  <c r="O177" i="26"/>
  <c r="P177" i="26"/>
  <c r="Q177" i="26"/>
  <c r="R177" i="26"/>
  <c r="S177" i="26"/>
  <c r="T177" i="26"/>
  <c r="U177" i="26"/>
  <c r="V177" i="26"/>
  <c r="W177" i="26"/>
  <c r="Y177" i="26"/>
  <c r="Z177" i="26"/>
  <c r="AA177" i="26"/>
  <c r="AB177" i="26"/>
  <c r="AC177" i="26"/>
  <c r="D178" i="26"/>
  <c r="E178" i="26"/>
  <c r="F178" i="26"/>
  <c r="G178" i="26"/>
  <c r="H178" i="26"/>
  <c r="I178" i="26"/>
  <c r="J178" i="26"/>
  <c r="K178" i="26"/>
  <c r="L178" i="26"/>
  <c r="M178" i="26"/>
  <c r="O178" i="26"/>
  <c r="P178" i="26"/>
  <c r="Q178" i="26"/>
  <c r="R178" i="26"/>
  <c r="S178" i="26"/>
  <c r="T178" i="26"/>
  <c r="U178" i="26"/>
  <c r="V178" i="26"/>
  <c r="W178" i="26"/>
  <c r="Y178" i="26"/>
  <c r="Z178" i="26"/>
  <c r="AA178" i="26"/>
  <c r="AB178" i="26"/>
  <c r="AC178" i="26"/>
  <c r="D179" i="26"/>
  <c r="E179" i="26"/>
  <c r="F179" i="26"/>
  <c r="G179" i="26"/>
  <c r="H179" i="26"/>
  <c r="I179" i="26"/>
  <c r="J179" i="26"/>
  <c r="K179" i="26"/>
  <c r="L179" i="26"/>
  <c r="M179" i="26"/>
  <c r="O179" i="26"/>
  <c r="P179" i="26"/>
  <c r="Q179" i="26"/>
  <c r="R179" i="26"/>
  <c r="S179" i="26"/>
  <c r="T179" i="26"/>
  <c r="U179" i="26"/>
  <c r="V179" i="26"/>
  <c r="W179" i="26"/>
  <c r="Y179" i="26"/>
  <c r="Z179" i="26"/>
  <c r="AA179" i="26"/>
  <c r="AB179" i="26"/>
  <c r="AC179" i="26"/>
  <c r="D180" i="26"/>
  <c r="E180" i="26"/>
  <c r="F180" i="26"/>
  <c r="G180" i="26"/>
  <c r="H180" i="26"/>
  <c r="I180" i="26"/>
  <c r="J180" i="26"/>
  <c r="K180" i="26"/>
  <c r="L180" i="26"/>
  <c r="M180" i="26"/>
  <c r="O180" i="26"/>
  <c r="P180" i="26"/>
  <c r="Q180" i="26"/>
  <c r="R180" i="26"/>
  <c r="S180" i="26"/>
  <c r="T180" i="26"/>
  <c r="U180" i="26"/>
  <c r="V180" i="26"/>
  <c r="W180" i="26"/>
  <c r="Y180" i="26"/>
  <c r="Z180" i="26"/>
  <c r="AA180" i="26"/>
  <c r="AB180" i="26"/>
  <c r="AC180" i="26"/>
  <c r="D181" i="26"/>
  <c r="E181" i="26"/>
  <c r="F181" i="26"/>
  <c r="G181" i="26"/>
  <c r="H181" i="26"/>
  <c r="I181" i="26"/>
  <c r="J181" i="26"/>
  <c r="K181" i="26"/>
  <c r="L181" i="26"/>
  <c r="M181" i="26"/>
  <c r="O181" i="26"/>
  <c r="P181" i="26"/>
  <c r="Q181" i="26"/>
  <c r="R181" i="26"/>
  <c r="S181" i="26"/>
  <c r="T181" i="26"/>
  <c r="U181" i="26"/>
  <c r="V181" i="26"/>
  <c r="W181" i="26"/>
  <c r="Y181" i="26"/>
  <c r="Z181" i="26"/>
  <c r="AA181" i="26"/>
  <c r="AB181" i="26"/>
  <c r="AC181" i="26"/>
  <c r="D182" i="26"/>
  <c r="E182" i="26"/>
  <c r="F182" i="26"/>
  <c r="G182" i="26"/>
  <c r="H182" i="26"/>
  <c r="I182" i="26"/>
  <c r="J182" i="26"/>
  <c r="K182" i="26"/>
  <c r="L182" i="26"/>
  <c r="M182" i="26"/>
  <c r="O182" i="26"/>
  <c r="P182" i="26"/>
  <c r="Q182" i="26"/>
  <c r="R182" i="26"/>
  <c r="S182" i="26"/>
  <c r="T182" i="26"/>
  <c r="U182" i="26"/>
  <c r="V182" i="26"/>
  <c r="W182" i="26"/>
  <c r="Y182" i="26"/>
  <c r="Z182" i="26"/>
  <c r="AA182" i="26"/>
  <c r="AB182" i="26"/>
  <c r="AC182" i="26"/>
  <c r="D183" i="26"/>
  <c r="E183" i="26"/>
  <c r="F183" i="26"/>
  <c r="G183" i="26"/>
  <c r="H183" i="26"/>
  <c r="I183" i="26"/>
  <c r="J183" i="26"/>
  <c r="K183" i="26"/>
  <c r="L183" i="26"/>
  <c r="M183" i="26"/>
  <c r="O183" i="26"/>
  <c r="P183" i="26"/>
  <c r="Q183" i="26"/>
  <c r="R183" i="26"/>
  <c r="S183" i="26"/>
  <c r="T183" i="26"/>
  <c r="U183" i="26"/>
  <c r="V183" i="26"/>
  <c r="W183" i="26"/>
  <c r="Y183" i="26"/>
  <c r="Z183" i="26"/>
  <c r="AA183" i="26"/>
  <c r="AB183" i="26"/>
  <c r="AC183" i="26"/>
  <c r="D184" i="26"/>
  <c r="E184" i="26"/>
  <c r="F184" i="26"/>
  <c r="G184" i="26"/>
  <c r="H184" i="26"/>
  <c r="I184" i="26"/>
  <c r="J184" i="26"/>
  <c r="K184" i="26"/>
  <c r="L184" i="26"/>
  <c r="M184" i="26"/>
  <c r="O184" i="26"/>
  <c r="P184" i="26"/>
  <c r="Q184" i="26"/>
  <c r="R184" i="26"/>
  <c r="S184" i="26"/>
  <c r="T184" i="26"/>
  <c r="U184" i="26"/>
  <c r="V184" i="26"/>
  <c r="W184" i="26"/>
  <c r="Y184" i="26"/>
  <c r="Z184" i="26"/>
  <c r="AA184" i="26"/>
  <c r="AB184" i="26"/>
  <c r="AC184" i="26"/>
  <c r="D185" i="26"/>
  <c r="E185" i="26"/>
  <c r="F185" i="26"/>
  <c r="G185" i="26"/>
  <c r="H185" i="26"/>
  <c r="I185" i="26"/>
  <c r="J185" i="26"/>
  <c r="K185" i="26"/>
  <c r="L185" i="26"/>
  <c r="M185" i="26"/>
  <c r="O185" i="26"/>
  <c r="P185" i="26"/>
  <c r="Q185" i="26"/>
  <c r="R185" i="26"/>
  <c r="S185" i="26"/>
  <c r="T185" i="26"/>
  <c r="U185" i="26"/>
  <c r="V185" i="26"/>
  <c r="W185" i="26"/>
  <c r="Y185" i="26"/>
  <c r="Z185" i="26"/>
  <c r="AA185" i="26"/>
  <c r="AB185" i="26"/>
  <c r="AC185" i="26"/>
  <c r="D186" i="26"/>
  <c r="E186" i="26"/>
  <c r="F186" i="26"/>
  <c r="G186" i="26"/>
  <c r="H186" i="26"/>
  <c r="I186" i="26"/>
  <c r="J186" i="26"/>
  <c r="K186" i="26"/>
  <c r="L186" i="26"/>
  <c r="M186" i="26"/>
  <c r="O186" i="26"/>
  <c r="P186" i="26"/>
  <c r="Q186" i="26"/>
  <c r="R186" i="26"/>
  <c r="S186" i="26"/>
  <c r="T186" i="26"/>
  <c r="U186" i="26"/>
  <c r="V186" i="26"/>
  <c r="W186" i="26"/>
  <c r="Y186" i="26"/>
  <c r="Z186" i="26"/>
  <c r="AA186" i="26"/>
  <c r="AB186" i="26"/>
  <c r="AC186" i="26"/>
  <c r="D187" i="26"/>
  <c r="E187" i="26"/>
  <c r="F187" i="26"/>
  <c r="G187" i="26"/>
  <c r="H187" i="26"/>
  <c r="I187" i="26"/>
  <c r="J187" i="26"/>
  <c r="K187" i="26"/>
  <c r="L187" i="26"/>
  <c r="M187" i="26"/>
  <c r="O187" i="26"/>
  <c r="P187" i="26"/>
  <c r="Q187" i="26"/>
  <c r="R187" i="26"/>
  <c r="S187" i="26"/>
  <c r="T187" i="26"/>
  <c r="U187" i="26"/>
  <c r="V187" i="26"/>
  <c r="W187" i="26"/>
  <c r="Y187" i="26"/>
  <c r="Z187" i="26"/>
  <c r="AA187" i="26"/>
  <c r="AB187" i="26"/>
  <c r="AC187" i="26"/>
  <c r="D188" i="26"/>
  <c r="E188" i="26"/>
  <c r="F188" i="26"/>
  <c r="G188" i="26"/>
  <c r="H188" i="26"/>
  <c r="I188" i="26"/>
  <c r="J188" i="26"/>
  <c r="K188" i="26"/>
  <c r="L188" i="26"/>
  <c r="M188" i="26"/>
  <c r="O188" i="26"/>
  <c r="P188" i="26"/>
  <c r="Q188" i="26"/>
  <c r="R188" i="26"/>
  <c r="S188" i="26"/>
  <c r="T188" i="26"/>
  <c r="U188" i="26"/>
  <c r="V188" i="26"/>
  <c r="W188" i="26"/>
  <c r="Y188" i="26"/>
  <c r="Z188" i="26"/>
  <c r="AA188" i="26"/>
  <c r="AB188" i="26"/>
  <c r="AC188" i="26"/>
  <c r="D189" i="26"/>
  <c r="E189" i="26"/>
  <c r="F189" i="26"/>
  <c r="G189" i="26"/>
  <c r="H189" i="26"/>
  <c r="I189" i="26"/>
  <c r="J189" i="26"/>
  <c r="K189" i="26"/>
  <c r="L189" i="26"/>
  <c r="M189" i="26"/>
  <c r="O189" i="26"/>
  <c r="P189" i="26"/>
  <c r="Q189" i="26"/>
  <c r="R189" i="26"/>
  <c r="S189" i="26"/>
  <c r="T189" i="26"/>
  <c r="U189" i="26"/>
  <c r="V189" i="26"/>
  <c r="W189" i="26"/>
  <c r="Y189" i="26"/>
  <c r="Z189" i="26"/>
  <c r="AA189" i="26"/>
  <c r="AB189" i="26"/>
  <c r="AC189" i="26"/>
  <c r="D190" i="26"/>
  <c r="E190" i="26"/>
  <c r="F190" i="26"/>
  <c r="G190" i="26"/>
  <c r="H190" i="26"/>
  <c r="I190" i="26"/>
  <c r="J190" i="26"/>
  <c r="K190" i="26"/>
  <c r="L190" i="26"/>
  <c r="M190" i="26"/>
  <c r="O190" i="26"/>
  <c r="P190" i="26"/>
  <c r="Q190" i="26"/>
  <c r="R190" i="26"/>
  <c r="S190" i="26"/>
  <c r="T190" i="26"/>
  <c r="U190" i="26"/>
  <c r="V190" i="26"/>
  <c r="W190" i="26"/>
  <c r="Y190" i="26"/>
  <c r="Z190" i="26"/>
  <c r="AA190" i="26"/>
  <c r="AB190" i="26"/>
  <c r="AC190" i="26"/>
  <c r="D191" i="26"/>
  <c r="E191" i="26"/>
  <c r="F191" i="26"/>
  <c r="G191" i="26"/>
  <c r="H191" i="26"/>
  <c r="I191" i="26"/>
  <c r="J191" i="26"/>
  <c r="K191" i="26"/>
  <c r="L191" i="26"/>
  <c r="M191" i="26"/>
  <c r="O191" i="26"/>
  <c r="P191" i="26"/>
  <c r="Q191" i="26"/>
  <c r="R191" i="26"/>
  <c r="S191" i="26"/>
  <c r="T191" i="26"/>
  <c r="U191" i="26"/>
  <c r="V191" i="26"/>
  <c r="W191" i="26"/>
  <c r="Y191" i="26"/>
  <c r="Z191" i="26"/>
  <c r="AA191" i="26"/>
  <c r="AB191" i="26"/>
  <c r="AC191" i="26"/>
  <c r="D192" i="26"/>
  <c r="E192" i="26"/>
  <c r="F192" i="26"/>
  <c r="G192" i="26"/>
  <c r="H192" i="26"/>
  <c r="I192" i="26"/>
  <c r="J192" i="26"/>
  <c r="K192" i="26"/>
  <c r="L192" i="26"/>
  <c r="M192" i="26"/>
  <c r="O192" i="26"/>
  <c r="P192" i="26"/>
  <c r="Q192" i="26"/>
  <c r="R192" i="26"/>
  <c r="S192" i="26"/>
  <c r="T192" i="26"/>
  <c r="U192" i="26"/>
  <c r="V192" i="26"/>
  <c r="W192" i="26"/>
  <c r="Y192" i="26"/>
  <c r="Z192" i="26"/>
  <c r="AA192" i="26"/>
  <c r="AB192" i="26"/>
  <c r="AC192" i="26"/>
  <c r="D193" i="26"/>
  <c r="E193" i="26"/>
  <c r="F193" i="26"/>
  <c r="G193" i="26"/>
  <c r="H193" i="26"/>
  <c r="I193" i="26"/>
  <c r="J193" i="26"/>
  <c r="K193" i="26"/>
  <c r="L193" i="26"/>
  <c r="M193" i="26"/>
  <c r="O193" i="26"/>
  <c r="P193" i="26"/>
  <c r="Q193" i="26"/>
  <c r="R193" i="26"/>
  <c r="S193" i="26"/>
  <c r="T193" i="26"/>
  <c r="U193" i="26"/>
  <c r="V193" i="26"/>
  <c r="W193" i="26"/>
  <c r="Y193" i="26"/>
  <c r="Z193" i="26"/>
  <c r="AA193" i="26"/>
  <c r="AB193" i="26"/>
  <c r="AC193" i="26"/>
  <c r="D194" i="26"/>
  <c r="E194" i="26"/>
  <c r="F194" i="26"/>
  <c r="G194" i="26"/>
  <c r="H194" i="26"/>
  <c r="I194" i="26"/>
  <c r="J194" i="26"/>
  <c r="K194" i="26"/>
  <c r="L194" i="26"/>
  <c r="M194" i="26"/>
  <c r="O194" i="26"/>
  <c r="P194" i="26"/>
  <c r="Q194" i="26"/>
  <c r="R194" i="26"/>
  <c r="S194" i="26"/>
  <c r="T194" i="26"/>
  <c r="U194" i="26"/>
  <c r="V194" i="26"/>
  <c r="W194" i="26"/>
  <c r="Y194" i="26"/>
  <c r="Z194" i="26"/>
  <c r="AA194" i="26"/>
  <c r="AB194" i="26"/>
  <c r="AC194" i="26"/>
  <c r="D195" i="26"/>
  <c r="E195" i="26"/>
  <c r="F195" i="26"/>
  <c r="G195" i="26"/>
  <c r="H195" i="26"/>
  <c r="I195" i="26"/>
  <c r="J195" i="26"/>
  <c r="K195" i="26"/>
  <c r="L195" i="26"/>
  <c r="M195" i="26"/>
  <c r="O195" i="26"/>
  <c r="P195" i="26"/>
  <c r="Q195" i="26"/>
  <c r="R195" i="26"/>
  <c r="S195" i="26"/>
  <c r="T195" i="26"/>
  <c r="U195" i="26"/>
  <c r="V195" i="26"/>
  <c r="W195" i="26"/>
  <c r="Y195" i="26"/>
  <c r="Z195" i="26"/>
  <c r="AA195" i="26"/>
  <c r="AB195" i="26"/>
  <c r="AC195" i="26"/>
  <c r="D196" i="26"/>
  <c r="E196" i="26"/>
  <c r="F196" i="26"/>
  <c r="G196" i="26"/>
  <c r="H196" i="26"/>
  <c r="I196" i="26"/>
  <c r="J196" i="26"/>
  <c r="K196" i="26"/>
  <c r="L196" i="26"/>
  <c r="M196" i="26"/>
  <c r="O196" i="26"/>
  <c r="P196" i="26"/>
  <c r="Q196" i="26"/>
  <c r="R196" i="26"/>
  <c r="S196" i="26"/>
  <c r="T196" i="26"/>
  <c r="U196" i="26"/>
  <c r="V196" i="26"/>
  <c r="W196" i="26"/>
  <c r="Y196" i="26"/>
  <c r="Z196" i="26"/>
  <c r="AA196" i="26"/>
  <c r="AB196" i="26"/>
  <c r="AC196" i="26"/>
  <c r="D197" i="26"/>
  <c r="E197" i="26"/>
  <c r="F197" i="26"/>
  <c r="G197" i="26"/>
  <c r="H197" i="26"/>
  <c r="I197" i="26"/>
  <c r="J197" i="26"/>
  <c r="K197" i="26"/>
  <c r="L197" i="26"/>
  <c r="M197" i="26"/>
  <c r="O197" i="26"/>
  <c r="P197" i="26"/>
  <c r="Q197" i="26"/>
  <c r="R197" i="26"/>
  <c r="S197" i="26"/>
  <c r="T197" i="26"/>
  <c r="U197" i="26"/>
  <c r="V197" i="26"/>
  <c r="W197" i="26"/>
  <c r="Y197" i="26"/>
  <c r="Z197" i="26"/>
  <c r="AA197" i="26"/>
  <c r="AB197" i="26"/>
  <c r="AC197" i="26"/>
  <c r="D198" i="26"/>
  <c r="E198" i="26"/>
  <c r="F198" i="26"/>
  <c r="G198" i="26"/>
  <c r="H198" i="26"/>
  <c r="I198" i="26"/>
  <c r="J198" i="26"/>
  <c r="K198" i="26"/>
  <c r="L198" i="26"/>
  <c r="M198" i="26"/>
  <c r="O198" i="26"/>
  <c r="P198" i="26"/>
  <c r="Q198" i="26"/>
  <c r="R198" i="26"/>
  <c r="S198" i="26"/>
  <c r="T198" i="26"/>
  <c r="U198" i="26"/>
  <c r="V198" i="26"/>
  <c r="W198" i="26"/>
  <c r="Y198" i="26"/>
  <c r="Z198" i="26"/>
  <c r="AA198" i="26"/>
  <c r="AB198" i="26"/>
  <c r="AC198" i="26"/>
  <c r="D199" i="26"/>
  <c r="E199" i="26"/>
  <c r="F199" i="26"/>
  <c r="G199" i="26"/>
  <c r="H199" i="26"/>
  <c r="I199" i="26"/>
  <c r="J199" i="26"/>
  <c r="K199" i="26"/>
  <c r="L199" i="26"/>
  <c r="M199" i="26"/>
  <c r="O199" i="26"/>
  <c r="P199" i="26"/>
  <c r="Q199" i="26"/>
  <c r="R199" i="26"/>
  <c r="S199" i="26"/>
  <c r="T199" i="26"/>
  <c r="U199" i="26"/>
  <c r="V199" i="26"/>
  <c r="W199" i="26"/>
  <c r="Y199" i="26"/>
  <c r="Z199" i="26"/>
  <c r="AA199" i="26"/>
  <c r="AB199" i="26"/>
  <c r="AC199" i="26"/>
  <c r="D200" i="26"/>
  <c r="E200" i="26"/>
  <c r="F200" i="26"/>
  <c r="G200" i="26"/>
  <c r="H200" i="26"/>
  <c r="I200" i="26"/>
  <c r="J200" i="26"/>
  <c r="K200" i="26"/>
  <c r="L200" i="26"/>
  <c r="M200" i="26"/>
  <c r="O200" i="26"/>
  <c r="P200" i="26"/>
  <c r="Q200" i="26"/>
  <c r="R200" i="26"/>
  <c r="S200" i="26"/>
  <c r="T200" i="26"/>
  <c r="U200" i="26"/>
  <c r="V200" i="26"/>
  <c r="W200" i="26"/>
  <c r="Y200" i="26"/>
  <c r="Z200" i="26"/>
  <c r="AA200" i="26"/>
  <c r="AB200" i="26"/>
  <c r="AC200" i="26"/>
  <c r="D201" i="26"/>
  <c r="E201" i="26"/>
  <c r="F201" i="26"/>
  <c r="G201" i="26"/>
  <c r="H201" i="26"/>
  <c r="I201" i="26"/>
  <c r="J201" i="26"/>
  <c r="K201" i="26"/>
  <c r="L201" i="26"/>
  <c r="M201" i="26"/>
  <c r="O201" i="26"/>
  <c r="P201" i="26"/>
  <c r="Q201" i="26"/>
  <c r="R201" i="26"/>
  <c r="S201" i="26"/>
  <c r="T201" i="26"/>
  <c r="U201" i="26"/>
  <c r="V201" i="26"/>
  <c r="W201" i="26"/>
  <c r="Y201" i="26"/>
  <c r="Z201" i="26"/>
  <c r="AA201" i="26"/>
  <c r="AB201" i="26"/>
  <c r="AC201" i="26"/>
  <c r="D202" i="26"/>
  <c r="E202" i="26"/>
  <c r="F202" i="26"/>
  <c r="G202" i="26"/>
  <c r="H202" i="26"/>
  <c r="I202" i="26"/>
  <c r="J202" i="26"/>
  <c r="K202" i="26"/>
  <c r="L202" i="26"/>
  <c r="M202" i="26"/>
  <c r="O202" i="26"/>
  <c r="P202" i="26"/>
  <c r="Q202" i="26"/>
  <c r="R202" i="26"/>
  <c r="S202" i="26"/>
  <c r="T202" i="26"/>
  <c r="U202" i="26"/>
  <c r="V202" i="26"/>
  <c r="W202" i="26"/>
  <c r="Y202" i="26"/>
  <c r="Z202" i="26"/>
  <c r="AA202" i="26"/>
  <c r="AB202" i="26"/>
  <c r="AC202" i="26"/>
  <c r="D203" i="26"/>
  <c r="E203" i="26"/>
  <c r="F203" i="26"/>
  <c r="G203" i="26"/>
  <c r="H203" i="26"/>
  <c r="I203" i="26"/>
  <c r="J203" i="26"/>
  <c r="K203" i="26"/>
  <c r="L203" i="26"/>
  <c r="M203" i="26"/>
  <c r="O203" i="26"/>
  <c r="P203" i="26"/>
  <c r="Q203" i="26"/>
  <c r="R203" i="26"/>
  <c r="S203" i="26"/>
  <c r="T203" i="26"/>
  <c r="U203" i="26"/>
  <c r="V203" i="26"/>
  <c r="W203" i="26"/>
  <c r="Y203" i="26"/>
  <c r="Z203" i="26"/>
  <c r="AA203" i="26"/>
  <c r="AB203" i="26"/>
  <c r="AC203" i="26"/>
  <c r="C3" i="26"/>
  <c r="C4"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C101" i="26"/>
  <c r="C102" i="26"/>
  <c r="C103" i="26"/>
  <c r="C104" i="26"/>
  <c r="C105" i="26"/>
  <c r="C106" i="26"/>
  <c r="C107" i="26"/>
  <c r="C108" i="26"/>
  <c r="C109" i="26"/>
  <c r="C110" i="26"/>
  <c r="C111" i="26"/>
  <c r="C112" i="26"/>
  <c r="C113" i="26"/>
  <c r="C114" i="26"/>
  <c r="C115" i="26"/>
  <c r="C116" i="26"/>
  <c r="C117" i="26"/>
  <c r="C118" i="26"/>
  <c r="C119" i="26"/>
  <c r="C120" i="26"/>
  <c r="C121" i="26"/>
  <c r="C122" i="26"/>
  <c r="C123" i="26"/>
  <c r="C124" i="26"/>
  <c r="C125" i="26"/>
  <c r="C126" i="26"/>
  <c r="C127" i="26"/>
  <c r="C128" i="26"/>
  <c r="C129" i="26"/>
  <c r="C130" i="26"/>
  <c r="C131" i="26"/>
  <c r="C132" i="26"/>
  <c r="C133" i="26"/>
  <c r="C134" i="26"/>
  <c r="C135" i="26"/>
  <c r="C136" i="26"/>
  <c r="C137" i="26"/>
  <c r="C138" i="26"/>
  <c r="C139" i="26"/>
  <c r="C140" i="26"/>
  <c r="C141" i="26"/>
  <c r="C142" i="26"/>
  <c r="C143" i="26"/>
  <c r="C144" i="26"/>
  <c r="C145" i="26"/>
  <c r="C146" i="26"/>
  <c r="C147" i="26"/>
  <c r="C148" i="26"/>
  <c r="C149" i="26"/>
  <c r="C150" i="26"/>
  <c r="C151" i="26"/>
  <c r="C152" i="26"/>
  <c r="C153" i="26"/>
  <c r="C154" i="26"/>
  <c r="C155" i="26"/>
  <c r="C156" i="26"/>
  <c r="C157" i="26"/>
  <c r="C158" i="26"/>
  <c r="C159" i="26"/>
  <c r="C160" i="26"/>
  <c r="C161" i="26"/>
  <c r="C162" i="26"/>
  <c r="C163" i="26"/>
  <c r="C164" i="26"/>
  <c r="C165" i="26"/>
  <c r="C166" i="26"/>
  <c r="C167" i="26"/>
  <c r="C168" i="26"/>
  <c r="C169" i="26"/>
  <c r="C170" i="26"/>
  <c r="C171" i="26"/>
  <c r="C172" i="26"/>
  <c r="C173" i="26"/>
  <c r="C174" i="26"/>
  <c r="C175" i="26"/>
  <c r="C176" i="26"/>
  <c r="C177" i="26"/>
  <c r="C178" i="26"/>
  <c r="C179" i="26"/>
  <c r="C180" i="26"/>
  <c r="C181" i="26"/>
  <c r="C182" i="26"/>
  <c r="C183" i="26"/>
  <c r="C184" i="26"/>
  <c r="C185" i="26"/>
  <c r="C186" i="26"/>
  <c r="C187" i="26"/>
  <c r="C188" i="26"/>
  <c r="C189" i="26"/>
  <c r="C190" i="26"/>
  <c r="C191" i="26"/>
  <c r="C192" i="26"/>
  <c r="C193" i="26"/>
  <c r="C194" i="26"/>
  <c r="C195" i="26"/>
  <c r="C196" i="26"/>
  <c r="C197" i="26"/>
  <c r="C198" i="26"/>
  <c r="C199" i="26"/>
  <c r="C200" i="26"/>
  <c r="C201" i="26"/>
  <c r="C202" i="26"/>
  <c r="C203" i="26"/>
  <c r="C2" i="26"/>
  <c r="A2" i="26"/>
  <c r="A3" i="26"/>
  <c r="A4" i="26"/>
  <c r="A5" i="26"/>
  <c r="A6" i="26"/>
  <c r="A7" i="26"/>
  <c r="A8" i="26"/>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1" i="26"/>
  <c r="C1" i="26"/>
  <c r="X200" i="26" l="1"/>
  <c r="AD200" i="26" s="1"/>
  <c r="AE200" i="26" s="1"/>
  <c r="X192" i="26"/>
  <c r="AD192" i="26" s="1"/>
  <c r="AE192" i="26" s="1"/>
  <c r="X184" i="26"/>
  <c r="AD184" i="26" s="1"/>
  <c r="AE184" i="26" s="1"/>
  <c r="X176" i="26"/>
  <c r="AD176" i="26" s="1"/>
  <c r="AE176" i="26" s="1"/>
  <c r="X168" i="26"/>
  <c r="AD168" i="26" s="1"/>
  <c r="AE168" i="26" s="1"/>
  <c r="X160" i="26"/>
  <c r="AD160" i="26" s="1"/>
  <c r="AE160" i="26" s="1"/>
  <c r="X152" i="26"/>
  <c r="AD152" i="26" s="1"/>
  <c r="AE152" i="26" s="1"/>
  <c r="X144" i="26"/>
  <c r="AD144" i="26" s="1"/>
  <c r="AE144" i="26" s="1"/>
  <c r="X136" i="26"/>
  <c r="AD136" i="26" s="1"/>
  <c r="AE136" i="26" s="1"/>
  <c r="X128" i="26"/>
  <c r="AD128" i="26" s="1"/>
  <c r="AE128" i="26" s="1"/>
  <c r="X120" i="26"/>
  <c r="AD120" i="26" s="1"/>
  <c r="AE120" i="26" s="1"/>
  <c r="X112" i="26"/>
  <c r="AD112" i="26" s="1"/>
  <c r="AE112" i="26" s="1"/>
  <c r="X104" i="26"/>
  <c r="AD104" i="26" s="1"/>
  <c r="AE104" i="26" s="1"/>
  <c r="X96" i="26"/>
  <c r="AD96" i="26" s="1"/>
  <c r="AE96" i="26" s="1"/>
  <c r="X88" i="26"/>
  <c r="AD88" i="26" s="1"/>
  <c r="AE88" i="26" s="1"/>
  <c r="X80" i="26"/>
  <c r="AD80" i="26" s="1"/>
  <c r="AE80" i="26" s="1"/>
  <c r="X72" i="26"/>
  <c r="AD72" i="26" s="1"/>
  <c r="AE72" i="26" s="1"/>
  <c r="X64" i="26"/>
  <c r="AD64" i="26" s="1"/>
  <c r="AE64" i="26" s="1"/>
  <c r="X56" i="26"/>
  <c r="AD56" i="26" s="1"/>
  <c r="AE56" i="26" s="1"/>
  <c r="X48" i="26"/>
  <c r="AD48" i="26" s="1"/>
  <c r="AE48" i="26" s="1"/>
  <c r="X40" i="26"/>
  <c r="AD40" i="26" s="1"/>
  <c r="AE40" i="26" s="1"/>
  <c r="X32" i="26"/>
  <c r="AD32" i="26" s="1"/>
  <c r="AE32" i="26" s="1"/>
  <c r="X34" i="26"/>
  <c r="AD34" i="26" s="1"/>
  <c r="AE34" i="26" s="1"/>
  <c r="X26" i="26"/>
  <c r="AD26" i="26" s="1"/>
  <c r="AE26" i="26" s="1"/>
  <c r="X199" i="26"/>
  <c r="AD199" i="26" s="1"/>
  <c r="AE199" i="26" s="1"/>
  <c r="X191" i="26"/>
  <c r="AD191" i="26" s="1"/>
  <c r="AE191" i="26" s="1"/>
  <c r="X183" i="26"/>
  <c r="AD183" i="26" s="1"/>
  <c r="AE183" i="26" s="1"/>
  <c r="X175" i="26"/>
  <c r="AD175" i="26" s="1"/>
  <c r="AE175" i="26" s="1"/>
  <c r="X167" i="26"/>
  <c r="AD167" i="26" s="1"/>
  <c r="AE167" i="26" s="1"/>
  <c r="X159" i="26"/>
  <c r="AD159" i="26" s="1"/>
  <c r="AE159" i="26" s="1"/>
  <c r="X151" i="26"/>
  <c r="AD151" i="26" s="1"/>
  <c r="AE151" i="26" s="1"/>
  <c r="X143" i="26"/>
  <c r="AD143" i="26" s="1"/>
  <c r="AE143" i="26" s="1"/>
  <c r="X135" i="26"/>
  <c r="AD135" i="26" s="1"/>
  <c r="AE135" i="26" s="1"/>
  <c r="X127" i="26"/>
  <c r="AD127" i="26" s="1"/>
  <c r="AE127" i="26" s="1"/>
  <c r="X119" i="26"/>
  <c r="AD119" i="26" s="1"/>
  <c r="AE119" i="26" s="1"/>
  <c r="X111" i="26"/>
  <c r="AD111" i="26" s="1"/>
  <c r="AE111" i="26" s="1"/>
  <c r="X103" i="26"/>
  <c r="AD103" i="26" s="1"/>
  <c r="AE103" i="26" s="1"/>
  <c r="X95" i="26"/>
  <c r="AD95" i="26" s="1"/>
  <c r="AE95" i="26" s="1"/>
  <c r="X87" i="26"/>
  <c r="AD87" i="26" s="1"/>
  <c r="AE87" i="26" s="1"/>
  <c r="X79" i="26"/>
  <c r="AD79" i="26" s="1"/>
  <c r="AE79" i="26" s="1"/>
  <c r="X71" i="26"/>
  <c r="AD71" i="26" s="1"/>
  <c r="AE71" i="26" s="1"/>
  <c r="X63" i="26"/>
  <c r="AD63" i="26" s="1"/>
  <c r="AE63" i="26" s="1"/>
  <c r="X55" i="26"/>
  <c r="AD55" i="26" s="1"/>
  <c r="AE55" i="26" s="1"/>
  <c r="X18" i="26"/>
  <c r="AD18" i="26" s="1"/>
  <c r="AE18" i="26" s="1"/>
  <c r="X10" i="26"/>
  <c r="AD10" i="26" s="1"/>
  <c r="AE10" i="26" s="1"/>
  <c r="X2" i="26"/>
  <c r="AD2" i="26" s="1"/>
  <c r="AE2" i="26" s="1"/>
  <c r="X124" i="26"/>
  <c r="AD124" i="26" s="1"/>
  <c r="AE124" i="26" s="1"/>
  <c r="X116" i="26"/>
  <c r="AD116" i="26" s="1"/>
  <c r="AE116" i="26" s="1"/>
  <c r="X108" i="26"/>
  <c r="AD108" i="26" s="1"/>
  <c r="AE108" i="26" s="1"/>
  <c r="X100" i="26"/>
  <c r="AD100" i="26" s="1"/>
  <c r="AE100" i="26" s="1"/>
  <c r="X92" i="26"/>
  <c r="AD92" i="26" s="1"/>
  <c r="AE92" i="26" s="1"/>
  <c r="X84" i="26"/>
  <c r="AD84" i="26" s="1"/>
  <c r="AE84" i="26" s="1"/>
  <c r="X76" i="26"/>
  <c r="AD76" i="26" s="1"/>
  <c r="AE76" i="26" s="1"/>
  <c r="X68" i="26"/>
  <c r="AD68" i="26" s="1"/>
  <c r="AE68" i="26" s="1"/>
  <c r="X60" i="26"/>
  <c r="AD60" i="26" s="1"/>
  <c r="AE60" i="26" s="1"/>
  <c r="X52" i="26"/>
  <c r="AD52" i="26" s="1"/>
  <c r="AE52" i="26" s="1"/>
  <c r="X44" i="26"/>
  <c r="AD44" i="26" s="1"/>
  <c r="AE44" i="26" s="1"/>
  <c r="X36" i="26"/>
  <c r="AD36" i="26" s="1"/>
  <c r="AE36" i="26" s="1"/>
  <c r="X28" i="26"/>
  <c r="AD28" i="26" s="1"/>
  <c r="AE28" i="26" s="1"/>
  <c r="X20" i="26"/>
  <c r="AD20" i="26" s="1"/>
  <c r="AE20" i="26" s="1"/>
  <c r="X12" i="26"/>
  <c r="AD12" i="26" s="1"/>
  <c r="AE12" i="26" s="1"/>
  <c r="X4" i="26"/>
  <c r="AD4" i="26" s="1"/>
  <c r="AE4" i="26" s="1"/>
  <c r="X196" i="26"/>
  <c r="AD196" i="26" s="1"/>
  <c r="AE196" i="26" s="1"/>
  <c r="X188" i="26"/>
  <c r="AD188" i="26" s="1"/>
  <c r="AE188" i="26" s="1"/>
  <c r="X180" i="26"/>
  <c r="AD180" i="26" s="1"/>
  <c r="AE180" i="26" s="1"/>
  <c r="X172" i="26"/>
  <c r="AD172" i="26" s="1"/>
  <c r="AE172" i="26" s="1"/>
  <c r="X164" i="26"/>
  <c r="AD164" i="26" s="1"/>
  <c r="AE164" i="26" s="1"/>
  <c r="X156" i="26"/>
  <c r="AD156" i="26" s="1"/>
  <c r="AE156" i="26" s="1"/>
  <c r="X148" i="26"/>
  <c r="AD148" i="26" s="1"/>
  <c r="AE148" i="26" s="1"/>
  <c r="X140" i="26"/>
  <c r="AD140" i="26" s="1"/>
  <c r="AE140" i="26" s="1"/>
  <c r="X132" i="26"/>
  <c r="AD132" i="26" s="1"/>
  <c r="AE132" i="26" s="1"/>
  <c r="X201" i="26"/>
  <c r="AD201" i="26" s="1"/>
  <c r="AE201" i="26" s="1"/>
  <c r="X193" i="26"/>
  <c r="AD193" i="26" s="1"/>
  <c r="AE193" i="26" s="1"/>
  <c r="X185" i="26"/>
  <c r="AD185" i="26" s="1"/>
  <c r="AE185" i="26" s="1"/>
  <c r="X177" i="26"/>
  <c r="AD177" i="26" s="1"/>
  <c r="AE177" i="26" s="1"/>
  <c r="X169" i="26"/>
  <c r="AD169" i="26" s="1"/>
  <c r="AE169" i="26" s="1"/>
  <c r="X161" i="26"/>
  <c r="AD161" i="26" s="1"/>
  <c r="AE161" i="26" s="1"/>
  <c r="X153" i="26"/>
  <c r="AD153" i="26" s="1"/>
  <c r="AE153" i="26" s="1"/>
  <c r="X145" i="26"/>
  <c r="AD145" i="26" s="1"/>
  <c r="AE145" i="26" s="1"/>
  <c r="X137" i="26"/>
  <c r="AD137" i="26" s="1"/>
  <c r="AE137" i="26" s="1"/>
  <c r="X129" i="26"/>
  <c r="AD129" i="26" s="1"/>
  <c r="AE129" i="26" s="1"/>
  <c r="X121" i="26"/>
  <c r="AD121" i="26" s="1"/>
  <c r="AE121" i="26" s="1"/>
  <c r="X113" i="26"/>
  <c r="AD113" i="26" s="1"/>
  <c r="AE113" i="26" s="1"/>
  <c r="X105" i="26"/>
  <c r="AD105" i="26" s="1"/>
  <c r="AE105" i="26" s="1"/>
  <c r="X97" i="26"/>
  <c r="AD97" i="26" s="1"/>
  <c r="AE97" i="26" s="1"/>
  <c r="X89" i="26"/>
  <c r="AD89" i="26" s="1"/>
  <c r="AE89" i="26" s="1"/>
  <c r="X81" i="26"/>
  <c r="AD81" i="26" s="1"/>
  <c r="AE81" i="26" s="1"/>
  <c r="X73" i="26"/>
  <c r="AD73" i="26" s="1"/>
  <c r="AE73" i="26" s="1"/>
  <c r="X65" i="26"/>
  <c r="AD65" i="26" s="1"/>
  <c r="AE65" i="26" s="1"/>
  <c r="X57" i="26"/>
  <c r="AD57" i="26" s="1"/>
  <c r="AE57" i="26" s="1"/>
  <c r="X49" i="26"/>
  <c r="AD49" i="26" s="1"/>
  <c r="AE49" i="26" s="1"/>
  <c r="X41" i="26"/>
  <c r="AD41" i="26" s="1"/>
  <c r="AE41" i="26" s="1"/>
  <c r="X33" i="26"/>
  <c r="AD33" i="26" s="1"/>
  <c r="AE33" i="26" s="1"/>
  <c r="X25" i="26"/>
  <c r="AD25" i="26" s="1"/>
  <c r="AE25" i="26" s="1"/>
  <c r="X17" i="26"/>
  <c r="AD17" i="26" s="1"/>
  <c r="AE17" i="26" s="1"/>
  <c r="X9" i="26"/>
  <c r="AD9" i="26" s="1"/>
  <c r="AE9" i="26" s="1"/>
  <c r="X198" i="26"/>
  <c r="AD198" i="26" s="1"/>
  <c r="AE198" i="26" s="1"/>
  <c r="X190" i="26"/>
  <c r="AD190" i="26" s="1"/>
  <c r="AE190" i="26" s="1"/>
  <c r="X182" i="26"/>
  <c r="AD182" i="26" s="1"/>
  <c r="AE182" i="26" s="1"/>
  <c r="X174" i="26"/>
  <c r="AD174" i="26" s="1"/>
  <c r="AE174" i="26" s="1"/>
  <c r="X166" i="26"/>
  <c r="AD166" i="26" s="1"/>
  <c r="AE166" i="26" s="1"/>
  <c r="X158" i="26"/>
  <c r="AD158" i="26" s="1"/>
  <c r="AE158" i="26" s="1"/>
  <c r="X150" i="26"/>
  <c r="AD150" i="26" s="1"/>
  <c r="AE150" i="26" s="1"/>
  <c r="X142" i="26"/>
  <c r="AD142" i="26" s="1"/>
  <c r="AE142" i="26" s="1"/>
  <c r="X134" i="26"/>
  <c r="AD134" i="26" s="1"/>
  <c r="AE134" i="26" s="1"/>
  <c r="X126" i="26"/>
  <c r="AD126" i="26" s="1"/>
  <c r="AE126" i="26" s="1"/>
  <c r="X118" i="26"/>
  <c r="AD118" i="26" s="1"/>
  <c r="AE118" i="26" s="1"/>
  <c r="X110" i="26"/>
  <c r="AD110" i="26" s="1"/>
  <c r="AE110" i="26" s="1"/>
  <c r="X102" i="26"/>
  <c r="AD102" i="26" s="1"/>
  <c r="AE102" i="26" s="1"/>
  <c r="X94" i="26"/>
  <c r="AD94" i="26" s="1"/>
  <c r="AE94" i="26" s="1"/>
  <c r="X86" i="26"/>
  <c r="AD86" i="26" s="1"/>
  <c r="AE86" i="26" s="1"/>
  <c r="X78" i="26"/>
  <c r="AD78" i="26" s="1"/>
  <c r="AE78" i="26" s="1"/>
  <c r="X70" i="26"/>
  <c r="AD70" i="26" s="1"/>
  <c r="AE70" i="26" s="1"/>
  <c r="X62" i="26"/>
  <c r="AD62" i="26" s="1"/>
  <c r="AE62" i="26" s="1"/>
  <c r="X54" i="26"/>
  <c r="AD54" i="26" s="1"/>
  <c r="AE54" i="26" s="1"/>
  <c r="X46" i="26"/>
  <c r="AD46" i="26" s="1"/>
  <c r="AE46" i="26" s="1"/>
  <c r="X38" i="26"/>
  <c r="AD38" i="26" s="1"/>
  <c r="AE38" i="26" s="1"/>
  <c r="X30" i="26"/>
  <c r="AD30" i="26" s="1"/>
  <c r="AE30" i="26" s="1"/>
  <c r="X22" i="26"/>
  <c r="AD22" i="26" s="1"/>
  <c r="AE22" i="26" s="1"/>
  <c r="X14" i="26"/>
  <c r="AD14" i="26" s="1"/>
  <c r="AE14" i="26" s="1"/>
  <c r="X6" i="26"/>
  <c r="AD6" i="26" s="1"/>
  <c r="AE6" i="26" s="1"/>
  <c r="X203" i="26"/>
  <c r="AD203" i="26" s="1"/>
  <c r="AE203" i="26" s="1"/>
  <c r="X195" i="26"/>
  <c r="AD195" i="26" s="1"/>
  <c r="AE195" i="26" s="1"/>
  <c r="X187" i="26"/>
  <c r="AD187" i="26" s="1"/>
  <c r="AE187" i="26" s="1"/>
  <c r="X179" i="26"/>
  <c r="AD179" i="26" s="1"/>
  <c r="AE179" i="26" s="1"/>
  <c r="X171" i="26"/>
  <c r="AD171" i="26" s="1"/>
  <c r="AE171" i="26" s="1"/>
  <c r="X163" i="26"/>
  <c r="AD163" i="26" s="1"/>
  <c r="AE163" i="26" s="1"/>
  <c r="X155" i="26"/>
  <c r="AD155" i="26" s="1"/>
  <c r="AE155" i="26" s="1"/>
  <c r="X147" i="26"/>
  <c r="AD147" i="26" s="1"/>
  <c r="AE147" i="26" s="1"/>
  <c r="X139" i="26"/>
  <c r="AD139" i="26" s="1"/>
  <c r="AE139" i="26" s="1"/>
  <c r="X131" i="26"/>
  <c r="AD131" i="26" s="1"/>
  <c r="AE131" i="26" s="1"/>
  <c r="X123" i="26"/>
  <c r="AD123" i="26" s="1"/>
  <c r="AE123" i="26" s="1"/>
  <c r="X115" i="26"/>
  <c r="AD115" i="26" s="1"/>
  <c r="AE115" i="26" s="1"/>
  <c r="X107" i="26"/>
  <c r="AD107" i="26" s="1"/>
  <c r="AE107" i="26" s="1"/>
  <c r="X99" i="26"/>
  <c r="AD99" i="26" s="1"/>
  <c r="AE99" i="26" s="1"/>
  <c r="X91" i="26"/>
  <c r="AD91" i="26" s="1"/>
  <c r="AE91" i="26" s="1"/>
  <c r="X83" i="26"/>
  <c r="AD83" i="26" s="1"/>
  <c r="AE83" i="26" s="1"/>
  <c r="X75" i="26"/>
  <c r="AD75" i="26" s="1"/>
  <c r="AE75" i="26" s="1"/>
  <c r="X67" i="26"/>
  <c r="AD67" i="26" s="1"/>
  <c r="AE67" i="26" s="1"/>
  <c r="X59" i="26"/>
  <c r="AD59" i="26" s="1"/>
  <c r="AE59" i="26" s="1"/>
  <c r="X51" i="26"/>
  <c r="AD51" i="26" s="1"/>
  <c r="AE51" i="26" s="1"/>
  <c r="X43" i="26"/>
  <c r="AD43" i="26" s="1"/>
  <c r="AE43" i="26" s="1"/>
  <c r="X35" i="26"/>
  <c r="AD35" i="26" s="1"/>
  <c r="AE35" i="26" s="1"/>
  <c r="X27" i="26"/>
  <c r="AD27" i="26" s="1"/>
  <c r="AE27" i="26" s="1"/>
  <c r="X19" i="26"/>
  <c r="AD19" i="26" s="1"/>
  <c r="AE19" i="26" s="1"/>
  <c r="X11" i="26"/>
  <c r="AD11" i="26" s="1"/>
  <c r="AE11" i="26" s="1"/>
  <c r="X3" i="26"/>
  <c r="AD3" i="26" s="1"/>
  <c r="AE3" i="26" s="1"/>
  <c r="X24" i="26"/>
  <c r="AD24" i="26" s="1"/>
  <c r="AE24" i="26" s="1"/>
  <c r="X16" i="26"/>
  <c r="AD16" i="26" s="1"/>
  <c r="AE16" i="26" s="1"/>
  <c r="X8" i="26"/>
  <c r="AD8" i="26" s="1"/>
  <c r="AE8" i="26" s="1"/>
  <c r="X197" i="26"/>
  <c r="AD197" i="26" s="1"/>
  <c r="AE197" i="26" s="1"/>
  <c r="X189" i="26"/>
  <c r="AD189" i="26" s="1"/>
  <c r="AE189" i="26" s="1"/>
  <c r="X181" i="26"/>
  <c r="AD181" i="26" s="1"/>
  <c r="AE181" i="26" s="1"/>
  <c r="X173" i="26"/>
  <c r="AD173" i="26" s="1"/>
  <c r="AE173" i="26" s="1"/>
  <c r="X165" i="26"/>
  <c r="AD165" i="26" s="1"/>
  <c r="AE165" i="26" s="1"/>
  <c r="X157" i="26"/>
  <c r="AD157" i="26" s="1"/>
  <c r="AE157" i="26" s="1"/>
  <c r="X149" i="26"/>
  <c r="AD149" i="26" s="1"/>
  <c r="AE149" i="26" s="1"/>
  <c r="X141" i="26"/>
  <c r="AD141" i="26" s="1"/>
  <c r="AE141" i="26" s="1"/>
  <c r="X133" i="26"/>
  <c r="AD133" i="26" s="1"/>
  <c r="AE133" i="26" s="1"/>
  <c r="X125" i="26"/>
  <c r="AD125" i="26" s="1"/>
  <c r="AE125" i="26" s="1"/>
  <c r="X117" i="26"/>
  <c r="AD117" i="26" s="1"/>
  <c r="AE117" i="26" s="1"/>
  <c r="X109" i="26"/>
  <c r="AD109" i="26" s="1"/>
  <c r="AE109" i="26" s="1"/>
  <c r="X101" i="26"/>
  <c r="AD101" i="26" s="1"/>
  <c r="AE101" i="26" s="1"/>
  <c r="X93" i="26"/>
  <c r="AD93" i="26" s="1"/>
  <c r="AE93" i="26" s="1"/>
  <c r="X85" i="26"/>
  <c r="AD85" i="26" s="1"/>
  <c r="AE85" i="26" s="1"/>
  <c r="X77" i="26"/>
  <c r="AD77" i="26" s="1"/>
  <c r="AE77" i="26" s="1"/>
  <c r="X69" i="26"/>
  <c r="AD69" i="26" s="1"/>
  <c r="AE69" i="26" s="1"/>
  <c r="X61" i="26"/>
  <c r="AD61" i="26" s="1"/>
  <c r="AE61" i="26" s="1"/>
  <c r="X53" i="26"/>
  <c r="AD53" i="26" s="1"/>
  <c r="AE53" i="26" s="1"/>
  <c r="X45" i="26"/>
  <c r="AD45" i="26" s="1"/>
  <c r="AE45" i="26" s="1"/>
  <c r="X37" i="26"/>
  <c r="AD37" i="26" s="1"/>
  <c r="AE37" i="26" s="1"/>
  <c r="X29" i="26"/>
  <c r="AD29" i="26" s="1"/>
  <c r="AE29" i="26" s="1"/>
  <c r="X21" i="26"/>
  <c r="AD21" i="26" s="1"/>
  <c r="AE21" i="26" s="1"/>
  <c r="X13" i="26"/>
  <c r="AD13" i="26" s="1"/>
  <c r="AE13" i="26" s="1"/>
  <c r="X5" i="26"/>
  <c r="AD5" i="26" s="1"/>
  <c r="AE5" i="26" s="1"/>
  <c r="X202" i="26"/>
  <c r="AD202" i="26" s="1"/>
  <c r="AE202" i="26" s="1"/>
  <c r="X194" i="26"/>
  <c r="AD194" i="26" s="1"/>
  <c r="AE194" i="26" s="1"/>
  <c r="X186" i="26"/>
  <c r="AD186" i="26" s="1"/>
  <c r="AE186" i="26" s="1"/>
  <c r="X178" i="26"/>
  <c r="AD178" i="26" s="1"/>
  <c r="AE178" i="26" s="1"/>
  <c r="X170" i="26"/>
  <c r="AD170" i="26" s="1"/>
  <c r="AE170" i="26" s="1"/>
  <c r="X162" i="26"/>
  <c r="AD162" i="26" s="1"/>
  <c r="AE162" i="26" s="1"/>
  <c r="X154" i="26"/>
  <c r="AD154" i="26" s="1"/>
  <c r="AE154" i="26" s="1"/>
  <c r="X146" i="26"/>
  <c r="AD146" i="26" s="1"/>
  <c r="AE146" i="26" s="1"/>
  <c r="X138" i="26"/>
  <c r="AD138" i="26" s="1"/>
  <c r="AE138" i="26" s="1"/>
  <c r="X130" i="26"/>
  <c r="AD130" i="26" s="1"/>
  <c r="AE130" i="26" s="1"/>
  <c r="X122" i="26"/>
  <c r="AD122" i="26" s="1"/>
  <c r="AE122" i="26" s="1"/>
  <c r="X114" i="26"/>
  <c r="AD114" i="26" s="1"/>
  <c r="AE114" i="26" s="1"/>
  <c r="X106" i="26"/>
  <c r="AD106" i="26" s="1"/>
  <c r="AE106" i="26" s="1"/>
  <c r="X98" i="26"/>
  <c r="AD98" i="26" s="1"/>
  <c r="AE98" i="26" s="1"/>
  <c r="X90" i="26"/>
  <c r="AD90" i="26" s="1"/>
  <c r="AE90" i="26" s="1"/>
  <c r="X82" i="26"/>
  <c r="AD82" i="26" s="1"/>
  <c r="AE82" i="26" s="1"/>
  <c r="X74" i="26"/>
  <c r="AD74" i="26" s="1"/>
  <c r="AE74" i="26" s="1"/>
  <c r="X66" i="26"/>
  <c r="AD66" i="26" s="1"/>
  <c r="AE66" i="26" s="1"/>
  <c r="X58" i="26"/>
  <c r="AD58" i="26" s="1"/>
  <c r="AE58" i="26" s="1"/>
  <c r="X50" i="26"/>
  <c r="AD50" i="26" s="1"/>
  <c r="AE50" i="26" s="1"/>
  <c r="X42" i="26"/>
  <c r="AD42" i="26" s="1"/>
  <c r="AE42" i="26" s="1"/>
  <c r="X47" i="26"/>
  <c r="AD47" i="26" s="1"/>
  <c r="AE47" i="26" s="1"/>
  <c r="X39" i="26"/>
  <c r="AD39" i="26" s="1"/>
  <c r="AE39" i="26" s="1"/>
  <c r="X31" i="26"/>
  <c r="AD31" i="26" s="1"/>
  <c r="AE31" i="26" s="1"/>
  <c r="X23" i="26"/>
  <c r="AD23" i="26" s="1"/>
  <c r="AE23" i="26" s="1"/>
  <c r="X15" i="26"/>
  <c r="AD15" i="26" s="1"/>
  <c r="AE15" i="26" s="1"/>
  <c r="X7" i="26"/>
  <c r="AD7" i="26" s="1"/>
  <c r="AE7" i="26" s="1"/>
  <c r="C204" i="26"/>
  <c r="AC204" i="26"/>
  <c r="AB204" i="26"/>
  <c r="AA204" i="26"/>
  <c r="Z204" i="26"/>
  <c r="Y204" i="26"/>
  <c r="W204" i="26"/>
  <c r="V204" i="26"/>
  <c r="U204" i="26"/>
  <c r="T204" i="26"/>
  <c r="S204" i="26"/>
  <c r="R204" i="26"/>
  <c r="Q204" i="26"/>
  <c r="P204" i="26"/>
  <c r="O204" i="26"/>
  <c r="N204" i="26"/>
  <c r="M204" i="26"/>
  <c r="L204" i="26"/>
  <c r="K204" i="26"/>
  <c r="J204" i="26"/>
  <c r="I204" i="26"/>
  <c r="H204" i="26"/>
  <c r="G204" i="26"/>
  <c r="F204" i="26"/>
  <c r="E204" i="26"/>
  <c r="D204" i="26"/>
  <c r="AK134" i="17" l="1"/>
  <c r="AK58" i="17"/>
  <c r="AK18" i="17"/>
  <c r="AK142" i="17"/>
  <c r="AK101" i="17"/>
  <c r="AK108" i="17"/>
  <c r="AK156" i="17"/>
  <c r="AK122" i="17"/>
  <c r="AK69" i="17"/>
  <c r="AK131" i="17"/>
  <c r="AK52" i="17"/>
  <c r="AK73" i="17"/>
  <c r="AK141" i="17"/>
  <c r="AK34" i="17"/>
  <c r="AK94" i="17"/>
  <c r="AJ91" i="17"/>
  <c r="AK111" i="17"/>
  <c r="AK118" i="17"/>
  <c r="AK83" i="17"/>
  <c r="AK30" i="17"/>
  <c r="AK153" i="17"/>
  <c r="AK113" i="17"/>
  <c r="AK67" i="17"/>
  <c r="AK66" i="17"/>
  <c r="AK155" i="17"/>
  <c r="AK76" i="17"/>
  <c r="AK44" i="17"/>
  <c r="AK75" i="17"/>
  <c r="AK56" i="17"/>
  <c r="AK47" i="17"/>
  <c r="AK119" i="17"/>
  <c r="AK19" i="17"/>
  <c r="AK28" i="17"/>
  <c r="AK88" i="17"/>
  <c r="AK135" i="17"/>
  <c r="AK81" i="17"/>
  <c r="AK130" i="17"/>
  <c r="AK133" i="17"/>
  <c r="AK139" i="17"/>
  <c r="AK157" i="17"/>
  <c r="AK78" i="17"/>
  <c r="AK90" i="17"/>
  <c r="AK110" i="17"/>
  <c r="AK158" i="17"/>
  <c r="AK10" i="17"/>
  <c r="AK32" i="17"/>
  <c r="AK13" i="17"/>
  <c r="AK14" i="17"/>
  <c r="AK77" i="17"/>
  <c r="AK123" i="17"/>
  <c r="AK98" i="17"/>
  <c r="AK128" i="17"/>
  <c r="AK127" i="17"/>
  <c r="AK17" i="17"/>
  <c r="AK25" i="17"/>
  <c r="AK16" i="17"/>
  <c r="AK36" i="17"/>
  <c r="X204" i="26"/>
  <c r="AK164" i="17"/>
  <c r="AK85" i="17"/>
  <c r="AK40" i="17"/>
  <c r="AK60" i="17"/>
  <c r="AK112" i="17"/>
  <c r="AK160" i="17"/>
  <c r="AK116" i="17"/>
  <c r="AK106" i="17"/>
  <c r="AK138" i="17"/>
  <c r="AK5" i="17"/>
  <c r="AK84" i="17"/>
  <c r="AK87" i="17"/>
  <c r="AK103" i="17"/>
  <c r="AK6" i="17"/>
  <c r="AK114" i="17"/>
  <c r="AK162" i="17"/>
  <c r="AK11" i="17"/>
  <c r="AK35" i="17"/>
  <c r="AK23" i="17"/>
  <c r="AK79" i="17"/>
  <c r="AK42" i="17"/>
  <c r="AK151" i="17"/>
  <c r="AK71" i="17"/>
  <c r="AK124" i="17"/>
  <c r="AK152" i="17"/>
  <c r="AK26" i="17"/>
  <c r="AK99" i="17"/>
  <c r="AK146" i="17"/>
  <c r="AJ146" i="17"/>
  <c r="AJ47" i="17"/>
  <c r="AK93" i="17"/>
  <c r="AK31" i="17"/>
  <c r="AJ25" i="17"/>
  <c r="AK129" i="17"/>
  <c r="AK55" i="17"/>
  <c r="AK46" i="17"/>
  <c r="AK39" i="17"/>
  <c r="AK8" i="17"/>
  <c r="AK54" i="17"/>
  <c r="AJ121" i="17"/>
  <c r="AJ115" i="17"/>
  <c r="AJ43" i="17"/>
  <c r="AJ98" i="17"/>
  <c r="AJ37" i="17"/>
  <c r="AJ7" i="17"/>
  <c r="AJ62" i="17"/>
  <c r="AJ94" i="17"/>
  <c r="AK86" i="17"/>
  <c r="AJ89" i="17"/>
  <c r="AJ144" i="17"/>
  <c r="AK61" i="17"/>
  <c r="AJ3" i="17"/>
  <c r="AK50" i="17"/>
  <c r="AJ38" i="17"/>
  <c r="AK95" i="17"/>
  <c r="AK143" i="17"/>
  <c r="AK104" i="17"/>
  <c r="AK100" i="17"/>
  <c r="AK161" i="17"/>
  <c r="AK132" i="17"/>
  <c r="AK82" i="17"/>
  <c r="AK57" i="17"/>
  <c r="AJ52" i="17"/>
  <c r="AK45" i="17"/>
  <c r="AJ21" i="17"/>
  <c r="AK117" i="17"/>
  <c r="AK120" i="17"/>
  <c r="AK49" i="17"/>
  <c r="AJ140" i="17"/>
  <c r="AJ137" i="17"/>
  <c r="AK9" i="17"/>
  <c r="AK64" i="17"/>
  <c r="AJ5" i="17"/>
  <c r="AJ59" i="17"/>
  <c r="AK53" i="17"/>
  <c r="AJ105" i="17"/>
  <c r="AK68" i="17"/>
  <c r="AJ27" i="17"/>
  <c r="AJ83" i="17"/>
  <c r="AK125" i="17"/>
  <c r="AJ136" i="17"/>
  <c r="AK12" i="17"/>
  <c r="AJ63" i="17"/>
  <c r="AJ70" i="17"/>
  <c r="AK145" i="17"/>
  <c r="AK15" i="17"/>
  <c r="AJ66" i="17"/>
  <c r="AJ34" i="17"/>
  <c r="AK150" i="17"/>
  <c r="AJ44" i="17"/>
  <c r="AK154" i="17"/>
  <c r="AJ96" i="17"/>
  <c r="AK149" i="17"/>
  <c r="AK147" i="17"/>
  <c r="AK22" i="17"/>
  <c r="AJ73" i="17"/>
  <c r="AK126" i="17"/>
  <c r="AJ119" i="17"/>
  <c r="AJ41" i="17"/>
  <c r="AK97" i="17"/>
  <c r="AJ163" i="17"/>
  <c r="AK148" i="17"/>
  <c r="AK92" i="17"/>
  <c r="AK4" i="17"/>
  <c r="AJ107" i="17"/>
  <c r="AK29" i="17"/>
  <c r="AK24" i="17"/>
  <c r="AJ80" i="17"/>
  <c r="AK74" i="17"/>
  <c r="AK20" i="17"/>
  <c r="AK48" i="17"/>
  <c r="AJ101" i="17"/>
  <c r="AK51" i="17"/>
  <c r="AK65" i="17"/>
  <c r="AK159" i="17"/>
  <c r="AK33" i="17"/>
  <c r="AK102" i="17"/>
  <c r="AK109" i="17"/>
  <c r="AJ81" i="17"/>
  <c r="AK63" i="17"/>
  <c r="AK70" i="17"/>
  <c r="AJ12" i="17"/>
  <c r="AJ49" i="17"/>
  <c r="AK136" i="17"/>
  <c r="AJ20" i="17"/>
  <c r="AJ153" i="17"/>
  <c r="AK59" i="17"/>
  <c r="AK105" i="17"/>
  <c r="AJ111" i="17"/>
  <c r="AJ64" i="17"/>
  <c r="AJ19" i="17"/>
  <c r="AJ92" i="17"/>
  <c r="AK96" i="17"/>
  <c r="AJ141" i="17"/>
  <c r="AJ126" i="17"/>
  <c r="AJ71" i="17"/>
  <c r="AK107" i="17"/>
  <c r="AJ4" i="17"/>
  <c r="AJ29" i="17"/>
  <c r="AJ58" i="17"/>
  <c r="AJ97" i="17"/>
  <c r="AJ109" i="17"/>
  <c r="AJ150" i="17"/>
  <c r="AJ159" i="17"/>
  <c r="AJ128" i="17"/>
  <c r="AJ158" i="17"/>
  <c r="AJ15" i="17"/>
  <c r="AJ24" i="17"/>
  <c r="AJ33" i="17"/>
  <c r="AJ48" i="17"/>
  <c r="AJ102" i="17"/>
  <c r="AJ130" i="17"/>
  <c r="AJ18" i="17"/>
  <c r="AJ85" i="17"/>
  <c r="AJ113" i="17"/>
  <c r="AK163" i="17"/>
  <c r="AJ51" i="17"/>
  <c r="AJ65" i="17"/>
  <c r="AJ106" i="17"/>
  <c r="AJ157" i="17"/>
  <c r="AK80" i="17"/>
  <c r="AJ9" i="17"/>
  <c r="AK41" i="17"/>
  <c r="AJ53" i="17"/>
  <c r="AJ79" i="17"/>
  <c r="AJ90" i="17"/>
  <c r="AJ125" i="17"/>
  <c r="AJ148" i="17"/>
  <c r="AK27" i="17"/>
  <c r="AK72" i="17"/>
  <c r="AJ35" i="17"/>
  <c r="AJ93" i="17"/>
  <c r="AJ55" i="17"/>
  <c r="AJ76" i="17"/>
  <c r="AJ108" i="17"/>
  <c r="AJ134" i="17"/>
  <c r="AJ164" i="17"/>
  <c r="AJ46" i="17"/>
  <c r="AJ87" i="17"/>
  <c r="AJ116" i="17"/>
  <c r="AJ129" i="17"/>
  <c r="AJ152" i="17"/>
  <c r="AJ156" i="17"/>
  <c r="AJ8" i="17"/>
  <c r="AJ39" i="17"/>
  <c r="AJ117" i="17"/>
  <c r="AK137" i="17"/>
  <c r="AJ100" i="17"/>
  <c r="AK144" i="17"/>
  <c r="AK89" i="17"/>
  <c r="AK43" i="17"/>
  <c r="AK37" i="17"/>
  <c r="AK115" i="17"/>
  <c r="AK140" i="17"/>
  <c r="AJ86" i="17"/>
  <c r="AJ54" i="17"/>
  <c r="AK7" i="17"/>
  <c r="AJ61" i="17"/>
  <c r="AJ32" i="17"/>
  <c r="AJ142" i="17"/>
  <c r="AK62" i="17"/>
  <c r="AK121" i="17"/>
  <c r="AJ122" i="17"/>
  <c r="AK21" i="17"/>
  <c r="AJ104" i="17"/>
  <c r="AJ23" i="17"/>
  <c r="AK38" i="17"/>
  <c r="AJ57" i="17"/>
  <c r="AJ131" i="17"/>
  <c r="AJ151" i="17"/>
  <c r="AK3" i="17"/>
  <c r="AJ45" i="17"/>
  <c r="AJ67" i="17"/>
  <c r="AJ161" i="17"/>
  <c r="AJ95" i="17"/>
  <c r="AJ120" i="17"/>
  <c r="AJ132" i="17"/>
  <c r="AJ82" i="17"/>
  <c r="AJ143" i="17"/>
  <c r="AJ22" i="17"/>
  <c r="AJ6" i="17"/>
  <c r="AJ50" i="17"/>
  <c r="AJ103" i="17"/>
  <c r="AJ40" i="17"/>
  <c r="AJ149" i="17"/>
  <c r="AJ124" i="17"/>
  <c r="AJ145" i="17"/>
  <c r="AJ2" i="17"/>
  <c r="AK2" i="17"/>
  <c r="AJ69" i="17" l="1"/>
  <c r="AK91" i="17"/>
  <c r="AJ28" i="17"/>
  <c r="AJ75" i="17"/>
  <c r="AJ11" i="17"/>
  <c r="AJ135" i="17"/>
  <c r="AJ31" i="17"/>
  <c r="AJ118" i="17"/>
  <c r="AJ84" i="17"/>
  <c r="AJ56" i="17"/>
  <c r="AJ160" i="17"/>
  <c r="AJ30" i="17"/>
  <c r="AJ17" i="17"/>
  <c r="AJ10" i="17"/>
  <c r="AJ155" i="17"/>
  <c r="AJ78" i="17"/>
  <c r="AJ147" i="17"/>
  <c r="AJ138" i="17"/>
  <c r="AJ60" i="17"/>
  <c r="AJ110" i="17"/>
  <c r="AJ13" i="17"/>
  <c r="AJ16" i="17"/>
  <c r="AJ133" i="17"/>
  <c r="AJ123" i="17"/>
  <c r="AJ72" i="17"/>
  <c r="AJ42" i="17"/>
  <c r="AJ154" i="17"/>
  <c r="AJ127" i="17"/>
  <c r="AJ36" i="17"/>
  <c r="AJ99" i="17"/>
  <c r="AJ68" i="17"/>
  <c r="AJ14" i="17"/>
  <c r="AJ114" i="17"/>
  <c r="AJ26" i="17"/>
  <c r="AJ77" i="17"/>
  <c r="AJ88" i="17"/>
  <c r="AJ162" i="17"/>
  <c r="AJ74" i="17"/>
  <c r="AJ112" i="17"/>
  <c r="AJ139" i="17"/>
  <c r="A164" i="20" l="1"/>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B145" i="14" l="1"/>
  <c r="BB140" i="14"/>
  <c r="BB134" i="14"/>
  <c r="BB127" i="14"/>
  <c r="BB122" i="14"/>
  <c r="BB115" i="14"/>
  <c r="BB96" i="14"/>
  <c r="BB91" i="14"/>
  <c r="BB86" i="14"/>
  <c r="BB85" i="14"/>
  <c r="BB81" i="14"/>
  <c r="BB77" i="14"/>
  <c r="BB73" i="14"/>
  <c r="BB58" i="14"/>
  <c r="BB57" i="14"/>
  <c r="BB52" i="14"/>
  <c r="BB40" i="14"/>
  <c r="BB39" i="14"/>
  <c r="BB35" i="14"/>
  <c r="BB25" i="14"/>
  <c r="BB22" i="14"/>
  <c r="BB11" i="14"/>
  <c r="BB10" i="14"/>
  <c r="BB7" i="14"/>
  <c r="O81" i="17" l="1"/>
  <c r="O11" i="17"/>
  <c r="O40" i="17"/>
  <c r="O145" i="17"/>
  <c r="O25" i="17"/>
  <c r="O7" i="17"/>
  <c r="O91" i="17"/>
  <c r="O122" i="17"/>
  <c r="O77" i="17"/>
  <c r="O115" i="17"/>
  <c r="O39" i="17"/>
  <c r="O22" i="17"/>
  <c r="O35" i="17"/>
  <c r="O57" i="17"/>
  <c r="O85" i="17"/>
  <c r="O140" i="17"/>
  <c r="O10" i="17"/>
  <c r="O58" i="17"/>
  <c r="O86" i="17"/>
  <c r="O127" i="17"/>
  <c r="O96" i="17"/>
  <c r="O52" i="17"/>
  <c r="O73" i="17"/>
  <c r="O134" i="17"/>
  <c r="A2" i="17" l="1"/>
  <c r="A3"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BA2" i="11" l="1"/>
  <c r="BA3" i="11"/>
  <c r="BA4" i="11"/>
  <c r="BA5" i="11"/>
  <c r="BA6" i="11"/>
  <c r="BA7" i="11"/>
  <c r="BA8" i="11"/>
  <c r="BA9" i="11"/>
  <c r="BA10" i="11"/>
  <c r="BA11" i="11"/>
  <c r="BA12" i="11"/>
  <c r="BA13" i="11"/>
  <c r="BA14" i="11"/>
  <c r="BA15" i="11"/>
  <c r="BA16" i="11"/>
  <c r="BA17" i="11"/>
  <c r="BA18" i="11"/>
  <c r="BA19" i="11"/>
  <c r="BA20" i="11"/>
  <c r="BA21" i="11"/>
  <c r="BA22" i="11"/>
  <c r="BA23" i="11"/>
  <c r="BA24" i="11"/>
  <c r="BA25" i="11"/>
  <c r="BA26" i="11"/>
  <c r="BA27" i="11"/>
  <c r="BA28" i="11"/>
  <c r="BA29" i="11"/>
  <c r="BA30" i="11"/>
  <c r="BA31" i="11"/>
  <c r="BA32" i="11"/>
  <c r="BA33" i="11"/>
  <c r="BA34" i="11"/>
  <c r="BA35" i="11"/>
  <c r="BA36" i="11"/>
  <c r="BA37" i="11"/>
  <c r="BA38" i="11"/>
  <c r="BA39" i="11"/>
  <c r="BA40" i="11"/>
  <c r="BA41" i="11"/>
  <c r="BA42" i="11"/>
  <c r="BA43" i="11"/>
  <c r="BA44" i="11"/>
  <c r="BA45" i="11"/>
  <c r="BA46" i="11"/>
  <c r="BA47" i="11"/>
  <c r="BA48" i="11"/>
  <c r="BA49" i="11"/>
  <c r="BA50" i="11"/>
  <c r="BA51" i="11"/>
  <c r="BA52" i="11"/>
  <c r="BA53" i="11"/>
  <c r="BA54" i="11"/>
  <c r="BA55" i="11"/>
  <c r="BA56" i="11"/>
  <c r="BA57" i="11"/>
  <c r="BA58" i="11"/>
  <c r="BA59" i="11"/>
  <c r="BA60" i="11"/>
  <c r="BA61" i="11"/>
  <c r="BA62" i="11"/>
  <c r="BA63" i="11"/>
  <c r="BA64" i="11"/>
  <c r="BA65" i="11"/>
  <c r="BA66" i="11"/>
  <c r="BA67" i="11"/>
  <c r="BA68" i="11"/>
  <c r="BA69" i="11"/>
  <c r="BA70" i="11"/>
  <c r="BA71" i="11"/>
  <c r="BA72" i="11"/>
  <c r="BA73" i="11"/>
  <c r="BA74" i="11"/>
  <c r="BA75" i="11"/>
  <c r="BA76" i="11"/>
  <c r="BA77" i="11"/>
  <c r="BA78" i="11"/>
  <c r="BA79" i="11"/>
  <c r="BA80" i="11"/>
  <c r="BA81" i="11"/>
  <c r="BA82" i="11"/>
  <c r="BA83" i="11"/>
  <c r="BA84" i="11"/>
  <c r="BA85" i="11"/>
  <c r="BA86" i="11"/>
  <c r="BA87" i="11"/>
  <c r="BA88" i="11"/>
  <c r="BA89" i="11"/>
  <c r="BA90" i="11"/>
  <c r="BA91" i="11"/>
  <c r="BA92" i="11"/>
  <c r="BA93" i="11"/>
  <c r="BA94" i="11"/>
  <c r="BA95" i="11"/>
  <c r="BA96" i="11"/>
  <c r="BA97" i="11"/>
  <c r="BA98" i="11"/>
  <c r="BA99" i="11"/>
  <c r="BA100" i="11"/>
  <c r="BA101" i="11"/>
  <c r="BA102" i="11"/>
  <c r="BA103" i="11"/>
  <c r="BA104" i="11"/>
  <c r="BA105" i="11"/>
  <c r="BA106" i="11"/>
  <c r="BA107" i="11"/>
  <c r="BA108" i="11"/>
  <c r="BA109" i="11"/>
  <c r="BA110" i="11"/>
  <c r="BA111" i="11"/>
  <c r="BA112" i="11"/>
  <c r="BA113" i="11"/>
  <c r="BA114" i="11"/>
  <c r="BA115" i="11"/>
  <c r="BA116" i="11"/>
  <c r="BA117" i="11"/>
  <c r="BA118" i="11"/>
  <c r="BA119" i="11"/>
  <c r="BA120" i="11"/>
  <c r="BA121" i="11"/>
  <c r="BA122" i="11"/>
  <c r="BA123" i="11"/>
  <c r="BA124" i="11"/>
  <c r="BA125" i="11"/>
  <c r="BA126" i="11"/>
  <c r="BA127" i="11"/>
  <c r="BA128" i="11"/>
  <c r="BA129" i="11"/>
  <c r="BA130" i="11"/>
  <c r="BA131" i="11"/>
  <c r="BA132" i="11"/>
  <c r="BA133" i="11"/>
  <c r="BA134" i="11"/>
  <c r="BA135" i="11"/>
  <c r="BA136" i="11"/>
  <c r="BA137" i="11"/>
  <c r="BA138" i="11"/>
  <c r="BA139" i="11"/>
  <c r="BA140" i="11"/>
  <c r="BA141" i="11"/>
  <c r="BA142" i="11"/>
  <c r="BA143" i="11"/>
  <c r="BA144" i="11"/>
  <c r="BA145" i="11"/>
  <c r="BA146" i="11"/>
  <c r="BA147" i="11"/>
  <c r="BA148" i="11"/>
  <c r="BA149" i="11"/>
  <c r="BA150" i="11"/>
  <c r="BA151" i="11"/>
  <c r="BA152" i="11"/>
  <c r="BA153" i="11"/>
  <c r="BA154" i="11"/>
  <c r="BA155" i="11"/>
  <c r="BA156" i="11"/>
  <c r="BA157" i="11"/>
  <c r="BA158" i="11"/>
  <c r="BA159" i="11"/>
  <c r="BA160" i="11"/>
  <c r="BA161" i="11"/>
  <c r="BA162" i="11"/>
  <c r="BA163" i="11"/>
  <c r="BA164" i="11"/>
  <c r="AH4" i="14"/>
  <c r="AH15" i="14"/>
  <c r="AH24" i="14"/>
  <c r="AH35" i="14"/>
  <c r="AH43" i="14"/>
  <c r="AH50" i="14"/>
  <c r="AH52" i="14"/>
  <c r="AH55" i="14"/>
  <c r="AH64" i="14"/>
  <c r="AH71" i="14"/>
  <c r="AH74" i="14"/>
  <c r="AH98" i="14"/>
  <c r="AH103" i="14"/>
  <c r="AH110" i="14"/>
  <c r="AH116" i="14"/>
  <c r="AH118" i="14"/>
  <c r="AH126" i="14"/>
  <c r="AH142" i="14"/>
  <c r="AH160" i="14"/>
  <c r="AH78" i="14" l="1"/>
  <c r="AH22" i="14"/>
  <c r="AH93" i="14"/>
  <c r="AH124" i="14"/>
  <c r="AH85" i="14"/>
  <c r="AH29" i="14"/>
  <c r="AH140" i="14"/>
  <c r="AH132" i="14"/>
  <c r="AH9" i="14"/>
  <c r="AH57" i="14"/>
  <c r="AH73" i="14"/>
  <c r="AH17" i="14"/>
  <c r="AH87" i="14"/>
  <c r="AH66" i="14"/>
  <c r="AH134" i="14"/>
  <c r="AH111" i="14"/>
  <c r="AH37" i="14"/>
  <c r="AH152" i="14"/>
  <c r="AH80" i="14"/>
  <c r="AH59" i="14"/>
  <c r="AH128" i="14"/>
  <c r="AH97" i="14"/>
  <c r="AH10" i="14"/>
  <c r="AH91" i="14"/>
  <c r="AH34" i="14"/>
  <c r="AH13" i="14"/>
  <c r="AH69" i="14"/>
  <c r="AH48" i="14"/>
  <c r="AH27" i="14"/>
  <c r="AH101" i="14"/>
  <c r="AH83" i="14"/>
  <c r="AH8" i="14"/>
  <c r="AH156" i="14"/>
  <c r="AH138" i="14"/>
  <c r="AH41" i="14"/>
  <c r="AH21" i="14"/>
  <c r="AH3" i="14"/>
  <c r="AH164" i="14"/>
  <c r="AH163" i="14"/>
  <c r="AH162" i="14"/>
  <c r="AH161" i="14"/>
  <c r="AH159" i="14"/>
  <c r="AH158" i="14"/>
  <c r="AH157" i="14"/>
  <c r="AH155" i="14"/>
  <c r="AH154" i="14"/>
  <c r="AH153" i="14"/>
  <c r="AH151" i="14"/>
  <c r="AH150" i="14"/>
  <c r="AH149" i="14"/>
  <c r="AH148" i="14"/>
  <c r="AH147" i="14"/>
  <c r="AH146" i="14"/>
  <c r="AH145" i="14"/>
  <c r="AH144" i="14"/>
  <c r="AH143" i="14"/>
  <c r="AH141" i="14"/>
  <c r="AH139" i="14"/>
  <c r="AH137" i="14"/>
  <c r="AH136" i="14"/>
  <c r="AH135" i="14"/>
  <c r="AH133" i="14"/>
  <c r="AH131" i="14"/>
  <c r="AH130" i="14"/>
  <c r="AH129" i="14"/>
  <c r="AH127" i="14"/>
  <c r="AH125" i="14"/>
  <c r="AH123" i="14"/>
  <c r="AH122" i="14"/>
  <c r="AH121" i="14"/>
  <c r="AH120" i="14"/>
  <c r="AH119" i="14"/>
  <c r="AH117" i="14"/>
  <c r="AH115" i="14"/>
  <c r="AH114" i="14"/>
  <c r="AH113" i="14"/>
  <c r="AH112" i="14"/>
  <c r="AH109" i="14"/>
  <c r="AH108" i="14"/>
  <c r="AH107" i="14"/>
  <c r="AH106" i="14"/>
  <c r="AH105" i="14"/>
  <c r="AH104" i="14"/>
  <c r="AH102" i="14"/>
  <c r="AH100" i="14"/>
  <c r="AH99" i="14"/>
  <c r="AH96" i="14"/>
  <c r="AH95" i="14"/>
  <c r="AH94" i="14"/>
  <c r="AH92" i="14"/>
  <c r="AH90" i="14"/>
  <c r="AH89" i="14"/>
  <c r="AH88" i="14"/>
  <c r="AH86" i="14"/>
  <c r="AH84" i="14"/>
  <c r="AH82" i="14"/>
  <c r="AH81" i="14"/>
  <c r="AH79" i="14"/>
  <c r="AH77" i="14"/>
  <c r="AH76" i="14"/>
  <c r="AH75" i="14"/>
  <c r="AH72" i="14"/>
  <c r="AH70" i="14"/>
  <c r="AH68" i="14"/>
  <c r="AH67" i="14"/>
  <c r="AH65" i="14"/>
  <c r="AH63" i="14"/>
  <c r="AH62" i="14"/>
  <c r="AH61" i="14"/>
  <c r="AH60" i="14"/>
  <c r="AH58" i="14"/>
  <c r="AH56" i="14"/>
  <c r="AH54" i="14"/>
  <c r="AH53" i="14"/>
  <c r="AH51" i="14"/>
  <c r="AH49" i="14"/>
  <c r="AH47" i="14"/>
  <c r="AH46" i="14"/>
  <c r="AH45" i="14"/>
  <c r="AH44" i="14"/>
  <c r="AH42" i="14"/>
  <c r="AH40" i="14"/>
  <c r="AH39" i="14"/>
  <c r="AH38" i="14"/>
  <c r="AH36" i="14"/>
  <c r="AH33" i="14"/>
  <c r="AH32" i="14"/>
  <c r="AH31" i="14"/>
  <c r="AH30" i="14"/>
  <c r="AH28" i="14"/>
  <c r="AH26" i="14"/>
  <c r="AH25" i="14"/>
  <c r="AH23" i="14"/>
  <c r="AH20" i="14"/>
  <c r="AH19" i="14"/>
  <c r="AH18" i="14"/>
  <c r="AH16" i="14"/>
  <c r="AH14" i="14"/>
  <c r="AH12" i="14"/>
  <c r="AH11" i="14"/>
  <c r="AH7" i="14"/>
  <c r="AH6" i="14"/>
  <c r="AH5" i="14"/>
  <c r="AH2" i="14"/>
  <c r="AX3" i="11" l="1"/>
  <c r="AX4" i="11"/>
  <c r="AX5" i="11"/>
  <c r="AX6" i="11"/>
  <c r="AX7" i="11"/>
  <c r="AX8" i="11"/>
  <c r="AX9" i="11"/>
  <c r="AX10" i="11"/>
  <c r="AX11" i="11"/>
  <c r="AX12" i="11"/>
  <c r="AX13" i="11"/>
  <c r="AX14" i="11"/>
  <c r="AX15" i="11"/>
  <c r="AX16" i="11"/>
  <c r="AX17" i="11"/>
  <c r="AX18" i="11"/>
  <c r="AX19" i="11"/>
  <c r="AX20" i="11"/>
  <c r="AX21" i="11"/>
  <c r="AX22" i="11"/>
  <c r="AX23" i="11"/>
  <c r="AX24" i="11"/>
  <c r="AX25" i="11"/>
  <c r="AX26" i="11"/>
  <c r="AX27" i="11"/>
  <c r="AX28" i="11"/>
  <c r="AX29" i="11"/>
  <c r="AX30" i="11"/>
  <c r="AX31" i="11"/>
  <c r="AX32" i="11"/>
  <c r="AX33" i="11"/>
  <c r="AX34" i="11"/>
  <c r="AX35" i="11"/>
  <c r="AX36" i="11"/>
  <c r="AX37" i="11"/>
  <c r="AX38" i="11"/>
  <c r="AX39" i="11"/>
  <c r="AX40" i="11"/>
  <c r="AX41" i="11"/>
  <c r="AX42" i="11"/>
  <c r="AX43" i="11"/>
  <c r="AX44" i="11"/>
  <c r="AX45" i="11"/>
  <c r="AX46" i="11"/>
  <c r="AX47" i="11"/>
  <c r="AX48" i="11"/>
  <c r="AX49" i="11"/>
  <c r="AX50" i="11"/>
  <c r="AX51" i="11"/>
  <c r="AX52" i="11"/>
  <c r="AX53" i="11"/>
  <c r="AX54" i="11"/>
  <c r="AX55" i="11"/>
  <c r="AX56" i="11"/>
  <c r="AX57" i="11"/>
  <c r="AX58" i="11"/>
  <c r="AX59" i="11"/>
  <c r="AX60" i="11"/>
  <c r="AX61" i="11"/>
  <c r="AX62" i="11"/>
  <c r="AX63" i="11"/>
  <c r="AX64" i="11"/>
  <c r="AX65" i="11"/>
  <c r="AX66" i="11"/>
  <c r="AX67" i="11"/>
  <c r="AX68" i="11"/>
  <c r="AX69" i="11"/>
  <c r="AX70" i="11"/>
  <c r="AX71" i="11"/>
  <c r="AX72" i="11"/>
  <c r="AX73" i="11"/>
  <c r="AX74" i="11"/>
  <c r="AX75" i="11"/>
  <c r="AX76" i="11"/>
  <c r="AX77" i="11"/>
  <c r="AX78" i="11"/>
  <c r="AX79" i="11"/>
  <c r="AX80" i="11"/>
  <c r="AX81" i="11"/>
  <c r="AX82" i="11"/>
  <c r="AX83" i="11"/>
  <c r="AX84" i="11"/>
  <c r="AX85" i="11"/>
  <c r="AX86" i="11"/>
  <c r="AX87" i="11"/>
  <c r="AX88" i="11"/>
  <c r="AX89" i="11"/>
  <c r="AX90" i="11"/>
  <c r="AX91" i="11"/>
  <c r="AX92" i="11"/>
  <c r="AX93" i="11"/>
  <c r="AX94" i="11"/>
  <c r="AX95" i="11"/>
  <c r="AX96" i="11"/>
  <c r="AX97" i="11"/>
  <c r="AX98" i="11"/>
  <c r="AX99" i="11"/>
  <c r="AX100" i="11"/>
  <c r="AX101" i="11"/>
  <c r="AX102" i="11"/>
  <c r="AX103" i="11"/>
  <c r="AX104" i="11"/>
  <c r="AX105" i="11"/>
  <c r="AX106" i="11"/>
  <c r="AX107" i="11"/>
  <c r="AX108" i="11"/>
  <c r="AX109" i="11"/>
  <c r="AX110" i="11"/>
  <c r="AX111" i="11"/>
  <c r="AX112" i="11"/>
  <c r="AX113" i="11"/>
  <c r="AX114" i="11"/>
  <c r="AX115" i="11"/>
  <c r="AX116" i="11"/>
  <c r="AX117" i="11"/>
  <c r="AX118" i="11"/>
  <c r="AX119" i="11"/>
  <c r="AX120" i="11"/>
  <c r="AX121" i="11"/>
  <c r="AX122" i="11"/>
  <c r="AX123" i="11"/>
  <c r="AX124" i="11"/>
  <c r="AX125" i="11"/>
  <c r="AX126" i="11"/>
  <c r="AX127" i="11"/>
  <c r="AX128" i="11"/>
  <c r="AX129" i="11"/>
  <c r="AX130" i="11"/>
  <c r="AX131" i="11"/>
  <c r="AX132" i="11"/>
  <c r="AX133" i="11"/>
  <c r="AX134" i="11"/>
  <c r="AX135" i="11"/>
  <c r="AX136" i="11"/>
  <c r="AX137" i="11"/>
  <c r="AX138" i="11"/>
  <c r="AX139" i="11"/>
  <c r="AX140" i="11"/>
  <c r="AX141" i="11"/>
  <c r="AX142" i="11"/>
  <c r="AX143" i="11"/>
  <c r="AX144" i="11"/>
  <c r="AX145" i="11"/>
  <c r="AX146" i="11"/>
  <c r="AX147" i="11"/>
  <c r="AX148" i="11"/>
  <c r="AX149" i="11"/>
  <c r="AX150" i="11"/>
  <c r="AX151" i="11"/>
  <c r="AX152" i="11"/>
  <c r="AX153" i="11"/>
  <c r="AX154" i="11"/>
  <c r="AX155" i="11"/>
  <c r="AX156" i="11"/>
  <c r="AX157" i="11"/>
  <c r="AX158" i="11"/>
  <c r="AX159" i="11"/>
  <c r="AX160" i="11"/>
  <c r="AX161" i="11"/>
  <c r="AX162" i="11"/>
  <c r="AX163" i="11"/>
  <c r="AX164" i="11"/>
  <c r="AX2" i="11"/>
  <c r="AY164" i="11" l="1"/>
  <c r="AE162" i="14"/>
  <c r="AE161" i="14"/>
  <c r="AE159" i="14"/>
  <c r="AE158" i="14"/>
  <c r="AY156" i="11"/>
  <c r="AE155" i="14"/>
  <c r="AE154" i="14"/>
  <c r="AE149" i="14"/>
  <c r="AE148" i="14"/>
  <c r="AE146" i="14"/>
  <c r="AE145" i="14"/>
  <c r="AE144" i="14"/>
  <c r="AY142" i="11"/>
  <c r="AE141" i="14"/>
  <c r="AE140" i="14"/>
  <c r="AE137" i="14"/>
  <c r="AE136" i="14"/>
  <c r="AY134" i="11"/>
  <c r="AE133" i="14"/>
  <c r="AE132" i="14"/>
  <c r="AE130" i="14"/>
  <c r="AE126" i="14"/>
  <c r="AE125" i="14"/>
  <c r="AE124" i="14"/>
  <c r="AE122" i="14"/>
  <c r="AE121" i="14"/>
  <c r="AE120" i="14"/>
  <c r="AE118" i="14"/>
  <c r="AE117" i="14"/>
  <c r="AE116" i="14"/>
  <c r="AE114" i="14"/>
  <c r="AE113" i="14"/>
  <c r="AE110" i="14"/>
  <c r="AY108" i="11"/>
  <c r="AE107" i="14"/>
  <c r="AE106" i="14"/>
  <c r="AE104" i="14"/>
  <c r="AE103" i="14"/>
  <c r="AE102" i="14"/>
  <c r="AE101" i="14"/>
  <c r="AE100" i="14"/>
  <c r="AE99" i="14"/>
  <c r="AE98" i="14"/>
  <c r="AE96" i="14"/>
  <c r="AE95" i="14"/>
  <c r="AE94" i="14"/>
  <c r="AE93" i="14"/>
  <c r="AE90" i="14"/>
  <c r="AE88" i="14"/>
  <c r="AY86" i="11"/>
  <c r="AY80" i="11"/>
  <c r="AE78" i="14"/>
  <c r="AE77" i="14"/>
  <c r="AE76" i="14"/>
  <c r="AY74" i="11"/>
  <c r="AE71" i="14"/>
  <c r="AE68" i="14"/>
  <c r="AE67" i="14"/>
  <c r="AY66" i="11"/>
  <c r="AE65" i="14"/>
  <c r="AE64" i="14"/>
  <c r="AE63" i="14"/>
  <c r="AE61" i="14"/>
  <c r="AE60" i="14"/>
  <c r="AE58" i="14"/>
  <c r="AE57" i="14"/>
  <c r="AE56" i="14"/>
  <c r="AE54" i="14"/>
  <c r="AE51" i="14"/>
  <c r="AE49" i="14"/>
  <c r="AE46" i="14"/>
  <c r="AE45" i="14"/>
  <c r="AE44" i="14"/>
  <c r="AE43" i="14"/>
  <c r="AE42" i="14"/>
  <c r="AE40" i="14"/>
  <c r="AE39" i="14"/>
  <c r="AY38" i="11"/>
  <c r="AE36" i="14"/>
  <c r="AE35" i="14"/>
  <c r="AE33" i="14"/>
  <c r="AE32" i="14"/>
  <c r="AE30" i="14"/>
  <c r="AE29" i="14"/>
  <c r="AE28" i="14"/>
  <c r="AE26" i="14"/>
  <c r="AE23" i="14"/>
  <c r="AE19" i="14"/>
  <c r="AE18" i="14"/>
  <c r="AE16" i="14"/>
  <c r="AE15" i="14"/>
  <c r="AE14" i="14"/>
  <c r="AE12" i="14"/>
  <c r="AE11" i="14"/>
  <c r="AE10" i="14"/>
  <c r="AE9" i="14"/>
  <c r="AE8" i="14"/>
  <c r="AE6" i="14"/>
  <c r="AE4" i="14"/>
  <c r="AE3" i="14"/>
  <c r="AY65" i="11"/>
  <c r="AY18" i="11"/>
  <c r="AY158" i="11"/>
  <c r="AY39" i="11"/>
  <c r="AY121" i="11"/>
  <c r="AY67" i="11"/>
  <c r="AY15" i="11"/>
  <c r="AY8" i="11"/>
  <c r="AY124" i="11"/>
  <c r="AY54" i="11"/>
  <c r="AY77" i="11"/>
  <c r="AY43" i="11"/>
  <c r="AY136" i="11"/>
  <c r="AY116" i="11"/>
  <c r="AY58" i="11"/>
  <c r="AY106" i="11"/>
  <c r="AY68" i="11"/>
  <c r="AY125" i="11"/>
  <c r="AY93" i="11"/>
  <c r="AY155" i="11"/>
  <c r="AY144" i="11"/>
  <c r="AY133" i="11"/>
  <c r="AY96" i="11"/>
  <c r="AY45" i="11"/>
  <c r="AY14" i="11"/>
  <c r="AY107" i="11"/>
  <c r="AY104" i="11"/>
  <c r="AY98" i="11"/>
  <c r="AY90" i="11"/>
  <c r="AY51" i="11"/>
  <c r="AY132" i="11"/>
  <c r="AY117" i="11"/>
  <c r="AE2" i="14"/>
  <c r="AY163" i="11"/>
  <c r="AE163" i="14"/>
  <c r="AY55" i="11"/>
  <c r="AE55" i="14"/>
  <c r="AE50" i="14"/>
  <c r="AE27" i="14"/>
  <c r="AE20" i="14"/>
  <c r="AY20" i="11"/>
  <c r="AE47" i="14"/>
  <c r="AE25" i="14"/>
  <c r="AE82" i="14"/>
  <c r="AE79" i="14"/>
  <c r="AE70" i="14"/>
  <c r="AY22" i="11"/>
  <c r="AE22" i="14"/>
  <c r="AY138" i="11"/>
  <c r="AE138" i="14"/>
  <c r="AE150" i="14"/>
  <c r="AE53" i="14"/>
  <c r="AY153" i="11"/>
  <c r="AE153" i="14"/>
  <c r="AY143" i="11"/>
  <c r="AE143" i="14"/>
  <c r="AE129" i="14"/>
  <c r="AE119" i="14"/>
  <c r="AE105" i="14"/>
  <c r="AY91" i="11"/>
  <c r="AE91" i="14"/>
  <c r="AE73" i="14"/>
  <c r="AY37" i="11"/>
  <c r="AE37" i="14"/>
  <c r="AY48" i="11"/>
  <c r="AE48" i="14"/>
  <c r="AY21" i="11"/>
  <c r="AE21" i="14"/>
  <c r="AY3" i="11"/>
  <c r="AE164" i="14"/>
  <c r="AE97" i="14"/>
  <c r="AE74" i="14"/>
  <c r="AE66" i="14"/>
  <c r="AE38" i="14"/>
  <c r="AE151" i="14"/>
  <c r="AE139" i="14"/>
  <c r="AY115" i="11"/>
  <c r="AE115" i="14"/>
  <c r="AY102" i="11"/>
  <c r="AY100" i="11"/>
  <c r="AY89" i="11"/>
  <c r="AE89" i="14"/>
  <c r="AE87" i="14"/>
  <c r="AY85" i="11"/>
  <c r="AE85" i="14"/>
  <c r="AE83" i="14"/>
  <c r="AE81" i="14"/>
  <c r="AY59" i="11"/>
  <c r="AE59" i="14"/>
  <c r="AY35" i="11"/>
  <c r="AE31" i="14"/>
  <c r="AY9" i="11"/>
  <c r="AY6" i="11"/>
  <c r="AE5" i="14"/>
  <c r="AE142" i="14"/>
  <c r="AY69" i="11"/>
  <c r="AE69" i="14"/>
  <c r="AE41" i="14"/>
  <c r="AY13" i="11"/>
  <c r="AE13" i="14"/>
  <c r="AE156" i="14"/>
  <c r="AE80" i="14"/>
  <c r="AE72" i="14"/>
  <c r="AE160" i="14"/>
  <c r="AE135" i="14"/>
  <c r="AE127" i="14"/>
  <c r="AY112" i="11"/>
  <c r="AE112" i="14"/>
  <c r="AY52" i="11"/>
  <c r="AE52" i="14"/>
  <c r="AY26" i="11"/>
  <c r="AE24" i="14"/>
  <c r="AE134" i="14"/>
  <c r="AE111" i="14"/>
  <c r="AY92" i="11"/>
  <c r="AE92" i="14"/>
  <c r="AY62" i="11"/>
  <c r="AE62" i="14"/>
  <c r="AE34" i="14"/>
  <c r="AE7" i="14"/>
  <c r="AE131" i="14"/>
  <c r="AE108" i="14"/>
  <c r="AE86" i="14"/>
  <c r="AE157" i="14"/>
  <c r="AE147" i="14"/>
  <c r="AE123" i="14"/>
  <c r="AE109" i="14"/>
  <c r="AY84" i="11"/>
  <c r="AE84" i="14"/>
  <c r="AE75" i="14"/>
  <c r="AE17" i="14"/>
  <c r="AE152" i="14"/>
  <c r="AE128" i="14"/>
  <c r="AF84" i="14" l="1"/>
  <c r="AF62" i="14"/>
  <c r="AF92" i="14"/>
  <c r="AF26" i="14"/>
  <c r="AF52" i="14"/>
  <c r="AF112" i="14"/>
  <c r="AF13" i="14"/>
  <c r="AF69" i="14"/>
  <c r="AF6" i="14"/>
  <c r="AF9" i="14"/>
  <c r="AF35" i="14"/>
  <c r="AF59" i="14"/>
  <c r="AF85" i="14"/>
  <c r="AF89" i="14"/>
  <c r="AF100" i="14"/>
  <c r="AF102" i="14"/>
  <c r="AF115" i="14"/>
  <c r="AF3" i="14"/>
  <c r="AF21" i="14"/>
  <c r="AF48" i="14"/>
  <c r="AF37" i="14"/>
  <c r="AF91" i="14"/>
  <c r="AF143" i="14"/>
  <c r="AF153" i="14"/>
  <c r="AF138" i="14"/>
  <c r="AF22" i="14"/>
  <c r="AF20" i="14"/>
  <c r="AF55" i="14"/>
  <c r="AF163" i="14"/>
  <c r="AF117" i="14"/>
  <c r="AF132" i="14"/>
  <c r="AF51" i="14"/>
  <c r="AF90" i="14"/>
  <c r="AF98" i="14"/>
  <c r="AF104" i="14"/>
  <c r="AF107" i="14"/>
  <c r="AF14" i="14"/>
  <c r="AF45" i="14"/>
  <c r="AF96" i="14"/>
  <c r="AF133" i="14"/>
  <c r="AF144" i="14"/>
  <c r="AF155" i="14"/>
  <c r="AF93" i="14"/>
  <c r="AF125" i="14"/>
  <c r="AF68" i="14"/>
  <c r="AF106" i="14"/>
  <c r="AF58" i="14"/>
  <c r="AF116" i="14"/>
  <c r="AF136" i="14"/>
  <c r="AF43" i="14"/>
  <c r="AF77" i="14"/>
  <c r="AF54" i="14"/>
  <c r="AF124" i="14"/>
  <c r="AF8" i="14"/>
  <c r="AF15" i="14"/>
  <c r="AF67" i="14"/>
  <c r="AF121" i="14"/>
  <c r="AF39" i="14"/>
  <c r="AF158" i="14"/>
  <c r="AF18" i="14"/>
  <c r="AF65" i="14"/>
  <c r="AF38" i="14"/>
  <c r="AF66" i="14"/>
  <c r="AF74" i="14"/>
  <c r="AF80" i="14"/>
  <c r="AF86" i="14"/>
  <c r="AF108" i="14"/>
  <c r="AF134" i="14"/>
  <c r="AF142" i="14"/>
  <c r="AF156" i="14"/>
  <c r="AF164" i="14"/>
  <c r="S3" i="11" l="1"/>
  <c r="S4" i="11"/>
  <c r="S5" i="11"/>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S58" i="11"/>
  <c r="S59" i="11"/>
  <c r="S60" i="11"/>
  <c r="S61" i="11"/>
  <c r="S62" i="11"/>
  <c r="S63" i="11"/>
  <c r="S64" i="11"/>
  <c r="S65" i="11"/>
  <c r="S66" i="11"/>
  <c r="S67" i="11"/>
  <c r="S68" i="11"/>
  <c r="S69" i="11"/>
  <c r="S70" i="11"/>
  <c r="S71" i="11"/>
  <c r="S72" i="11"/>
  <c r="S73" i="11"/>
  <c r="S74" i="11"/>
  <c r="S75" i="11"/>
  <c r="S76" i="11"/>
  <c r="S77" i="11"/>
  <c r="S78" i="11"/>
  <c r="S79" i="11"/>
  <c r="S80" i="11"/>
  <c r="S81" i="11"/>
  <c r="S82" i="11"/>
  <c r="S83" i="11"/>
  <c r="S84" i="11"/>
  <c r="S85" i="11"/>
  <c r="S86" i="11"/>
  <c r="S87" i="11"/>
  <c r="S88" i="11"/>
  <c r="S89" i="11"/>
  <c r="S90" i="11"/>
  <c r="S91" i="11"/>
  <c r="S92" i="11"/>
  <c r="S93" i="11"/>
  <c r="S94" i="11"/>
  <c r="S95" i="11"/>
  <c r="S96" i="11"/>
  <c r="S97" i="11"/>
  <c r="S98" i="11"/>
  <c r="S99" i="11"/>
  <c r="S100" i="11"/>
  <c r="S101" i="11"/>
  <c r="S102" i="11"/>
  <c r="S103" i="11"/>
  <c r="S104" i="11"/>
  <c r="S105" i="11"/>
  <c r="S106" i="11"/>
  <c r="S107" i="11"/>
  <c r="S108" i="11"/>
  <c r="S109" i="11"/>
  <c r="S110" i="11"/>
  <c r="S111" i="11"/>
  <c r="S112" i="11"/>
  <c r="S113" i="11"/>
  <c r="S114" i="11"/>
  <c r="S115" i="11"/>
  <c r="S116" i="11"/>
  <c r="S117" i="11"/>
  <c r="S118" i="11"/>
  <c r="S119" i="11"/>
  <c r="S120" i="11"/>
  <c r="S121" i="11"/>
  <c r="S122" i="11"/>
  <c r="S123" i="11"/>
  <c r="S124" i="11"/>
  <c r="S125" i="11"/>
  <c r="S126" i="11"/>
  <c r="S127" i="11"/>
  <c r="S128" i="11"/>
  <c r="S129" i="11"/>
  <c r="S130" i="11"/>
  <c r="S131" i="11"/>
  <c r="S132" i="11"/>
  <c r="S133" i="11"/>
  <c r="S134" i="11"/>
  <c r="S135" i="11"/>
  <c r="S136" i="11"/>
  <c r="S137" i="11"/>
  <c r="S138" i="11"/>
  <c r="S139" i="11"/>
  <c r="S140" i="11"/>
  <c r="S141" i="11"/>
  <c r="S142" i="11"/>
  <c r="S143" i="11"/>
  <c r="S144" i="11"/>
  <c r="S145" i="11"/>
  <c r="S146" i="11"/>
  <c r="S147" i="11"/>
  <c r="S148" i="11"/>
  <c r="S149" i="11"/>
  <c r="S150" i="11"/>
  <c r="S151" i="11"/>
  <c r="S152" i="11"/>
  <c r="S153" i="11"/>
  <c r="S154" i="11"/>
  <c r="S155" i="11"/>
  <c r="S156" i="11"/>
  <c r="S157" i="11"/>
  <c r="S158" i="11"/>
  <c r="S159" i="11"/>
  <c r="S160" i="11"/>
  <c r="S161" i="11"/>
  <c r="S162" i="11"/>
  <c r="S163" i="11"/>
  <c r="S164" i="11"/>
  <c r="S2" i="11"/>
  <c r="T163" i="11" l="1"/>
  <c r="T11" i="11"/>
  <c r="T55" i="11"/>
  <c r="T109" i="11"/>
  <c r="U163" i="11"/>
  <c r="T119" i="11"/>
  <c r="T113" i="11"/>
  <c r="T112" i="11"/>
  <c r="T155" i="11"/>
  <c r="T75" i="11"/>
  <c r="T28" i="11"/>
  <c r="T5" i="11"/>
  <c r="T2" i="11"/>
  <c r="T32" i="11"/>
  <c r="T120" i="11"/>
  <c r="T91" i="11"/>
  <c r="T73" i="11"/>
  <c r="T151" i="11"/>
  <c r="T96" i="11"/>
  <c r="T27" i="11"/>
  <c r="T108" i="11"/>
  <c r="T25" i="11"/>
  <c r="T135" i="11"/>
  <c r="T97" i="11"/>
  <c r="T80" i="11"/>
  <c r="T6" i="11"/>
  <c r="T161" i="11"/>
  <c r="T144" i="11"/>
  <c r="T137" i="11"/>
  <c r="T87" i="11"/>
  <c r="T49" i="11"/>
  <c r="T19" i="11"/>
  <c r="T115" i="11"/>
  <c r="T102" i="11"/>
  <c r="T18" i="11"/>
  <c r="U18" i="11" s="1"/>
  <c r="T89" i="11"/>
  <c r="T84" i="11"/>
  <c r="T46" i="11"/>
  <c r="T146" i="11"/>
  <c r="T118" i="11"/>
  <c r="T61" i="11"/>
  <c r="T39" i="11"/>
  <c r="T34" i="11"/>
  <c r="T21" i="11"/>
  <c r="T162" i="11"/>
  <c r="T157" i="11"/>
  <c r="T92" i="11"/>
  <c r="T60" i="11"/>
  <c r="T38" i="11"/>
  <c r="T14" i="11"/>
  <c r="T164" i="11"/>
  <c r="T160" i="11"/>
  <c r="T158" i="11"/>
  <c r="T156" i="11"/>
  <c r="T154" i="11"/>
  <c r="T147" i="11"/>
  <c r="T138" i="11"/>
  <c r="T128" i="11"/>
  <c r="T127" i="11"/>
  <c r="T117" i="11"/>
  <c r="T111" i="11"/>
  <c r="T101" i="11"/>
  <c r="T93" i="11"/>
  <c r="T72" i="11"/>
  <c r="T65" i="11"/>
  <c r="T59" i="11"/>
  <c r="T44" i="11"/>
  <c r="T37" i="11"/>
  <c r="T26" i="11"/>
  <c r="T148" i="11"/>
  <c r="T145" i="11"/>
  <c r="T142" i="11"/>
  <c r="T124" i="11"/>
  <c r="T107" i="11"/>
  <c r="T103" i="11"/>
  <c r="T86" i="11"/>
  <c r="T81" i="11"/>
  <c r="T67" i="11"/>
  <c r="T56" i="11"/>
  <c r="T54" i="11"/>
  <c r="T50" i="11"/>
  <c r="T48" i="11"/>
  <c r="T33" i="11"/>
  <c r="T30" i="11"/>
  <c r="T24" i="11"/>
  <c r="T17" i="11"/>
  <c r="T9" i="11"/>
  <c r="T132" i="11"/>
  <c r="T116" i="11"/>
  <c r="T88" i="11"/>
  <c r="T74" i="11"/>
  <c r="T58" i="11"/>
  <c r="T36" i="11"/>
  <c r="T4" i="11"/>
  <c r="T153" i="11"/>
  <c r="T150" i="11"/>
  <c r="T139" i="11"/>
  <c r="T131" i="11"/>
  <c r="T130" i="11"/>
  <c r="T126" i="11"/>
  <c r="T121" i="11"/>
  <c r="T106" i="11"/>
  <c r="T99" i="11"/>
  <c r="T83" i="11"/>
  <c r="T77" i="11"/>
  <c r="T76" i="11"/>
  <c r="T71" i="11"/>
  <c r="T69" i="11"/>
  <c r="T64" i="11"/>
  <c r="T62" i="11"/>
  <c r="T52" i="11"/>
  <c r="T45" i="11"/>
  <c r="T43" i="11"/>
  <c r="T41" i="11"/>
  <c r="T23" i="11"/>
  <c r="T16" i="11"/>
  <c r="T141" i="11"/>
  <c r="T123" i="11"/>
  <c r="T90" i="11"/>
  <c r="T85" i="11"/>
  <c r="T79" i="11"/>
  <c r="T35" i="11"/>
  <c r="T29" i="11"/>
  <c r="T8" i="11"/>
  <c r="T159" i="11"/>
  <c r="T152" i="11"/>
  <c r="T134" i="11"/>
  <c r="T110" i="11"/>
  <c r="T98" i="11"/>
  <c r="T94" i="11"/>
  <c r="T57" i="11"/>
  <c r="T47" i="11"/>
  <c r="T22" i="11"/>
  <c r="T3" i="11"/>
  <c r="T129" i="11"/>
  <c r="T114" i="11"/>
  <c r="T104" i="11"/>
  <c r="T66" i="11"/>
  <c r="T51" i="11"/>
  <c r="U25" i="11"/>
  <c r="K25" i="14"/>
  <c r="T15" i="11"/>
  <c r="T149" i="11"/>
  <c r="T143" i="11"/>
  <c r="T140" i="11"/>
  <c r="T136" i="11"/>
  <c r="T133" i="11"/>
  <c r="T125" i="11"/>
  <c r="T122" i="11"/>
  <c r="T105" i="11"/>
  <c r="T100" i="11"/>
  <c r="T95" i="11"/>
  <c r="U91" i="11"/>
  <c r="T82" i="11"/>
  <c r="T78" i="11"/>
  <c r="T70" i="11"/>
  <c r="T68" i="11"/>
  <c r="T63" i="11"/>
  <c r="T53" i="11"/>
  <c r="T42" i="11"/>
  <c r="T40" i="11"/>
  <c r="T31" i="11"/>
  <c r="T20" i="11"/>
  <c r="T13" i="11"/>
  <c r="T12" i="11"/>
  <c r="T10" i="11"/>
  <c r="T7" i="11"/>
  <c r="U113" i="11" l="1"/>
  <c r="K113" i="14"/>
  <c r="K14" i="14"/>
  <c r="K38" i="14"/>
  <c r="K60" i="14"/>
  <c r="K92" i="14"/>
  <c r="K157" i="14"/>
  <c r="U162" i="11"/>
  <c r="K34" i="14"/>
  <c r="K39" i="14"/>
  <c r="U61" i="11"/>
  <c r="U118" i="11"/>
  <c r="U46" i="11"/>
  <c r="K84" i="14"/>
  <c r="K89" i="14"/>
  <c r="K18" i="14"/>
  <c r="U19" i="11"/>
  <c r="K137" i="14"/>
  <c r="U144" i="11"/>
  <c r="K161" i="14"/>
  <c r="K6" i="14"/>
  <c r="K80" i="14"/>
  <c r="K97" i="14"/>
  <c r="U135" i="11"/>
  <c r="K108" i="14"/>
  <c r="K27" i="14"/>
  <c r="U96" i="11"/>
  <c r="K151" i="14"/>
  <c r="K73" i="14"/>
  <c r="K91" i="14"/>
  <c r="K120" i="14"/>
  <c r="K32" i="14"/>
  <c r="K2" i="14"/>
  <c r="U5" i="11"/>
  <c r="K28" i="14"/>
  <c r="K75" i="14"/>
  <c r="U155" i="11"/>
  <c r="U112" i="11"/>
  <c r="K119" i="14"/>
  <c r="K109" i="14"/>
  <c r="K55" i="14"/>
  <c r="K11" i="14"/>
  <c r="K163" i="14"/>
  <c r="U73" i="11"/>
  <c r="U39" i="11"/>
  <c r="U27" i="11"/>
  <c r="U137" i="11"/>
  <c r="U151" i="11"/>
  <c r="U11" i="11"/>
  <c r="K144" i="14"/>
  <c r="K96" i="14"/>
  <c r="K5" i="14"/>
  <c r="U60" i="11"/>
  <c r="U80" i="11"/>
  <c r="U75" i="11"/>
  <c r="K162" i="14"/>
  <c r="K61" i="14"/>
  <c r="K135" i="14"/>
  <c r="K112" i="14"/>
  <c r="U14" i="11"/>
  <c r="U55" i="11"/>
  <c r="U109" i="11"/>
  <c r="U84" i="11"/>
  <c r="U120" i="11"/>
  <c r="U6" i="11"/>
  <c r="L73" i="14"/>
  <c r="L163" i="14"/>
  <c r="K19" i="14"/>
  <c r="U28" i="11"/>
  <c r="U89" i="11"/>
  <c r="K155" i="14"/>
  <c r="U2" i="11"/>
  <c r="U34" i="11"/>
  <c r="U97" i="11"/>
  <c r="K46" i="14"/>
  <c r="U108" i="11"/>
  <c r="K118" i="14"/>
  <c r="K87" i="14"/>
  <c r="U87" i="11"/>
  <c r="K49" i="14"/>
  <c r="U49" i="11"/>
  <c r="K102" i="14"/>
  <c r="U102" i="11"/>
  <c r="K146" i="14"/>
  <c r="U146" i="11"/>
  <c r="K115" i="14"/>
  <c r="U115" i="11"/>
  <c r="K21" i="14"/>
  <c r="U21" i="11"/>
  <c r="U10" i="11"/>
  <c r="K10" i="14"/>
  <c r="U82" i="11"/>
  <c r="K82" i="14"/>
  <c r="L18" i="14"/>
  <c r="U51" i="11"/>
  <c r="K51" i="14"/>
  <c r="U104" i="11"/>
  <c r="K104" i="14"/>
  <c r="U129" i="11"/>
  <c r="K129" i="14"/>
  <c r="K52" i="14"/>
  <c r="U52" i="11"/>
  <c r="U76" i="11"/>
  <c r="K76" i="14"/>
  <c r="K139" i="14"/>
  <c r="U139" i="11"/>
  <c r="K48" i="14"/>
  <c r="U48" i="11"/>
  <c r="U145" i="11"/>
  <c r="K145" i="14"/>
  <c r="U37" i="11"/>
  <c r="K37" i="14"/>
  <c r="U65" i="11"/>
  <c r="K65" i="14"/>
  <c r="U156" i="11"/>
  <c r="K156" i="14"/>
  <c r="U12" i="11"/>
  <c r="K12" i="14"/>
  <c r="U68" i="11"/>
  <c r="K68" i="14"/>
  <c r="K125" i="14"/>
  <c r="U125" i="11"/>
  <c r="U143" i="11"/>
  <c r="K143" i="14"/>
  <c r="U57" i="11"/>
  <c r="K57" i="14"/>
  <c r="U110" i="11"/>
  <c r="K110" i="14"/>
  <c r="U35" i="11"/>
  <c r="K35" i="14"/>
  <c r="U85" i="11"/>
  <c r="K85" i="14"/>
  <c r="L118" i="14"/>
  <c r="K62" i="14"/>
  <c r="U62" i="11"/>
  <c r="K77" i="14"/>
  <c r="K150" i="14"/>
  <c r="U150" i="11"/>
  <c r="U17" i="11"/>
  <c r="K17" i="14"/>
  <c r="K86" i="14"/>
  <c r="U86" i="11"/>
  <c r="L113" i="14"/>
  <c r="K117" i="14"/>
  <c r="U117" i="11"/>
  <c r="K13" i="14"/>
  <c r="U13" i="11"/>
  <c r="U40" i="11"/>
  <c r="K40" i="14"/>
  <c r="K70" i="14"/>
  <c r="U70" i="11"/>
  <c r="L91" i="14"/>
  <c r="L25" i="14"/>
  <c r="K66" i="14"/>
  <c r="U114" i="11"/>
  <c r="K114" i="14"/>
  <c r="K83" i="14"/>
  <c r="U121" i="11"/>
  <c r="K121" i="14"/>
  <c r="U50" i="11"/>
  <c r="K50" i="14"/>
  <c r="U148" i="11"/>
  <c r="K148" i="14"/>
  <c r="U44" i="11"/>
  <c r="K44" i="14"/>
  <c r="U72" i="11"/>
  <c r="K72" i="14"/>
  <c r="U127" i="11"/>
  <c r="K127" i="14"/>
  <c r="U158" i="11"/>
  <c r="K158" i="14"/>
  <c r="U20" i="11"/>
  <c r="K20" i="14"/>
  <c r="K42" i="14"/>
  <c r="U42" i="11"/>
  <c r="U95" i="11"/>
  <c r="K95" i="14"/>
  <c r="U22" i="11"/>
  <c r="K22" i="14"/>
  <c r="U152" i="11"/>
  <c r="K152" i="14"/>
  <c r="K8" i="14"/>
  <c r="K123" i="14"/>
  <c r="U16" i="11"/>
  <c r="K16" i="14"/>
  <c r="U64" i="11"/>
  <c r="K64" i="14"/>
  <c r="U126" i="11"/>
  <c r="K126" i="14"/>
  <c r="U153" i="11"/>
  <c r="K153" i="14"/>
  <c r="U4" i="11"/>
  <c r="K4" i="14"/>
  <c r="U36" i="11"/>
  <c r="K36" i="14"/>
  <c r="U74" i="11"/>
  <c r="K74" i="14"/>
  <c r="U116" i="11"/>
  <c r="K116" i="14"/>
  <c r="U24" i="11"/>
  <c r="K24" i="14"/>
  <c r="U160" i="11"/>
  <c r="K160" i="14"/>
  <c r="U53" i="11"/>
  <c r="K53" i="14"/>
  <c r="U133" i="11"/>
  <c r="K133" i="14"/>
  <c r="U149" i="11"/>
  <c r="K149" i="14"/>
  <c r="K41" i="14"/>
  <c r="K69" i="14"/>
  <c r="U69" i="11"/>
  <c r="U99" i="11"/>
  <c r="K99" i="14"/>
  <c r="U54" i="11"/>
  <c r="K54" i="14"/>
  <c r="U93" i="11"/>
  <c r="K93" i="14"/>
  <c r="U128" i="11"/>
  <c r="K128" i="14"/>
  <c r="K164" i="14"/>
  <c r="U164" i="11"/>
  <c r="U78" i="11"/>
  <c r="K78" i="14"/>
  <c r="U100" i="11"/>
  <c r="K100" i="14"/>
  <c r="U136" i="11"/>
  <c r="K136" i="14"/>
  <c r="U3" i="11"/>
  <c r="K3" i="14"/>
  <c r="K94" i="14"/>
  <c r="U94" i="11"/>
  <c r="U134" i="11"/>
  <c r="K134" i="14"/>
  <c r="U159" i="11"/>
  <c r="K159" i="14"/>
  <c r="U29" i="11"/>
  <c r="K29" i="14"/>
  <c r="K79" i="14"/>
  <c r="U79" i="11"/>
  <c r="U90" i="11"/>
  <c r="K90" i="14"/>
  <c r="U88" i="11"/>
  <c r="K88" i="14"/>
  <c r="U30" i="11"/>
  <c r="K30" i="14"/>
  <c r="K56" i="14"/>
  <c r="U56" i="11"/>
  <c r="U103" i="11"/>
  <c r="K103" i="14"/>
  <c r="U124" i="11"/>
  <c r="K124" i="14"/>
  <c r="U101" i="11"/>
  <c r="K101" i="14"/>
  <c r="K138" i="14"/>
  <c r="U138" i="11"/>
  <c r="K7" i="14"/>
  <c r="U7" i="11"/>
  <c r="U31" i="11"/>
  <c r="K31" i="14"/>
  <c r="U105" i="11"/>
  <c r="K105" i="14"/>
  <c r="U15" i="11"/>
  <c r="K15" i="14"/>
  <c r="U43" i="11"/>
  <c r="K43" i="14"/>
  <c r="K71" i="14"/>
  <c r="U106" i="11"/>
  <c r="K106" i="14"/>
  <c r="U130" i="11"/>
  <c r="K130" i="14"/>
  <c r="U9" i="11"/>
  <c r="K9" i="14"/>
  <c r="U33" i="11"/>
  <c r="K33" i="14"/>
  <c r="K67" i="14"/>
  <c r="K26" i="14"/>
  <c r="U59" i="11"/>
  <c r="K59" i="14"/>
  <c r="K147" i="14"/>
  <c r="U147" i="11"/>
  <c r="K63" i="14"/>
  <c r="U63" i="11"/>
  <c r="K122" i="14"/>
  <c r="U122" i="11"/>
  <c r="U140" i="11"/>
  <c r="K140" i="14"/>
  <c r="U47" i="11"/>
  <c r="K47" i="14"/>
  <c r="K98" i="14"/>
  <c r="K141" i="14"/>
  <c r="U141" i="11"/>
  <c r="U23" i="11"/>
  <c r="K23" i="14"/>
  <c r="K45" i="14"/>
  <c r="K131" i="14"/>
  <c r="U131" i="11"/>
  <c r="U58" i="11"/>
  <c r="K58" i="14"/>
  <c r="U132" i="11"/>
  <c r="K132" i="14"/>
  <c r="U81" i="11"/>
  <c r="K81" i="14"/>
  <c r="U107" i="11"/>
  <c r="K107" i="14"/>
  <c r="U142" i="11"/>
  <c r="K142" i="14"/>
  <c r="U111" i="11"/>
  <c r="K111" i="14"/>
  <c r="U154" i="11"/>
  <c r="K154" i="14"/>
  <c r="L112" i="14" l="1"/>
  <c r="L144" i="14"/>
  <c r="L5" i="14"/>
  <c r="L11" i="14"/>
  <c r="L135" i="14"/>
  <c r="L96" i="14"/>
  <c r="L19" i="14"/>
  <c r="L162" i="14"/>
  <c r="L137" i="14"/>
  <c r="L155" i="14"/>
  <c r="L61" i="14"/>
  <c r="L109" i="14"/>
  <c r="L39" i="14"/>
  <c r="L46" i="14"/>
  <c r="L34" i="14"/>
  <c r="L2" i="14"/>
  <c r="L28" i="14"/>
  <c r="L6" i="14"/>
  <c r="L120" i="14"/>
  <c r="L84" i="14"/>
  <c r="L55" i="14"/>
  <c r="L14" i="14"/>
  <c r="L75" i="14"/>
  <c r="L80" i="14"/>
  <c r="L60" i="14"/>
  <c r="L151" i="14"/>
  <c r="L27" i="14"/>
  <c r="L89" i="14"/>
  <c r="L97" i="14"/>
  <c r="L108" i="14"/>
  <c r="L102" i="14"/>
  <c r="L115" i="14"/>
  <c r="L49" i="14"/>
  <c r="L87" i="14"/>
  <c r="L146" i="14"/>
  <c r="L21" i="14"/>
  <c r="L140" i="14"/>
  <c r="L147" i="14"/>
  <c r="L88" i="14"/>
  <c r="L90" i="14"/>
  <c r="L134" i="14"/>
  <c r="L136" i="14"/>
  <c r="L42" i="14"/>
  <c r="L148" i="14"/>
  <c r="L117" i="14"/>
  <c r="L125" i="14"/>
  <c r="L48" i="14"/>
  <c r="L76" i="14"/>
  <c r="L129" i="14"/>
  <c r="L15" i="14"/>
  <c r="L154" i="14"/>
  <c r="L122" i="14"/>
  <c r="L43" i="14"/>
  <c r="L30" i="14"/>
  <c r="L79" i="14"/>
  <c r="L94" i="14"/>
  <c r="L99" i="14"/>
  <c r="L4" i="14"/>
  <c r="L153" i="14"/>
  <c r="L158" i="14"/>
  <c r="L70" i="14"/>
  <c r="L110" i="14"/>
  <c r="L52" i="14"/>
  <c r="L142" i="14"/>
  <c r="L132" i="14"/>
  <c r="L23" i="14"/>
  <c r="L100" i="14"/>
  <c r="L164" i="14"/>
  <c r="L69" i="14"/>
  <c r="L160" i="14"/>
  <c r="L50" i="14"/>
  <c r="L86" i="14"/>
  <c r="L156" i="14"/>
  <c r="L104" i="14"/>
  <c r="L111" i="14"/>
  <c r="L63" i="14"/>
  <c r="L130" i="14"/>
  <c r="L138" i="14"/>
  <c r="L124" i="14"/>
  <c r="L53" i="14"/>
  <c r="L116" i="14"/>
  <c r="L126" i="14"/>
  <c r="L22" i="14"/>
  <c r="L20" i="14"/>
  <c r="L127" i="14"/>
  <c r="L150" i="14"/>
  <c r="L35" i="14"/>
  <c r="L57" i="14"/>
  <c r="L139" i="14"/>
  <c r="L82" i="14"/>
  <c r="L141" i="14"/>
  <c r="L107" i="14"/>
  <c r="L33" i="14"/>
  <c r="L31" i="14"/>
  <c r="L29" i="14"/>
  <c r="L3" i="14"/>
  <c r="L78" i="14"/>
  <c r="L24" i="14"/>
  <c r="L40" i="14"/>
  <c r="L65" i="14"/>
  <c r="L51" i="14"/>
  <c r="L106" i="14"/>
  <c r="L103" i="14"/>
  <c r="L128" i="14"/>
  <c r="L54" i="14"/>
  <c r="L149" i="14"/>
  <c r="L74" i="14"/>
  <c r="L64" i="14"/>
  <c r="L152" i="14"/>
  <c r="L95" i="14"/>
  <c r="L72" i="14"/>
  <c r="L121" i="14"/>
  <c r="L114" i="14"/>
  <c r="L13" i="14"/>
  <c r="L17" i="14"/>
  <c r="L68" i="14"/>
  <c r="L131" i="14"/>
  <c r="L47" i="14"/>
  <c r="L59" i="14"/>
  <c r="L81" i="14"/>
  <c r="L58" i="14"/>
  <c r="L9" i="14"/>
  <c r="L105" i="14"/>
  <c r="L101" i="14"/>
  <c r="L56" i="14"/>
  <c r="L159" i="14"/>
  <c r="L37" i="14"/>
  <c r="L7" i="14"/>
  <c r="L93" i="14"/>
  <c r="L133" i="14"/>
  <c r="L36" i="14"/>
  <c r="L16" i="14"/>
  <c r="L44" i="14"/>
  <c r="L62" i="14"/>
  <c r="L85" i="14"/>
  <c r="L143" i="14"/>
  <c r="L12" i="14"/>
  <c r="L145" i="14"/>
  <c r="L10" i="14"/>
  <c r="P2" i="11" l="1"/>
  <c r="P3" i="11"/>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AV2" i="11"/>
  <c r="AV3" i="11"/>
  <c r="AV4" i="11"/>
  <c r="AV5" i="11"/>
  <c r="AV6" i="11"/>
  <c r="AV7" i="11"/>
  <c r="AV8" i="11"/>
  <c r="AV9" i="11"/>
  <c r="AV10" i="11"/>
  <c r="AV11" i="11"/>
  <c r="AV12" i="11"/>
  <c r="AV13" i="11"/>
  <c r="AV14" i="11"/>
  <c r="AV15" i="11"/>
  <c r="AV16" i="11"/>
  <c r="AV17" i="11"/>
  <c r="AV18" i="11"/>
  <c r="AV19" i="11"/>
  <c r="AV20" i="11"/>
  <c r="AV21" i="11"/>
  <c r="AV22" i="11"/>
  <c r="AV23" i="11"/>
  <c r="AV24" i="11"/>
  <c r="AV25" i="11"/>
  <c r="AV26" i="11"/>
  <c r="AV27" i="11"/>
  <c r="AV28" i="11"/>
  <c r="AV29" i="11"/>
  <c r="AV30" i="11"/>
  <c r="AV31" i="11"/>
  <c r="AV32" i="11"/>
  <c r="AV33" i="11"/>
  <c r="AV34" i="11"/>
  <c r="AV35" i="11"/>
  <c r="AV36" i="11"/>
  <c r="AV37" i="11"/>
  <c r="AV38" i="11"/>
  <c r="AV39" i="11"/>
  <c r="AV40" i="11"/>
  <c r="AV41" i="11"/>
  <c r="AV42" i="11"/>
  <c r="AV43" i="11"/>
  <c r="AV44" i="11"/>
  <c r="AV45" i="11"/>
  <c r="AV46" i="11"/>
  <c r="AV47" i="11"/>
  <c r="AV48" i="11"/>
  <c r="AV49" i="11"/>
  <c r="AV50" i="11"/>
  <c r="AV51" i="11"/>
  <c r="AV52" i="11"/>
  <c r="AV53" i="11"/>
  <c r="AV54" i="11"/>
  <c r="AV55" i="11"/>
  <c r="AV56" i="11"/>
  <c r="AV57" i="11"/>
  <c r="AV58" i="11"/>
  <c r="AV59" i="11"/>
  <c r="AV60" i="11"/>
  <c r="AV61" i="11"/>
  <c r="AV62" i="11"/>
  <c r="AV63" i="11"/>
  <c r="AV64" i="11"/>
  <c r="AV65" i="11"/>
  <c r="AV66" i="11"/>
  <c r="AV67" i="11"/>
  <c r="AV68" i="11"/>
  <c r="AV69" i="11"/>
  <c r="AV70" i="11"/>
  <c r="AV71" i="11"/>
  <c r="AV72" i="11"/>
  <c r="AV73" i="11"/>
  <c r="AV74" i="11"/>
  <c r="AV75" i="11"/>
  <c r="AV76" i="11"/>
  <c r="AV77" i="11"/>
  <c r="AV78" i="11"/>
  <c r="AV79" i="11"/>
  <c r="AV80" i="11"/>
  <c r="AV81" i="11"/>
  <c r="AV82" i="11"/>
  <c r="AV83" i="11"/>
  <c r="AV84" i="11"/>
  <c r="AV85" i="11"/>
  <c r="AV86" i="11"/>
  <c r="AV87" i="11"/>
  <c r="AV88" i="11"/>
  <c r="AV89" i="11"/>
  <c r="AV90" i="11"/>
  <c r="AV91" i="11"/>
  <c r="AV92" i="11"/>
  <c r="AV93" i="11"/>
  <c r="AV94" i="11"/>
  <c r="AV95" i="11"/>
  <c r="AV96" i="11"/>
  <c r="AV97" i="11"/>
  <c r="AV98" i="11"/>
  <c r="AV99" i="11"/>
  <c r="AV100" i="11"/>
  <c r="AV101" i="11"/>
  <c r="AV102" i="11"/>
  <c r="AV103" i="11"/>
  <c r="AV104" i="11"/>
  <c r="AV105" i="11"/>
  <c r="AV106" i="11"/>
  <c r="AV107" i="11"/>
  <c r="AV108" i="11"/>
  <c r="AV109" i="11"/>
  <c r="AV110" i="11"/>
  <c r="AV111" i="11"/>
  <c r="AV112" i="11"/>
  <c r="AV113" i="11"/>
  <c r="AV114" i="11"/>
  <c r="AV115" i="11"/>
  <c r="AV116" i="11"/>
  <c r="AV117" i="11"/>
  <c r="AV118" i="11"/>
  <c r="AV119" i="11"/>
  <c r="AV120" i="11"/>
  <c r="AV121" i="11"/>
  <c r="AV122" i="11"/>
  <c r="AV123" i="11"/>
  <c r="AV124" i="11"/>
  <c r="AV125" i="11"/>
  <c r="AV126" i="11"/>
  <c r="AV127" i="11"/>
  <c r="AV128" i="11"/>
  <c r="AV129" i="11"/>
  <c r="AV130" i="11"/>
  <c r="AV131" i="11"/>
  <c r="AV132" i="11"/>
  <c r="AV133" i="11"/>
  <c r="AV134" i="11"/>
  <c r="AV135" i="11"/>
  <c r="AV136" i="11"/>
  <c r="AV137" i="11"/>
  <c r="AV138" i="11"/>
  <c r="AV139" i="11"/>
  <c r="AV140" i="11"/>
  <c r="AV141" i="11"/>
  <c r="AV142" i="11"/>
  <c r="AV143" i="11"/>
  <c r="AV144" i="11"/>
  <c r="AV145" i="11"/>
  <c r="AV146" i="11"/>
  <c r="AV147" i="11"/>
  <c r="AV148" i="11"/>
  <c r="AV149" i="11"/>
  <c r="AV150" i="11"/>
  <c r="AV151" i="11"/>
  <c r="AV152" i="11"/>
  <c r="AV153" i="11"/>
  <c r="AV154" i="11"/>
  <c r="AV155" i="11"/>
  <c r="AV156" i="11"/>
  <c r="AV157" i="11"/>
  <c r="AV158" i="11"/>
  <c r="AV159" i="11"/>
  <c r="AV160" i="11"/>
  <c r="AV161" i="11"/>
  <c r="AV162" i="11"/>
  <c r="AV163" i="11"/>
  <c r="AV164" i="11"/>
  <c r="BG2" i="11"/>
  <c r="AS2" i="11" s="1"/>
  <c r="AB2" i="14" s="1"/>
  <c r="BB2" i="14" s="1"/>
  <c r="O2" i="17" s="1"/>
  <c r="BG3" i="11"/>
  <c r="AS3" i="11" s="1"/>
  <c r="AB3" i="14" s="1"/>
  <c r="BB3" i="14" s="1"/>
  <c r="O3" i="17" s="1"/>
  <c r="BG4" i="11"/>
  <c r="AS4" i="11" s="1"/>
  <c r="AB4" i="14" s="1"/>
  <c r="BB4" i="14" s="1"/>
  <c r="O4" i="17" s="1"/>
  <c r="BG5" i="11"/>
  <c r="AS5" i="11" s="1"/>
  <c r="AB5" i="14" s="1"/>
  <c r="BB5" i="14" s="1"/>
  <c r="O5" i="17" s="1"/>
  <c r="BG6" i="11"/>
  <c r="AS6" i="11" s="1"/>
  <c r="AB6" i="14" s="1"/>
  <c r="BB6" i="14" s="1"/>
  <c r="O6" i="17" s="1"/>
  <c r="BG7" i="11"/>
  <c r="BG8" i="11"/>
  <c r="AS8" i="11" s="1"/>
  <c r="AB8" i="14" s="1"/>
  <c r="BB8" i="14" s="1"/>
  <c r="O8" i="17" s="1"/>
  <c r="BG9" i="11"/>
  <c r="AS9" i="11" s="1"/>
  <c r="AB9" i="14" s="1"/>
  <c r="BB9" i="14" s="1"/>
  <c r="O9" i="17" s="1"/>
  <c r="BG10" i="11"/>
  <c r="BG11" i="11"/>
  <c r="BG12" i="11"/>
  <c r="AS12" i="11" s="1"/>
  <c r="AB12" i="14" s="1"/>
  <c r="BB12" i="14" s="1"/>
  <c r="O12" i="17" s="1"/>
  <c r="BG13" i="11"/>
  <c r="AS13" i="11" s="1"/>
  <c r="AB13" i="14" s="1"/>
  <c r="BB13" i="14" s="1"/>
  <c r="O13" i="17" s="1"/>
  <c r="BG14" i="11"/>
  <c r="AS14" i="11" s="1"/>
  <c r="AB14" i="14" s="1"/>
  <c r="BB14" i="14" s="1"/>
  <c r="O14" i="17" s="1"/>
  <c r="BG15" i="11"/>
  <c r="AS15" i="11" s="1"/>
  <c r="AB15" i="14" s="1"/>
  <c r="BB15" i="14" s="1"/>
  <c r="O15" i="17" s="1"/>
  <c r="BG16" i="11"/>
  <c r="AS16" i="11" s="1"/>
  <c r="AB16" i="14" s="1"/>
  <c r="BB16" i="14" s="1"/>
  <c r="O16" i="17" s="1"/>
  <c r="BG17" i="11"/>
  <c r="AS17" i="11" s="1"/>
  <c r="AB17" i="14" s="1"/>
  <c r="BB17" i="14" s="1"/>
  <c r="O17" i="17" s="1"/>
  <c r="BG18" i="11"/>
  <c r="AS18" i="11" s="1"/>
  <c r="AB18" i="14" s="1"/>
  <c r="BB18" i="14" s="1"/>
  <c r="O18" i="17" s="1"/>
  <c r="BG19" i="11"/>
  <c r="AS19" i="11" s="1"/>
  <c r="AB19" i="14" s="1"/>
  <c r="BB19" i="14" s="1"/>
  <c r="O19" i="17" s="1"/>
  <c r="BG20" i="11"/>
  <c r="AS20" i="11" s="1"/>
  <c r="AB20" i="14" s="1"/>
  <c r="BB20" i="14" s="1"/>
  <c r="O20" i="17" s="1"/>
  <c r="BG21" i="11"/>
  <c r="AS21" i="11" s="1"/>
  <c r="AB21" i="14" s="1"/>
  <c r="BB21" i="14" s="1"/>
  <c r="O21" i="17" s="1"/>
  <c r="BG22" i="11"/>
  <c r="BG23" i="11"/>
  <c r="AS23" i="11" s="1"/>
  <c r="AB23" i="14" s="1"/>
  <c r="BB23" i="14" s="1"/>
  <c r="O23" i="17" s="1"/>
  <c r="BG24" i="11"/>
  <c r="AS24" i="11" s="1"/>
  <c r="AB24" i="14" s="1"/>
  <c r="BB24" i="14" s="1"/>
  <c r="O24" i="17" s="1"/>
  <c r="BG25" i="11"/>
  <c r="BG26" i="11"/>
  <c r="AS26" i="11" s="1"/>
  <c r="AB26" i="14" s="1"/>
  <c r="BB26" i="14" s="1"/>
  <c r="O26" i="17" s="1"/>
  <c r="BG27" i="11"/>
  <c r="AS27" i="11" s="1"/>
  <c r="AB27" i="14" s="1"/>
  <c r="BB27" i="14" s="1"/>
  <c r="O27" i="17" s="1"/>
  <c r="BG28" i="11"/>
  <c r="AS28" i="11" s="1"/>
  <c r="AB28" i="14" s="1"/>
  <c r="BB28" i="14" s="1"/>
  <c r="O28" i="17" s="1"/>
  <c r="BG29" i="11"/>
  <c r="AS29" i="11" s="1"/>
  <c r="AB29" i="14" s="1"/>
  <c r="BB29" i="14" s="1"/>
  <c r="O29" i="17" s="1"/>
  <c r="BG30" i="11"/>
  <c r="BG31" i="11"/>
  <c r="AS31" i="11" s="1"/>
  <c r="AB31" i="14" s="1"/>
  <c r="BB31" i="14" s="1"/>
  <c r="O31" i="17" s="1"/>
  <c r="BG32" i="11"/>
  <c r="AS32" i="11" s="1"/>
  <c r="AB32" i="14" s="1"/>
  <c r="BB32" i="14" s="1"/>
  <c r="O32" i="17" s="1"/>
  <c r="BG33" i="11"/>
  <c r="AS33" i="11" s="1"/>
  <c r="AB33" i="14" s="1"/>
  <c r="BB33" i="14" s="1"/>
  <c r="O33" i="17" s="1"/>
  <c r="BG34" i="11"/>
  <c r="AS34" i="11" s="1"/>
  <c r="AB34" i="14" s="1"/>
  <c r="BB34" i="14" s="1"/>
  <c r="O34" i="17" s="1"/>
  <c r="BG35" i="11"/>
  <c r="BG36" i="11"/>
  <c r="AS36" i="11" s="1"/>
  <c r="AB36" i="14" s="1"/>
  <c r="BB36" i="14" s="1"/>
  <c r="O36" i="17" s="1"/>
  <c r="BG37" i="11"/>
  <c r="AS37" i="11" s="1"/>
  <c r="AB37" i="14" s="1"/>
  <c r="BB37" i="14" s="1"/>
  <c r="O37" i="17" s="1"/>
  <c r="BG38" i="11"/>
  <c r="AS38" i="11" s="1"/>
  <c r="AB38" i="14" s="1"/>
  <c r="BB38" i="14" s="1"/>
  <c r="O38" i="17" s="1"/>
  <c r="BG39" i="11"/>
  <c r="BG40" i="11"/>
  <c r="BG41" i="11"/>
  <c r="AS41" i="11" s="1"/>
  <c r="AB41" i="14" s="1"/>
  <c r="BB41" i="14" s="1"/>
  <c r="O41" i="17" s="1"/>
  <c r="BG42" i="11"/>
  <c r="AS42" i="11" s="1"/>
  <c r="AB42" i="14" s="1"/>
  <c r="BB42" i="14" s="1"/>
  <c r="O42" i="17" s="1"/>
  <c r="BG43" i="11"/>
  <c r="BG44" i="11"/>
  <c r="AS44" i="11" s="1"/>
  <c r="AB44" i="14" s="1"/>
  <c r="BB44" i="14" s="1"/>
  <c r="O44" i="17" s="1"/>
  <c r="BG45" i="11"/>
  <c r="AS45" i="11" s="1"/>
  <c r="AB45" i="14" s="1"/>
  <c r="BB45" i="14" s="1"/>
  <c r="O45" i="17" s="1"/>
  <c r="BG46" i="11"/>
  <c r="AS46" i="11" s="1"/>
  <c r="AB46" i="14" s="1"/>
  <c r="BB46" i="14" s="1"/>
  <c r="O46" i="17" s="1"/>
  <c r="BG47" i="11"/>
  <c r="AS47" i="11" s="1"/>
  <c r="AB47" i="14" s="1"/>
  <c r="BB47" i="14" s="1"/>
  <c r="O47" i="17" s="1"/>
  <c r="BG48" i="11"/>
  <c r="AS48" i="11" s="1"/>
  <c r="AB48" i="14" s="1"/>
  <c r="BB48" i="14" s="1"/>
  <c r="O48" i="17" s="1"/>
  <c r="BG49" i="11"/>
  <c r="AS49" i="11" s="1"/>
  <c r="AB49" i="14" s="1"/>
  <c r="BB49" i="14" s="1"/>
  <c r="O49" i="17" s="1"/>
  <c r="BG50" i="11"/>
  <c r="BG51" i="11"/>
  <c r="AS51" i="11" s="1"/>
  <c r="AB51" i="14" s="1"/>
  <c r="BB51" i="14" s="1"/>
  <c r="O51" i="17" s="1"/>
  <c r="BG52" i="11"/>
  <c r="BG53" i="11"/>
  <c r="AS53" i="11" s="1"/>
  <c r="AB53" i="14" s="1"/>
  <c r="BB53" i="14" s="1"/>
  <c r="O53" i="17" s="1"/>
  <c r="BG54" i="11"/>
  <c r="AS54" i="11" s="1"/>
  <c r="AB54" i="14" s="1"/>
  <c r="BB54" i="14" s="1"/>
  <c r="O54" i="17" s="1"/>
  <c r="BG55" i="11"/>
  <c r="AS55" i="11" s="1"/>
  <c r="AB55" i="14" s="1"/>
  <c r="BB55" i="14" s="1"/>
  <c r="O55" i="17" s="1"/>
  <c r="BG56" i="11"/>
  <c r="AS56" i="11" s="1"/>
  <c r="AB56" i="14" s="1"/>
  <c r="BB56" i="14" s="1"/>
  <c r="O56" i="17" s="1"/>
  <c r="BG57" i="11"/>
  <c r="BG58" i="11"/>
  <c r="BG59" i="11"/>
  <c r="AS59" i="11" s="1"/>
  <c r="AB59" i="14" s="1"/>
  <c r="BB59" i="14" s="1"/>
  <c r="O59" i="17" s="1"/>
  <c r="BG60" i="11"/>
  <c r="AS60" i="11" s="1"/>
  <c r="AB60" i="14" s="1"/>
  <c r="BB60" i="14" s="1"/>
  <c r="O60" i="17" s="1"/>
  <c r="BG61" i="11"/>
  <c r="AS61" i="11" s="1"/>
  <c r="AB61" i="14" s="1"/>
  <c r="BB61" i="14" s="1"/>
  <c r="O61" i="17" s="1"/>
  <c r="BG62" i="11"/>
  <c r="AS62" i="11" s="1"/>
  <c r="AB62" i="14" s="1"/>
  <c r="BB62" i="14" s="1"/>
  <c r="O62" i="17" s="1"/>
  <c r="BG63" i="11"/>
  <c r="AS63" i="11" s="1"/>
  <c r="AB63" i="14" s="1"/>
  <c r="BB63" i="14" s="1"/>
  <c r="O63" i="17" s="1"/>
  <c r="BG64" i="11"/>
  <c r="BG65" i="11"/>
  <c r="AS65" i="11" s="1"/>
  <c r="AB65" i="14" s="1"/>
  <c r="BB65" i="14" s="1"/>
  <c r="O65" i="17" s="1"/>
  <c r="BG66" i="11"/>
  <c r="BG67" i="11"/>
  <c r="AS67" i="11" s="1"/>
  <c r="AB67" i="14" s="1"/>
  <c r="BB67" i="14" s="1"/>
  <c r="O67" i="17" s="1"/>
  <c r="BG68" i="11"/>
  <c r="AS68" i="11" s="1"/>
  <c r="AB68" i="14" s="1"/>
  <c r="BB68" i="14" s="1"/>
  <c r="O68" i="17" s="1"/>
  <c r="BG69" i="11"/>
  <c r="BG70" i="11"/>
  <c r="AS70" i="11" s="1"/>
  <c r="AB70" i="14" s="1"/>
  <c r="BB70" i="14" s="1"/>
  <c r="O70" i="17" s="1"/>
  <c r="BG71" i="11"/>
  <c r="AS71" i="11" s="1"/>
  <c r="AB71" i="14" s="1"/>
  <c r="BB71" i="14" s="1"/>
  <c r="O71" i="17" s="1"/>
  <c r="BG72" i="11"/>
  <c r="AS72" i="11" s="1"/>
  <c r="AB72" i="14" s="1"/>
  <c r="BB72" i="14" s="1"/>
  <c r="O72" i="17" s="1"/>
  <c r="BG73" i="11"/>
  <c r="BG74" i="11"/>
  <c r="AS74" i="11" s="1"/>
  <c r="AB74" i="14" s="1"/>
  <c r="BB74" i="14" s="1"/>
  <c r="O74" i="17" s="1"/>
  <c r="BG75" i="11"/>
  <c r="AS75" i="11" s="1"/>
  <c r="AB75" i="14" s="1"/>
  <c r="BB75" i="14" s="1"/>
  <c r="O75" i="17" s="1"/>
  <c r="BG76" i="11"/>
  <c r="AS76" i="11" s="1"/>
  <c r="AB76" i="14" s="1"/>
  <c r="BB76" i="14" s="1"/>
  <c r="O76" i="17" s="1"/>
  <c r="BG77" i="11"/>
  <c r="BG78" i="11"/>
  <c r="AS78" i="11" s="1"/>
  <c r="AB78" i="14" s="1"/>
  <c r="BB78" i="14" s="1"/>
  <c r="O78" i="17" s="1"/>
  <c r="BG79" i="11"/>
  <c r="AS79" i="11" s="1"/>
  <c r="AB79" i="14" s="1"/>
  <c r="BB79" i="14" s="1"/>
  <c r="O79" i="17" s="1"/>
  <c r="BG80" i="11"/>
  <c r="AS80" i="11" s="1"/>
  <c r="AB80" i="14" s="1"/>
  <c r="BB80" i="14" s="1"/>
  <c r="O80" i="17" s="1"/>
  <c r="BG81" i="11"/>
  <c r="BG82" i="11"/>
  <c r="AS82" i="11" s="1"/>
  <c r="AB82" i="14" s="1"/>
  <c r="BB82" i="14" s="1"/>
  <c r="O82" i="17" s="1"/>
  <c r="BG83" i="11"/>
  <c r="AS83" i="11" s="1"/>
  <c r="AB83" i="14" s="1"/>
  <c r="BB83" i="14" s="1"/>
  <c r="O83" i="17" s="1"/>
  <c r="BG84" i="11"/>
  <c r="AS84" i="11" s="1"/>
  <c r="AB84" i="14" s="1"/>
  <c r="BB84" i="14" s="1"/>
  <c r="O84" i="17" s="1"/>
  <c r="BG85" i="11"/>
  <c r="BG86" i="11"/>
  <c r="BG87" i="11"/>
  <c r="AS87" i="11" s="1"/>
  <c r="AB87" i="14" s="1"/>
  <c r="BB87" i="14" s="1"/>
  <c r="O87" i="17" s="1"/>
  <c r="BG88" i="11"/>
  <c r="AS88" i="11" s="1"/>
  <c r="AB88" i="14" s="1"/>
  <c r="BB88" i="14" s="1"/>
  <c r="O88" i="17" s="1"/>
  <c r="BG89" i="11"/>
  <c r="AS89" i="11" s="1"/>
  <c r="AB89" i="14" s="1"/>
  <c r="BB89" i="14" s="1"/>
  <c r="O89" i="17" s="1"/>
  <c r="BG90" i="11"/>
  <c r="AS90" i="11" s="1"/>
  <c r="AB90" i="14" s="1"/>
  <c r="BB90" i="14" s="1"/>
  <c r="O90" i="17" s="1"/>
  <c r="BG91" i="11"/>
  <c r="BG92" i="11"/>
  <c r="AS92" i="11" s="1"/>
  <c r="AB92" i="14" s="1"/>
  <c r="BB92" i="14" s="1"/>
  <c r="O92" i="17" s="1"/>
  <c r="BG93" i="11"/>
  <c r="AS93" i="11" s="1"/>
  <c r="AB93" i="14" s="1"/>
  <c r="BB93" i="14" s="1"/>
  <c r="O93" i="17" s="1"/>
  <c r="BG94" i="11"/>
  <c r="AS94" i="11" s="1"/>
  <c r="AB94" i="14" s="1"/>
  <c r="BB94" i="14" s="1"/>
  <c r="O94" i="17" s="1"/>
  <c r="BG95" i="11"/>
  <c r="AS95" i="11" s="1"/>
  <c r="AB95" i="14" s="1"/>
  <c r="BB95" i="14" s="1"/>
  <c r="O95" i="17" s="1"/>
  <c r="BG96" i="11"/>
  <c r="BG97" i="11"/>
  <c r="BG98" i="11"/>
  <c r="AS98" i="11" s="1"/>
  <c r="AB98" i="14" s="1"/>
  <c r="BB98" i="14" s="1"/>
  <c r="O98" i="17" s="1"/>
  <c r="BG99" i="11"/>
  <c r="AS99" i="11" s="1"/>
  <c r="AB99" i="14" s="1"/>
  <c r="BB99" i="14" s="1"/>
  <c r="O99" i="17" s="1"/>
  <c r="BG100" i="11"/>
  <c r="AS100" i="11" s="1"/>
  <c r="AB100" i="14" s="1"/>
  <c r="BB100" i="14" s="1"/>
  <c r="O100" i="17" s="1"/>
  <c r="BG101" i="11"/>
  <c r="AS101" i="11" s="1"/>
  <c r="AB101" i="14" s="1"/>
  <c r="BB101" i="14" s="1"/>
  <c r="O101" i="17" s="1"/>
  <c r="BG102" i="11"/>
  <c r="AS102" i="11" s="1"/>
  <c r="AB102" i="14" s="1"/>
  <c r="BB102" i="14" s="1"/>
  <c r="O102" i="17" s="1"/>
  <c r="BG103" i="11"/>
  <c r="AS103" i="11" s="1"/>
  <c r="AB103" i="14" s="1"/>
  <c r="BB103" i="14" s="1"/>
  <c r="O103" i="17" s="1"/>
  <c r="BG104" i="11"/>
  <c r="AS104" i="11" s="1"/>
  <c r="AB104" i="14" s="1"/>
  <c r="BB104" i="14" s="1"/>
  <c r="O104" i="17" s="1"/>
  <c r="BG105" i="11"/>
  <c r="AS105" i="11" s="1"/>
  <c r="AB105" i="14" s="1"/>
  <c r="BB105" i="14" s="1"/>
  <c r="O105" i="17" s="1"/>
  <c r="BG106" i="11"/>
  <c r="AS106" i="11" s="1"/>
  <c r="AB106" i="14" s="1"/>
  <c r="BB106" i="14" s="1"/>
  <c r="O106" i="17" s="1"/>
  <c r="BG107" i="11"/>
  <c r="AS107" i="11" s="1"/>
  <c r="AB107" i="14" s="1"/>
  <c r="BB107" i="14" s="1"/>
  <c r="O107" i="17" s="1"/>
  <c r="BG108" i="11"/>
  <c r="AS108" i="11" s="1"/>
  <c r="AB108" i="14" s="1"/>
  <c r="BB108" i="14" s="1"/>
  <c r="O108" i="17" s="1"/>
  <c r="BG109" i="11"/>
  <c r="AS109" i="11" s="1"/>
  <c r="AB109" i="14" s="1"/>
  <c r="BB109" i="14" s="1"/>
  <c r="O109" i="17" s="1"/>
  <c r="BG110" i="11"/>
  <c r="AS110" i="11" s="1"/>
  <c r="AB110" i="14" s="1"/>
  <c r="BB110" i="14" s="1"/>
  <c r="O110" i="17" s="1"/>
  <c r="BG111" i="11"/>
  <c r="AS111" i="11" s="1"/>
  <c r="AB111" i="14" s="1"/>
  <c r="BB111" i="14" s="1"/>
  <c r="O111" i="17" s="1"/>
  <c r="BG112" i="11"/>
  <c r="AS112" i="11" s="1"/>
  <c r="AB112" i="14" s="1"/>
  <c r="BB112" i="14" s="1"/>
  <c r="O112" i="17" s="1"/>
  <c r="BG113" i="11"/>
  <c r="AS113" i="11" s="1"/>
  <c r="AB113" i="14" s="1"/>
  <c r="BB113" i="14" s="1"/>
  <c r="O113" i="17" s="1"/>
  <c r="BG114" i="11"/>
  <c r="AS114" i="11" s="1"/>
  <c r="AB114" i="14" s="1"/>
  <c r="BB114" i="14" s="1"/>
  <c r="O114" i="17" s="1"/>
  <c r="BG115" i="11"/>
  <c r="BG116" i="11"/>
  <c r="BG117" i="11"/>
  <c r="AS117" i="11" s="1"/>
  <c r="AB117" i="14" s="1"/>
  <c r="BB117" i="14" s="1"/>
  <c r="O117" i="17" s="1"/>
  <c r="BG118" i="11"/>
  <c r="AS118" i="11" s="1"/>
  <c r="AB118" i="14" s="1"/>
  <c r="BB118" i="14" s="1"/>
  <c r="O118" i="17" s="1"/>
  <c r="BG119" i="11"/>
  <c r="AS119" i="11" s="1"/>
  <c r="AB119" i="14" s="1"/>
  <c r="BB119" i="14" s="1"/>
  <c r="O119" i="17" s="1"/>
  <c r="BG120" i="11"/>
  <c r="AS120" i="11" s="1"/>
  <c r="AB120" i="14" s="1"/>
  <c r="BB120" i="14" s="1"/>
  <c r="O120" i="17" s="1"/>
  <c r="BG121" i="11"/>
  <c r="AS121" i="11" s="1"/>
  <c r="AB121" i="14" s="1"/>
  <c r="BB121" i="14" s="1"/>
  <c r="O121" i="17" s="1"/>
  <c r="BG122" i="11"/>
  <c r="BG123" i="11"/>
  <c r="AS123" i="11" s="1"/>
  <c r="AB123" i="14" s="1"/>
  <c r="BB123" i="14" s="1"/>
  <c r="O123" i="17" s="1"/>
  <c r="BG124" i="11"/>
  <c r="AS124" i="11" s="1"/>
  <c r="AB124" i="14" s="1"/>
  <c r="BB124" i="14" s="1"/>
  <c r="O124" i="17" s="1"/>
  <c r="BG125" i="11"/>
  <c r="AS125" i="11" s="1"/>
  <c r="AB125" i="14" s="1"/>
  <c r="BB125" i="14" s="1"/>
  <c r="O125" i="17" s="1"/>
  <c r="BG126" i="11"/>
  <c r="AS126" i="11" s="1"/>
  <c r="AB126" i="14" s="1"/>
  <c r="BB126" i="14" s="1"/>
  <c r="O126" i="17" s="1"/>
  <c r="BG127" i="11"/>
  <c r="BG128" i="11"/>
  <c r="AS128" i="11" s="1"/>
  <c r="AB128" i="14" s="1"/>
  <c r="BB128" i="14" s="1"/>
  <c r="O128" i="17" s="1"/>
  <c r="BG129" i="11"/>
  <c r="AS129" i="11" s="1"/>
  <c r="AB129" i="14" s="1"/>
  <c r="BB129" i="14" s="1"/>
  <c r="O129" i="17" s="1"/>
  <c r="BG130" i="11"/>
  <c r="AS130" i="11" s="1"/>
  <c r="AB130" i="14" s="1"/>
  <c r="BB130" i="14" s="1"/>
  <c r="O130" i="17" s="1"/>
  <c r="BG131" i="11"/>
  <c r="AS131" i="11" s="1"/>
  <c r="AB131" i="14" s="1"/>
  <c r="BB131" i="14" s="1"/>
  <c r="O131" i="17" s="1"/>
  <c r="BG132" i="11"/>
  <c r="AS132" i="11" s="1"/>
  <c r="AB132" i="14" s="1"/>
  <c r="BB132" i="14" s="1"/>
  <c r="O132" i="17" s="1"/>
  <c r="BG133" i="11"/>
  <c r="AS133" i="11" s="1"/>
  <c r="AB133" i="14" s="1"/>
  <c r="BB133" i="14" s="1"/>
  <c r="O133" i="17" s="1"/>
  <c r="BG134" i="11"/>
  <c r="BG135" i="11"/>
  <c r="AS135" i="11" s="1"/>
  <c r="AB135" i="14" s="1"/>
  <c r="BB135" i="14" s="1"/>
  <c r="O135" i="17" s="1"/>
  <c r="BG136" i="11"/>
  <c r="AS136" i="11" s="1"/>
  <c r="AB136" i="14" s="1"/>
  <c r="BB136" i="14" s="1"/>
  <c r="O136" i="17" s="1"/>
  <c r="BG137" i="11"/>
  <c r="AS137" i="11" s="1"/>
  <c r="AB137" i="14" s="1"/>
  <c r="BB137" i="14" s="1"/>
  <c r="O137" i="17" s="1"/>
  <c r="BG138" i="11"/>
  <c r="AS138" i="11" s="1"/>
  <c r="AB138" i="14" s="1"/>
  <c r="BB138" i="14" s="1"/>
  <c r="O138" i="17" s="1"/>
  <c r="BG139" i="11"/>
  <c r="AS139" i="11" s="1"/>
  <c r="AB139" i="14" s="1"/>
  <c r="BB139" i="14" s="1"/>
  <c r="O139" i="17" s="1"/>
  <c r="BG140" i="11"/>
  <c r="BG141" i="11"/>
  <c r="AS141" i="11" s="1"/>
  <c r="AB141" i="14" s="1"/>
  <c r="BB141" i="14" s="1"/>
  <c r="O141" i="17" s="1"/>
  <c r="BG142" i="11"/>
  <c r="AS142" i="11" s="1"/>
  <c r="AB142" i="14" s="1"/>
  <c r="BB142" i="14" s="1"/>
  <c r="O142" i="17" s="1"/>
  <c r="BG143" i="11"/>
  <c r="AS143" i="11" s="1"/>
  <c r="AB143" i="14" s="1"/>
  <c r="BB143" i="14" s="1"/>
  <c r="O143" i="17" s="1"/>
  <c r="BG144" i="11"/>
  <c r="AS144" i="11" s="1"/>
  <c r="AB144" i="14" s="1"/>
  <c r="BB144" i="14" s="1"/>
  <c r="O144" i="17" s="1"/>
  <c r="BG145" i="11"/>
  <c r="BG146" i="11"/>
  <c r="AS146" i="11" s="1"/>
  <c r="AB146" i="14" s="1"/>
  <c r="BB146" i="14" s="1"/>
  <c r="O146" i="17" s="1"/>
  <c r="BG147" i="11"/>
  <c r="AS147" i="11" s="1"/>
  <c r="AB147" i="14" s="1"/>
  <c r="BB147" i="14" s="1"/>
  <c r="O147" i="17" s="1"/>
  <c r="BG148" i="11"/>
  <c r="AS148" i="11" s="1"/>
  <c r="AB148" i="14" s="1"/>
  <c r="BB148" i="14" s="1"/>
  <c r="O148" i="17" s="1"/>
  <c r="BG149" i="11"/>
  <c r="AS149" i="11" s="1"/>
  <c r="AB149" i="14" s="1"/>
  <c r="BB149" i="14" s="1"/>
  <c r="O149" i="17" s="1"/>
  <c r="BG150" i="11"/>
  <c r="AS150" i="11" s="1"/>
  <c r="AB150" i="14" s="1"/>
  <c r="BB150" i="14" s="1"/>
  <c r="O150" i="17" s="1"/>
  <c r="BG151" i="11"/>
  <c r="AS151" i="11" s="1"/>
  <c r="AB151" i="14" s="1"/>
  <c r="BB151" i="14" s="1"/>
  <c r="O151" i="17" s="1"/>
  <c r="BG152" i="11"/>
  <c r="AS152" i="11" s="1"/>
  <c r="AB152" i="14" s="1"/>
  <c r="BB152" i="14" s="1"/>
  <c r="O152" i="17" s="1"/>
  <c r="BG153" i="11"/>
  <c r="AS153" i="11" s="1"/>
  <c r="AB153" i="14" s="1"/>
  <c r="BB153" i="14" s="1"/>
  <c r="O153" i="17" s="1"/>
  <c r="BG154" i="11"/>
  <c r="AS154" i="11" s="1"/>
  <c r="AB154" i="14" s="1"/>
  <c r="BB154" i="14" s="1"/>
  <c r="O154" i="17" s="1"/>
  <c r="BG155" i="11"/>
  <c r="AS155" i="11" s="1"/>
  <c r="AB155" i="14" s="1"/>
  <c r="BB155" i="14" s="1"/>
  <c r="O155" i="17" s="1"/>
  <c r="BG156" i="11"/>
  <c r="AS156" i="11" s="1"/>
  <c r="AB156" i="14" s="1"/>
  <c r="BB156" i="14" s="1"/>
  <c r="O156" i="17" s="1"/>
  <c r="BG157" i="11"/>
  <c r="AS157" i="11" s="1"/>
  <c r="AB157" i="14" s="1"/>
  <c r="BB157" i="14" s="1"/>
  <c r="O157" i="17" s="1"/>
  <c r="BG158" i="11"/>
  <c r="AS158" i="11" s="1"/>
  <c r="AB158" i="14" s="1"/>
  <c r="BB158" i="14" s="1"/>
  <c r="O158" i="17" s="1"/>
  <c r="BG159" i="11"/>
  <c r="AS159" i="11" s="1"/>
  <c r="AB159" i="14" s="1"/>
  <c r="BB159" i="14" s="1"/>
  <c r="O159" i="17" s="1"/>
  <c r="BG160" i="11"/>
  <c r="AS160" i="11" s="1"/>
  <c r="AB160" i="14" s="1"/>
  <c r="BB160" i="14" s="1"/>
  <c r="O160" i="17" s="1"/>
  <c r="BG161" i="11"/>
  <c r="AS161" i="11" s="1"/>
  <c r="AB161" i="14" s="1"/>
  <c r="BB161" i="14" s="1"/>
  <c r="O161" i="17" s="1"/>
  <c r="BG162" i="11"/>
  <c r="AS162" i="11" s="1"/>
  <c r="AB162" i="14" s="1"/>
  <c r="BB162" i="14" s="1"/>
  <c r="O162" i="17" s="1"/>
  <c r="BG163" i="11"/>
  <c r="AS163" i="11" s="1"/>
  <c r="AB163" i="14" s="1"/>
  <c r="BB163" i="14" s="1"/>
  <c r="O163" i="17" s="1"/>
  <c r="BG164" i="11"/>
  <c r="AS164" i="11" s="1"/>
  <c r="AB164" i="14" s="1"/>
  <c r="BB164" i="14" s="1"/>
  <c r="O164" i="17" s="1"/>
  <c r="AS97" i="11" l="1"/>
  <c r="AB97" i="14" s="1"/>
  <c r="BB97" i="14" s="1"/>
  <c r="O97" i="17" s="1"/>
  <c r="AS69" i="11"/>
  <c r="AB69" i="14" s="1"/>
  <c r="BB69" i="14" s="1"/>
  <c r="O69" i="17" s="1"/>
  <c r="BE66" i="11"/>
  <c r="AJ66" i="14" s="1"/>
  <c r="BG66" i="14" s="1"/>
  <c r="AS66" i="11"/>
  <c r="AB66" i="14" s="1"/>
  <c r="BB66" i="14" s="1"/>
  <c r="O66" i="17" s="1"/>
  <c r="AS30" i="11"/>
  <c r="AB30" i="14" s="1"/>
  <c r="BB30" i="14" s="1"/>
  <c r="O30" i="17" s="1"/>
  <c r="AS116" i="11"/>
  <c r="AB116" i="14" s="1"/>
  <c r="BB116" i="14" s="1"/>
  <c r="O116" i="17" s="1"/>
  <c r="AS64" i="11"/>
  <c r="AB64" i="14" s="1"/>
  <c r="BB64" i="14" s="1"/>
  <c r="O64" i="17" s="1"/>
  <c r="AS50" i="11"/>
  <c r="AB50" i="14" s="1"/>
  <c r="BB50" i="14" s="1"/>
  <c r="O50" i="17" s="1"/>
  <c r="AS43" i="11"/>
  <c r="AB43" i="14" s="1"/>
  <c r="BB43" i="14" s="1"/>
  <c r="O43" i="17" s="1"/>
  <c r="BE150" i="11"/>
  <c r="AJ150" i="14" s="1"/>
  <c r="BG150" i="14" s="1"/>
  <c r="BE108" i="11"/>
  <c r="AJ108" i="14" s="1"/>
  <c r="BG108" i="14" s="1"/>
  <c r="BE62" i="11"/>
  <c r="AJ62" i="14" s="1"/>
  <c r="BG62" i="14" s="1"/>
  <c r="BE155" i="11"/>
  <c r="AJ155" i="14" s="1"/>
  <c r="BG155" i="14" s="1"/>
  <c r="BE107" i="11"/>
  <c r="AJ107" i="14" s="1"/>
  <c r="BG107" i="14" s="1"/>
  <c r="BE120" i="11"/>
  <c r="AJ120" i="14" s="1"/>
  <c r="BG120" i="14" s="1"/>
  <c r="BE126" i="11"/>
  <c r="AJ126" i="14" s="1"/>
  <c r="BG126" i="14" s="1"/>
  <c r="BE164" i="11"/>
  <c r="AJ164" i="14" s="1"/>
  <c r="BG164" i="14" s="1"/>
  <c r="BE157" i="11"/>
  <c r="AJ157" i="14" s="1"/>
  <c r="BG157" i="14" s="1"/>
  <c r="BE151" i="11"/>
  <c r="AJ151" i="14" s="1"/>
  <c r="BG151" i="14" s="1"/>
  <c r="BE147" i="11"/>
  <c r="AJ147" i="14" s="1"/>
  <c r="BG147" i="14" s="1"/>
  <c r="BE139" i="11"/>
  <c r="AJ139" i="14" s="1"/>
  <c r="BG139" i="14" s="1"/>
  <c r="BE123" i="11"/>
  <c r="AJ123" i="14" s="1"/>
  <c r="BG123" i="14" s="1"/>
  <c r="BE115" i="11"/>
  <c r="AJ115" i="14" s="1"/>
  <c r="BG115" i="14" s="1"/>
  <c r="BE109" i="11"/>
  <c r="AJ109" i="14" s="1"/>
  <c r="BG109" i="14" s="1"/>
  <c r="BE102" i="11"/>
  <c r="AJ102" i="14" s="1"/>
  <c r="BG102" i="14" s="1"/>
  <c r="BE92" i="11"/>
  <c r="AJ92" i="14" s="1"/>
  <c r="BG92" i="14" s="1"/>
  <c r="BE84" i="11"/>
  <c r="AJ84" i="14" s="1"/>
  <c r="BG84" i="14" s="1"/>
  <c r="BE77" i="11"/>
  <c r="AJ77" i="14" s="1"/>
  <c r="BG77" i="14" s="1"/>
  <c r="BE70" i="11"/>
  <c r="AJ70" i="14" s="1"/>
  <c r="BG70" i="14" s="1"/>
  <c r="BE63" i="11"/>
  <c r="AJ63" i="14" s="1"/>
  <c r="BG63" i="14" s="1"/>
  <c r="BE56" i="11"/>
  <c r="AJ56" i="14" s="1"/>
  <c r="BG56" i="14" s="1"/>
  <c r="BE49" i="11"/>
  <c r="AJ49" i="14" s="1"/>
  <c r="BG49" i="14" s="1"/>
  <c r="BE42" i="11"/>
  <c r="AJ42" i="14" s="1"/>
  <c r="BG42" i="14" s="1"/>
  <c r="BE28" i="11"/>
  <c r="AJ28" i="14" s="1"/>
  <c r="BG28" i="14" s="1"/>
  <c r="BE14" i="11"/>
  <c r="AJ14" i="14" s="1"/>
  <c r="BG14" i="14" s="1"/>
  <c r="BE8" i="11"/>
  <c r="AJ8" i="14" s="1"/>
  <c r="BG8" i="14" s="1"/>
  <c r="BE3" i="11"/>
  <c r="AJ3" i="14" s="1"/>
  <c r="BG3" i="14" s="1"/>
  <c r="BE163" i="11"/>
  <c r="AJ163" i="14" s="1"/>
  <c r="BG163" i="14" s="1"/>
  <c r="BE131" i="11"/>
  <c r="AJ131" i="14" s="1"/>
  <c r="BG131" i="14" s="1"/>
  <c r="BE34" i="11"/>
  <c r="AJ34" i="14" s="1"/>
  <c r="BG34" i="14" s="1"/>
  <c r="BE7" i="11"/>
  <c r="AJ7" i="14" s="1"/>
  <c r="BG7" i="14" s="1"/>
  <c r="BE137" i="11"/>
  <c r="AJ137" i="14" s="1"/>
  <c r="BG137" i="14" s="1"/>
  <c r="BE90" i="11"/>
  <c r="AJ90" i="14" s="1"/>
  <c r="BG90" i="14" s="1"/>
  <c r="BE82" i="11"/>
  <c r="AJ82" i="14" s="1"/>
  <c r="BG82" i="14" s="1"/>
  <c r="BE76" i="11"/>
  <c r="AJ76" i="14" s="1"/>
  <c r="BG76" i="14" s="1"/>
  <c r="BE68" i="11"/>
  <c r="AJ68" i="14" s="1"/>
  <c r="BG68" i="14" s="1"/>
  <c r="BE54" i="11"/>
  <c r="AJ54" i="14" s="1"/>
  <c r="BG54" i="14" s="1"/>
  <c r="BE47" i="11"/>
  <c r="AJ47" i="14" s="1"/>
  <c r="BG47" i="14" s="1"/>
  <c r="BE40" i="11"/>
  <c r="AJ40" i="14" s="1"/>
  <c r="BG40" i="14" s="1"/>
  <c r="BE26" i="11"/>
  <c r="AJ26" i="14" s="1"/>
  <c r="BG26" i="14" s="1"/>
  <c r="BE20" i="11"/>
  <c r="AJ20" i="14" s="1"/>
  <c r="BG20" i="14" s="1"/>
  <c r="BE6" i="11"/>
  <c r="AJ6" i="14" s="1"/>
  <c r="BG6" i="14" s="1"/>
  <c r="BE146" i="11"/>
  <c r="AJ146" i="14" s="1"/>
  <c r="BG146" i="14" s="1"/>
  <c r="BE101" i="11"/>
  <c r="AJ101" i="14" s="1"/>
  <c r="BG101" i="14" s="1"/>
  <c r="BE55" i="11"/>
  <c r="AJ55" i="14" s="1"/>
  <c r="BG55" i="14" s="1"/>
  <c r="BE145" i="11"/>
  <c r="AJ145" i="14" s="1"/>
  <c r="BG145" i="14" s="1"/>
  <c r="BE121" i="11"/>
  <c r="AJ121" i="14" s="1"/>
  <c r="BG121" i="14" s="1"/>
  <c r="BE106" i="11"/>
  <c r="AJ106" i="14" s="1"/>
  <c r="BG106" i="14" s="1"/>
  <c r="BE89" i="11"/>
  <c r="AJ89" i="14" s="1"/>
  <c r="BG89" i="14" s="1"/>
  <c r="BE81" i="11"/>
  <c r="AJ81" i="14" s="1"/>
  <c r="BG81" i="14" s="1"/>
  <c r="BE67" i="11"/>
  <c r="AJ67" i="14" s="1"/>
  <c r="BG67" i="14" s="1"/>
  <c r="BE61" i="11"/>
  <c r="AJ61" i="14" s="1"/>
  <c r="BG61" i="14" s="1"/>
  <c r="BE46" i="11"/>
  <c r="AJ46" i="14" s="1"/>
  <c r="BG46" i="14" s="1"/>
  <c r="BE39" i="11"/>
  <c r="AJ39" i="14" s="1"/>
  <c r="BG39" i="14" s="1"/>
  <c r="BE33" i="11"/>
  <c r="AJ33" i="14" s="1"/>
  <c r="BG33" i="14" s="1"/>
  <c r="BE19" i="11"/>
  <c r="AJ19" i="14" s="1"/>
  <c r="BG19" i="14" s="1"/>
  <c r="BE12" i="11"/>
  <c r="AJ12" i="14" s="1"/>
  <c r="BG12" i="14" s="1"/>
  <c r="BE21" i="11"/>
  <c r="AJ21" i="14" s="1"/>
  <c r="BG21" i="14" s="1"/>
  <c r="BE149" i="11"/>
  <c r="AJ149" i="14" s="1"/>
  <c r="BG149" i="14" s="1"/>
  <c r="BE161" i="11"/>
  <c r="AJ161" i="14" s="1"/>
  <c r="BG161" i="14" s="1"/>
  <c r="BE130" i="11"/>
  <c r="AJ130" i="14" s="1"/>
  <c r="BG130" i="14" s="1"/>
  <c r="BE113" i="11"/>
  <c r="AJ113" i="14" s="1"/>
  <c r="BG113" i="14" s="1"/>
  <c r="BE100" i="11"/>
  <c r="AJ100" i="14" s="1"/>
  <c r="BG100" i="14" s="1"/>
  <c r="BE75" i="11"/>
  <c r="AJ75" i="14" s="1"/>
  <c r="BG75" i="14" s="1"/>
  <c r="BE160" i="11"/>
  <c r="AJ160" i="14" s="1"/>
  <c r="BG160" i="14" s="1"/>
  <c r="BE153" i="11"/>
  <c r="AJ153" i="14" s="1"/>
  <c r="BG153" i="14" s="1"/>
  <c r="BE143" i="11"/>
  <c r="AJ143" i="14" s="1"/>
  <c r="BG143" i="14" s="1"/>
  <c r="BE135" i="11"/>
  <c r="AJ135" i="14" s="1"/>
  <c r="BG135" i="14" s="1"/>
  <c r="BE129" i="11"/>
  <c r="AJ129" i="14" s="1"/>
  <c r="BG129" i="14" s="1"/>
  <c r="BE127" i="11"/>
  <c r="AJ127" i="14" s="1"/>
  <c r="BG127" i="14" s="1"/>
  <c r="BE119" i="11"/>
  <c r="AJ119" i="14" s="1"/>
  <c r="BG119" i="14" s="1"/>
  <c r="BE112" i="11"/>
  <c r="AJ112" i="14" s="1"/>
  <c r="BG112" i="14" s="1"/>
  <c r="BE105" i="11"/>
  <c r="AJ105" i="14" s="1"/>
  <c r="BG105" i="14" s="1"/>
  <c r="BE99" i="11"/>
  <c r="AJ99" i="14" s="1"/>
  <c r="BG99" i="14" s="1"/>
  <c r="BE95" i="11"/>
  <c r="AJ95" i="14" s="1"/>
  <c r="BG95" i="14" s="1"/>
  <c r="BE88" i="11"/>
  <c r="AJ88" i="14" s="1"/>
  <c r="BG88" i="14" s="1"/>
  <c r="BE74" i="11"/>
  <c r="AJ74" i="14" s="1"/>
  <c r="BG74" i="14" s="1"/>
  <c r="BE60" i="11"/>
  <c r="AJ60" i="14" s="1"/>
  <c r="BG60" i="14" s="1"/>
  <c r="BE53" i="11"/>
  <c r="AJ53" i="14" s="1"/>
  <c r="BG53" i="14" s="1"/>
  <c r="BE45" i="11"/>
  <c r="AJ45" i="14" s="1"/>
  <c r="BG45" i="14" s="1"/>
  <c r="BE38" i="11"/>
  <c r="AJ38" i="14" s="1"/>
  <c r="BG38" i="14" s="1"/>
  <c r="BE32" i="11"/>
  <c r="AJ32" i="14" s="1"/>
  <c r="BG32" i="14" s="1"/>
  <c r="BE25" i="11"/>
  <c r="AJ25" i="14" s="1"/>
  <c r="BG25" i="14" s="1"/>
  <c r="BE18" i="11"/>
  <c r="AJ18" i="14" s="1"/>
  <c r="BG18" i="14" s="1"/>
  <c r="BE91" i="11"/>
  <c r="AJ91" i="14" s="1"/>
  <c r="BG91" i="14" s="1"/>
  <c r="BE27" i="11"/>
  <c r="AJ27" i="14" s="1"/>
  <c r="BG27" i="14" s="1"/>
  <c r="BE114" i="11"/>
  <c r="AJ114" i="14" s="1"/>
  <c r="BG114" i="14" s="1"/>
  <c r="BE152" i="11"/>
  <c r="AJ152" i="14" s="1"/>
  <c r="BG152" i="14" s="1"/>
  <c r="BE128" i="11"/>
  <c r="AJ128" i="14" s="1"/>
  <c r="BG128" i="14" s="1"/>
  <c r="BE111" i="11"/>
  <c r="AJ111" i="14" s="1"/>
  <c r="BG111" i="14" s="1"/>
  <c r="BE87" i="11"/>
  <c r="AJ87" i="14" s="1"/>
  <c r="BG87" i="14" s="1"/>
  <c r="BE80" i="11"/>
  <c r="AJ80" i="14" s="1"/>
  <c r="BG80" i="14" s="1"/>
  <c r="BE73" i="11"/>
  <c r="AJ73" i="14" s="1"/>
  <c r="BG73" i="14" s="1"/>
  <c r="R66" i="17"/>
  <c r="BE59" i="11"/>
  <c r="AJ59" i="14" s="1"/>
  <c r="BG59" i="14" s="1"/>
  <c r="BE52" i="11"/>
  <c r="AJ52" i="14" s="1"/>
  <c r="BG52" i="14" s="1"/>
  <c r="BE37" i="11"/>
  <c r="AJ37" i="14" s="1"/>
  <c r="BG37" i="14" s="1"/>
  <c r="BE31" i="11"/>
  <c r="AJ31" i="14" s="1"/>
  <c r="BG31" i="14" s="1"/>
  <c r="BE24" i="11"/>
  <c r="AJ24" i="14" s="1"/>
  <c r="BG24" i="14" s="1"/>
  <c r="BE17" i="11"/>
  <c r="AJ17" i="14" s="1"/>
  <c r="BG17" i="14" s="1"/>
  <c r="BE5" i="11"/>
  <c r="AJ5" i="14" s="1"/>
  <c r="BG5" i="14" s="1"/>
  <c r="BE41" i="11"/>
  <c r="AJ41" i="14" s="1"/>
  <c r="BG41" i="14" s="1"/>
  <c r="BE2" i="11"/>
  <c r="BE144" i="11"/>
  <c r="AJ144" i="14" s="1"/>
  <c r="BG144" i="14" s="1"/>
  <c r="BE142" i="11"/>
  <c r="AJ142" i="14" s="1"/>
  <c r="BG142" i="14" s="1"/>
  <c r="BE118" i="11"/>
  <c r="AJ118" i="14" s="1"/>
  <c r="BG118" i="14" s="1"/>
  <c r="BE159" i="11"/>
  <c r="AJ159" i="14" s="1"/>
  <c r="BG159" i="14" s="1"/>
  <c r="BE148" i="11"/>
  <c r="AJ148" i="14" s="1"/>
  <c r="BG148" i="14" s="1"/>
  <c r="BE141" i="11"/>
  <c r="AJ141" i="14" s="1"/>
  <c r="BG141" i="14" s="1"/>
  <c r="BE133" i="11"/>
  <c r="AJ133" i="14" s="1"/>
  <c r="BG133" i="14" s="1"/>
  <c r="BE125" i="11"/>
  <c r="AJ125" i="14" s="1"/>
  <c r="BG125" i="14" s="1"/>
  <c r="BE117" i="11"/>
  <c r="AJ117" i="14" s="1"/>
  <c r="BG117" i="14" s="1"/>
  <c r="BE104" i="11"/>
  <c r="AJ104" i="14" s="1"/>
  <c r="BG104" i="14" s="1"/>
  <c r="BE94" i="11"/>
  <c r="AJ94" i="14" s="1"/>
  <c r="BG94" i="14" s="1"/>
  <c r="BE86" i="11"/>
  <c r="AJ86" i="14" s="1"/>
  <c r="BG86" i="14" s="1"/>
  <c r="BE79" i="11"/>
  <c r="AJ79" i="14" s="1"/>
  <c r="BG79" i="14" s="1"/>
  <c r="BE72" i="11"/>
  <c r="AJ72" i="14" s="1"/>
  <c r="BG72" i="14" s="1"/>
  <c r="BE65" i="11"/>
  <c r="AJ65" i="14" s="1"/>
  <c r="BG65" i="14" s="1"/>
  <c r="BE58" i="11"/>
  <c r="AJ58" i="14" s="1"/>
  <c r="BG58" i="14" s="1"/>
  <c r="BE51" i="11"/>
  <c r="AJ51" i="14" s="1"/>
  <c r="BG51" i="14" s="1"/>
  <c r="BE44" i="11"/>
  <c r="AJ44" i="14" s="1"/>
  <c r="BG44" i="14" s="1"/>
  <c r="BE36" i="11"/>
  <c r="AJ36" i="14" s="1"/>
  <c r="BG36" i="14" s="1"/>
  <c r="BE23" i="11"/>
  <c r="AJ23" i="14" s="1"/>
  <c r="BG23" i="14" s="1"/>
  <c r="BE16" i="11"/>
  <c r="AJ16" i="14" s="1"/>
  <c r="BG16" i="14" s="1"/>
  <c r="BE10" i="11"/>
  <c r="AJ10" i="14" s="1"/>
  <c r="BG10" i="14" s="1"/>
  <c r="BE156" i="11"/>
  <c r="AJ156" i="14" s="1"/>
  <c r="BG156" i="14" s="1"/>
  <c r="BE138" i="11"/>
  <c r="AJ138" i="14" s="1"/>
  <c r="BG138" i="14" s="1"/>
  <c r="BE83" i="11"/>
  <c r="AJ83" i="14" s="1"/>
  <c r="BG83" i="14" s="1"/>
  <c r="BE48" i="11"/>
  <c r="AJ48" i="14" s="1"/>
  <c r="BG48" i="14" s="1"/>
  <c r="BE13" i="11"/>
  <c r="AJ13" i="14" s="1"/>
  <c r="BG13" i="14" s="1"/>
  <c r="BE162" i="11"/>
  <c r="AJ162" i="14" s="1"/>
  <c r="BG162" i="14" s="1"/>
  <c r="BE154" i="11"/>
  <c r="AJ154" i="14" s="1"/>
  <c r="BG154" i="14" s="1"/>
  <c r="BE136" i="11"/>
  <c r="AJ136" i="14" s="1"/>
  <c r="BG136" i="14" s="1"/>
  <c r="BE158" i="11"/>
  <c r="AJ158" i="14" s="1"/>
  <c r="BG158" i="14" s="1"/>
  <c r="BE140" i="11"/>
  <c r="AJ140" i="14" s="1"/>
  <c r="BG140" i="14" s="1"/>
  <c r="BE132" i="11"/>
  <c r="AJ132" i="14" s="1"/>
  <c r="BG132" i="14" s="1"/>
  <c r="BE124" i="11"/>
  <c r="AJ124" i="14" s="1"/>
  <c r="BG124" i="14" s="1"/>
  <c r="BE110" i="11"/>
  <c r="AJ110" i="14" s="1"/>
  <c r="BG110" i="14" s="1"/>
  <c r="BE103" i="11"/>
  <c r="AJ103" i="14" s="1"/>
  <c r="BG103" i="14" s="1"/>
  <c r="BE98" i="11"/>
  <c r="AJ98" i="14" s="1"/>
  <c r="BG98" i="14" s="1"/>
  <c r="BE93" i="11"/>
  <c r="AJ93" i="14" s="1"/>
  <c r="BG93" i="14" s="1"/>
  <c r="BE85" i="11"/>
  <c r="AJ85" i="14" s="1"/>
  <c r="BG85" i="14" s="1"/>
  <c r="BE78" i="11"/>
  <c r="AJ78" i="14" s="1"/>
  <c r="BG78" i="14" s="1"/>
  <c r="BE71" i="11"/>
  <c r="AJ71" i="14" s="1"/>
  <c r="BG71" i="14" s="1"/>
  <c r="BE57" i="11"/>
  <c r="AJ57" i="14" s="1"/>
  <c r="BG57" i="14" s="1"/>
  <c r="BE35" i="11"/>
  <c r="AJ35" i="14" s="1"/>
  <c r="BG35" i="14" s="1"/>
  <c r="BE29" i="11"/>
  <c r="AJ29" i="14" s="1"/>
  <c r="BG29" i="14" s="1"/>
  <c r="BE22" i="11"/>
  <c r="AJ22" i="14" s="1"/>
  <c r="BG22" i="14" s="1"/>
  <c r="BE15" i="11"/>
  <c r="AJ15" i="14" s="1"/>
  <c r="BG15" i="14" s="1"/>
  <c r="BE9" i="11"/>
  <c r="AJ9" i="14" s="1"/>
  <c r="BG9" i="14" s="1"/>
  <c r="BE4" i="11"/>
  <c r="AJ4" i="14" s="1"/>
  <c r="BG4" i="14" s="1"/>
  <c r="U66" i="11"/>
  <c r="AY160" i="11"/>
  <c r="AY152" i="11"/>
  <c r="AY128" i="11"/>
  <c r="AY140" i="11"/>
  <c r="AY146" i="11"/>
  <c r="AY162" i="11"/>
  <c r="U161" i="11"/>
  <c r="AY161" i="11"/>
  <c r="AY154" i="11"/>
  <c r="AY130" i="11"/>
  <c r="AY120" i="11"/>
  <c r="AY113" i="11"/>
  <c r="AY81" i="11"/>
  <c r="AY75" i="11"/>
  <c r="U67" i="11"/>
  <c r="AY61" i="11"/>
  <c r="AY46" i="11"/>
  <c r="AY33" i="11"/>
  <c r="AY19" i="11"/>
  <c r="AY12" i="11"/>
  <c r="AY135" i="11"/>
  <c r="AY129" i="11"/>
  <c r="AY127" i="11"/>
  <c r="AY119" i="11"/>
  <c r="AY105" i="11"/>
  <c r="AY99" i="11"/>
  <c r="AY95" i="11"/>
  <c r="AY88" i="11"/>
  <c r="AY60" i="11"/>
  <c r="AY53" i="11"/>
  <c r="U45" i="11"/>
  <c r="AY32" i="11"/>
  <c r="AY25" i="11"/>
  <c r="AY11" i="11"/>
  <c r="AY118" i="11"/>
  <c r="AY73" i="11"/>
  <c r="AY31" i="11"/>
  <c r="AY24" i="11"/>
  <c r="AY17" i="11"/>
  <c r="AY5" i="11"/>
  <c r="AY126" i="11"/>
  <c r="AY94" i="11"/>
  <c r="AY79" i="11"/>
  <c r="AY72" i="11"/>
  <c r="AY44" i="11"/>
  <c r="AY36" i="11"/>
  <c r="AY30" i="11"/>
  <c r="AY23" i="11"/>
  <c r="AY16" i="11"/>
  <c r="AY10" i="11"/>
  <c r="AY159" i="11"/>
  <c r="AY148" i="11"/>
  <c r="AY141" i="11"/>
  <c r="AY110" i="11"/>
  <c r="AY103" i="11"/>
  <c r="AY78" i="11"/>
  <c r="U71" i="11"/>
  <c r="AY71" i="11"/>
  <c r="AY64" i="11"/>
  <c r="AY57" i="11"/>
  <c r="AY50" i="11"/>
  <c r="AY29" i="11"/>
  <c r="AY4" i="11"/>
  <c r="AY111" i="11"/>
  <c r="AY87" i="11"/>
  <c r="AY157" i="11"/>
  <c r="AY151" i="11"/>
  <c r="AY147" i="11"/>
  <c r="AY139" i="11"/>
  <c r="AY123" i="11"/>
  <c r="AY109" i="11"/>
  <c r="AY70" i="11"/>
  <c r="AY63" i="11"/>
  <c r="AY56" i="11"/>
  <c r="AY49" i="11"/>
  <c r="AY42" i="11"/>
  <c r="AY28" i="11"/>
  <c r="AY131" i="11"/>
  <c r="AY122" i="11"/>
  <c r="AY101" i="11"/>
  <c r="AY97" i="11"/>
  <c r="U83" i="11"/>
  <c r="AY83" i="11"/>
  <c r="U41" i="11"/>
  <c r="AY41" i="11"/>
  <c r="AY34" i="11"/>
  <c r="AY27" i="11"/>
  <c r="AY7" i="11"/>
  <c r="AY2" i="11"/>
  <c r="AY150" i="11"/>
  <c r="AY149" i="11"/>
  <c r="AY145" i="11"/>
  <c r="AY137" i="11"/>
  <c r="AY114" i="11"/>
  <c r="AY82" i="11"/>
  <c r="AY76" i="11"/>
  <c r="AY47" i="11"/>
  <c r="AY40" i="11"/>
  <c r="U26" i="11"/>
  <c r="U119" i="11"/>
  <c r="U38" i="11"/>
  <c r="U32" i="11"/>
  <c r="Q161" i="11"/>
  <c r="Q154" i="11"/>
  <c r="Q144" i="11"/>
  <c r="Q136" i="11"/>
  <c r="Q130" i="11"/>
  <c r="Q120" i="11"/>
  <c r="Q113" i="11"/>
  <c r="Q106" i="11"/>
  <c r="Q100" i="11"/>
  <c r="Q96" i="11"/>
  <c r="Q89" i="11"/>
  <c r="Q81" i="11"/>
  <c r="Q75" i="11"/>
  <c r="Q67" i="11"/>
  <c r="Q61" i="11"/>
  <c r="Q46" i="11"/>
  <c r="Q39" i="11"/>
  <c r="Q33" i="11"/>
  <c r="Q19" i="11"/>
  <c r="Q12" i="11"/>
  <c r="Q160" i="11"/>
  <c r="Q153" i="11"/>
  <c r="Q143" i="11"/>
  <c r="Q135" i="11"/>
  <c r="Q129" i="11"/>
  <c r="Q127" i="11"/>
  <c r="Q119" i="11"/>
  <c r="Q112" i="11"/>
  <c r="Q105" i="11"/>
  <c r="Q99" i="11"/>
  <c r="Q95" i="11"/>
  <c r="Q88" i="11"/>
  <c r="Q74" i="11"/>
  <c r="Q60" i="11"/>
  <c r="Q53" i="11"/>
  <c r="Q45" i="11"/>
  <c r="Q38" i="11"/>
  <c r="Q32" i="11"/>
  <c r="Q25" i="11"/>
  <c r="Q18" i="11"/>
  <c r="Q11" i="11"/>
  <c r="Q152" i="11"/>
  <c r="Q142" i="11"/>
  <c r="Q134" i="11"/>
  <c r="Q128" i="11"/>
  <c r="Q126" i="11"/>
  <c r="Q118" i="11"/>
  <c r="Q111" i="11"/>
  <c r="Q87" i="11"/>
  <c r="Q80" i="11"/>
  <c r="Q73" i="11"/>
  <c r="Q66" i="11"/>
  <c r="Q59" i="11"/>
  <c r="Q52" i="11"/>
  <c r="Q37" i="11"/>
  <c r="Q31" i="11"/>
  <c r="Q24" i="11"/>
  <c r="Q17" i="11"/>
  <c r="Q5" i="11"/>
  <c r="U98" i="11"/>
  <c r="Q159" i="11"/>
  <c r="Q148" i="11"/>
  <c r="Q141" i="11"/>
  <c r="Q133" i="11"/>
  <c r="Q125" i="11"/>
  <c r="Q117" i="11"/>
  <c r="Q104" i="11"/>
  <c r="Q94" i="11"/>
  <c r="Q86" i="11"/>
  <c r="Q79" i="11"/>
  <c r="Q72" i="11"/>
  <c r="Q65" i="11"/>
  <c r="Q58" i="11"/>
  <c r="Q51" i="11"/>
  <c r="Q44" i="11"/>
  <c r="Q36" i="11"/>
  <c r="Q30" i="11"/>
  <c r="Q23" i="11"/>
  <c r="Q16" i="11"/>
  <c r="Q10" i="11"/>
  <c r="U157" i="11"/>
  <c r="U123" i="11"/>
  <c r="U92" i="11"/>
  <c r="U77" i="11"/>
  <c r="U8" i="11"/>
  <c r="Q158" i="11"/>
  <c r="Q140" i="11"/>
  <c r="Q132" i="11"/>
  <c r="Q124" i="11"/>
  <c r="Q116" i="11"/>
  <c r="Q110" i="11"/>
  <c r="Q103" i="11"/>
  <c r="Q98" i="11"/>
  <c r="Q93" i="11"/>
  <c r="Q85" i="11"/>
  <c r="Q78" i="11"/>
  <c r="Q71" i="11"/>
  <c r="Q64" i="11"/>
  <c r="Q57" i="11"/>
  <c r="Q50" i="11"/>
  <c r="Q43" i="11"/>
  <c r="Q35" i="11"/>
  <c r="Q29" i="11"/>
  <c r="Q22" i="11"/>
  <c r="Q15" i="11"/>
  <c r="Q9" i="11"/>
  <c r="Q4" i="11"/>
  <c r="Q164" i="11"/>
  <c r="Q157" i="11"/>
  <c r="Q151" i="11"/>
  <c r="Q147" i="11"/>
  <c r="Q139" i="11"/>
  <c r="Q123" i="11"/>
  <c r="Q115" i="11"/>
  <c r="Q109" i="11"/>
  <c r="Q102" i="11"/>
  <c r="Q92" i="11"/>
  <c r="Q84" i="11"/>
  <c r="Q77" i="11"/>
  <c r="Q70" i="11"/>
  <c r="Q63" i="11"/>
  <c r="Q56" i="11"/>
  <c r="Q49" i="11"/>
  <c r="Q42" i="11"/>
  <c r="Q28" i="11"/>
  <c r="Q14" i="11"/>
  <c r="Q8" i="11"/>
  <c r="Q3" i="11"/>
  <c r="Q163" i="11"/>
  <c r="Q156" i="11"/>
  <c r="Q150" i="11"/>
  <c r="Q146" i="11"/>
  <c r="Q138" i="11"/>
  <c r="Q131" i="11"/>
  <c r="Q122" i="11"/>
  <c r="Q108" i="11"/>
  <c r="Q101" i="11"/>
  <c r="Q97" i="11"/>
  <c r="Q91" i="11"/>
  <c r="Q83" i="11"/>
  <c r="Q69" i="11"/>
  <c r="Q62" i="11"/>
  <c r="Q55" i="11"/>
  <c r="Q48" i="11"/>
  <c r="Q41" i="11"/>
  <c r="Q34" i="11"/>
  <c r="Q27" i="11"/>
  <c r="Q21" i="11"/>
  <c r="Q13" i="11"/>
  <c r="Q7" i="11"/>
  <c r="Q2" i="11"/>
  <c r="Q162" i="11"/>
  <c r="Q155" i="11"/>
  <c r="Q149" i="11"/>
  <c r="Q145" i="11"/>
  <c r="Q137" i="11"/>
  <c r="Q121" i="11"/>
  <c r="Q114" i="11"/>
  <c r="Q107" i="11"/>
  <c r="Q90" i="11"/>
  <c r="Q82" i="11"/>
  <c r="Q76" i="11"/>
  <c r="Q68" i="11"/>
  <c r="Q54" i="11"/>
  <c r="Q47" i="11"/>
  <c r="Q40" i="11"/>
  <c r="Q26" i="11"/>
  <c r="Q20" i="11"/>
  <c r="Q6" i="11"/>
  <c r="R110" i="17" l="1"/>
  <c r="R79" i="17"/>
  <c r="R15" i="17"/>
  <c r="R57" i="17"/>
  <c r="R93" i="17"/>
  <c r="R124" i="17"/>
  <c r="R158" i="17"/>
  <c r="R13" i="17"/>
  <c r="R156" i="17"/>
  <c r="R23" i="17"/>
  <c r="R58" i="17"/>
  <c r="R86" i="17"/>
  <c r="R125" i="17"/>
  <c r="R159" i="17"/>
  <c r="AJ2" i="14"/>
  <c r="R17" i="17"/>
  <c r="R52" i="17"/>
  <c r="R80" i="17"/>
  <c r="R152" i="17"/>
  <c r="R91" i="17"/>
  <c r="R38" i="17"/>
  <c r="R99" i="17"/>
  <c r="R127" i="17"/>
  <c r="R153" i="17"/>
  <c r="R113" i="17"/>
  <c r="R21" i="17"/>
  <c r="R39" i="17"/>
  <c r="R81" i="17"/>
  <c r="R145" i="17"/>
  <c r="R6" i="17"/>
  <c r="R47" i="17"/>
  <c r="R82" i="17"/>
  <c r="R34" i="17"/>
  <c r="R8" i="17"/>
  <c r="R49" i="17"/>
  <c r="R77" i="17"/>
  <c r="R109" i="17"/>
  <c r="R139" i="17"/>
  <c r="R164" i="17"/>
  <c r="R155" i="17"/>
  <c r="R9" i="17"/>
  <c r="R51" i="17"/>
  <c r="R22" i="17"/>
  <c r="R98" i="17"/>
  <c r="R136" i="17"/>
  <c r="R65" i="17"/>
  <c r="R133" i="17"/>
  <c r="R41" i="17"/>
  <c r="R24" i="17"/>
  <c r="R87" i="17"/>
  <c r="R18" i="17"/>
  <c r="R74" i="17"/>
  <c r="R105" i="17"/>
  <c r="R160" i="17"/>
  <c r="R130" i="17"/>
  <c r="R46" i="17"/>
  <c r="R89" i="17"/>
  <c r="R55" i="17"/>
  <c r="R20" i="17"/>
  <c r="R54" i="17"/>
  <c r="R90" i="17"/>
  <c r="R131" i="17"/>
  <c r="R14" i="17"/>
  <c r="R56" i="17"/>
  <c r="R84" i="17"/>
  <c r="R115" i="17"/>
  <c r="R147" i="17"/>
  <c r="R126" i="17"/>
  <c r="R62" i="17"/>
  <c r="R85" i="17"/>
  <c r="R117" i="17"/>
  <c r="R71" i="17"/>
  <c r="R48" i="17"/>
  <c r="R36" i="17"/>
  <c r="R94" i="17"/>
  <c r="R118" i="17"/>
  <c r="R59" i="17"/>
  <c r="R45" i="17"/>
  <c r="R129" i="17"/>
  <c r="R12" i="17"/>
  <c r="L66" i="14"/>
  <c r="R35" i="17"/>
  <c r="R16" i="17"/>
  <c r="R78" i="17"/>
  <c r="R132" i="17"/>
  <c r="R83" i="17"/>
  <c r="R44" i="17"/>
  <c r="R104" i="17"/>
  <c r="R142" i="17"/>
  <c r="R111" i="17"/>
  <c r="R53" i="17"/>
  <c r="R112" i="17"/>
  <c r="R135" i="17"/>
  <c r="R75" i="17"/>
  <c r="R19" i="17"/>
  <c r="R61" i="17"/>
  <c r="R106" i="17"/>
  <c r="R101" i="17"/>
  <c r="R26" i="17"/>
  <c r="R68" i="17"/>
  <c r="R137" i="17"/>
  <c r="R163" i="17"/>
  <c r="R28" i="17"/>
  <c r="R63" i="17"/>
  <c r="R92" i="17"/>
  <c r="R123" i="17"/>
  <c r="R151" i="17"/>
  <c r="R120" i="17"/>
  <c r="R108" i="17"/>
  <c r="R140" i="17"/>
  <c r="R148" i="17"/>
  <c r="R4" i="17"/>
  <c r="R29" i="17"/>
  <c r="R103" i="17"/>
  <c r="R154" i="17"/>
  <c r="R10" i="17"/>
  <c r="R72" i="17"/>
  <c r="R141" i="17"/>
  <c r="R31" i="17"/>
  <c r="R114" i="17"/>
  <c r="R25" i="17"/>
  <c r="R88" i="17"/>
  <c r="R161" i="17"/>
  <c r="R162" i="17"/>
  <c r="R138" i="17"/>
  <c r="R144" i="17"/>
  <c r="R5" i="17"/>
  <c r="R37" i="17"/>
  <c r="R73" i="17"/>
  <c r="R128" i="17"/>
  <c r="R27" i="17"/>
  <c r="R32" i="17"/>
  <c r="R60" i="17"/>
  <c r="R95" i="17"/>
  <c r="R119" i="17"/>
  <c r="R143" i="17"/>
  <c r="R100" i="17"/>
  <c r="R149" i="17"/>
  <c r="R33" i="17"/>
  <c r="R67" i="17"/>
  <c r="R121" i="17"/>
  <c r="R146" i="17"/>
  <c r="R40" i="17"/>
  <c r="R76" i="17"/>
  <c r="R7" i="17"/>
  <c r="R3" i="17"/>
  <c r="R42" i="17"/>
  <c r="R70" i="17"/>
  <c r="R102" i="17"/>
  <c r="R157" i="17"/>
  <c r="R107" i="17"/>
  <c r="R150" i="17"/>
  <c r="L26" i="14"/>
  <c r="AF40" i="14"/>
  <c r="AF47" i="14"/>
  <c r="AF76" i="14"/>
  <c r="AF82" i="14"/>
  <c r="AF114" i="14"/>
  <c r="AF137" i="14"/>
  <c r="AF145" i="14"/>
  <c r="AF149" i="14"/>
  <c r="AF150" i="14"/>
  <c r="AF7" i="14"/>
  <c r="AF27" i="14"/>
  <c r="AF34" i="14"/>
  <c r="AF41" i="14"/>
  <c r="AF83" i="14"/>
  <c r="L83" i="14"/>
  <c r="AF97" i="14"/>
  <c r="AF101" i="14"/>
  <c r="AF122" i="14"/>
  <c r="AF131" i="14"/>
  <c r="AF28" i="14"/>
  <c r="AF42" i="14"/>
  <c r="AF49" i="14"/>
  <c r="AF56" i="14"/>
  <c r="AF63" i="14"/>
  <c r="AF70" i="14"/>
  <c r="AF109" i="14"/>
  <c r="AF123" i="14"/>
  <c r="AF139" i="14"/>
  <c r="AF147" i="14"/>
  <c r="AF151" i="14"/>
  <c r="AF157" i="14"/>
  <c r="AF87" i="14"/>
  <c r="AF111" i="14"/>
  <c r="AF4" i="14"/>
  <c r="AF29" i="14"/>
  <c r="AF50" i="14"/>
  <c r="AF57" i="14"/>
  <c r="AF64" i="14"/>
  <c r="AF71" i="14"/>
  <c r="L71" i="14"/>
  <c r="AF78" i="14"/>
  <c r="AF103" i="14"/>
  <c r="AF110" i="14"/>
  <c r="AF141" i="14"/>
  <c r="AF148" i="14"/>
  <c r="AF159" i="14"/>
  <c r="AF10" i="14"/>
  <c r="AF16" i="14"/>
  <c r="AF23" i="14"/>
  <c r="AF30" i="14"/>
  <c r="AF36" i="14"/>
  <c r="AF44" i="14"/>
  <c r="AF72" i="14"/>
  <c r="AF79" i="14"/>
  <c r="AF94" i="14"/>
  <c r="AF126" i="14"/>
  <c r="AF5" i="14"/>
  <c r="AF17" i="14"/>
  <c r="AF24" i="14"/>
  <c r="AF31" i="14"/>
  <c r="AF73" i="14"/>
  <c r="AF118" i="14"/>
  <c r="AF11" i="14"/>
  <c r="AF25" i="14"/>
  <c r="AF32" i="14"/>
  <c r="AF53" i="14"/>
  <c r="AF60" i="14"/>
  <c r="AF88" i="14"/>
  <c r="AF95" i="14"/>
  <c r="AF99" i="14"/>
  <c r="AF105" i="14"/>
  <c r="AF119" i="14"/>
  <c r="AF127" i="14"/>
  <c r="AF129" i="14"/>
  <c r="AF135" i="14"/>
  <c r="AF12" i="14"/>
  <c r="AF19" i="14"/>
  <c r="AF33" i="14"/>
  <c r="AF46" i="14"/>
  <c r="AF61" i="14"/>
  <c r="L67" i="14"/>
  <c r="AF75" i="14"/>
  <c r="AF81" i="14"/>
  <c r="AF113" i="14"/>
  <c r="AF120" i="14"/>
  <c r="AF130" i="14"/>
  <c r="AF154" i="14"/>
  <c r="AF161" i="14"/>
  <c r="L161" i="14"/>
  <c r="AF162" i="14"/>
  <c r="AF146" i="14"/>
  <c r="AF140" i="14"/>
  <c r="AF128" i="14"/>
  <c r="AF152" i="14"/>
  <c r="AF160" i="14"/>
  <c r="L41" i="14"/>
  <c r="L45" i="14"/>
  <c r="AF2" i="14"/>
  <c r="L38" i="14"/>
  <c r="I20" i="14"/>
  <c r="R20" i="11"/>
  <c r="I47" i="14"/>
  <c r="R47" i="11"/>
  <c r="I76" i="14"/>
  <c r="R76" i="11"/>
  <c r="R149" i="11"/>
  <c r="I149" i="14"/>
  <c r="I13" i="14"/>
  <c r="R13" i="11"/>
  <c r="I41" i="14"/>
  <c r="R41" i="11"/>
  <c r="I69" i="14"/>
  <c r="R69" i="11"/>
  <c r="I97" i="14"/>
  <c r="R97" i="11"/>
  <c r="I122" i="14"/>
  <c r="R122" i="11"/>
  <c r="I146" i="14"/>
  <c r="R146" i="11"/>
  <c r="I14" i="14"/>
  <c r="R14" i="11"/>
  <c r="R42" i="11"/>
  <c r="I42" i="14"/>
  <c r="R70" i="11"/>
  <c r="I70" i="14"/>
  <c r="R123" i="11"/>
  <c r="I123" i="14"/>
  <c r="I147" i="14"/>
  <c r="R147" i="11"/>
  <c r="I22" i="14"/>
  <c r="R22" i="11"/>
  <c r="I50" i="14"/>
  <c r="R50" i="11"/>
  <c r="I78" i="14"/>
  <c r="R78" i="11"/>
  <c r="I103" i="14"/>
  <c r="R103" i="11"/>
  <c r="L123" i="14"/>
  <c r="R10" i="11"/>
  <c r="I10" i="14"/>
  <c r="R36" i="11"/>
  <c r="I36" i="14"/>
  <c r="I65" i="14"/>
  <c r="R65" i="11"/>
  <c r="I94" i="14"/>
  <c r="R94" i="11"/>
  <c r="R117" i="11"/>
  <c r="I117" i="14"/>
  <c r="I141" i="14"/>
  <c r="R141" i="11"/>
  <c r="R37" i="11"/>
  <c r="I37" i="14"/>
  <c r="R66" i="11"/>
  <c r="I66" i="14"/>
  <c r="R118" i="11"/>
  <c r="I118" i="14"/>
  <c r="R142" i="11"/>
  <c r="I142" i="14"/>
  <c r="R25" i="11"/>
  <c r="I25" i="14"/>
  <c r="R53" i="11"/>
  <c r="I53" i="14"/>
  <c r="R105" i="11"/>
  <c r="I105" i="14"/>
  <c r="R129" i="11"/>
  <c r="I129" i="14"/>
  <c r="R153" i="11"/>
  <c r="I153" i="14"/>
  <c r="R33" i="11"/>
  <c r="I33" i="14"/>
  <c r="R61" i="11"/>
  <c r="I61" i="14"/>
  <c r="I89" i="14"/>
  <c r="R89" i="11"/>
  <c r="I113" i="14"/>
  <c r="R113" i="11"/>
  <c r="R136" i="11"/>
  <c r="I136" i="14"/>
  <c r="R161" i="11"/>
  <c r="I161" i="14"/>
  <c r="I26" i="14"/>
  <c r="R26" i="11"/>
  <c r="I54" i="14"/>
  <c r="R54" i="11"/>
  <c r="R82" i="11"/>
  <c r="I82" i="14"/>
  <c r="R107" i="11"/>
  <c r="I107" i="14"/>
  <c r="I155" i="14"/>
  <c r="R155" i="11"/>
  <c r="R2" i="11"/>
  <c r="I2" i="14"/>
  <c r="I21" i="14"/>
  <c r="R21" i="11"/>
  <c r="I48" i="14"/>
  <c r="R48" i="11"/>
  <c r="I101" i="14"/>
  <c r="R101" i="11"/>
  <c r="I150" i="14"/>
  <c r="R150" i="11"/>
  <c r="R49" i="11"/>
  <c r="I49" i="14"/>
  <c r="R77" i="11"/>
  <c r="I77" i="14"/>
  <c r="R102" i="11"/>
  <c r="I102" i="14"/>
  <c r="I151" i="14"/>
  <c r="R151" i="11"/>
  <c r="I4" i="14"/>
  <c r="R4" i="11"/>
  <c r="I29" i="14"/>
  <c r="R29" i="11"/>
  <c r="I57" i="14"/>
  <c r="R57" i="11"/>
  <c r="I85" i="14"/>
  <c r="R85" i="11"/>
  <c r="I110" i="14"/>
  <c r="R110" i="11"/>
  <c r="I132" i="14"/>
  <c r="R132" i="11"/>
  <c r="I158" i="14"/>
  <c r="R158" i="11"/>
  <c r="L77" i="14"/>
  <c r="I16" i="14"/>
  <c r="R16" i="11"/>
  <c r="I44" i="14"/>
  <c r="R44" i="11"/>
  <c r="I72" i="14"/>
  <c r="R72" i="11"/>
  <c r="R125" i="11"/>
  <c r="I125" i="14"/>
  <c r="I148" i="14"/>
  <c r="R148" i="11"/>
  <c r="L98" i="14"/>
  <c r="R17" i="11"/>
  <c r="I17" i="14"/>
  <c r="R73" i="11"/>
  <c r="I73" i="14"/>
  <c r="R126" i="11"/>
  <c r="I126" i="14"/>
  <c r="R32" i="11"/>
  <c r="I32" i="14"/>
  <c r="R60" i="11"/>
  <c r="I60" i="14"/>
  <c r="R88" i="11"/>
  <c r="I88" i="14"/>
  <c r="R112" i="11"/>
  <c r="I112" i="14"/>
  <c r="R135" i="11"/>
  <c r="I135" i="14"/>
  <c r="R160" i="11"/>
  <c r="I160" i="14"/>
  <c r="R12" i="11"/>
  <c r="I12" i="14"/>
  <c r="R39" i="11"/>
  <c r="I39" i="14"/>
  <c r="R67" i="11"/>
  <c r="I67" i="14"/>
  <c r="R96" i="11"/>
  <c r="I96" i="14"/>
  <c r="I120" i="14"/>
  <c r="R120" i="11"/>
  <c r="R144" i="11"/>
  <c r="I144" i="14"/>
  <c r="L119" i="14"/>
  <c r="I6" i="14"/>
  <c r="R6" i="11"/>
  <c r="R90" i="11"/>
  <c r="I90" i="14"/>
  <c r="I114" i="14"/>
  <c r="R114" i="11"/>
  <c r="R137" i="11"/>
  <c r="I137" i="14"/>
  <c r="I162" i="14"/>
  <c r="R162" i="11"/>
  <c r="I27" i="14"/>
  <c r="R27" i="11"/>
  <c r="I55" i="14"/>
  <c r="R55" i="11"/>
  <c r="I83" i="14"/>
  <c r="R83" i="11"/>
  <c r="I108" i="14"/>
  <c r="R108" i="11"/>
  <c r="I131" i="14"/>
  <c r="R131" i="11"/>
  <c r="I156" i="14"/>
  <c r="R156" i="11"/>
  <c r="R3" i="11"/>
  <c r="I3" i="14"/>
  <c r="R28" i="11"/>
  <c r="I28" i="14"/>
  <c r="R56" i="11"/>
  <c r="I56" i="14"/>
  <c r="R84" i="11"/>
  <c r="I84" i="14"/>
  <c r="R109" i="11"/>
  <c r="I109" i="14"/>
  <c r="I157" i="14"/>
  <c r="R157" i="11"/>
  <c r="I9" i="14"/>
  <c r="R9" i="11"/>
  <c r="I35" i="14"/>
  <c r="R35" i="11"/>
  <c r="I64" i="14"/>
  <c r="R64" i="11"/>
  <c r="I93" i="14"/>
  <c r="R93" i="11"/>
  <c r="I116" i="14"/>
  <c r="R116" i="11"/>
  <c r="I140" i="14"/>
  <c r="R140" i="11"/>
  <c r="L8" i="14"/>
  <c r="L92" i="14"/>
  <c r="L157" i="14"/>
  <c r="R23" i="11"/>
  <c r="I23" i="14"/>
  <c r="I51" i="14"/>
  <c r="R51" i="11"/>
  <c r="I79" i="14"/>
  <c r="R79" i="11"/>
  <c r="I104" i="14"/>
  <c r="R104" i="11"/>
  <c r="R24" i="11"/>
  <c r="I24" i="14"/>
  <c r="R52" i="11"/>
  <c r="I52" i="14"/>
  <c r="R80" i="11"/>
  <c r="I80" i="14"/>
  <c r="R128" i="11"/>
  <c r="I128" i="14"/>
  <c r="R152" i="11"/>
  <c r="I152" i="14"/>
  <c r="R11" i="11"/>
  <c r="I11" i="14"/>
  <c r="R38" i="11"/>
  <c r="I38" i="14"/>
  <c r="R95" i="11"/>
  <c r="I95" i="14"/>
  <c r="R119" i="11"/>
  <c r="I119" i="14"/>
  <c r="R143" i="11"/>
  <c r="I143" i="14"/>
  <c r="R19" i="11"/>
  <c r="I19" i="14"/>
  <c r="R46" i="11"/>
  <c r="I46" i="14"/>
  <c r="I75" i="14"/>
  <c r="R75" i="11"/>
  <c r="I100" i="14"/>
  <c r="R100" i="11"/>
  <c r="L32" i="14"/>
  <c r="I40" i="14"/>
  <c r="R40" i="11"/>
  <c r="R68" i="11"/>
  <c r="I68" i="14"/>
  <c r="R121" i="11"/>
  <c r="I121" i="14"/>
  <c r="R145" i="11"/>
  <c r="I145" i="14"/>
  <c r="I7" i="14"/>
  <c r="R7" i="11"/>
  <c r="I34" i="14"/>
  <c r="R34" i="11"/>
  <c r="I62" i="14"/>
  <c r="R62" i="11"/>
  <c r="I91" i="14"/>
  <c r="R91" i="11"/>
  <c r="I138" i="14"/>
  <c r="R138" i="11"/>
  <c r="I163" i="14"/>
  <c r="R163" i="11"/>
  <c r="R8" i="11"/>
  <c r="I8" i="14"/>
  <c r="R63" i="11"/>
  <c r="I63" i="14"/>
  <c r="R92" i="11"/>
  <c r="I92" i="14"/>
  <c r="R115" i="11"/>
  <c r="I115" i="14"/>
  <c r="I139" i="14"/>
  <c r="R139" i="11"/>
  <c r="I164" i="14"/>
  <c r="R164" i="11"/>
  <c r="I15" i="14"/>
  <c r="R15" i="11"/>
  <c r="I43" i="14"/>
  <c r="R43" i="11"/>
  <c r="I71" i="14"/>
  <c r="R71" i="11"/>
  <c r="I98" i="14"/>
  <c r="R98" i="11"/>
  <c r="I124" i="14"/>
  <c r="R124" i="11"/>
  <c r="I30" i="14"/>
  <c r="R30" i="11"/>
  <c r="I58" i="14"/>
  <c r="R58" i="11"/>
  <c r="I86" i="14"/>
  <c r="R86" i="11"/>
  <c r="I133" i="14"/>
  <c r="R133" i="11"/>
  <c r="I159" i="14"/>
  <c r="R159" i="11"/>
  <c r="R5" i="11"/>
  <c r="I5" i="14"/>
  <c r="R31" i="11"/>
  <c r="I31" i="14"/>
  <c r="R59" i="11"/>
  <c r="I59" i="14"/>
  <c r="R87" i="11"/>
  <c r="I87" i="14"/>
  <c r="R111" i="11"/>
  <c r="I111" i="14"/>
  <c r="R134" i="11"/>
  <c r="I134" i="14"/>
  <c r="R18" i="11"/>
  <c r="I18" i="14"/>
  <c r="R45" i="11"/>
  <c r="I45" i="14"/>
  <c r="R74" i="11"/>
  <c r="I74" i="14"/>
  <c r="R99" i="11"/>
  <c r="I99" i="14"/>
  <c r="R127" i="11"/>
  <c r="I127" i="14"/>
  <c r="R81" i="11"/>
  <c r="I81" i="14"/>
  <c r="I106" i="14"/>
  <c r="R106" i="11"/>
  <c r="R130" i="11"/>
  <c r="I130" i="14"/>
  <c r="R154" i="11"/>
  <c r="I154" i="14"/>
  <c r="BG2" i="14" l="1"/>
  <c r="AN59" i="14"/>
  <c r="AN92" i="14"/>
  <c r="J163" i="14"/>
  <c r="AN121" i="14"/>
  <c r="J100" i="14"/>
  <c r="AN128" i="14"/>
  <c r="AN24" i="14"/>
  <c r="J79" i="14"/>
  <c r="J93" i="14"/>
  <c r="J157" i="14"/>
  <c r="AN56" i="14"/>
  <c r="J131" i="14"/>
  <c r="J27" i="14"/>
  <c r="AN90" i="14"/>
  <c r="AN120" i="14"/>
  <c r="J12" i="14"/>
  <c r="J88" i="14"/>
  <c r="J125" i="14"/>
  <c r="AN16" i="14"/>
  <c r="AN110" i="14"/>
  <c r="AN4" i="14"/>
  <c r="J77" i="14"/>
  <c r="AN150" i="14"/>
  <c r="AN48" i="14"/>
  <c r="J82" i="14"/>
  <c r="J113" i="14"/>
  <c r="AN118" i="14"/>
  <c r="J65" i="14"/>
  <c r="J50" i="14"/>
  <c r="J146" i="14"/>
  <c r="J41" i="14"/>
  <c r="J154" i="14"/>
  <c r="J99" i="14"/>
  <c r="J59" i="14"/>
  <c r="AN133" i="14"/>
  <c r="AN30" i="14"/>
  <c r="AN124" i="14"/>
  <c r="AN15" i="14"/>
  <c r="J92" i="14"/>
  <c r="AN163" i="14"/>
  <c r="AN62" i="14"/>
  <c r="J121" i="14"/>
  <c r="AN100" i="14"/>
  <c r="J128" i="14"/>
  <c r="J24" i="14"/>
  <c r="AN79" i="14"/>
  <c r="AN93" i="14"/>
  <c r="AN157" i="14"/>
  <c r="J56" i="14"/>
  <c r="AN131" i="14"/>
  <c r="AN27" i="14"/>
  <c r="J90" i="14"/>
  <c r="AN96" i="14"/>
  <c r="AN160" i="14"/>
  <c r="AN60" i="14"/>
  <c r="AN126" i="14"/>
  <c r="AN17" i="14"/>
  <c r="J85" i="14"/>
  <c r="J151" i="14"/>
  <c r="AN49" i="14"/>
  <c r="J21" i="14"/>
  <c r="J155" i="14"/>
  <c r="J54" i="14"/>
  <c r="AN113" i="14"/>
  <c r="J118" i="14"/>
  <c r="AN65" i="14"/>
  <c r="AN50" i="14"/>
  <c r="AN146" i="14"/>
  <c r="AN41" i="14"/>
  <c r="AN18" i="14"/>
  <c r="J58" i="14"/>
  <c r="J91" i="14"/>
  <c r="AN154" i="14"/>
  <c r="AN99" i="14"/>
  <c r="J30" i="14"/>
  <c r="AN74" i="14"/>
  <c r="J75" i="14"/>
  <c r="AN143" i="14"/>
  <c r="AN38" i="14"/>
  <c r="J51" i="14"/>
  <c r="J64" i="14"/>
  <c r="AN28" i="14"/>
  <c r="J108" i="14"/>
  <c r="J162" i="14"/>
  <c r="J96" i="14"/>
  <c r="J160" i="14"/>
  <c r="J60" i="14"/>
  <c r="J126" i="14"/>
  <c r="J17" i="14"/>
  <c r="AN85" i="14"/>
  <c r="AN151" i="14"/>
  <c r="J49" i="14"/>
  <c r="AN21" i="14"/>
  <c r="AN155" i="14"/>
  <c r="AN54" i="14"/>
  <c r="J89" i="14"/>
  <c r="AN153" i="14"/>
  <c r="AN53" i="14"/>
  <c r="J141" i="14"/>
  <c r="AN36" i="14"/>
  <c r="J22" i="14"/>
  <c r="AN70" i="14"/>
  <c r="J122" i="14"/>
  <c r="J13" i="14"/>
  <c r="J76" i="14"/>
  <c r="AN8" i="14"/>
  <c r="J40" i="14"/>
  <c r="J133" i="14"/>
  <c r="J124" i="14"/>
  <c r="J15" i="14"/>
  <c r="J62" i="14"/>
  <c r="AN130" i="14"/>
  <c r="AN134" i="14"/>
  <c r="AN31" i="14"/>
  <c r="J98" i="14"/>
  <c r="J164" i="14"/>
  <c r="AN63" i="14"/>
  <c r="J138" i="14"/>
  <c r="J34" i="14"/>
  <c r="J130" i="14"/>
  <c r="J74" i="14"/>
  <c r="J134" i="14"/>
  <c r="J31" i="14"/>
  <c r="AN98" i="14"/>
  <c r="AN164" i="14"/>
  <c r="J63" i="14"/>
  <c r="AN138" i="14"/>
  <c r="AN34" i="14"/>
  <c r="AN75" i="14"/>
  <c r="J143" i="14"/>
  <c r="J38" i="14"/>
  <c r="AN51" i="14"/>
  <c r="AN64" i="14"/>
  <c r="J28" i="14"/>
  <c r="AN108" i="14"/>
  <c r="AN162" i="14"/>
  <c r="AN67" i="14"/>
  <c r="AN135" i="14"/>
  <c r="AN32" i="14"/>
  <c r="J72" i="14"/>
  <c r="J158" i="14"/>
  <c r="J57" i="14"/>
  <c r="J101" i="14"/>
  <c r="AN2" i="14"/>
  <c r="J26" i="14"/>
  <c r="AN89" i="14"/>
  <c r="J153" i="14"/>
  <c r="J53" i="14"/>
  <c r="AN141" i="14"/>
  <c r="J36" i="14"/>
  <c r="AN22" i="14"/>
  <c r="J70" i="14"/>
  <c r="AN122" i="14"/>
  <c r="AN13" i="14"/>
  <c r="AN76" i="14"/>
  <c r="AN87" i="14"/>
  <c r="J43" i="14"/>
  <c r="AN45" i="14"/>
  <c r="AN111" i="14"/>
  <c r="AN5" i="14"/>
  <c r="J86" i="14"/>
  <c r="J71" i="14"/>
  <c r="J139" i="14"/>
  <c r="J7" i="14"/>
  <c r="AN68" i="14"/>
  <c r="AN46" i="14"/>
  <c r="AN119" i="14"/>
  <c r="AN11" i="14"/>
  <c r="AN80" i="14"/>
  <c r="AN23" i="14"/>
  <c r="J140" i="14"/>
  <c r="J35" i="14"/>
  <c r="AN109" i="14"/>
  <c r="AN3" i="14"/>
  <c r="J83" i="14"/>
  <c r="AN137" i="14"/>
  <c r="J67" i="14"/>
  <c r="J135" i="14"/>
  <c r="J32" i="14"/>
  <c r="AN72" i="14"/>
  <c r="AN158" i="14"/>
  <c r="AN57" i="14"/>
  <c r="AN101" i="14"/>
  <c r="AN26" i="14"/>
  <c r="AN161" i="14"/>
  <c r="AN61" i="14"/>
  <c r="AN129" i="14"/>
  <c r="AN25" i="14"/>
  <c r="AN66" i="14"/>
  <c r="AN117" i="14"/>
  <c r="AN10" i="14"/>
  <c r="J103" i="14"/>
  <c r="J147" i="14"/>
  <c r="AN42" i="14"/>
  <c r="J97" i="14"/>
  <c r="AN149" i="14"/>
  <c r="J47" i="14"/>
  <c r="AN127" i="14"/>
  <c r="AN115" i="14"/>
  <c r="J106" i="14"/>
  <c r="AN106" i="14"/>
  <c r="J45" i="14"/>
  <c r="J111" i="14"/>
  <c r="J5" i="14"/>
  <c r="AN86" i="14"/>
  <c r="AN71" i="14"/>
  <c r="AN139" i="14"/>
  <c r="AN7" i="14"/>
  <c r="J68" i="14"/>
  <c r="J46" i="14"/>
  <c r="J119" i="14"/>
  <c r="J11" i="14"/>
  <c r="J80" i="14"/>
  <c r="J23" i="14"/>
  <c r="AN140" i="14"/>
  <c r="AN35" i="14"/>
  <c r="J109" i="14"/>
  <c r="J3" i="14"/>
  <c r="AN83" i="14"/>
  <c r="J137" i="14"/>
  <c r="AN144" i="14"/>
  <c r="AN39" i="14"/>
  <c r="AN112" i="14"/>
  <c r="AN73" i="14"/>
  <c r="J148" i="14"/>
  <c r="J44" i="14"/>
  <c r="J132" i="14"/>
  <c r="J29" i="14"/>
  <c r="AN102" i="14"/>
  <c r="AN107" i="14"/>
  <c r="J161" i="14"/>
  <c r="J61" i="14"/>
  <c r="J129" i="14"/>
  <c r="J25" i="14"/>
  <c r="J66" i="14"/>
  <c r="J117" i="14"/>
  <c r="J10" i="14"/>
  <c r="AN103" i="14"/>
  <c r="AN147" i="14"/>
  <c r="J42" i="14"/>
  <c r="AN97" i="14"/>
  <c r="J149" i="14"/>
  <c r="AN47" i="14"/>
  <c r="AN19" i="14"/>
  <c r="AN95" i="14"/>
  <c r="AN152" i="14"/>
  <c r="AN52" i="14"/>
  <c r="J104" i="14"/>
  <c r="J116" i="14"/>
  <c r="J9" i="14"/>
  <c r="AN84" i="14"/>
  <c r="J156" i="14"/>
  <c r="J55" i="14"/>
  <c r="J114" i="14"/>
  <c r="J6" i="14"/>
  <c r="J144" i="14"/>
  <c r="J39" i="14"/>
  <c r="J112" i="14"/>
  <c r="J73" i="14"/>
  <c r="AN148" i="14"/>
  <c r="AN44" i="14"/>
  <c r="AN132" i="14"/>
  <c r="AN29" i="14"/>
  <c r="J102" i="14"/>
  <c r="J2" i="14"/>
  <c r="J107" i="14"/>
  <c r="AN136" i="14"/>
  <c r="AN33" i="14"/>
  <c r="AN105" i="14"/>
  <c r="AN142" i="14"/>
  <c r="AN37" i="14"/>
  <c r="J94" i="14"/>
  <c r="J78" i="14"/>
  <c r="AN123" i="14"/>
  <c r="J14" i="14"/>
  <c r="J69" i="14"/>
  <c r="J20" i="14"/>
  <c r="AN81" i="14"/>
  <c r="J159" i="14"/>
  <c r="AN145" i="14"/>
  <c r="J81" i="14"/>
  <c r="J127" i="14"/>
  <c r="J18" i="14"/>
  <c r="J87" i="14"/>
  <c r="AN159" i="14"/>
  <c r="AN58" i="14"/>
  <c r="AN43" i="14"/>
  <c r="J115" i="14"/>
  <c r="J8" i="14"/>
  <c r="AN91" i="14"/>
  <c r="J145" i="14"/>
  <c r="AN40" i="14"/>
  <c r="J19" i="14"/>
  <c r="J95" i="14"/>
  <c r="J152" i="14"/>
  <c r="J52" i="14"/>
  <c r="AN104" i="14"/>
  <c r="AN116" i="14"/>
  <c r="AN9" i="14"/>
  <c r="J84" i="14"/>
  <c r="AN156" i="14"/>
  <c r="AN55" i="14"/>
  <c r="AN114" i="14"/>
  <c r="AN6" i="14"/>
  <c r="J120" i="14"/>
  <c r="AN12" i="14"/>
  <c r="AN88" i="14"/>
  <c r="AN125" i="14"/>
  <c r="J16" i="14"/>
  <c r="J110" i="14"/>
  <c r="J4" i="14"/>
  <c r="AN77" i="14"/>
  <c r="J150" i="14"/>
  <c r="J48" i="14"/>
  <c r="AN82" i="14"/>
  <c r="J136" i="14"/>
  <c r="J33" i="14"/>
  <c r="J105" i="14"/>
  <c r="J142" i="14"/>
  <c r="J37" i="14"/>
  <c r="AN94" i="14"/>
  <c r="AN78" i="14"/>
  <c r="J123" i="14"/>
  <c r="AN14" i="14"/>
  <c r="AN69" i="14"/>
  <c r="AN20" i="14"/>
  <c r="R2" i="17" l="1"/>
  <c r="AO73" i="14"/>
  <c r="AP73" i="14" s="1"/>
  <c r="AO105" i="14"/>
  <c r="AO159" i="14"/>
  <c r="AP159" i="14" s="1"/>
  <c r="AO14" i="14"/>
  <c r="AP14" i="14" s="1"/>
  <c r="AO42" i="14"/>
  <c r="AP42" i="14" s="1"/>
  <c r="AO117" i="14"/>
  <c r="AP117" i="14" s="1"/>
  <c r="AO61" i="14"/>
  <c r="AP61" i="14" s="1"/>
  <c r="AO44" i="14"/>
  <c r="AP44" i="14" s="1"/>
  <c r="AO3" i="14"/>
  <c r="AP3" i="14" s="1"/>
  <c r="AO23" i="14"/>
  <c r="AP23" i="14" s="1"/>
  <c r="AO119" i="14"/>
  <c r="AP119" i="14" s="1"/>
  <c r="AO47" i="14"/>
  <c r="AP47" i="14" s="1"/>
  <c r="AO147" i="14"/>
  <c r="AP147" i="14" s="1"/>
  <c r="AO86" i="14"/>
  <c r="AP86" i="14" s="1"/>
  <c r="AO101" i="14"/>
  <c r="AP101" i="14" s="1"/>
  <c r="AO158" i="14"/>
  <c r="AP158" i="14" s="1"/>
  <c r="AO30" i="14"/>
  <c r="AO58" i="14"/>
  <c r="AP58" i="14" s="1"/>
  <c r="AO155" i="14"/>
  <c r="AP155" i="14" s="1"/>
  <c r="AO151" i="14"/>
  <c r="AP151" i="14" s="1"/>
  <c r="AO6" i="14"/>
  <c r="AP6" i="14" s="1"/>
  <c r="AO111" i="14"/>
  <c r="AP111" i="14" s="1"/>
  <c r="AO19" i="14"/>
  <c r="AP19" i="14" s="1"/>
  <c r="AO115" i="14"/>
  <c r="AP115" i="14" s="1"/>
  <c r="AO81" i="14"/>
  <c r="AP81" i="14" s="1"/>
  <c r="AO112" i="14"/>
  <c r="AP112" i="14" s="1"/>
  <c r="AO55" i="14"/>
  <c r="AP55" i="14" s="1"/>
  <c r="AO116" i="14"/>
  <c r="AP116" i="14" s="1"/>
  <c r="AO32" i="14"/>
  <c r="AP32" i="14" s="1"/>
  <c r="AO70" i="14"/>
  <c r="AP70" i="14" s="1"/>
  <c r="AO28" i="14"/>
  <c r="AP28" i="14" s="1"/>
  <c r="AO74" i="14"/>
  <c r="AP74" i="14" s="1"/>
  <c r="AO34" i="14"/>
  <c r="AP34" i="14" s="1"/>
  <c r="AO98" i="14"/>
  <c r="AP98" i="14" s="1"/>
  <c r="AO15" i="14"/>
  <c r="AP15" i="14" s="1"/>
  <c r="AO40" i="14"/>
  <c r="AP40" i="14" s="1"/>
  <c r="AO122" i="14"/>
  <c r="AP122" i="14" s="1"/>
  <c r="AO60" i="14"/>
  <c r="AP60" i="14" s="1"/>
  <c r="AO75" i="14"/>
  <c r="AP75" i="14" s="1"/>
  <c r="AO92" i="14"/>
  <c r="AP92" i="14" s="1"/>
  <c r="AO146" i="14"/>
  <c r="AP146" i="14" s="1"/>
  <c r="AO65" i="14"/>
  <c r="AP65" i="14" s="1"/>
  <c r="AO136" i="14"/>
  <c r="AP136" i="14" s="1"/>
  <c r="AO144" i="14"/>
  <c r="AP144" i="14" s="1"/>
  <c r="AO33" i="14"/>
  <c r="AP33" i="14" s="1"/>
  <c r="AO4" i="14"/>
  <c r="AP4" i="14" s="1"/>
  <c r="AO120" i="14"/>
  <c r="AP120" i="14" s="1"/>
  <c r="AO20" i="14"/>
  <c r="AP20" i="14" s="1"/>
  <c r="AO66" i="14"/>
  <c r="AP66" i="14" s="1"/>
  <c r="AO161" i="14"/>
  <c r="AP161" i="14" s="1"/>
  <c r="AO148" i="14"/>
  <c r="AP148" i="14" s="1"/>
  <c r="AO109" i="14"/>
  <c r="AP109" i="14" s="1"/>
  <c r="AO46" i="14"/>
  <c r="AP46" i="14" s="1"/>
  <c r="AO103" i="14"/>
  <c r="AP103" i="14" s="1"/>
  <c r="AO43" i="14"/>
  <c r="AP43" i="14" s="1"/>
  <c r="AO72" i="14"/>
  <c r="AP72" i="14" s="1"/>
  <c r="AO21" i="14"/>
  <c r="AP21" i="14" s="1"/>
  <c r="AO85" i="14"/>
  <c r="AP85" i="14" s="1"/>
  <c r="AO56" i="14"/>
  <c r="AP56" i="14" s="1"/>
  <c r="AO24" i="14"/>
  <c r="AP24" i="14" s="1"/>
  <c r="AO157" i="14"/>
  <c r="AP157" i="14" s="1"/>
  <c r="AO37" i="14"/>
  <c r="AP37" i="14" s="1"/>
  <c r="AO84" i="14"/>
  <c r="AP84" i="14" s="1"/>
  <c r="AO52" i="14"/>
  <c r="AP52" i="14" s="1"/>
  <c r="AO145" i="14"/>
  <c r="AP145" i="14" s="1"/>
  <c r="AO87" i="14"/>
  <c r="AP87" i="14" s="1"/>
  <c r="AP105" i="14"/>
  <c r="AO102" i="14"/>
  <c r="AP102" i="14" s="1"/>
  <c r="AO39" i="14"/>
  <c r="AP39" i="14" s="1"/>
  <c r="AO156" i="14"/>
  <c r="AP156" i="14" s="1"/>
  <c r="AO104" i="14"/>
  <c r="AP104" i="14" s="1"/>
  <c r="AO5" i="14"/>
  <c r="AP5" i="14" s="1"/>
  <c r="AO135" i="14"/>
  <c r="AP135" i="14" s="1"/>
  <c r="AO35" i="14"/>
  <c r="AP35" i="14" s="1"/>
  <c r="AO63" i="14"/>
  <c r="AP63" i="14" s="1"/>
  <c r="AO138" i="14"/>
  <c r="AP138" i="14" s="1"/>
  <c r="AO124" i="14"/>
  <c r="AP124" i="14" s="1"/>
  <c r="AO141" i="14"/>
  <c r="AP141" i="14" s="1"/>
  <c r="AO89" i="14"/>
  <c r="AP89" i="14" s="1"/>
  <c r="AO160" i="14"/>
  <c r="AP160" i="14" s="1"/>
  <c r="AO121" i="14"/>
  <c r="AP121" i="14" s="1"/>
  <c r="AO59" i="14"/>
  <c r="AP59" i="14" s="1"/>
  <c r="AO154" i="14"/>
  <c r="AP154" i="14" s="1"/>
  <c r="AO113" i="14"/>
  <c r="AP113" i="14" s="1"/>
  <c r="AO88" i="14"/>
  <c r="AP88" i="14" s="1"/>
  <c r="AO48" i="14"/>
  <c r="AP48" i="14" s="1"/>
  <c r="AO110" i="14"/>
  <c r="AP110" i="14" s="1"/>
  <c r="AO78" i="14"/>
  <c r="AP78" i="14" s="1"/>
  <c r="AO107" i="14"/>
  <c r="AP107" i="14" s="1"/>
  <c r="AO149" i="14"/>
  <c r="AP149" i="14" s="1"/>
  <c r="AO25" i="14"/>
  <c r="AP25" i="14" s="1"/>
  <c r="AO29" i="14"/>
  <c r="AP29" i="14" s="1"/>
  <c r="AO137" i="14"/>
  <c r="AP137" i="14" s="1"/>
  <c r="AO80" i="14"/>
  <c r="AP80" i="14" s="1"/>
  <c r="AO97" i="14"/>
  <c r="AP97" i="14" s="1"/>
  <c r="AO139" i="14"/>
  <c r="AP139" i="14" s="1"/>
  <c r="AO118" i="14"/>
  <c r="AP118" i="14" s="1"/>
  <c r="AO90" i="14"/>
  <c r="AP90" i="14" s="1"/>
  <c r="AO128" i="14"/>
  <c r="AP128" i="14" s="1"/>
  <c r="AO27" i="14"/>
  <c r="AP27" i="14" s="1"/>
  <c r="AO93" i="14"/>
  <c r="AP93" i="14" s="1"/>
  <c r="AO67" i="14"/>
  <c r="AP67" i="14" s="1"/>
  <c r="AO83" i="14"/>
  <c r="AP83" i="14" s="1"/>
  <c r="AO140" i="14"/>
  <c r="AP140" i="14" s="1"/>
  <c r="AO53" i="14"/>
  <c r="AP53" i="14" s="1"/>
  <c r="AO26" i="14"/>
  <c r="AP26" i="14" s="1"/>
  <c r="AO38" i="14"/>
  <c r="AP38" i="14" s="1"/>
  <c r="AO31" i="14"/>
  <c r="AP31" i="14" s="1"/>
  <c r="AO130" i="14"/>
  <c r="AP130" i="14" s="1"/>
  <c r="AO133" i="14"/>
  <c r="AP133" i="14" s="1"/>
  <c r="AO76" i="14"/>
  <c r="AP76" i="14" s="1"/>
  <c r="AO22" i="14"/>
  <c r="AP22" i="14" s="1"/>
  <c r="AO49" i="14"/>
  <c r="AP49" i="14" s="1"/>
  <c r="AO17" i="14"/>
  <c r="AP17" i="14" s="1"/>
  <c r="AO96" i="14"/>
  <c r="AP96" i="14" s="1"/>
  <c r="AO162" i="14"/>
  <c r="AP162" i="14" s="1"/>
  <c r="AO64" i="14"/>
  <c r="AP64" i="14" s="1"/>
  <c r="AO50" i="14"/>
  <c r="AP50" i="14" s="1"/>
  <c r="AO77" i="14"/>
  <c r="AP77" i="14" s="1"/>
  <c r="AO125" i="14"/>
  <c r="AP125" i="14" s="1"/>
  <c r="AO12" i="14"/>
  <c r="AP12" i="14" s="1"/>
  <c r="AO152" i="14"/>
  <c r="AP152" i="14" s="1"/>
  <c r="AO18" i="14"/>
  <c r="AP18" i="14" s="1"/>
  <c r="AO123" i="14"/>
  <c r="AP123" i="14" s="1"/>
  <c r="AO142" i="14"/>
  <c r="AP142" i="14" s="1"/>
  <c r="AO150" i="14"/>
  <c r="AP150" i="14" s="1"/>
  <c r="AO16" i="14"/>
  <c r="AP16" i="14" s="1"/>
  <c r="AO69" i="14"/>
  <c r="AP69" i="14" s="1"/>
  <c r="AO94" i="14"/>
  <c r="AP94" i="14" s="1"/>
  <c r="AO10" i="14"/>
  <c r="AP10" i="14" s="1"/>
  <c r="AO129" i="14"/>
  <c r="AP129" i="14" s="1"/>
  <c r="AO132" i="14"/>
  <c r="AP132" i="14" s="1"/>
  <c r="AO11" i="14"/>
  <c r="AP11" i="14" s="1"/>
  <c r="AO7" i="14"/>
  <c r="AP7" i="14" s="1"/>
  <c r="AO71" i="14"/>
  <c r="AP71" i="14" s="1"/>
  <c r="AO57" i="14"/>
  <c r="AP57" i="14" s="1"/>
  <c r="AO91" i="14"/>
  <c r="AP91" i="14" s="1"/>
  <c r="AO54" i="14"/>
  <c r="AP54" i="14" s="1"/>
  <c r="AO131" i="14"/>
  <c r="AP131" i="14" s="1"/>
  <c r="AO79" i="14"/>
  <c r="AP79" i="14" s="1"/>
  <c r="AO100" i="14"/>
  <c r="AP100" i="14" s="1"/>
  <c r="AO68" i="14"/>
  <c r="AP68" i="14" s="1"/>
  <c r="AO95" i="14"/>
  <c r="AP95" i="14" s="1"/>
  <c r="AO8" i="14"/>
  <c r="AP8" i="14" s="1"/>
  <c r="AO127" i="14"/>
  <c r="AP127" i="14" s="1"/>
  <c r="AO2" i="14"/>
  <c r="AO114" i="14"/>
  <c r="AP114" i="14" s="1"/>
  <c r="AO9" i="14"/>
  <c r="AP9" i="14" s="1"/>
  <c r="AO45" i="14"/>
  <c r="AP45" i="14" s="1"/>
  <c r="AO106" i="14"/>
  <c r="AP106" i="14" s="1"/>
  <c r="AO36" i="14"/>
  <c r="AP36" i="14" s="1"/>
  <c r="AO153" i="14"/>
  <c r="AP153" i="14" s="1"/>
  <c r="AO143" i="14"/>
  <c r="AP143" i="14" s="1"/>
  <c r="AO134" i="14"/>
  <c r="AP134" i="14" s="1"/>
  <c r="AO164" i="14"/>
  <c r="AP164" i="14" s="1"/>
  <c r="AO62" i="14"/>
  <c r="AP62" i="14" s="1"/>
  <c r="AO13" i="14"/>
  <c r="AP13" i="14" s="1"/>
  <c r="AO126" i="14"/>
  <c r="AP126" i="14" s="1"/>
  <c r="AO108" i="14"/>
  <c r="AP108" i="14" s="1"/>
  <c r="AO51" i="14"/>
  <c r="AP51" i="14" s="1"/>
  <c r="AP30" i="14"/>
  <c r="AO99" i="14"/>
  <c r="AP99" i="14" s="1"/>
  <c r="AO41" i="14"/>
  <c r="AP41" i="14" s="1"/>
  <c r="AO82" i="14"/>
  <c r="AP82" i="14" s="1"/>
  <c r="AO163" i="14"/>
  <c r="AP163" i="14" s="1"/>
  <c r="AG2" i="14"/>
  <c r="BF2" i="14" s="1"/>
  <c r="AG3" i="14"/>
  <c r="BF3" i="14" s="1"/>
  <c r="AG4" i="14"/>
  <c r="BF4" i="14" s="1"/>
  <c r="AG5" i="14"/>
  <c r="BF5" i="14" s="1"/>
  <c r="AG6" i="14"/>
  <c r="BF6" i="14" s="1"/>
  <c r="AG7" i="14"/>
  <c r="BF7" i="14" s="1"/>
  <c r="AG8" i="14"/>
  <c r="BF8" i="14" s="1"/>
  <c r="AG9" i="14"/>
  <c r="BF9" i="14" s="1"/>
  <c r="AG10" i="14"/>
  <c r="BF10" i="14" s="1"/>
  <c r="AG11" i="14"/>
  <c r="BF11" i="14" s="1"/>
  <c r="AG12" i="14"/>
  <c r="BF12" i="14" s="1"/>
  <c r="AG13" i="14"/>
  <c r="BF13" i="14" s="1"/>
  <c r="AG14" i="14"/>
  <c r="BF14" i="14" s="1"/>
  <c r="AG15" i="14"/>
  <c r="BF15" i="14" s="1"/>
  <c r="AG16" i="14"/>
  <c r="BF16" i="14" s="1"/>
  <c r="AG17" i="14"/>
  <c r="BF17" i="14" s="1"/>
  <c r="AG18" i="14"/>
  <c r="BF18" i="14" s="1"/>
  <c r="AG19" i="14"/>
  <c r="BF19" i="14" s="1"/>
  <c r="AG20" i="14"/>
  <c r="BF20" i="14" s="1"/>
  <c r="AG21" i="14"/>
  <c r="BF21" i="14" s="1"/>
  <c r="AG22" i="14"/>
  <c r="BF22" i="14" s="1"/>
  <c r="AG23" i="14"/>
  <c r="BF23" i="14" s="1"/>
  <c r="AG24" i="14"/>
  <c r="BF24" i="14" s="1"/>
  <c r="AG25" i="14"/>
  <c r="BF25" i="14" s="1"/>
  <c r="AG26" i="14"/>
  <c r="BF26" i="14" s="1"/>
  <c r="AG27" i="14"/>
  <c r="BF27" i="14" s="1"/>
  <c r="AG28" i="14"/>
  <c r="BF28" i="14" s="1"/>
  <c r="AG29" i="14"/>
  <c r="BF29" i="14" s="1"/>
  <c r="AG30" i="14"/>
  <c r="BF30" i="14" s="1"/>
  <c r="AG31" i="14"/>
  <c r="BF31" i="14" s="1"/>
  <c r="AG32" i="14"/>
  <c r="BF32" i="14" s="1"/>
  <c r="AG33" i="14"/>
  <c r="BF33" i="14" s="1"/>
  <c r="AG34" i="14"/>
  <c r="BF34" i="14" s="1"/>
  <c r="AG35" i="14"/>
  <c r="BF35" i="14" s="1"/>
  <c r="AG36" i="14"/>
  <c r="BF36" i="14" s="1"/>
  <c r="AG37" i="14"/>
  <c r="BF37" i="14" s="1"/>
  <c r="AG38" i="14"/>
  <c r="BF38" i="14" s="1"/>
  <c r="AG39" i="14"/>
  <c r="BF39" i="14" s="1"/>
  <c r="AG40" i="14"/>
  <c r="BF40" i="14" s="1"/>
  <c r="AG41" i="14"/>
  <c r="BF41" i="14" s="1"/>
  <c r="AG42" i="14"/>
  <c r="BF42" i="14" s="1"/>
  <c r="AG43" i="14"/>
  <c r="BF43" i="14" s="1"/>
  <c r="AG44" i="14"/>
  <c r="BF44" i="14" s="1"/>
  <c r="AG45" i="14"/>
  <c r="BF45" i="14" s="1"/>
  <c r="AG46" i="14"/>
  <c r="BF46" i="14" s="1"/>
  <c r="AG47" i="14"/>
  <c r="BF47" i="14" s="1"/>
  <c r="AG48" i="14"/>
  <c r="BF48" i="14" s="1"/>
  <c r="AG49" i="14"/>
  <c r="BF49" i="14" s="1"/>
  <c r="AG50" i="14"/>
  <c r="BF50" i="14" s="1"/>
  <c r="AG51" i="14"/>
  <c r="BF51" i="14" s="1"/>
  <c r="AG52" i="14"/>
  <c r="BF52" i="14" s="1"/>
  <c r="AG53" i="14"/>
  <c r="BF53" i="14" s="1"/>
  <c r="AG54" i="14"/>
  <c r="BF54" i="14" s="1"/>
  <c r="AG55" i="14"/>
  <c r="BF55" i="14" s="1"/>
  <c r="AG56" i="14"/>
  <c r="BF56" i="14" s="1"/>
  <c r="AG57" i="14"/>
  <c r="BF57" i="14" s="1"/>
  <c r="AG58" i="14"/>
  <c r="BF58" i="14" s="1"/>
  <c r="AG59" i="14"/>
  <c r="BF59" i="14" s="1"/>
  <c r="AG60" i="14"/>
  <c r="BF60" i="14" s="1"/>
  <c r="AG61" i="14"/>
  <c r="BF61" i="14" s="1"/>
  <c r="AG62" i="14"/>
  <c r="BF62" i="14" s="1"/>
  <c r="AG63" i="14"/>
  <c r="BF63" i="14" s="1"/>
  <c r="AG64" i="14"/>
  <c r="BF64" i="14" s="1"/>
  <c r="AG65" i="14"/>
  <c r="BF65" i="14" s="1"/>
  <c r="AG66" i="14"/>
  <c r="BF66" i="14" s="1"/>
  <c r="AG67" i="14"/>
  <c r="BF67" i="14" s="1"/>
  <c r="AG68" i="14"/>
  <c r="BF68" i="14" s="1"/>
  <c r="AG69" i="14"/>
  <c r="BF69" i="14" s="1"/>
  <c r="AG70" i="14"/>
  <c r="BF70" i="14" s="1"/>
  <c r="AG71" i="14"/>
  <c r="BF71" i="14" s="1"/>
  <c r="AG72" i="14"/>
  <c r="BF72" i="14" s="1"/>
  <c r="AG73" i="14"/>
  <c r="BF73" i="14" s="1"/>
  <c r="AG74" i="14"/>
  <c r="BF74" i="14" s="1"/>
  <c r="AG75" i="14"/>
  <c r="BF75" i="14" s="1"/>
  <c r="AG76" i="14"/>
  <c r="BF76" i="14" s="1"/>
  <c r="AG77" i="14"/>
  <c r="BF77" i="14" s="1"/>
  <c r="AG78" i="14"/>
  <c r="BF78" i="14" s="1"/>
  <c r="AG79" i="14"/>
  <c r="BF79" i="14" s="1"/>
  <c r="AG80" i="14"/>
  <c r="BF80" i="14" s="1"/>
  <c r="AG81" i="14"/>
  <c r="BF81" i="14" s="1"/>
  <c r="AG82" i="14"/>
  <c r="BF82" i="14" s="1"/>
  <c r="AG83" i="14"/>
  <c r="BF83" i="14" s="1"/>
  <c r="AG84" i="14"/>
  <c r="BF84" i="14" s="1"/>
  <c r="AG85" i="14"/>
  <c r="BF85" i="14" s="1"/>
  <c r="AG86" i="14"/>
  <c r="BF86" i="14" s="1"/>
  <c r="AG87" i="14"/>
  <c r="BF87" i="14" s="1"/>
  <c r="AG88" i="14"/>
  <c r="BF88" i="14" s="1"/>
  <c r="AG89" i="14"/>
  <c r="BF89" i="14" s="1"/>
  <c r="AG90" i="14"/>
  <c r="BF90" i="14" s="1"/>
  <c r="AG91" i="14"/>
  <c r="BF91" i="14" s="1"/>
  <c r="AG92" i="14"/>
  <c r="BF92" i="14" s="1"/>
  <c r="AG93" i="14"/>
  <c r="BF93" i="14" s="1"/>
  <c r="AG94" i="14"/>
  <c r="BF94" i="14" s="1"/>
  <c r="AG95" i="14"/>
  <c r="BF95" i="14" s="1"/>
  <c r="AG96" i="14"/>
  <c r="BF96" i="14" s="1"/>
  <c r="AG97" i="14"/>
  <c r="BF97" i="14" s="1"/>
  <c r="AG98" i="14"/>
  <c r="BF98" i="14" s="1"/>
  <c r="AG99" i="14"/>
  <c r="BF99" i="14" s="1"/>
  <c r="AG100" i="14"/>
  <c r="BF100" i="14" s="1"/>
  <c r="AG101" i="14"/>
  <c r="BF101" i="14" s="1"/>
  <c r="AG102" i="14"/>
  <c r="BF102" i="14" s="1"/>
  <c r="AG103" i="14"/>
  <c r="BF103" i="14" s="1"/>
  <c r="AG104" i="14"/>
  <c r="BF104" i="14" s="1"/>
  <c r="AG105" i="14"/>
  <c r="BF105" i="14" s="1"/>
  <c r="AG106" i="14"/>
  <c r="BF106" i="14" s="1"/>
  <c r="AG107" i="14"/>
  <c r="BF107" i="14" s="1"/>
  <c r="AG108" i="14"/>
  <c r="BF108" i="14" s="1"/>
  <c r="AG109" i="14"/>
  <c r="BF109" i="14" s="1"/>
  <c r="AG110" i="14"/>
  <c r="BF110" i="14" s="1"/>
  <c r="AG111" i="14"/>
  <c r="BF111" i="14" s="1"/>
  <c r="AG112" i="14"/>
  <c r="BF112" i="14" s="1"/>
  <c r="AG113" i="14"/>
  <c r="BF113" i="14" s="1"/>
  <c r="AG114" i="14"/>
  <c r="BF114" i="14" s="1"/>
  <c r="AG115" i="14"/>
  <c r="BF115" i="14" s="1"/>
  <c r="AG116" i="14"/>
  <c r="BF116" i="14" s="1"/>
  <c r="AG117" i="14"/>
  <c r="BF117" i="14" s="1"/>
  <c r="AG118" i="14"/>
  <c r="BF118" i="14" s="1"/>
  <c r="AG119" i="14"/>
  <c r="BF119" i="14" s="1"/>
  <c r="AG120" i="14"/>
  <c r="BF120" i="14" s="1"/>
  <c r="AG121" i="14"/>
  <c r="BF121" i="14" s="1"/>
  <c r="AG122" i="14"/>
  <c r="BF122" i="14" s="1"/>
  <c r="AG123" i="14"/>
  <c r="BF123" i="14" s="1"/>
  <c r="AG124" i="14"/>
  <c r="BF124" i="14" s="1"/>
  <c r="AG125" i="14"/>
  <c r="BF125" i="14" s="1"/>
  <c r="AG126" i="14"/>
  <c r="BF126" i="14" s="1"/>
  <c r="AG127" i="14"/>
  <c r="BF127" i="14" s="1"/>
  <c r="AG128" i="14"/>
  <c r="BF128" i="14" s="1"/>
  <c r="AG129" i="14"/>
  <c r="BF129" i="14" s="1"/>
  <c r="AG130" i="14"/>
  <c r="BF130" i="14" s="1"/>
  <c r="AG131" i="14"/>
  <c r="BF131" i="14" s="1"/>
  <c r="AG132" i="14"/>
  <c r="BF132" i="14" s="1"/>
  <c r="AG133" i="14"/>
  <c r="BF133" i="14" s="1"/>
  <c r="AG134" i="14"/>
  <c r="BF134" i="14" s="1"/>
  <c r="AG135" i="14"/>
  <c r="BF135" i="14" s="1"/>
  <c r="AG136" i="14"/>
  <c r="BF136" i="14" s="1"/>
  <c r="AG137" i="14"/>
  <c r="BF137" i="14" s="1"/>
  <c r="AG138" i="14"/>
  <c r="BF138" i="14" s="1"/>
  <c r="AG139" i="14"/>
  <c r="BF139" i="14" s="1"/>
  <c r="AG140" i="14"/>
  <c r="BF140" i="14" s="1"/>
  <c r="AG141" i="14"/>
  <c r="BF141" i="14" s="1"/>
  <c r="AG142" i="14"/>
  <c r="BF142" i="14" s="1"/>
  <c r="AG143" i="14"/>
  <c r="BF143" i="14" s="1"/>
  <c r="AG144" i="14"/>
  <c r="BF144" i="14" s="1"/>
  <c r="AG145" i="14"/>
  <c r="BF145" i="14" s="1"/>
  <c r="AG146" i="14"/>
  <c r="BF146" i="14" s="1"/>
  <c r="AG147" i="14"/>
  <c r="BF147" i="14" s="1"/>
  <c r="AG148" i="14"/>
  <c r="BF148" i="14" s="1"/>
  <c r="AG149" i="14"/>
  <c r="BF149" i="14" s="1"/>
  <c r="AG150" i="14"/>
  <c r="BF150" i="14" s="1"/>
  <c r="AG151" i="14"/>
  <c r="BF151" i="14" s="1"/>
  <c r="AG152" i="14"/>
  <c r="BF152" i="14" s="1"/>
  <c r="AG153" i="14"/>
  <c r="BF153" i="14" s="1"/>
  <c r="AG154" i="14"/>
  <c r="BF154" i="14" s="1"/>
  <c r="AG155" i="14"/>
  <c r="BF155" i="14" s="1"/>
  <c r="AG156" i="14"/>
  <c r="BF156" i="14" s="1"/>
  <c r="AG157" i="14"/>
  <c r="BF157" i="14" s="1"/>
  <c r="AG158" i="14"/>
  <c r="BF158" i="14" s="1"/>
  <c r="AG159" i="14"/>
  <c r="BF159" i="14" s="1"/>
  <c r="AG160" i="14"/>
  <c r="BF160" i="14" s="1"/>
  <c r="AG161" i="14"/>
  <c r="BF161" i="14" s="1"/>
  <c r="AG162" i="14"/>
  <c r="BF162" i="14" s="1"/>
  <c r="AG163" i="14"/>
  <c r="BF163" i="14" s="1"/>
  <c r="AG164" i="14"/>
  <c r="BF164" i="14" s="1"/>
  <c r="Q109" i="17" l="1"/>
  <c r="BH109" i="14"/>
  <c r="Q77" i="17"/>
  <c r="BH77" i="14"/>
  <c r="Q28" i="17"/>
  <c r="BH28" i="14"/>
  <c r="Q164" i="17"/>
  <c r="BH164" i="14"/>
  <c r="Q63" i="17"/>
  <c r="BH63" i="14"/>
  <c r="Q3" i="17"/>
  <c r="BH3" i="14"/>
  <c r="Q156" i="17"/>
  <c r="BH156" i="14"/>
  <c r="Q122" i="17"/>
  <c r="BH122" i="14"/>
  <c r="Q91" i="17"/>
  <c r="BH91" i="14"/>
  <c r="Q55" i="17"/>
  <c r="BH55" i="14"/>
  <c r="Q13" i="17"/>
  <c r="BH13" i="14"/>
  <c r="Q7" i="17"/>
  <c r="BH7" i="14"/>
  <c r="Q2" i="17"/>
  <c r="BH2" i="14"/>
  <c r="Q162" i="17"/>
  <c r="BH162" i="14"/>
  <c r="Q155" i="17"/>
  <c r="BH155" i="14"/>
  <c r="Q149" i="17"/>
  <c r="BH149" i="14"/>
  <c r="Q145" i="17"/>
  <c r="BH145" i="14"/>
  <c r="Q137" i="17"/>
  <c r="BH137" i="14"/>
  <c r="Q121" i="17"/>
  <c r="BH121" i="14"/>
  <c r="Q114" i="17"/>
  <c r="BH114" i="14"/>
  <c r="Q107" i="17"/>
  <c r="BH107" i="14"/>
  <c r="Q90" i="17"/>
  <c r="BH90" i="14"/>
  <c r="Q82" i="17"/>
  <c r="BH82" i="14"/>
  <c r="Q76" i="17"/>
  <c r="BH76" i="14"/>
  <c r="Q68" i="17"/>
  <c r="BH68" i="14"/>
  <c r="Q54" i="17"/>
  <c r="BH54" i="14"/>
  <c r="Q47" i="17"/>
  <c r="BH47" i="14"/>
  <c r="Q40" i="17"/>
  <c r="BH40" i="14"/>
  <c r="Q26" i="17"/>
  <c r="BH26" i="14"/>
  <c r="Q20" i="17"/>
  <c r="BH20" i="14"/>
  <c r="Q6" i="17"/>
  <c r="BH6" i="14"/>
  <c r="Q139" i="17"/>
  <c r="BH139" i="14"/>
  <c r="Q102" i="17"/>
  <c r="BH102" i="14"/>
  <c r="Q56" i="17"/>
  <c r="BH56" i="14"/>
  <c r="Q14" i="17"/>
  <c r="BH14" i="14"/>
  <c r="Q163" i="17"/>
  <c r="BH163" i="14"/>
  <c r="Q83" i="17"/>
  <c r="BH83" i="14"/>
  <c r="Q41" i="17"/>
  <c r="BH41" i="14"/>
  <c r="Q154" i="17"/>
  <c r="BH154" i="14"/>
  <c r="Q100" i="17"/>
  <c r="BH100" i="14"/>
  <c r="Q96" i="17"/>
  <c r="BH96" i="14"/>
  <c r="Q89" i="17"/>
  <c r="BH89" i="14"/>
  <c r="Q81" i="17"/>
  <c r="BH81" i="14"/>
  <c r="Q75" i="17"/>
  <c r="BH75" i="14"/>
  <c r="Q67" i="17"/>
  <c r="BH67" i="14"/>
  <c r="Q61" i="17"/>
  <c r="BH61" i="14"/>
  <c r="Q46" i="17"/>
  <c r="BH46" i="14"/>
  <c r="Q39" i="17"/>
  <c r="BH39" i="14"/>
  <c r="Q33" i="17"/>
  <c r="BH33" i="14"/>
  <c r="Q19" i="17"/>
  <c r="BH19" i="14"/>
  <c r="Q12" i="17"/>
  <c r="BH12" i="14"/>
  <c r="Q150" i="17"/>
  <c r="BH150" i="14"/>
  <c r="Q108" i="17"/>
  <c r="BH108" i="14"/>
  <c r="Q34" i="17"/>
  <c r="BH34" i="14"/>
  <c r="Q120" i="17"/>
  <c r="BH120" i="14"/>
  <c r="Q153" i="17"/>
  <c r="BH153" i="14"/>
  <c r="Q135" i="17"/>
  <c r="BH135" i="14"/>
  <c r="Q129" i="17"/>
  <c r="BH129" i="14"/>
  <c r="Q127" i="17"/>
  <c r="BH127" i="14"/>
  <c r="Q119" i="17"/>
  <c r="BH119" i="14"/>
  <c r="Q112" i="17"/>
  <c r="BH112" i="14"/>
  <c r="Q105" i="17"/>
  <c r="BH105" i="14"/>
  <c r="Q99" i="17"/>
  <c r="BH99" i="14"/>
  <c r="Q95" i="17"/>
  <c r="BH95" i="14"/>
  <c r="Q88" i="17"/>
  <c r="BH88" i="14"/>
  <c r="Q74" i="17"/>
  <c r="BH74" i="14"/>
  <c r="Q60" i="17"/>
  <c r="BH60" i="14"/>
  <c r="Q53" i="17"/>
  <c r="BH53" i="14"/>
  <c r="Q45" i="17"/>
  <c r="BH45" i="14"/>
  <c r="Q38" i="17"/>
  <c r="BH38" i="14"/>
  <c r="Q32" i="17"/>
  <c r="BH32" i="14"/>
  <c r="Q25" i="17"/>
  <c r="BH25" i="14"/>
  <c r="Q18" i="17"/>
  <c r="BH18" i="14"/>
  <c r="Q11" i="17"/>
  <c r="BH11" i="14"/>
  <c r="Q151" i="17"/>
  <c r="BH151" i="14"/>
  <c r="Q131" i="17"/>
  <c r="BH131" i="14"/>
  <c r="Q97" i="17"/>
  <c r="BH97" i="14"/>
  <c r="Q48" i="17"/>
  <c r="BH48" i="14"/>
  <c r="Q161" i="17"/>
  <c r="BH161" i="14"/>
  <c r="Q130" i="17"/>
  <c r="BH130" i="14"/>
  <c r="Q106" i="17"/>
  <c r="BH106" i="14"/>
  <c r="Q134" i="17"/>
  <c r="BH134" i="14"/>
  <c r="Q128" i="17"/>
  <c r="BH128" i="14"/>
  <c r="Q126" i="17"/>
  <c r="BH126" i="14"/>
  <c r="Q118" i="17"/>
  <c r="BH118" i="14"/>
  <c r="Q111" i="17"/>
  <c r="BH111" i="14"/>
  <c r="Q87" i="17"/>
  <c r="BH87" i="14"/>
  <c r="Q80" i="17"/>
  <c r="BH80" i="14"/>
  <c r="Q73" i="17"/>
  <c r="BH73" i="14"/>
  <c r="Q66" i="17"/>
  <c r="BH66" i="14"/>
  <c r="Q59" i="17"/>
  <c r="BH59" i="14"/>
  <c r="Q52" i="17"/>
  <c r="BH52" i="14"/>
  <c r="Q37" i="17"/>
  <c r="BH37" i="14"/>
  <c r="Q31" i="17"/>
  <c r="BH31" i="14"/>
  <c r="Q24" i="17"/>
  <c r="BH24" i="14"/>
  <c r="Q17" i="17"/>
  <c r="BH17" i="14"/>
  <c r="Q5" i="17"/>
  <c r="BH5" i="14"/>
  <c r="Q147" i="17"/>
  <c r="BH147" i="14"/>
  <c r="Q115" i="17"/>
  <c r="BH115" i="14"/>
  <c r="Q92" i="17"/>
  <c r="BH92" i="14"/>
  <c r="Q70" i="17"/>
  <c r="BH70" i="14"/>
  <c r="Q42" i="17"/>
  <c r="BH42" i="14"/>
  <c r="Q8" i="17"/>
  <c r="BH8" i="14"/>
  <c r="Q146" i="17"/>
  <c r="BH146" i="14"/>
  <c r="Q101" i="17"/>
  <c r="BH101" i="14"/>
  <c r="Q69" i="17"/>
  <c r="BH69" i="14"/>
  <c r="Q27" i="17"/>
  <c r="BH27" i="14"/>
  <c r="Q144" i="17"/>
  <c r="BH144" i="14"/>
  <c r="Q113" i="17"/>
  <c r="BH113" i="14"/>
  <c r="Q160" i="17"/>
  <c r="BH160" i="14"/>
  <c r="Q143" i="17"/>
  <c r="BH143" i="14"/>
  <c r="Q152" i="17"/>
  <c r="BH152" i="14"/>
  <c r="Q142" i="17"/>
  <c r="BH142" i="14"/>
  <c r="Q159" i="17"/>
  <c r="BH159" i="14"/>
  <c r="Q148" i="17"/>
  <c r="BH148" i="14"/>
  <c r="Q141" i="17"/>
  <c r="BH141" i="14"/>
  <c r="Q133" i="17"/>
  <c r="BH133" i="14"/>
  <c r="Q125" i="17"/>
  <c r="BH125" i="14"/>
  <c r="Q117" i="17"/>
  <c r="BH117" i="14"/>
  <c r="Q104" i="17"/>
  <c r="BH104" i="14"/>
  <c r="Q94" i="17"/>
  <c r="BH94" i="14"/>
  <c r="Q86" i="17"/>
  <c r="BH86" i="14"/>
  <c r="Q79" i="17"/>
  <c r="BH79" i="14"/>
  <c r="Q72" i="17"/>
  <c r="BH72" i="14"/>
  <c r="Q65" i="17"/>
  <c r="BH65" i="14"/>
  <c r="Q58" i="17"/>
  <c r="BH58" i="14"/>
  <c r="Q51" i="17"/>
  <c r="BH51" i="14"/>
  <c r="Q44" i="17"/>
  <c r="BH44" i="14"/>
  <c r="Q36" i="17"/>
  <c r="BH36" i="14"/>
  <c r="Q30" i="17"/>
  <c r="BH30" i="14"/>
  <c r="Q23" i="17"/>
  <c r="BH23" i="14"/>
  <c r="Q16" i="17"/>
  <c r="BH16" i="14"/>
  <c r="Q10" i="17"/>
  <c r="BH10" i="14"/>
  <c r="Q157" i="17"/>
  <c r="BH157" i="14"/>
  <c r="Q123" i="17"/>
  <c r="BH123" i="14"/>
  <c r="Q84" i="17"/>
  <c r="BH84" i="14"/>
  <c r="Q49" i="17"/>
  <c r="BH49" i="14"/>
  <c r="Q138" i="17"/>
  <c r="BH138" i="14"/>
  <c r="Q62" i="17"/>
  <c r="BH62" i="14"/>
  <c r="Q21" i="17"/>
  <c r="BH21" i="14"/>
  <c r="Q136" i="17"/>
  <c r="BH136" i="14"/>
  <c r="Q158" i="17"/>
  <c r="BH158" i="14"/>
  <c r="Q140" i="17"/>
  <c r="BH140" i="14"/>
  <c r="Q132" i="17"/>
  <c r="BH132" i="14"/>
  <c r="Q124" i="17"/>
  <c r="BH124" i="14"/>
  <c r="Q116" i="17"/>
  <c r="BH116" i="14"/>
  <c r="Q110" i="17"/>
  <c r="BH110" i="14"/>
  <c r="Q103" i="17"/>
  <c r="BH103" i="14"/>
  <c r="Q98" i="17"/>
  <c r="BH98" i="14"/>
  <c r="Q93" i="17"/>
  <c r="BH93" i="14"/>
  <c r="Q85" i="17"/>
  <c r="BH85" i="14"/>
  <c r="Q78" i="17"/>
  <c r="BH78" i="14"/>
  <c r="Q71" i="17"/>
  <c r="BH71" i="14"/>
  <c r="Q64" i="17"/>
  <c r="BH64" i="14"/>
  <c r="Q57" i="17"/>
  <c r="BH57" i="14"/>
  <c r="Q50" i="17"/>
  <c r="BH50" i="14"/>
  <c r="Q43" i="17"/>
  <c r="BH43" i="14"/>
  <c r="Q35" i="17"/>
  <c r="BH35" i="14"/>
  <c r="Q29" i="17"/>
  <c r="BH29" i="14"/>
  <c r="Q22" i="17"/>
  <c r="BH22" i="14"/>
  <c r="Q15" i="17"/>
  <c r="BH15" i="14"/>
  <c r="Q9" i="17"/>
  <c r="BH9" i="14"/>
  <c r="Q4" i="17"/>
  <c r="BH4" i="14"/>
  <c r="I153" i="17"/>
  <c r="I16" i="17"/>
  <c r="I148" i="17"/>
  <c r="I61" i="17"/>
  <c r="I13" i="17"/>
  <c r="I36" i="17"/>
  <c r="I68" i="17"/>
  <c r="I57" i="17"/>
  <c r="I11" i="17"/>
  <c r="I150" i="17"/>
  <c r="I50" i="17"/>
  <c r="I22" i="17"/>
  <c r="I140" i="17"/>
  <c r="I137" i="17"/>
  <c r="I48" i="17"/>
  <c r="I63" i="17"/>
  <c r="I104" i="17"/>
  <c r="I52" i="17"/>
  <c r="I161" i="17"/>
  <c r="I136" i="17"/>
  <c r="I60" i="17"/>
  <c r="I28" i="17"/>
  <c r="I112" i="17"/>
  <c r="I155" i="17"/>
  <c r="I147" i="17"/>
  <c r="I117" i="17"/>
  <c r="I91" i="17"/>
  <c r="I53" i="17"/>
  <c r="I144" i="17"/>
  <c r="I41" i="17"/>
  <c r="I62" i="17"/>
  <c r="I100" i="17"/>
  <c r="I132" i="17"/>
  <c r="I142" i="17"/>
  <c r="I76" i="17"/>
  <c r="I83" i="17"/>
  <c r="I29" i="17"/>
  <c r="I160" i="17"/>
  <c r="I156" i="17"/>
  <c r="I84" i="17"/>
  <c r="I66" i="17"/>
  <c r="I122" i="17"/>
  <c r="I70" i="17"/>
  <c r="I81" i="17"/>
  <c r="I47" i="17"/>
  <c r="I42" i="17"/>
  <c r="I49" i="17"/>
  <c r="I99" i="17"/>
  <c r="I164" i="17"/>
  <c r="I106" i="17"/>
  <c r="I79" i="17"/>
  <c r="I129" i="17"/>
  <c r="I123" i="17"/>
  <c r="I133" i="17"/>
  <c r="I67" i="17"/>
  <c r="I118" i="17"/>
  <c r="I25" i="17"/>
  <c r="I88" i="17"/>
  <c r="I89" i="17"/>
  <c r="I39" i="17"/>
  <c r="I37" i="17"/>
  <c r="I72" i="17"/>
  <c r="I20" i="17"/>
  <c r="I65" i="17"/>
  <c r="I40" i="17"/>
  <c r="I115" i="17"/>
  <c r="I58" i="17"/>
  <c r="I119" i="17"/>
  <c r="I14" i="17"/>
  <c r="I7" i="17"/>
  <c r="I80" i="17"/>
  <c r="I21" i="17"/>
  <c r="I151" i="17"/>
  <c r="I30" i="17"/>
  <c r="I45" i="17"/>
  <c r="I131" i="17"/>
  <c r="I10" i="17"/>
  <c r="I18" i="17"/>
  <c r="I64" i="17"/>
  <c r="I130" i="17"/>
  <c r="I149" i="17"/>
  <c r="I113" i="17"/>
  <c r="I141" i="17"/>
  <c r="I111" i="17"/>
  <c r="I102" i="17"/>
  <c r="I157" i="17"/>
  <c r="I43" i="17"/>
  <c r="I120" i="17"/>
  <c r="I146" i="17"/>
  <c r="I15" i="17"/>
  <c r="I19" i="17"/>
  <c r="I23" i="17"/>
  <c r="I159" i="17"/>
  <c r="I95" i="17"/>
  <c r="I90" i="17"/>
  <c r="I51" i="17"/>
  <c r="I134" i="17"/>
  <c r="I9" i="17"/>
  <c r="I94" i="17"/>
  <c r="I152" i="17"/>
  <c r="I162" i="17"/>
  <c r="I31" i="17"/>
  <c r="I93" i="17"/>
  <c r="I139" i="17"/>
  <c r="I107" i="17"/>
  <c r="I154" i="17"/>
  <c r="I124" i="17"/>
  <c r="I35" i="17"/>
  <c r="I105" i="17"/>
  <c r="I24" i="17"/>
  <c r="I103" i="17"/>
  <c r="I4" i="17"/>
  <c r="I98" i="17"/>
  <c r="I32" i="17"/>
  <c r="I158" i="17"/>
  <c r="I3" i="17"/>
  <c r="I82" i="17"/>
  <c r="I77" i="17"/>
  <c r="I110" i="17"/>
  <c r="I55" i="17"/>
  <c r="I163" i="17"/>
  <c r="I108" i="17"/>
  <c r="I143" i="17"/>
  <c r="I114" i="17"/>
  <c r="I127" i="17"/>
  <c r="I54" i="17"/>
  <c r="I69" i="17"/>
  <c r="I12" i="17"/>
  <c r="I96" i="17"/>
  <c r="I38" i="17"/>
  <c r="I27" i="17"/>
  <c r="I97" i="17"/>
  <c r="I78" i="17"/>
  <c r="I59" i="17"/>
  <c r="I138" i="17"/>
  <c r="I135" i="17"/>
  <c r="I87" i="17"/>
  <c r="I56" i="17"/>
  <c r="I46" i="17"/>
  <c r="I33" i="17"/>
  <c r="I92" i="17"/>
  <c r="I34" i="17"/>
  <c r="I6" i="17"/>
  <c r="I101" i="17"/>
  <c r="I44" i="17"/>
  <c r="I126" i="17"/>
  <c r="I8" i="17"/>
  <c r="I71" i="17"/>
  <c r="I116" i="17"/>
  <c r="I125" i="17"/>
  <c r="I17" i="17"/>
  <c r="I26" i="17"/>
  <c r="I128" i="17"/>
  <c r="I121" i="17"/>
  <c r="I5" i="17"/>
  <c r="I145" i="17"/>
  <c r="I85" i="17"/>
  <c r="I109" i="17"/>
  <c r="I75" i="17"/>
  <c r="I74" i="17"/>
  <c r="I86" i="17"/>
  <c r="I73" i="17"/>
  <c r="AP2" i="14"/>
  <c r="I2" i="17" l="1"/>
  <c r="AL3" i="11"/>
  <c r="AL4" i="11"/>
  <c r="AL5" i="11"/>
  <c r="AL6" i="11"/>
  <c r="AL7" i="11"/>
  <c r="AL8" i="11"/>
  <c r="AL9" i="11"/>
  <c r="AL10" i="11"/>
  <c r="AL11" i="11"/>
  <c r="AL12" i="11"/>
  <c r="AL13" i="11"/>
  <c r="AL14" i="11"/>
  <c r="AL15" i="11"/>
  <c r="AL16" i="11"/>
  <c r="AL17" i="11"/>
  <c r="AL18" i="11"/>
  <c r="AL19" i="11"/>
  <c r="AL20" i="11"/>
  <c r="AL21" i="11"/>
  <c r="AL22" i="11"/>
  <c r="AL23" i="11"/>
  <c r="AL24" i="11"/>
  <c r="AL25" i="11"/>
  <c r="AL26" i="11"/>
  <c r="AL27" i="11"/>
  <c r="AL28" i="11"/>
  <c r="AL29" i="11"/>
  <c r="AL30" i="11"/>
  <c r="AL31" i="11"/>
  <c r="AL32" i="11"/>
  <c r="AL33" i="11"/>
  <c r="AL34" i="11"/>
  <c r="AL35" i="11"/>
  <c r="AL36" i="11"/>
  <c r="AL37" i="11"/>
  <c r="AL38" i="11"/>
  <c r="AL39" i="11"/>
  <c r="AL40" i="11"/>
  <c r="AL41" i="11"/>
  <c r="AL42" i="11"/>
  <c r="AL43" i="11"/>
  <c r="AL44" i="11"/>
  <c r="AL45" i="11"/>
  <c r="AL46" i="11"/>
  <c r="AL47" i="11"/>
  <c r="AL48" i="11"/>
  <c r="AL49" i="11"/>
  <c r="AL50" i="11"/>
  <c r="AL51" i="11"/>
  <c r="AL52" i="11"/>
  <c r="AL53" i="11"/>
  <c r="AL54" i="11"/>
  <c r="AL55" i="11"/>
  <c r="AL56" i="11"/>
  <c r="AL57" i="11"/>
  <c r="AL58" i="11"/>
  <c r="AL59" i="11"/>
  <c r="AL60" i="11"/>
  <c r="AL61" i="11"/>
  <c r="AL62" i="11"/>
  <c r="AL63" i="11"/>
  <c r="AL64" i="11"/>
  <c r="AL65" i="11"/>
  <c r="AL66" i="11"/>
  <c r="AL67" i="11"/>
  <c r="AL68" i="11"/>
  <c r="AL69" i="11"/>
  <c r="AL70" i="11"/>
  <c r="AL71" i="11"/>
  <c r="AL72" i="11"/>
  <c r="AL73" i="11"/>
  <c r="AL74" i="11"/>
  <c r="AL75" i="11"/>
  <c r="AL76" i="11"/>
  <c r="AL77" i="11"/>
  <c r="AL78" i="11"/>
  <c r="AL79" i="11"/>
  <c r="AL80" i="11"/>
  <c r="AL81" i="11"/>
  <c r="AL82" i="11"/>
  <c r="AL83" i="11"/>
  <c r="AL84" i="11"/>
  <c r="AL85" i="11"/>
  <c r="AL86" i="11"/>
  <c r="AL87" i="11"/>
  <c r="AL88" i="11"/>
  <c r="AL89" i="11"/>
  <c r="AL90" i="11"/>
  <c r="AL91" i="11"/>
  <c r="AL92" i="11"/>
  <c r="AL93" i="11"/>
  <c r="AL94" i="11"/>
  <c r="AL95" i="11"/>
  <c r="AL96" i="11"/>
  <c r="AL97" i="11"/>
  <c r="AL98" i="11"/>
  <c r="AL99" i="11"/>
  <c r="AL100" i="11"/>
  <c r="AL101" i="11"/>
  <c r="AL102" i="11"/>
  <c r="AL103" i="11"/>
  <c r="AL104" i="11"/>
  <c r="AL105" i="11"/>
  <c r="AL106" i="11"/>
  <c r="AL107" i="11"/>
  <c r="AL108" i="11"/>
  <c r="AL109" i="11"/>
  <c r="AL110" i="11"/>
  <c r="AL111" i="11"/>
  <c r="AL112" i="11"/>
  <c r="AL113" i="11"/>
  <c r="AL114" i="11"/>
  <c r="AL115" i="11"/>
  <c r="AL116" i="11"/>
  <c r="AL117" i="11"/>
  <c r="AL118" i="11"/>
  <c r="AL119" i="11"/>
  <c r="AL120" i="11"/>
  <c r="AL121" i="11"/>
  <c r="AL122" i="11"/>
  <c r="AL123" i="11"/>
  <c r="AL124" i="11"/>
  <c r="AL125" i="11"/>
  <c r="AL126" i="11"/>
  <c r="AL127" i="11"/>
  <c r="AL128" i="11"/>
  <c r="AL129" i="11"/>
  <c r="AL130" i="11"/>
  <c r="AL131" i="11"/>
  <c r="AL132" i="11"/>
  <c r="AL133" i="11"/>
  <c r="AL134" i="11"/>
  <c r="AL135" i="11"/>
  <c r="AL136" i="11"/>
  <c r="AL137" i="11"/>
  <c r="AL138" i="11"/>
  <c r="AL139" i="11"/>
  <c r="AL140" i="11"/>
  <c r="AL141" i="11"/>
  <c r="AL142" i="11"/>
  <c r="AL143" i="11"/>
  <c r="AL144" i="11"/>
  <c r="AL145" i="11"/>
  <c r="AL146" i="11"/>
  <c r="AL147" i="11"/>
  <c r="AL148" i="11"/>
  <c r="AL149" i="11"/>
  <c r="AL150" i="11"/>
  <c r="AL151" i="11"/>
  <c r="AL152" i="11"/>
  <c r="AL153" i="11"/>
  <c r="AL154" i="11"/>
  <c r="AL155" i="11"/>
  <c r="AL156" i="11"/>
  <c r="AL157" i="11"/>
  <c r="AL158" i="11"/>
  <c r="AL159" i="11"/>
  <c r="AL160" i="11"/>
  <c r="AL161" i="11"/>
  <c r="AL162" i="11"/>
  <c r="AL163" i="11"/>
  <c r="AL164" i="11"/>
  <c r="AL2" i="11"/>
  <c r="AF3" i="11"/>
  <c r="AF4" i="11"/>
  <c r="AF5" i="11"/>
  <c r="AF6" i="11"/>
  <c r="AF7" i="11"/>
  <c r="AF8" i="11"/>
  <c r="AF9" i="11"/>
  <c r="AF10" i="11"/>
  <c r="AF11" i="11"/>
  <c r="AF12" i="11"/>
  <c r="AF13" i="11"/>
  <c r="AF14" i="11"/>
  <c r="AF15" i="11"/>
  <c r="AF16" i="11"/>
  <c r="AF17" i="11"/>
  <c r="AF18" i="11"/>
  <c r="AF19" i="11"/>
  <c r="AF20" i="11"/>
  <c r="AF21" i="11"/>
  <c r="AF22" i="11"/>
  <c r="AF23" i="11"/>
  <c r="AF24" i="11"/>
  <c r="AF25" i="11"/>
  <c r="AF26" i="11"/>
  <c r="AF27" i="11"/>
  <c r="AF28" i="11"/>
  <c r="AF29" i="11"/>
  <c r="AF30" i="11"/>
  <c r="AF31" i="11"/>
  <c r="AF32" i="11"/>
  <c r="AF33" i="11"/>
  <c r="AF34" i="11"/>
  <c r="AF35" i="11"/>
  <c r="AF36" i="11"/>
  <c r="AF37" i="11"/>
  <c r="AF38" i="11"/>
  <c r="AF39" i="11"/>
  <c r="AF40" i="11"/>
  <c r="AF41" i="11"/>
  <c r="AF42" i="11"/>
  <c r="AF43" i="11"/>
  <c r="AF44" i="11"/>
  <c r="AF45" i="11"/>
  <c r="AF46" i="11"/>
  <c r="AF47" i="11"/>
  <c r="AF48" i="11"/>
  <c r="AF49" i="11"/>
  <c r="AF50" i="11"/>
  <c r="AF51" i="11"/>
  <c r="AF52" i="11"/>
  <c r="AF53" i="11"/>
  <c r="AF54" i="11"/>
  <c r="AF55" i="11"/>
  <c r="AF56" i="11"/>
  <c r="AF57" i="11"/>
  <c r="AF58" i="11"/>
  <c r="AF59" i="11"/>
  <c r="AF60" i="11"/>
  <c r="AF61" i="11"/>
  <c r="AF62" i="11"/>
  <c r="AF63" i="11"/>
  <c r="AF64" i="11"/>
  <c r="AF65" i="11"/>
  <c r="AF66" i="11"/>
  <c r="AF67" i="11"/>
  <c r="AF68" i="11"/>
  <c r="AF69" i="11"/>
  <c r="AF70" i="11"/>
  <c r="AF71" i="11"/>
  <c r="AF72" i="11"/>
  <c r="AF73" i="11"/>
  <c r="AF74" i="11"/>
  <c r="AF75" i="11"/>
  <c r="AF76" i="11"/>
  <c r="AF77" i="11"/>
  <c r="AF78" i="11"/>
  <c r="AF79" i="11"/>
  <c r="AF80" i="11"/>
  <c r="AF81" i="11"/>
  <c r="AF82" i="11"/>
  <c r="AF83" i="11"/>
  <c r="AF84" i="11"/>
  <c r="AF85" i="11"/>
  <c r="AF86" i="11"/>
  <c r="AF87" i="11"/>
  <c r="AF88" i="11"/>
  <c r="AF89" i="11"/>
  <c r="AF90" i="11"/>
  <c r="AF91" i="11"/>
  <c r="AF92" i="11"/>
  <c r="AF93" i="11"/>
  <c r="AF94" i="11"/>
  <c r="AF95" i="11"/>
  <c r="AF96" i="11"/>
  <c r="AF97" i="11"/>
  <c r="AF98" i="11"/>
  <c r="AF99" i="11"/>
  <c r="AF100" i="11"/>
  <c r="AF101" i="11"/>
  <c r="AF102" i="11"/>
  <c r="AF103" i="11"/>
  <c r="AF104" i="11"/>
  <c r="AF105" i="11"/>
  <c r="AF106" i="11"/>
  <c r="AF107" i="11"/>
  <c r="AF108" i="11"/>
  <c r="AF109" i="11"/>
  <c r="AF110" i="11"/>
  <c r="AF111" i="11"/>
  <c r="AF112" i="11"/>
  <c r="AF113" i="11"/>
  <c r="AF114" i="11"/>
  <c r="AF115" i="11"/>
  <c r="AF116" i="11"/>
  <c r="AF117" i="11"/>
  <c r="AF118" i="11"/>
  <c r="AF119" i="11"/>
  <c r="AF120" i="11"/>
  <c r="AF121" i="11"/>
  <c r="AF122" i="11"/>
  <c r="AF123" i="11"/>
  <c r="AF124" i="11"/>
  <c r="AF125" i="11"/>
  <c r="AF126" i="11"/>
  <c r="AF127" i="11"/>
  <c r="AF128" i="11"/>
  <c r="AF129" i="11"/>
  <c r="AF130" i="11"/>
  <c r="AF131" i="11"/>
  <c r="AF132" i="11"/>
  <c r="AF133" i="11"/>
  <c r="AF134" i="11"/>
  <c r="AF135" i="11"/>
  <c r="AF136" i="11"/>
  <c r="AF137" i="11"/>
  <c r="AF138" i="11"/>
  <c r="AF139" i="11"/>
  <c r="AF140" i="11"/>
  <c r="AF141" i="11"/>
  <c r="AF142" i="11"/>
  <c r="AF143" i="11"/>
  <c r="AF144" i="11"/>
  <c r="AF145" i="11"/>
  <c r="AF146" i="11"/>
  <c r="AF147" i="11"/>
  <c r="AF148" i="11"/>
  <c r="AF149" i="11"/>
  <c r="AF150" i="11"/>
  <c r="AF151" i="11"/>
  <c r="AF152" i="11"/>
  <c r="AF153" i="11"/>
  <c r="AF154" i="11"/>
  <c r="AF155" i="11"/>
  <c r="AF156" i="11"/>
  <c r="AF157" i="11"/>
  <c r="AF158" i="11"/>
  <c r="AF159" i="11"/>
  <c r="AF160" i="11"/>
  <c r="AF161" i="11"/>
  <c r="AF162" i="11"/>
  <c r="AF163" i="11"/>
  <c r="AF164" i="11"/>
  <c r="AF2" i="11"/>
  <c r="AC3" i="11"/>
  <c r="AC4" i="11"/>
  <c r="AC5" i="11"/>
  <c r="AC6" i="11"/>
  <c r="AC7" i="11"/>
  <c r="AC8" i="11"/>
  <c r="AC9" i="11"/>
  <c r="AC10" i="11"/>
  <c r="AC11" i="11"/>
  <c r="AC12" i="11"/>
  <c r="AC13" i="11"/>
  <c r="AC14" i="11"/>
  <c r="AC15" i="11"/>
  <c r="AC16" i="11"/>
  <c r="AC17" i="11"/>
  <c r="AC18" i="11"/>
  <c r="AC19" i="11"/>
  <c r="AC20" i="11"/>
  <c r="AC21" i="11"/>
  <c r="AC22" i="11"/>
  <c r="AC23" i="11"/>
  <c r="AC24" i="11"/>
  <c r="AC25" i="11"/>
  <c r="AC26" i="11"/>
  <c r="AC27" i="11"/>
  <c r="AC28" i="11"/>
  <c r="AC29" i="11"/>
  <c r="AC30" i="11"/>
  <c r="AC31" i="11"/>
  <c r="AC32" i="11"/>
  <c r="AC33" i="11"/>
  <c r="AC34" i="11"/>
  <c r="AC35" i="11"/>
  <c r="AC36" i="11"/>
  <c r="AC37" i="11"/>
  <c r="AC38" i="11"/>
  <c r="AC39" i="11"/>
  <c r="AC40" i="11"/>
  <c r="AC41" i="11"/>
  <c r="AC42" i="11"/>
  <c r="AC43" i="11"/>
  <c r="AC44" i="11"/>
  <c r="AC45" i="11"/>
  <c r="AC46" i="11"/>
  <c r="AC47" i="11"/>
  <c r="AC48" i="11"/>
  <c r="AC49" i="11"/>
  <c r="AC50" i="11"/>
  <c r="AC51" i="11"/>
  <c r="AC52" i="11"/>
  <c r="AC53" i="11"/>
  <c r="AC54" i="11"/>
  <c r="AC55" i="11"/>
  <c r="AC56" i="11"/>
  <c r="AC57" i="11"/>
  <c r="AC58" i="11"/>
  <c r="AC59" i="11"/>
  <c r="AC60" i="11"/>
  <c r="AC61" i="11"/>
  <c r="AC62" i="11"/>
  <c r="AC63" i="11"/>
  <c r="AC64" i="11"/>
  <c r="AC65" i="11"/>
  <c r="AC66" i="11"/>
  <c r="AC67" i="11"/>
  <c r="AC68" i="11"/>
  <c r="AC69" i="11"/>
  <c r="AC70" i="11"/>
  <c r="AC71" i="11"/>
  <c r="AC72" i="11"/>
  <c r="AC73" i="11"/>
  <c r="AC74" i="11"/>
  <c r="AC75" i="11"/>
  <c r="AC76" i="11"/>
  <c r="AC77" i="11"/>
  <c r="AC78" i="11"/>
  <c r="AC79" i="11"/>
  <c r="AC80" i="11"/>
  <c r="AC81" i="11"/>
  <c r="AC82" i="11"/>
  <c r="AC83" i="11"/>
  <c r="AC84" i="11"/>
  <c r="AC85" i="11"/>
  <c r="AC86" i="11"/>
  <c r="AC87" i="11"/>
  <c r="AC88" i="11"/>
  <c r="AC89" i="11"/>
  <c r="AC90" i="11"/>
  <c r="AC91" i="11"/>
  <c r="AC92" i="11"/>
  <c r="AC93" i="11"/>
  <c r="AC94" i="11"/>
  <c r="AC95" i="11"/>
  <c r="AC96" i="11"/>
  <c r="AC97" i="11"/>
  <c r="AC98" i="11"/>
  <c r="AC99" i="11"/>
  <c r="AC100" i="11"/>
  <c r="AC101" i="11"/>
  <c r="AC102" i="11"/>
  <c r="AC103" i="11"/>
  <c r="AC104" i="11"/>
  <c r="AC105" i="11"/>
  <c r="AC106" i="11"/>
  <c r="AC107" i="11"/>
  <c r="AC108" i="11"/>
  <c r="AC109" i="11"/>
  <c r="AC110" i="11"/>
  <c r="AC111" i="11"/>
  <c r="AC112" i="11"/>
  <c r="AC113" i="11"/>
  <c r="AC114" i="11"/>
  <c r="AC115" i="11"/>
  <c r="AC116" i="11"/>
  <c r="AC117" i="11"/>
  <c r="AC118" i="11"/>
  <c r="AC119" i="11"/>
  <c r="AC120" i="11"/>
  <c r="AC121" i="11"/>
  <c r="AC122" i="11"/>
  <c r="AC123" i="11"/>
  <c r="AC124" i="11"/>
  <c r="AC125" i="11"/>
  <c r="AC126" i="11"/>
  <c r="AC127" i="11"/>
  <c r="AC128" i="11"/>
  <c r="AC129" i="11"/>
  <c r="AC130" i="11"/>
  <c r="AC131" i="11"/>
  <c r="AC132" i="11"/>
  <c r="AC133" i="11"/>
  <c r="AC134" i="11"/>
  <c r="AC135" i="11"/>
  <c r="AC136" i="11"/>
  <c r="AC137" i="11"/>
  <c r="AC138" i="11"/>
  <c r="AC139" i="11"/>
  <c r="AC140" i="11"/>
  <c r="AC141" i="11"/>
  <c r="AC142" i="11"/>
  <c r="AC143" i="11"/>
  <c r="AC144" i="11"/>
  <c r="AC145" i="11"/>
  <c r="AC146" i="11"/>
  <c r="AC147" i="11"/>
  <c r="AC148" i="11"/>
  <c r="AC149" i="11"/>
  <c r="AC150" i="11"/>
  <c r="AC151" i="11"/>
  <c r="AC152" i="11"/>
  <c r="AC153" i="11"/>
  <c r="AC154" i="11"/>
  <c r="AC155" i="11"/>
  <c r="AC156" i="11"/>
  <c r="AC157" i="11"/>
  <c r="AC158" i="11"/>
  <c r="AC159" i="11"/>
  <c r="AC160" i="11"/>
  <c r="AC161" i="11"/>
  <c r="AC162" i="11"/>
  <c r="AC163" i="11"/>
  <c r="AC164" i="11"/>
  <c r="Z3" i="11"/>
  <c r="Z4" i="11"/>
  <c r="Z5" i="11"/>
  <c r="Z6" i="11"/>
  <c r="Z7" i="11"/>
  <c r="Z8" i="11"/>
  <c r="Z9" i="11"/>
  <c r="Z10" i="11"/>
  <c r="Z11" i="11"/>
  <c r="Z12" i="11"/>
  <c r="Z13" i="11"/>
  <c r="Z14" i="11"/>
  <c r="Z15" i="11"/>
  <c r="Z16" i="11"/>
  <c r="Z17" i="11"/>
  <c r="Z18" i="11"/>
  <c r="Z19" i="11"/>
  <c r="Z20" i="11"/>
  <c r="Z21" i="11"/>
  <c r="Z22" i="11"/>
  <c r="Z23" i="11"/>
  <c r="Z24" i="11"/>
  <c r="Z25" i="11"/>
  <c r="Z26" i="11"/>
  <c r="Z27" i="11"/>
  <c r="Z28" i="11"/>
  <c r="Z29" i="11"/>
  <c r="Z30" i="11"/>
  <c r="Z31" i="11"/>
  <c r="Z32" i="11"/>
  <c r="Z33" i="11"/>
  <c r="Z34" i="11"/>
  <c r="Z35" i="11"/>
  <c r="Z36" i="11"/>
  <c r="Z37" i="11"/>
  <c r="Z38" i="11"/>
  <c r="Z39" i="11"/>
  <c r="Z40" i="11"/>
  <c r="Z41" i="11"/>
  <c r="Z42" i="11"/>
  <c r="Z43" i="11"/>
  <c r="Z44" i="11"/>
  <c r="Z45" i="11"/>
  <c r="Z46" i="11"/>
  <c r="Z47" i="11"/>
  <c r="Z48" i="11"/>
  <c r="Z49" i="11"/>
  <c r="Z50" i="11"/>
  <c r="Z51" i="11"/>
  <c r="Z52" i="11"/>
  <c r="Z53" i="11"/>
  <c r="Z54" i="11"/>
  <c r="Z55" i="11"/>
  <c r="Z56" i="11"/>
  <c r="Z57" i="11"/>
  <c r="Z58" i="11"/>
  <c r="Z59" i="11"/>
  <c r="Z60" i="11"/>
  <c r="Z61" i="11"/>
  <c r="Z62" i="11"/>
  <c r="Z63" i="11"/>
  <c r="Z64" i="11"/>
  <c r="Z65" i="11"/>
  <c r="Z66" i="11"/>
  <c r="Z67" i="11"/>
  <c r="Z68" i="11"/>
  <c r="Z69" i="11"/>
  <c r="Z70" i="11"/>
  <c r="Z71" i="11"/>
  <c r="Z72" i="11"/>
  <c r="Z73" i="11"/>
  <c r="Z74" i="11"/>
  <c r="Z75" i="11"/>
  <c r="Z76" i="11"/>
  <c r="Z77" i="11"/>
  <c r="Z78" i="11"/>
  <c r="Z79" i="11"/>
  <c r="Z80" i="11"/>
  <c r="Z81" i="11"/>
  <c r="Z82" i="11"/>
  <c r="Z83" i="11"/>
  <c r="Z84" i="11"/>
  <c r="Z85" i="11"/>
  <c r="Z86" i="11"/>
  <c r="Z87" i="11"/>
  <c r="Z88" i="11"/>
  <c r="Z89" i="11"/>
  <c r="Z90" i="11"/>
  <c r="Z91" i="11"/>
  <c r="Z92" i="11"/>
  <c r="Z93" i="11"/>
  <c r="Z94" i="11"/>
  <c r="Z95" i="11"/>
  <c r="Z96" i="11"/>
  <c r="Z97" i="11"/>
  <c r="Z98" i="11"/>
  <c r="Z99" i="11"/>
  <c r="Z100" i="11"/>
  <c r="Z101" i="11"/>
  <c r="Z102" i="11"/>
  <c r="Z103" i="11"/>
  <c r="Z104" i="11"/>
  <c r="Z105" i="11"/>
  <c r="Z106" i="11"/>
  <c r="Z107" i="11"/>
  <c r="Z108" i="11"/>
  <c r="Z109" i="11"/>
  <c r="Z110" i="11"/>
  <c r="Z111" i="11"/>
  <c r="Z112" i="11"/>
  <c r="Z113" i="11"/>
  <c r="Z114" i="11"/>
  <c r="Z115" i="11"/>
  <c r="Z116" i="11"/>
  <c r="Z117" i="11"/>
  <c r="Z118" i="11"/>
  <c r="Z119" i="11"/>
  <c r="Z120" i="11"/>
  <c r="Z121" i="11"/>
  <c r="Z122" i="11"/>
  <c r="Z123" i="11"/>
  <c r="Z124" i="11"/>
  <c r="Z125" i="11"/>
  <c r="Z126" i="11"/>
  <c r="Z127" i="11"/>
  <c r="Z128" i="11"/>
  <c r="Z129" i="11"/>
  <c r="Z130" i="11"/>
  <c r="Z131" i="11"/>
  <c r="Z132" i="11"/>
  <c r="Z133" i="11"/>
  <c r="Z134" i="11"/>
  <c r="Z135" i="11"/>
  <c r="Z136" i="11"/>
  <c r="Z137" i="11"/>
  <c r="Z138" i="11"/>
  <c r="Z139" i="11"/>
  <c r="Z140" i="11"/>
  <c r="Z141" i="11"/>
  <c r="Z142" i="11"/>
  <c r="Z143" i="11"/>
  <c r="Z144" i="11"/>
  <c r="Z145" i="11"/>
  <c r="Z146" i="11"/>
  <c r="Z147" i="11"/>
  <c r="Z148" i="11"/>
  <c r="Z149" i="11"/>
  <c r="Z150" i="11"/>
  <c r="Z151" i="11"/>
  <c r="Z152" i="11"/>
  <c r="Z153" i="11"/>
  <c r="Z154" i="11"/>
  <c r="Z155" i="11"/>
  <c r="Z156" i="11"/>
  <c r="Z157" i="11"/>
  <c r="Z158" i="11"/>
  <c r="Z159" i="11"/>
  <c r="Z160" i="11"/>
  <c r="Z161" i="11"/>
  <c r="Z162" i="11"/>
  <c r="Z163" i="11"/>
  <c r="Z164" i="11"/>
  <c r="W3" i="11"/>
  <c r="W4" i="11"/>
  <c r="W5" i="11"/>
  <c r="W6"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1" i="11"/>
  <c r="W82" i="11"/>
  <c r="W83" i="11"/>
  <c r="W84" i="11"/>
  <c r="W85" i="11"/>
  <c r="W86" i="11"/>
  <c r="W87" i="11"/>
  <c r="W88" i="11"/>
  <c r="W89" i="11"/>
  <c r="W90" i="11"/>
  <c r="W91" i="11"/>
  <c r="W92" i="11"/>
  <c r="W93" i="11"/>
  <c r="W94" i="11"/>
  <c r="W95" i="11"/>
  <c r="W96" i="11"/>
  <c r="W97" i="11"/>
  <c r="W98" i="11"/>
  <c r="W99" i="11"/>
  <c r="W100" i="11"/>
  <c r="W101" i="11"/>
  <c r="W102" i="11"/>
  <c r="W103" i="11"/>
  <c r="W104" i="11"/>
  <c r="W105" i="11"/>
  <c r="W106" i="11"/>
  <c r="W107" i="11"/>
  <c r="W108" i="11"/>
  <c r="W109" i="11"/>
  <c r="W110" i="11"/>
  <c r="W111" i="11"/>
  <c r="W112" i="11"/>
  <c r="W113" i="11"/>
  <c r="W114" i="11"/>
  <c r="W115" i="11"/>
  <c r="W116" i="11"/>
  <c r="W117" i="11"/>
  <c r="W118" i="11"/>
  <c r="W119" i="11"/>
  <c r="W120" i="11"/>
  <c r="W121" i="11"/>
  <c r="W122" i="11"/>
  <c r="W123" i="11"/>
  <c r="W124" i="11"/>
  <c r="W125" i="11"/>
  <c r="W126" i="11"/>
  <c r="W127" i="11"/>
  <c r="W128" i="11"/>
  <c r="W129" i="11"/>
  <c r="W130" i="11"/>
  <c r="W131" i="11"/>
  <c r="W132" i="11"/>
  <c r="W133" i="11"/>
  <c r="W134" i="11"/>
  <c r="W135" i="11"/>
  <c r="W136" i="11"/>
  <c r="W137" i="11"/>
  <c r="W138" i="11"/>
  <c r="W139" i="11"/>
  <c r="W140" i="11"/>
  <c r="W141" i="11"/>
  <c r="W142" i="11"/>
  <c r="W143" i="11"/>
  <c r="W144" i="11"/>
  <c r="W145" i="11"/>
  <c r="W146" i="11"/>
  <c r="W147" i="11"/>
  <c r="W148" i="11"/>
  <c r="W149" i="11"/>
  <c r="W150" i="11"/>
  <c r="W151" i="11"/>
  <c r="W152" i="11"/>
  <c r="W153" i="11"/>
  <c r="W154" i="11"/>
  <c r="W155" i="11"/>
  <c r="W156" i="11"/>
  <c r="W157" i="11"/>
  <c r="W158" i="11"/>
  <c r="W159" i="11"/>
  <c r="W160" i="11"/>
  <c r="W161" i="11"/>
  <c r="W162" i="11"/>
  <c r="W163" i="11"/>
  <c r="W164" i="11"/>
  <c r="AC2" i="11"/>
  <c r="Z2" i="11"/>
  <c r="W2" i="11"/>
  <c r="AI3" i="11"/>
  <c r="AI4" i="11"/>
  <c r="AI5" i="11"/>
  <c r="AI6" i="11"/>
  <c r="AI7" i="11"/>
  <c r="AI8" i="11"/>
  <c r="AI9" i="11"/>
  <c r="AI10" i="11"/>
  <c r="AI11" i="11"/>
  <c r="AI12" i="11"/>
  <c r="AI13" i="11"/>
  <c r="AI14" i="11"/>
  <c r="AI15" i="11"/>
  <c r="AI16" i="11"/>
  <c r="AI17" i="11"/>
  <c r="AI18" i="11"/>
  <c r="AI19" i="11"/>
  <c r="AI20" i="11"/>
  <c r="AI21" i="11"/>
  <c r="AI22" i="11"/>
  <c r="AI23" i="11"/>
  <c r="AI24" i="11"/>
  <c r="AI25" i="11"/>
  <c r="AI26" i="11"/>
  <c r="AI27" i="11"/>
  <c r="AI28" i="11"/>
  <c r="AI29" i="11"/>
  <c r="AI30" i="11"/>
  <c r="AI31" i="11"/>
  <c r="AI32" i="11"/>
  <c r="AI33" i="11"/>
  <c r="AI34" i="11"/>
  <c r="AI35" i="11"/>
  <c r="AI36" i="11"/>
  <c r="AI37" i="11"/>
  <c r="AI38" i="11"/>
  <c r="AI39" i="11"/>
  <c r="AI40" i="11"/>
  <c r="AI41" i="11"/>
  <c r="AI42" i="11"/>
  <c r="AI43" i="11"/>
  <c r="AI44" i="11"/>
  <c r="AI45" i="11"/>
  <c r="AI46" i="11"/>
  <c r="AI47" i="11"/>
  <c r="AI48" i="11"/>
  <c r="AI49" i="11"/>
  <c r="AI50" i="11"/>
  <c r="AI51" i="11"/>
  <c r="AI52" i="11"/>
  <c r="AI53" i="11"/>
  <c r="AI54" i="11"/>
  <c r="AI55" i="11"/>
  <c r="AI56" i="11"/>
  <c r="AI57" i="11"/>
  <c r="AI58" i="11"/>
  <c r="AI59" i="11"/>
  <c r="AI60" i="11"/>
  <c r="AI61" i="11"/>
  <c r="AI62" i="11"/>
  <c r="AI63" i="11"/>
  <c r="AI64" i="11"/>
  <c r="AI65" i="11"/>
  <c r="AI66" i="11"/>
  <c r="AI67" i="11"/>
  <c r="AI68" i="11"/>
  <c r="AI69" i="11"/>
  <c r="AI70" i="11"/>
  <c r="AI71" i="11"/>
  <c r="AI72" i="11"/>
  <c r="AI73" i="11"/>
  <c r="AI74" i="11"/>
  <c r="AI75" i="11"/>
  <c r="AI76" i="11"/>
  <c r="AI77" i="11"/>
  <c r="AI78" i="11"/>
  <c r="AI79" i="11"/>
  <c r="AI80" i="11"/>
  <c r="AI81" i="11"/>
  <c r="AI82" i="11"/>
  <c r="AI83" i="11"/>
  <c r="AI84" i="11"/>
  <c r="AI85" i="11"/>
  <c r="AI86" i="11"/>
  <c r="AI87" i="11"/>
  <c r="AI88" i="11"/>
  <c r="AI89" i="11"/>
  <c r="AI90" i="11"/>
  <c r="AI91" i="11"/>
  <c r="AI92" i="11"/>
  <c r="AI93" i="11"/>
  <c r="AI94" i="11"/>
  <c r="AI95" i="11"/>
  <c r="AI96" i="11"/>
  <c r="AI97" i="11"/>
  <c r="AI98" i="11"/>
  <c r="AI99" i="11"/>
  <c r="AI100" i="11"/>
  <c r="AI101" i="11"/>
  <c r="AI102" i="11"/>
  <c r="AI103" i="11"/>
  <c r="AI104" i="11"/>
  <c r="AI105" i="11"/>
  <c r="AI106" i="11"/>
  <c r="AI107" i="11"/>
  <c r="AI108" i="11"/>
  <c r="AI109" i="11"/>
  <c r="AI110" i="11"/>
  <c r="AI111" i="11"/>
  <c r="AI112" i="11"/>
  <c r="AI113" i="11"/>
  <c r="AI114" i="11"/>
  <c r="AI115" i="11"/>
  <c r="AI116" i="11"/>
  <c r="AI117" i="11"/>
  <c r="AI118" i="11"/>
  <c r="AI119" i="11"/>
  <c r="AI120" i="11"/>
  <c r="AI121" i="11"/>
  <c r="AI122" i="11"/>
  <c r="AI123" i="11"/>
  <c r="AI124" i="11"/>
  <c r="AI125" i="11"/>
  <c r="AI126" i="11"/>
  <c r="AI127" i="11"/>
  <c r="AI128" i="11"/>
  <c r="AI129" i="11"/>
  <c r="AI130" i="11"/>
  <c r="AI131" i="11"/>
  <c r="AI132" i="11"/>
  <c r="AI133" i="11"/>
  <c r="AI134" i="11"/>
  <c r="AI135" i="11"/>
  <c r="AI136" i="11"/>
  <c r="AI137" i="11"/>
  <c r="AI138" i="11"/>
  <c r="AI139" i="11"/>
  <c r="AI140" i="11"/>
  <c r="AI141" i="11"/>
  <c r="AI142" i="11"/>
  <c r="AI143" i="11"/>
  <c r="AI144" i="11"/>
  <c r="AI145" i="11"/>
  <c r="AI146" i="11"/>
  <c r="AI147" i="11"/>
  <c r="AI148" i="11"/>
  <c r="AI149" i="11"/>
  <c r="AI150" i="11"/>
  <c r="AI151" i="11"/>
  <c r="AI152" i="11"/>
  <c r="AI153" i="11"/>
  <c r="AI154" i="11"/>
  <c r="AI155" i="11"/>
  <c r="AI156" i="11"/>
  <c r="AI157" i="11"/>
  <c r="AI158" i="11"/>
  <c r="AI159" i="11"/>
  <c r="AI160" i="11"/>
  <c r="AI161" i="11"/>
  <c r="AI162" i="11"/>
  <c r="AI163" i="11"/>
  <c r="AI164" i="11"/>
  <c r="AI2" i="11"/>
  <c r="U163" i="14" l="1"/>
  <c r="U159" i="14"/>
  <c r="U148" i="14"/>
  <c r="U141" i="14"/>
  <c r="U117" i="14"/>
  <c r="U104" i="14"/>
  <c r="U94" i="14"/>
  <c r="U72" i="14"/>
  <c r="U65" i="14"/>
  <c r="U44" i="14"/>
  <c r="U36" i="14"/>
  <c r="U30" i="14"/>
  <c r="U16" i="14"/>
  <c r="M162" i="14"/>
  <c r="M157" i="14"/>
  <c r="M151" i="14"/>
  <c r="M146" i="14"/>
  <c r="M143" i="14"/>
  <c r="M141" i="14"/>
  <c r="M138" i="14"/>
  <c r="M137" i="14"/>
  <c r="M134" i="14"/>
  <c r="M117" i="14"/>
  <c r="M111" i="14"/>
  <c r="M104" i="14"/>
  <c r="M101" i="14"/>
  <c r="M94" i="14"/>
  <c r="M87" i="14"/>
  <c r="M79" i="14"/>
  <c r="M77" i="14"/>
  <c r="M69" i="14"/>
  <c r="M68" i="14"/>
  <c r="M65" i="14"/>
  <c r="M58" i="14"/>
  <c r="M54" i="14"/>
  <c r="M49" i="14"/>
  <c r="M44" i="14"/>
  <c r="M41" i="14"/>
  <c r="M38" i="14"/>
  <c r="M34" i="14"/>
  <c r="M28" i="14"/>
  <c r="M13" i="14"/>
  <c r="M11" i="14"/>
  <c r="M6" i="14"/>
  <c r="M3" i="14"/>
  <c r="O163" i="14"/>
  <c r="O162" i="14"/>
  <c r="O157" i="14"/>
  <c r="O155" i="14"/>
  <c r="O151" i="14"/>
  <c r="O148" i="14"/>
  <c r="O141" i="14"/>
  <c r="O134" i="14"/>
  <c r="O117" i="14"/>
  <c r="O114" i="14"/>
  <c r="O109" i="14"/>
  <c r="O102" i="14"/>
  <c r="O97" i="14"/>
  <c r="O95" i="14"/>
  <c r="O94" i="14"/>
  <c r="AQ94" i="14" s="1"/>
  <c r="O87" i="14"/>
  <c r="O86" i="14"/>
  <c r="O79" i="14"/>
  <c r="O72" i="14"/>
  <c r="O68" i="14"/>
  <c r="O65" i="14"/>
  <c r="O56" i="14"/>
  <c r="O44" i="14"/>
  <c r="O36" i="14"/>
  <c r="O30" i="14"/>
  <c r="O23" i="14"/>
  <c r="O16" i="14"/>
  <c r="O10" i="14"/>
  <c r="O6" i="14"/>
  <c r="O3" i="14"/>
  <c r="S2" i="14"/>
  <c r="S151" i="14"/>
  <c r="S148" i="14"/>
  <c r="S141" i="14"/>
  <c r="S118" i="14"/>
  <c r="S117" i="14"/>
  <c r="S115" i="14"/>
  <c r="S104" i="14"/>
  <c r="S102" i="14"/>
  <c r="S94" i="14"/>
  <c r="S87" i="14"/>
  <c r="S82" i="14"/>
  <c r="S80" i="14"/>
  <c r="S76" i="14"/>
  <c r="S70" i="14"/>
  <c r="S62" i="14"/>
  <c r="S48" i="14"/>
  <c r="S44" i="14"/>
  <c r="S40" i="14"/>
  <c r="S38" i="14"/>
  <c r="S36" i="14"/>
  <c r="S31" i="14"/>
  <c r="S30" i="14"/>
  <c r="S28" i="14"/>
  <c r="S27" i="14"/>
  <c r="S24" i="14"/>
  <c r="S21" i="14"/>
  <c r="S16" i="14"/>
  <c r="S11" i="14"/>
  <c r="S5" i="14"/>
  <c r="W2" i="14"/>
  <c r="W164" i="14"/>
  <c r="W159" i="14"/>
  <c r="W156" i="14"/>
  <c r="W155" i="14"/>
  <c r="W152" i="14"/>
  <c r="W151" i="14"/>
  <c r="W147" i="14"/>
  <c r="W146" i="14"/>
  <c r="W144" i="14"/>
  <c r="W142" i="14"/>
  <c r="W141" i="14"/>
  <c r="W140" i="14"/>
  <c r="W139" i="14"/>
  <c r="W133" i="14"/>
  <c r="W131" i="14"/>
  <c r="W128" i="14"/>
  <c r="W123" i="14"/>
  <c r="W122" i="14"/>
  <c r="W120" i="14"/>
  <c r="W118" i="14"/>
  <c r="W117" i="14"/>
  <c r="W116" i="14"/>
  <c r="W115" i="14"/>
  <c r="W108" i="14"/>
  <c r="W107" i="14"/>
  <c r="W102" i="14"/>
  <c r="W97" i="14"/>
  <c r="W96" i="14"/>
  <c r="W94" i="14"/>
  <c r="W93" i="14"/>
  <c r="W92" i="14"/>
  <c r="W86" i="14"/>
  <c r="W83" i="14"/>
  <c r="W82" i="14"/>
  <c r="W80" i="14"/>
  <c r="W77" i="14"/>
  <c r="W70" i="14"/>
  <c r="W67" i="14"/>
  <c r="W66" i="14"/>
  <c r="W65" i="14"/>
  <c r="W63" i="14"/>
  <c r="W58" i="14"/>
  <c r="W55" i="14"/>
  <c r="W54" i="14"/>
  <c r="W52" i="14"/>
  <c r="W49" i="14"/>
  <c r="W42" i="14"/>
  <c r="W39" i="14"/>
  <c r="W37" i="14"/>
  <c r="W36" i="14"/>
  <c r="W27" i="14"/>
  <c r="W26" i="14"/>
  <c r="W24" i="14"/>
  <c r="W10" i="14"/>
  <c r="W8" i="14"/>
  <c r="W5" i="14"/>
  <c r="W3" i="14"/>
  <c r="X11" i="11"/>
  <c r="Q163" i="14"/>
  <c r="Q55" i="14"/>
  <c r="Q27" i="14"/>
  <c r="Q54" i="14"/>
  <c r="Q26" i="14"/>
  <c r="Q134" i="14"/>
  <c r="Q111" i="14"/>
  <c r="Q148" i="14"/>
  <c r="Q104" i="14"/>
  <c r="Q94" i="14"/>
  <c r="Q72" i="14"/>
  <c r="Q44" i="14"/>
  <c r="Q30" i="14"/>
  <c r="Q16" i="14"/>
  <c r="AT16" i="14" s="1"/>
  <c r="X143" i="11"/>
  <c r="AG28" i="11"/>
  <c r="AA102" i="11"/>
  <c r="AD27" i="11"/>
  <c r="AM116" i="11"/>
  <c r="AA68" i="11"/>
  <c r="AM67" i="11"/>
  <c r="AM54" i="11"/>
  <c r="AG76" i="11"/>
  <c r="AA56" i="11"/>
  <c r="AG38" i="11"/>
  <c r="AA157" i="11"/>
  <c r="AA87" i="11"/>
  <c r="AA95" i="11"/>
  <c r="X162" i="11"/>
  <c r="X104" i="11"/>
  <c r="X137" i="11"/>
  <c r="AA114" i="11"/>
  <c r="AD54" i="11"/>
  <c r="AM93" i="11"/>
  <c r="AM86" i="11"/>
  <c r="X49" i="11"/>
  <c r="AM120" i="11"/>
  <c r="X151" i="11"/>
  <c r="X41" i="11"/>
  <c r="AD111" i="11"/>
  <c r="AJ163" i="11"/>
  <c r="X146" i="11"/>
  <c r="X134" i="11"/>
  <c r="X34" i="11"/>
  <c r="X101" i="11"/>
  <c r="X77" i="11"/>
  <c r="AA79" i="11"/>
  <c r="AM96" i="11"/>
  <c r="X138" i="11"/>
  <c r="X38" i="11"/>
  <c r="X3" i="11"/>
  <c r="AA97" i="11"/>
  <c r="X111" i="11"/>
  <c r="AM82" i="11"/>
  <c r="X155" i="11"/>
  <c r="M155" i="14"/>
  <c r="X140" i="11"/>
  <c r="M140" i="14"/>
  <c r="X121" i="11"/>
  <c r="M121" i="14"/>
  <c r="AA130" i="11"/>
  <c r="O130" i="14"/>
  <c r="AA121" i="11"/>
  <c r="O121" i="14"/>
  <c r="AD139" i="11"/>
  <c r="Q139" i="14"/>
  <c r="AG147" i="11"/>
  <c r="S147" i="14"/>
  <c r="AG61" i="11"/>
  <c r="S61" i="14"/>
  <c r="AM125" i="11"/>
  <c r="W125" i="14"/>
  <c r="AM106" i="11"/>
  <c r="W106" i="14"/>
  <c r="AM91" i="11"/>
  <c r="W91" i="14"/>
  <c r="AM7" i="11"/>
  <c r="W7" i="14"/>
  <c r="AJ156" i="11"/>
  <c r="U156" i="14"/>
  <c r="AJ150" i="11"/>
  <c r="U150" i="14"/>
  <c r="AJ146" i="11"/>
  <c r="U146" i="14"/>
  <c r="AJ138" i="11"/>
  <c r="U138" i="14"/>
  <c r="AJ131" i="11"/>
  <c r="U131" i="14"/>
  <c r="AJ122" i="11"/>
  <c r="U122" i="14"/>
  <c r="AJ108" i="11"/>
  <c r="U108" i="14"/>
  <c r="AJ101" i="11"/>
  <c r="U101" i="14"/>
  <c r="AJ97" i="11"/>
  <c r="U97" i="14"/>
  <c r="AJ91" i="11"/>
  <c r="U91" i="14"/>
  <c r="AJ83" i="11"/>
  <c r="U83" i="14"/>
  <c r="AJ69" i="11"/>
  <c r="U69" i="14"/>
  <c r="AJ62" i="11"/>
  <c r="U62" i="14"/>
  <c r="AJ55" i="11"/>
  <c r="U55" i="14"/>
  <c r="AJ48" i="11"/>
  <c r="U48" i="14"/>
  <c r="AJ41" i="11"/>
  <c r="U41" i="14"/>
  <c r="AJ34" i="11"/>
  <c r="U34" i="14"/>
  <c r="AJ27" i="11"/>
  <c r="U27" i="14"/>
  <c r="AJ21" i="11"/>
  <c r="U21" i="14"/>
  <c r="AJ13" i="11"/>
  <c r="U13" i="14"/>
  <c r="AJ7" i="11"/>
  <c r="U7" i="14"/>
  <c r="X156" i="11"/>
  <c r="M156" i="14"/>
  <c r="X147" i="11"/>
  <c r="M147" i="14"/>
  <c r="X135" i="11"/>
  <c r="M135" i="14"/>
  <c r="X122" i="11"/>
  <c r="M122" i="14"/>
  <c r="X110" i="11"/>
  <c r="M110" i="14"/>
  <c r="X87" i="11"/>
  <c r="X69" i="11"/>
  <c r="X52" i="11"/>
  <c r="M52" i="14"/>
  <c r="X45" i="11"/>
  <c r="M45" i="14"/>
  <c r="X39" i="11"/>
  <c r="M39" i="14"/>
  <c r="X28" i="11"/>
  <c r="X22" i="11"/>
  <c r="M22" i="14"/>
  <c r="X15" i="11"/>
  <c r="M15" i="14"/>
  <c r="AA163" i="11"/>
  <c r="AA158" i="11"/>
  <c r="O158" i="14"/>
  <c r="AA152" i="11"/>
  <c r="O152" i="14"/>
  <c r="AA144" i="11"/>
  <c r="O144" i="14"/>
  <c r="AA136" i="11"/>
  <c r="O136" i="14"/>
  <c r="AA122" i="11"/>
  <c r="O122" i="14"/>
  <c r="AA109" i="11"/>
  <c r="AA103" i="11"/>
  <c r="O103" i="14"/>
  <c r="AA88" i="11"/>
  <c r="O88" i="14"/>
  <c r="AA81" i="11"/>
  <c r="O81" i="14"/>
  <c r="AA69" i="11"/>
  <c r="O69" i="14"/>
  <c r="AA63" i="11"/>
  <c r="O63" i="14"/>
  <c r="AA57" i="11"/>
  <c r="O57" i="14"/>
  <c r="AA51" i="11"/>
  <c r="O51" i="14"/>
  <c r="AA23" i="11"/>
  <c r="AA18" i="11"/>
  <c r="O18" i="14"/>
  <c r="AA11" i="11"/>
  <c r="O11" i="14"/>
  <c r="AD163" i="11"/>
  <c r="AD158" i="11"/>
  <c r="Q158" i="14"/>
  <c r="AD140" i="11"/>
  <c r="Q140" i="14"/>
  <c r="AD133" i="11"/>
  <c r="Q133" i="14"/>
  <c r="AD125" i="11"/>
  <c r="Q125" i="14"/>
  <c r="AD117" i="11"/>
  <c r="Q117" i="14"/>
  <c r="AD87" i="11"/>
  <c r="Q87" i="14"/>
  <c r="AD80" i="11"/>
  <c r="Q80" i="14"/>
  <c r="AD73" i="11"/>
  <c r="Q73" i="14"/>
  <c r="AD66" i="11"/>
  <c r="Q66" i="14"/>
  <c r="AD59" i="11"/>
  <c r="Q59" i="14"/>
  <c r="AD46" i="11"/>
  <c r="Q46" i="14"/>
  <c r="AD39" i="11"/>
  <c r="Q39" i="14"/>
  <c r="AD33" i="11"/>
  <c r="Q33" i="14"/>
  <c r="AD26" i="11"/>
  <c r="AD21" i="11"/>
  <c r="Q21" i="14"/>
  <c r="AD13" i="11"/>
  <c r="Q13" i="14"/>
  <c r="AD7" i="11"/>
  <c r="Q7" i="14"/>
  <c r="AG158" i="11"/>
  <c r="S158" i="14"/>
  <c r="AG140" i="11"/>
  <c r="S140" i="14"/>
  <c r="AG132" i="11"/>
  <c r="S132" i="14"/>
  <c r="AG125" i="11"/>
  <c r="S125" i="14"/>
  <c r="AG111" i="11"/>
  <c r="S111" i="14"/>
  <c r="AG75" i="11"/>
  <c r="S75" i="14"/>
  <c r="AG68" i="11"/>
  <c r="S68" i="14"/>
  <c r="AG54" i="11"/>
  <c r="S54" i="14"/>
  <c r="AG47" i="11"/>
  <c r="S47" i="14"/>
  <c r="AG40" i="11"/>
  <c r="AG29" i="11"/>
  <c r="S29" i="14"/>
  <c r="AG23" i="11"/>
  <c r="S23" i="14"/>
  <c r="AM162" i="11"/>
  <c r="W162" i="14"/>
  <c r="AM155" i="11"/>
  <c r="AM150" i="11"/>
  <c r="W150" i="14"/>
  <c r="AM126" i="11"/>
  <c r="W126" i="14"/>
  <c r="AM119" i="11"/>
  <c r="W119" i="14"/>
  <c r="AM113" i="11"/>
  <c r="W113" i="14"/>
  <c r="AM85" i="11"/>
  <c r="W85" i="14"/>
  <c r="AM79" i="11"/>
  <c r="W79" i="14"/>
  <c r="AM72" i="11"/>
  <c r="W72" i="14"/>
  <c r="AM59" i="11"/>
  <c r="W59" i="14"/>
  <c r="AM46" i="11"/>
  <c r="W46" i="14"/>
  <c r="AM39" i="11"/>
  <c r="AM26" i="11"/>
  <c r="AM14" i="11"/>
  <c r="W14" i="14"/>
  <c r="AM4" i="11"/>
  <c r="W4" i="14"/>
  <c r="X2" i="11"/>
  <c r="M2" i="14"/>
  <c r="X160" i="11"/>
  <c r="M160" i="14"/>
  <c r="X154" i="11"/>
  <c r="M154" i="14"/>
  <c r="X149" i="11"/>
  <c r="M149" i="14"/>
  <c r="X139" i="11"/>
  <c r="M139" i="14"/>
  <c r="X129" i="11"/>
  <c r="M129" i="14"/>
  <c r="X120" i="11"/>
  <c r="M120" i="14"/>
  <c r="X114" i="11"/>
  <c r="M114" i="14"/>
  <c r="X108" i="11"/>
  <c r="M108" i="14"/>
  <c r="X102" i="11"/>
  <c r="M102" i="14"/>
  <c r="X98" i="11"/>
  <c r="M98" i="14"/>
  <c r="X93" i="11"/>
  <c r="M93" i="14"/>
  <c r="X86" i="11"/>
  <c r="M86" i="14"/>
  <c r="X79" i="11"/>
  <c r="X75" i="11"/>
  <c r="M75" i="14"/>
  <c r="X68" i="11"/>
  <c r="X63" i="11"/>
  <c r="M63" i="14"/>
  <c r="X56" i="11"/>
  <c r="M56" i="14"/>
  <c r="X50" i="11"/>
  <c r="M50" i="14"/>
  <c r="X27" i="11"/>
  <c r="M27" i="14"/>
  <c r="X21" i="11"/>
  <c r="M21" i="14"/>
  <c r="X13" i="11"/>
  <c r="X10" i="11"/>
  <c r="M10" i="14"/>
  <c r="X5" i="11"/>
  <c r="M5" i="14"/>
  <c r="AA162" i="11"/>
  <c r="AA142" i="11"/>
  <c r="O142" i="14"/>
  <c r="AA134" i="11"/>
  <c r="AA129" i="11"/>
  <c r="O129" i="14"/>
  <c r="AA120" i="11"/>
  <c r="O120" i="14"/>
  <c r="AA108" i="11"/>
  <c r="O108" i="14"/>
  <c r="AA80" i="11"/>
  <c r="O80" i="14"/>
  <c r="AA75" i="11"/>
  <c r="O75" i="14"/>
  <c r="AA49" i="11"/>
  <c r="O49" i="14"/>
  <c r="AA42" i="11"/>
  <c r="O42" i="14"/>
  <c r="AA28" i="11"/>
  <c r="O28" i="14"/>
  <c r="AA22" i="11"/>
  <c r="O22" i="14"/>
  <c r="AA5" i="11"/>
  <c r="O5" i="14"/>
  <c r="AD162" i="11"/>
  <c r="Q162" i="14"/>
  <c r="AD156" i="11"/>
  <c r="Q156" i="14"/>
  <c r="AD150" i="11"/>
  <c r="Q150" i="14"/>
  <c r="AD146" i="11"/>
  <c r="Q146" i="14"/>
  <c r="AD138" i="11"/>
  <c r="Q138" i="14"/>
  <c r="AD123" i="11"/>
  <c r="Q123" i="14"/>
  <c r="AD115" i="11"/>
  <c r="Q115" i="14"/>
  <c r="AD110" i="11"/>
  <c r="Q110" i="14"/>
  <c r="AD103" i="11"/>
  <c r="Q103" i="14"/>
  <c r="AD98" i="11"/>
  <c r="Q98" i="14"/>
  <c r="AD93" i="11"/>
  <c r="Q93" i="14"/>
  <c r="AD85" i="11"/>
  <c r="Q85" i="14"/>
  <c r="AD78" i="11"/>
  <c r="Q78" i="14"/>
  <c r="AD71" i="11"/>
  <c r="Q71" i="14"/>
  <c r="AD64" i="11"/>
  <c r="Q64" i="14"/>
  <c r="AD57" i="11"/>
  <c r="Q57" i="14"/>
  <c r="AD52" i="11"/>
  <c r="Q52" i="14"/>
  <c r="AD37" i="11"/>
  <c r="Q37" i="14"/>
  <c r="AD31" i="11"/>
  <c r="Q31" i="14"/>
  <c r="AD19" i="11"/>
  <c r="Q19" i="14"/>
  <c r="AD12" i="11"/>
  <c r="Q12" i="14"/>
  <c r="AG163" i="11"/>
  <c r="S163" i="14"/>
  <c r="AG156" i="11"/>
  <c r="S156" i="14"/>
  <c r="AG150" i="11"/>
  <c r="S150" i="14"/>
  <c r="AG146" i="11"/>
  <c r="S146" i="14"/>
  <c r="AG138" i="11"/>
  <c r="S138" i="14"/>
  <c r="AG123" i="11"/>
  <c r="S123" i="14"/>
  <c r="AG116" i="11"/>
  <c r="S116" i="14"/>
  <c r="AG110" i="11"/>
  <c r="S110" i="14"/>
  <c r="AG103" i="11"/>
  <c r="S103" i="14"/>
  <c r="AG98" i="11"/>
  <c r="S98" i="14"/>
  <c r="AG93" i="11"/>
  <c r="S93" i="14"/>
  <c r="AG85" i="11"/>
  <c r="S85" i="14"/>
  <c r="AG79" i="11"/>
  <c r="S79" i="14"/>
  <c r="AG73" i="11"/>
  <c r="S73" i="14"/>
  <c r="AG60" i="11"/>
  <c r="S60" i="14"/>
  <c r="AG53" i="11"/>
  <c r="S53" i="14"/>
  <c r="AG45" i="11"/>
  <c r="S45" i="14"/>
  <c r="AG39" i="11"/>
  <c r="S39" i="14"/>
  <c r="AG14" i="11"/>
  <c r="S14" i="14"/>
  <c r="AG10" i="11"/>
  <c r="S10" i="14"/>
  <c r="AM160" i="11"/>
  <c r="W160" i="14"/>
  <c r="AM154" i="11"/>
  <c r="W154" i="14"/>
  <c r="AM144" i="11"/>
  <c r="AM138" i="11"/>
  <c r="W138" i="14"/>
  <c r="AM124" i="11"/>
  <c r="W124" i="14"/>
  <c r="AM111" i="11"/>
  <c r="W111" i="14"/>
  <c r="AM105" i="11"/>
  <c r="W105" i="14"/>
  <c r="AM99" i="11"/>
  <c r="W99" i="14"/>
  <c r="AM90" i="11"/>
  <c r="W90" i="14"/>
  <c r="AM64" i="11"/>
  <c r="W64" i="14"/>
  <c r="AM57" i="11"/>
  <c r="W57" i="14"/>
  <c r="AM38" i="11"/>
  <c r="W38" i="14"/>
  <c r="AM32" i="11"/>
  <c r="W32" i="14"/>
  <c r="AM20" i="11"/>
  <c r="W20" i="14"/>
  <c r="AM6" i="11"/>
  <c r="W6" i="14"/>
  <c r="AJ149" i="11"/>
  <c r="U149" i="14"/>
  <c r="AJ121" i="11"/>
  <c r="U121" i="14"/>
  <c r="AJ68" i="11"/>
  <c r="U68" i="14"/>
  <c r="X103" i="11"/>
  <c r="M103" i="14"/>
  <c r="AA76" i="11"/>
  <c r="O76" i="14"/>
  <c r="AA17" i="11"/>
  <c r="O17" i="14"/>
  <c r="AG139" i="11"/>
  <c r="S139" i="14"/>
  <c r="AG74" i="11"/>
  <c r="S74" i="14"/>
  <c r="AM149" i="11"/>
  <c r="W149" i="14"/>
  <c r="AM112" i="11"/>
  <c r="W112" i="14"/>
  <c r="AM13" i="11"/>
  <c r="W13" i="14"/>
  <c r="AJ154" i="11"/>
  <c r="U154" i="14"/>
  <c r="AJ144" i="11"/>
  <c r="U144" i="14"/>
  <c r="AJ120" i="11"/>
  <c r="U120" i="14"/>
  <c r="AJ106" i="11"/>
  <c r="U106" i="14"/>
  <c r="AJ100" i="11"/>
  <c r="U100" i="14"/>
  <c r="AJ89" i="11"/>
  <c r="U89" i="14"/>
  <c r="AJ81" i="11"/>
  <c r="U81" i="14"/>
  <c r="AJ67" i="11"/>
  <c r="U67" i="14"/>
  <c r="AJ33" i="11"/>
  <c r="U33" i="14"/>
  <c r="AJ12" i="11"/>
  <c r="U12" i="14"/>
  <c r="AJ160" i="11"/>
  <c r="U160" i="14"/>
  <c r="AJ135" i="11"/>
  <c r="U135" i="14"/>
  <c r="AJ127" i="11"/>
  <c r="U127" i="14"/>
  <c r="AJ112" i="11"/>
  <c r="U112" i="14"/>
  <c r="AJ99" i="11"/>
  <c r="U99" i="14"/>
  <c r="AJ53" i="11"/>
  <c r="U53" i="14"/>
  <c r="AJ38" i="11"/>
  <c r="U38" i="14"/>
  <c r="AJ25" i="11"/>
  <c r="U25" i="14"/>
  <c r="AJ11" i="11"/>
  <c r="U11" i="14"/>
  <c r="X153" i="11"/>
  <c r="M153" i="14"/>
  <c r="X145" i="11"/>
  <c r="M145" i="14"/>
  <c r="X133" i="11"/>
  <c r="M133" i="14"/>
  <c r="X92" i="11"/>
  <c r="M92" i="14"/>
  <c r="X74" i="11"/>
  <c r="M74" i="14"/>
  <c r="X62" i="11"/>
  <c r="M62" i="14"/>
  <c r="X55" i="11"/>
  <c r="M55" i="14"/>
  <c r="X43" i="11"/>
  <c r="M43" i="14"/>
  <c r="X37" i="11"/>
  <c r="M37" i="14"/>
  <c r="X26" i="11"/>
  <c r="M26" i="14"/>
  <c r="X20" i="11"/>
  <c r="M20" i="14"/>
  <c r="X9" i="11"/>
  <c r="M9" i="14"/>
  <c r="AA156" i="11"/>
  <c r="O156" i="14"/>
  <c r="AA128" i="11"/>
  <c r="O128" i="14"/>
  <c r="AA127" i="11"/>
  <c r="O127" i="14"/>
  <c r="AA119" i="11"/>
  <c r="O119" i="14"/>
  <c r="AA113" i="11"/>
  <c r="O113" i="14"/>
  <c r="AA107" i="11"/>
  <c r="O107" i="14"/>
  <c r="AA101" i="11"/>
  <c r="O101" i="14"/>
  <c r="AA93" i="11"/>
  <c r="O93" i="14"/>
  <c r="AA74" i="11"/>
  <c r="O74" i="14"/>
  <c r="AA67" i="11"/>
  <c r="O67" i="14"/>
  <c r="AA55" i="11"/>
  <c r="O55" i="14"/>
  <c r="AA48" i="11"/>
  <c r="O48" i="14"/>
  <c r="AA41" i="11"/>
  <c r="O41" i="14"/>
  <c r="AA34" i="11"/>
  <c r="O34" i="14"/>
  <c r="AA27" i="11"/>
  <c r="O27" i="14"/>
  <c r="AA15" i="11"/>
  <c r="O15" i="14"/>
  <c r="AA9" i="11"/>
  <c r="O9" i="14"/>
  <c r="AD161" i="11"/>
  <c r="Q161" i="14"/>
  <c r="AD155" i="11"/>
  <c r="Q155" i="14"/>
  <c r="AD149" i="11"/>
  <c r="Q149" i="14"/>
  <c r="AD145" i="11"/>
  <c r="Q145" i="14"/>
  <c r="AD137" i="11"/>
  <c r="Q137" i="14"/>
  <c r="AD131" i="11"/>
  <c r="Q131" i="14"/>
  <c r="AD122" i="11"/>
  <c r="Q122" i="14"/>
  <c r="AD109" i="11"/>
  <c r="Q109" i="14"/>
  <c r="AD102" i="11"/>
  <c r="Q102" i="14"/>
  <c r="AD92" i="11"/>
  <c r="Q92" i="14"/>
  <c r="AD84" i="11"/>
  <c r="Q84" i="14"/>
  <c r="AD77" i="11"/>
  <c r="Q77" i="14"/>
  <c r="AD70" i="11"/>
  <c r="Q70" i="14"/>
  <c r="AD63" i="11"/>
  <c r="Q63" i="14"/>
  <c r="AD56" i="11"/>
  <c r="Q56" i="14"/>
  <c r="AD51" i="11"/>
  <c r="Q51" i="14"/>
  <c r="AD36" i="11"/>
  <c r="Q36" i="14"/>
  <c r="AD25" i="11"/>
  <c r="Q25" i="14"/>
  <c r="AD18" i="11"/>
  <c r="Q18" i="14"/>
  <c r="AD11" i="11"/>
  <c r="Q11" i="14"/>
  <c r="AG162" i="11"/>
  <c r="S162" i="14"/>
  <c r="AG155" i="11"/>
  <c r="S155" i="14"/>
  <c r="AG149" i="11"/>
  <c r="S149" i="14"/>
  <c r="AG145" i="11"/>
  <c r="S145" i="14"/>
  <c r="AG137" i="11"/>
  <c r="S137" i="14"/>
  <c r="AG131" i="11"/>
  <c r="S131" i="14"/>
  <c r="AG122" i="11"/>
  <c r="S122" i="14"/>
  <c r="AG109" i="11"/>
  <c r="S109" i="14"/>
  <c r="AG92" i="11"/>
  <c r="S92" i="14"/>
  <c r="AG84" i="11"/>
  <c r="S84" i="14"/>
  <c r="AG78" i="11"/>
  <c r="S78" i="14"/>
  <c r="AG72" i="11"/>
  <c r="S72" i="14"/>
  <c r="AG66" i="11"/>
  <c r="S66" i="14"/>
  <c r="AG59" i="11"/>
  <c r="S59" i="14"/>
  <c r="AG52" i="11"/>
  <c r="S52" i="14"/>
  <c r="AG33" i="11"/>
  <c r="S33" i="14"/>
  <c r="AG13" i="11"/>
  <c r="S13" i="14"/>
  <c r="AG9" i="11"/>
  <c r="S9" i="14"/>
  <c r="AG4" i="11"/>
  <c r="S4" i="14"/>
  <c r="AM153" i="11"/>
  <c r="W153" i="14"/>
  <c r="AM137" i="11"/>
  <c r="W137" i="14"/>
  <c r="AM95" i="11"/>
  <c r="W95" i="14"/>
  <c r="AM89" i="11"/>
  <c r="W89" i="14"/>
  <c r="AM69" i="11"/>
  <c r="W69" i="14"/>
  <c r="AM56" i="11"/>
  <c r="W56" i="14"/>
  <c r="AM51" i="11"/>
  <c r="W51" i="14"/>
  <c r="AM44" i="11"/>
  <c r="W44" i="14"/>
  <c r="AM31" i="11"/>
  <c r="W31" i="14"/>
  <c r="AM19" i="11"/>
  <c r="W19" i="14"/>
  <c r="AM12" i="11"/>
  <c r="W12" i="14"/>
  <c r="AM159" i="11"/>
  <c r="AM58" i="11"/>
  <c r="AG30" i="11"/>
  <c r="AJ137" i="11"/>
  <c r="U137" i="14"/>
  <c r="AJ90" i="11"/>
  <c r="U90" i="14"/>
  <c r="AJ26" i="11"/>
  <c r="U26" i="14"/>
  <c r="X76" i="11"/>
  <c r="M76" i="14"/>
  <c r="X51" i="11"/>
  <c r="M51" i="14"/>
  <c r="X14" i="11"/>
  <c r="M14" i="14"/>
  <c r="AA62" i="11"/>
  <c r="O62" i="14"/>
  <c r="AA43" i="11"/>
  <c r="O43" i="14"/>
  <c r="AA29" i="11"/>
  <c r="O29" i="14"/>
  <c r="AD157" i="11"/>
  <c r="Q157" i="14"/>
  <c r="AD147" i="11"/>
  <c r="Q147" i="14"/>
  <c r="AD132" i="11"/>
  <c r="Q132" i="14"/>
  <c r="AD124" i="11"/>
  <c r="Q124" i="14"/>
  <c r="AD86" i="11"/>
  <c r="Q86" i="14"/>
  <c r="AD53" i="11"/>
  <c r="Q53" i="14"/>
  <c r="AD32" i="11"/>
  <c r="Q32" i="14"/>
  <c r="AG164" i="11"/>
  <c r="S164" i="14"/>
  <c r="AG67" i="11"/>
  <c r="S67" i="14"/>
  <c r="AG46" i="11"/>
  <c r="S46" i="14"/>
  <c r="AG34" i="11"/>
  <c r="S34" i="14"/>
  <c r="AG22" i="11"/>
  <c r="S22" i="14"/>
  <c r="AG15" i="11"/>
  <c r="S15" i="14"/>
  <c r="AM161" i="11"/>
  <c r="W161" i="14"/>
  <c r="AM145" i="11"/>
  <c r="W145" i="14"/>
  <c r="AM100" i="11"/>
  <c r="W100" i="14"/>
  <c r="AM84" i="11"/>
  <c r="W84" i="14"/>
  <c r="AJ161" i="11"/>
  <c r="U161" i="14"/>
  <c r="AJ136" i="11"/>
  <c r="U136" i="14"/>
  <c r="AJ130" i="11"/>
  <c r="U130" i="14"/>
  <c r="AJ113" i="11"/>
  <c r="U113" i="14"/>
  <c r="AJ96" i="11"/>
  <c r="U96" i="14"/>
  <c r="AJ75" i="11"/>
  <c r="U75" i="14"/>
  <c r="AJ61" i="11"/>
  <c r="U61" i="14"/>
  <c r="AJ46" i="11"/>
  <c r="U46" i="14"/>
  <c r="AJ39" i="11"/>
  <c r="U39" i="14"/>
  <c r="AJ19" i="11"/>
  <c r="U19" i="14"/>
  <c r="AJ153" i="11"/>
  <c r="U153" i="14"/>
  <c r="AJ143" i="11"/>
  <c r="U143" i="14"/>
  <c r="AJ129" i="11"/>
  <c r="U129" i="14"/>
  <c r="AJ119" i="11"/>
  <c r="U119" i="14"/>
  <c r="AJ105" i="11"/>
  <c r="U105" i="14"/>
  <c r="AJ95" i="11"/>
  <c r="U95" i="14"/>
  <c r="AJ88" i="11"/>
  <c r="U88" i="14"/>
  <c r="AJ74" i="11"/>
  <c r="U74" i="14"/>
  <c r="AJ60" i="11"/>
  <c r="U60" i="14"/>
  <c r="AJ45" i="11"/>
  <c r="U45" i="14"/>
  <c r="AJ32" i="11"/>
  <c r="U32" i="14"/>
  <c r="AJ18" i="11"/>
  <c r="U18" i="14"/>
  <c r="AA2" i="11"/>
  <c r="O2" i="14"/>
  <c r="X128" i="11"/>
  <c r="M128" i="14"/>
  <c r="X127" i="11"/>
  <c r="M127" i="14"/>
  <c r="X119" i="11"/>
  <c r="M119" i="14"/>
  <c r="X113" i="11"/>
  <c r="M113" i="14"/>
  <c r="X107" i="11"/>
  <c r="M107" i="14"/>
  <c r="X85" i="11"/>
  <c r="M85" i="14"/>
  <c r="X33" i="11"/>
  <c r="M33" i="14"/>
  <c r="AJ152" i="11"/>
  <c r="U152" i="14"/>
  <c r="AJ142" i="11"/>
  <c r="U142" i="14"/>
  <c r="AJ134" i="11"/>
  <c r="U134" i="14"/>
  <c r="AJ128" i="11"/>
  <c r="U128" i="14"/>
  <c r="AJ126" i="11"/>
  <c r="U126" i="14"/>
  <c r="AJ118" i="11"/>
  <c r="U118" i="14"/>
  <c r="AJ111" i="11"/>
  <c r="U111" i="14"/>
  <c r="AJ87" i="11"/>
  <c r="U87" i="14"/>
  <c r="AJ80" i="11"/>
  <c r="U80" i="14"/>
  <c r="AJ73" i="11"/>
  <c r="U73" i="14"/>
  <c r="AJ66" i="11"/>
  <c r="U66" i="14"/>
  <c r="AJ59" i="11"/>
  <c r="U59" i="14"/>
  <c r="AJ52" i="11"/>
  <c r="U52" i="14"/>
  <c r="AJ37" i="11"/>
  <c r="U37" i="14"/>
  <c r="AJ31" i="11"/>
  <c r="U31" i="14"/>
  <c r="AJ24" i="11"/>
  <c r="U24" i="14"/>
  <c r="AJ17" i="11"/>
  <c r="U17" i="14"/>
  <c r="AJ5" i="11"/>
  <c r="U5" i="14"/>
  <c r="AD2" i="11"/>
  <c r="Q2" i="14"/>
  <c r="X159" i="11"/>
  <c r="M159" i="14"/>
  <c r="X152" i="11"/>
  <c r="M152" i="14"/>
  <c r="X144" i="11"/>
  <c r="M144" i="14"/>
  <c r="X132" i="11"/>
  <c r="M132" i="14"/>
  <c r="X126" i="11"/>
  <c r="M126" i="14"/>
  <c r="X118" i="11"/>
  <c r="M118" i="14"/>
  <c r="X112" i="11"/>
  <c r="M112" i="14"/>
  <c r="X106" i="11"/>
  <c r="M106" i="14"/>
  <c r="X97" i="11"/>
  <c r="M97" i="14"/>
  <c r="X91" i="11"/>
  <c r="M91" i="14"/>
  <c r="X84" i="11"/>
  <c r="M84" i="14"/>
  <c r="X78" i="11"/>
  <c r="M78" i="14"/>
  <c r="X73" i="11"/>
  <c r="M73" i="14"/>
  <c r="X67" i="11"/>
  <c r="M67" i="14"/>
  <c r="X54" i="11"/>
  <c r="X42" i="11"/>
  <c r="M42" i="14"/>
  <c r="X36" i="11"/>
  <c r="M36" i="14"/>
  <c r="X32" i="11"/>
  <c r="M32" i="14"/>
  <c r="X19" i="11"/>
  <c r="M19" i="14"/>
  <c r="X8" i="11"/>
  <c r="M8" i="14"/>
  <c r="X4" i="11"/>
  <c r="M4" i="14"/>
  <c r="AA161" i="11"/>
  <c r="O161" i="14"/>
  <c r="AA155" i="11"/>
  <c r="AA151" i="11"/>
  <c r="AA140" i="11"/>
  <c r="O140" i="14"/>
  <c r="AA133" i="11"/>
  <c r="O133" i="14"/>
  <c r="AA126" i="11"/>
  <c r="O126" i="14"/>
  <c r="AA118" i="11"/>
  <c r="O118" i="14"/>
  <c r="AA112" i="11"/>
  <c r="O112" i="14"/>
  <c r="AA106" i="11"/>
  <c r="O106" i="14"/>
  <c r="AA92" i="11"/>
  <c r="O92" i="14"/>
  <c r="AA85" i="11"/>
  <c r="O85" i="14"/>
  <c r="AA73" i="11"/>
  <c r="O73" i="14"/>
  <c r="AA61" i="11"/>
  <c r="O61" i="14"/>
  <c r="AA54" i="11"/>
  <c r="O54" i="14"/>
  <c r="AA47" i="11"/>
  <c r="O47" i="14"/>
  <c r="AA40" i="11"/>
  <c r="O40" i="14"/>
  <c r="AA26" i="11"/>
  <c r="O26" i="14"/>
  <c r="AA14" i="11"/>
  <c r="O14" i="14"/>
  <c r="AA8" i="11"/>
  <c r="O8" i="14"/>
  <c r="AA4" i="11"/>
  <c r="O4" i="14"/>
  <c r="AD160" i="11"/>
  <c r="Q160" i="14"/>
  <c r="AD154" i="11"/>
  <c r="Q154" i="14"/>
  <c r="AD144" i="11"/>
  <c r="Q144" i="14"/>
  <c r="AD136" i="11"/>
  <c r="Q136" i="14"/>
  <c r="AD121" i="11"/>
  <c r="Q121" i="14"/>
  <c r="AD114" i="11"/>
  <c r="Q114" i="14"/>
  <c r="AD108" i="11"/>
  <c r="Q108" i="14"/>
  <c r="AD101" i="11"/>
  <c r="Q101" i="14"/>
  <c r="AD97" i="11"/>
  <c r="Q97" i="14"/>
  <c r="AD91" i="11"/>
  <c r="Q91" i="14"/>
  <c r="AD83" i="11"/>
  <c r="Q83" i="14"/>
  <c r="AD69" i="11"/>
  <c r="Q69" i="14"/>
  <c r="AD62" i="11"/>
  <c r="Q62" i="14"/>
  <c r="AD55" i="11"/>
  <c r="AD50" i="11"/>
  <c r="Q50" i="14"/>
  <c r="AD43" i="11"/>
  <c r="Q43" i="14"/>
  <c r="AD35" i="11"/>
  <c r="Q35" i="14"/>
  <c r="AD29" i="11"/>
  <c r="Q29" i="14"/>
  <c r="AD24" i="11"/>
  <c r="Q24" i="14"/>
  <c r="AD17" i="11"/>
  <c r="Q17" i="14"/>
  <c r="AD5" i="11"/>
  <c r="Q5" i="14"/>
  <c r="AG161" i="11"/>
  <c r="S161" i="14"/>
  <c r="AG154" i="11"/>
  <c r="S154" i="14"/>
  <c r="AG144" i="11"/>
  <c r="S144" i="14"/>
  <c r="AG136" i="11"/>
  <c r="S136" i="14"/>
  <c r="AG121" i="11"/>
  <c r="S121" i="14"/>
  <c r="AG108" i="11"/>
  <c r="S108" i="14"/>
  <c r="AG101" i="11"/>
  <c r="S101" i="14"/>
  <c r="AG97" i="11"/>
  <c r="S97" i="14"/>
  <c r="AG91" i="11"/>
  <c r="S91" i="14"/>
  <c r="AG83" i="11"/>
  <c r="S83" i="14"/>
  <c r="AG77" i="11"/>
  <c r="S77" i="14"/>
  <c r="AG71" i="11"/>
  <c r="S71" i="14"/>
  <c r="AG65" i="11"/>
  <c r="S65" i="14"/>
  <c r="AG58" i="11"/>
  <c r="S58" i="14"/>
  <c r="AG51" i="11"/>
  <c r="S51" i="14"/>
  <c r="AG32" i="11"/>
  <c r="S32" i="14"/>
  <c r="AG26" i="11"/>
  <c r="S26" i="14"/>
  <c r="AG20" i="11"/>
  <c r="S20" i="14"/>
  <c r="AG8" i="11"/>
  <c r="S8" i="14"/>
  <c r="AG3" i="11"/>
  <c r="S3" i="14"/>
  <c r="AM143" i="11"/>
  <c r="W143" i="14"/>
  <c r="AM136" i="11"/>
  <c r="W136" i="14"/>
  <c r="AM110" i="11"/>
  <c r="W110" i="14"/>
  <c r="AM104" i="11"/>
  <c r="W104" i="14"/>
  <c r="AM88" i="11"/>
  <c r="W88" i="14"/>
  <c r="AM76" i="11"/>
  <c r="W76" i="14"/>
  <c r="AM68" i="11"/>
  <c r="W68" i="14"/>
  <c r="AM62" i="11"/>
  <c r="W62" i="14"/>
  <c r="AM50" i="11"/>
  <c r="W50" i="14"/>
  <c r="AM43" i="11"/>
  <c r="W43" i="14"/>
  <c r="AM30" i="11"/>
  <c r="W30" i="14"/>
  <c r="AM25" i="11"/>
  <c r="W25" i="14"/>
  <c r="AM18" i="11"/>
  <c r="W18" i="14"/>
  <c r="AM11" i="11"/>
  <c r="W11" i="14"/>
  <c r="AJ155" i="11"/>
  <c r="U155" i="14"/>
  <c r="AJ82" i="11"/>
  <c r="U82" i="14"/>
  <c r="X161" i="11"/>
  <c r="M161" i="14"/>
  <c r="X80" i="11"/>
  <c r="M80" i="14"/>
  <c r="AA35" i="11"/>
  <c r="O35" i="14"/>
  <c r="AD58" i="11"/>
  <c r="Q58" i="14"/>
  <c r="AD20" i="11"/>
  <c r="Q20" i="14"/>
  <c r="AG124" i="11"/>
  <c r="S124" i="14"/>
  <c r="AG86" i="11"/>
  <c r="S86" i="14"/>
  <c r="AM132" i="11"/>
  <c r="W132" i="14"/>
  <c r="AM45" i="11"/>
  <c r="W45" i="14"/>
  <c r="AJ125" i="11"/>
  <c r="U125" i="14"/>
  <c r="AJ86" i="11"/>
  <c r="U86" i="14"/>
  <c r="AJ58" i="11"/>
  <c r="U58" i="14"/>
  <c r="AJ23" i="11"/>
  <c r="U23" i="14"/>
  <c r="AJ10" i="11"/>
  <c r="U10" i="14"/>
  <c r="X164" i="11"/>
  <c r="M164" i="14"/>
  <c r="X158" i="11"/>
  <c r="M158" i="14"/>
  <c r="X125" i="11"/>
  <c r="M125" i="14"/>
  <c r="X105" i="11"/>
  <c r="M105" i="14"/>
  <c r="X90" i="11"/>
  <c r="M90" i="14"/>
  <c r="X83" i="11"/>
  <c r="M83" i="14"/>
  <c r="X72" i="11"/>
  <c r="M72" i="14"/>
  <c r="X61" i="11"/>
  <c r="M61" i="14"/>
  <c r="X48" i="11"/>
  <c r="M48" i="14"/>
  <c r="X35" i="11"/>
  <c r="M35" i="14"/>
  <c r="X31" i="11"/>
  <c r="M31" i="14"/>
  <c r="X25" i="11"/>
  <c r="M25" i="14"/>
  <c r="X18" i="11"/>
  <c r="M18" i="14"/>
  <c r="X7" i="11"/>
  <c r="M7" i="14"/>
  <c r="AA160" i="11"/>
  <c r="O160" i="14"/>
  <c r="AA147" i="11"/>
  <c r="O147" i="14"/>
  <c r="AA139" i="11"/>
  <c r="O139" i="14"/>
  <c r="AA132" i="11"/>
  <c r="O132" i="14"/>
  <c r="AA125" i="11"/>
  <c r="O125" i="14"/>
  <c r="AA111" i="11"/>
  <c r="O111" i="14"/>
  <c r="AA105" i="11"/>
  <c r="O105" i="14"/>
  <c r="AA100" i="11"/>
  <c r="O100" i="14"/>
  <c r="AA91" i="11"/>
  <c r="O91" i="14"/>
  <c r="AA84" i="11"/>
  <c r="O84" i="14"/>
  <c r="AA78" i="11"/>
  <c r="O78" i="14"/>
  <c r="AA66" i="11"/>
  <c r="O66" i="14"/>
  <c r="AA60" i="11"/>
  <c r="O60" i="14"/>
  <c r="AA46" i="11"/>
  <c r="O46" i="14"/>
  <c r="AA39" i="11"/>
  <c r="O39" i="14"/>
  <c r="AA33" i="11"/>
  <c r="O33" i="14"/>
  <c r="AA21" i="11"/>
  <c r="O21" i="14"/>
  <c r="AA13" i="11"/>
  <c r="O13" i="14"/>
  <c r="AA7" i="11"/>
  <c r="O7" i="14"/>
  <c r="AA3" i="11"/>
  <c r="AD153" i="11"/>
  <c r="Q153" i="14"/>
  <c r="AD143" i="11"/>
  <c r="Q143" i="14"/>
  <c r="AD135" i="11"/>
  <c r="Q135" i="14"/>
  <c r="AD130" i="11"/>
  <c r="Q130" i="14"/>
  <c r="AD120" i="11"/>
  <c r="Q120" i="14"/>
  <c r="AD113" i="11"/>
  <c r="Q113" i="14"/>
  <c r="AD107" i="11"/>
  <c r="Q107" i="14"/>
  <c r="AD90" i="11"/>
  <c r="Q90" i="14"/>
  <c r="AD82" i="11"/>
  <c r="Q82" i="14"/>
  <c r="AD76" i="11"/>
  <c r="Q76" i="14"/>
  <c r="AD68" i="11"/>
  <c r="Q68" i="14"/>
  <c r="AD49" i="11"/>
  <c r="Q49" i="14"/>
  <c r="AD42" i="11"/>
  <c r="Q42" i="14"/>
  <c r="AD28" i="11"/>
  <c r="Q28" i="14"/>
  <c r="AD23" i="11"/>
  <c r="Q23" i="14"/>
  <c r="AD10" i="11"/>
  <c r="Q10" i="14"/>
  <c r="AG160" i="11"/>
  <c r="S160" i="14"/>
  <c r="AG153" i="11"/>
  <c r="S153" i="14"/>
  <c r="AG143" i="11"/>
  <c r="S143" i="14"/>
  <c r="AG135" i="11"/>
  <c r="S135" i="14"/>
  <c r="AG130" i="11"/>
  <c r="S130" i="14"/>
  <c r="AG120" i="11"/>
  <c r="S120" i="14"/>
  <c r="AG114" i="11"/>
  <c r="S114" i="14"/>
  <c r="AG107" i="11"/>
  <c r="S107" i="14"/>
  <c r="AG90" i="11"/>
  <c r="S90" i="14"/>
  <c r="AG82" i="11"/>
  <c r="AG70" i="11"/>
  <c r="AG64" i="11"/>
  <c r="S64" i="14"/>
  <c r="AG57" i="11"/>
  <c r="S57" i="14"/>
  <c r="AG50" i="11"/>
  <c r="S50" i="14"/>
  <c r="AG43" i="11"/>
  <c r="S43" i="14"/>
  <c r="AG37" i="11"/>
  <c r="S37" i="14"/>
  <c r="AG31" i="11"/>
  <c r="AG19" i="11"/>
  <c r="S19" i="14"/>
  <c r="AG7" i="11"/>
  <c r="S7" i="14"/>
  <c r="AM158" i="11"/>
  <c r="W158" i="14"/>
  <c r="AM148" i="11"/>
  <c r="W148" i="14"/>
  <c r="AM135" i="11"/>
  <c r="W135" i="14"/>
  <c r="AM121" i="11"/>
  <c r="W121" i="14"/>
  <c r="AM109" i="11"/>
  <c r="W109" i="14"/>
  <c r="AM103" i="11"/>
  <c r="W103" i="14"/>
  <c r="AM98" i="11"/>
  <c r="W98" i="14"/>
  <c r="AM87" i="11"/>
  <c r="W87" i="14"/>
  <c r="AM81" i="11"/>
  <c r="W81" i="14"/>
  <c r="AM75" i="11"/>
  <c r="W75" i="14"/>
  <c r="AM35" i="11"/>
  <c r="W35" i="14"/>
  <c r="AM29" i="11"/>
  <c r="W29" i="14"/>
  <c r="AM17" i="11"/>
  <c r="W17" i="14"/>
  <c r="AJ145" i="11"/>
  <c r="U145" i="14"/>
  <c r="AJ107" i="11"/>
  <c r="U107" i="14"/>
  <c r="AJ76" i="11"/>
  <c r="U76" i="14"/>
  <c r="AJ54" i="11"/>
  <c r="U54" i="14"/>
  <c r="AJ40" i="11"/>
  <c r="U40" i="14"/>
  <c r="AJ20" i="11"/>
  <c r="U20" i="14"/>
  <c r="AJ6" i="11"/>
  <c r="U6" i="14"/>
  <c r="X150" i="11"/>
  <c r="M150" i="14"/>
  <c r="X130" i="11"/>
  <c r="M130" i="14"/>
  <c r="X109" i="11"/>
  <c r="M109" i="14"/>
  <c r="AA135" i="11"/>
  <c r="O135" i="14"/>
  <c r="AA98" i="11"/>
  <c r="O98" i="14"/>
  <c r="AD151" i="11"/>
  <c r="Q151" i="14"/>
  <c r="AD116" i="11"/>
  <c r="Q116" i="14"/>
  <c r="AD65" i="11"/>
  <c r="Q65" i="14"/>
  <c r="AD38" i="11"/>
  <c r="Q38" i="14"/>
  <c r="AG157" i="11"/>
  <c r="S157" i="14"/>
  <c r="AM78" i="11"/>
  <c r="W78" i="14"/>
  <c r="AM71" i="11"/>
  <c r="W71" i="14"/>
  <c r="AM33" i="11"/>
  <c r="W33" i="14"/>
  <c r="AJ2" i="11"/>
  <c r="U2" i="14"/>
  <c r="AJ133" i="11"/>
  <c r="U133" i="14"/>
  <c r="AJ79" i="11"/>
  <c r="U79" i="14"/>
  <c r="AJ51" i="11"/>
  <c r="U51" i="14"/>
  <c r="AJ164" i="11"/>
  <c r="U164" i="14"/>
  <c r="AJ158" i="11"/>
  <c r="U158" i="14"/>
  <c r="AJ140" i="11"/>
  <c r="U140" i="14"/>
  <c r="AJ132" i="11"/>
  <c r="U132" i="14"/>
  <c r="AJ124" i="11"/>
  <c r="U124" i="14"/>
  <c r="AJ116" i="11"/>
  <c r="U116" i="14"/>
  <c r="AJ110" i="11"/>
  <c r="U110" i="14"/>
  <c r="AJ103" i="11"/>
  <c r="U103" i="14"/>
  <c r="AJ98" i="11"/>
  <c r="U98" i="14"/>
  <c r="AJ93" i="11"/>
  <c r="U93" i="14"/>
  <c r="AJ85" i="11"/>
  <c r="U85" i="14"/>
  <c r="AJ78" i="11"/>
  <c r="U78" i="14"/>
  <c r="AJ71" i="11"/>
  <c r="U71" i="14"/>
  <c r="AJ64" i="11"/>
  <c r="U64" i="14"/>
  <c r="AJ57" i="11"/>
  <c r="U57" i="14"/>
  <c r="AJ50" i="11"/>
  <c r="U50" i="14"/>
  <c r="AJ43" i="11"/>
  <c r="U43" i="14"/>
  <c r="AJ35" i="11"/>
  <c r="U35" i="14"/>
  <c r="AJ29" i="11"/>
  <c r="U29" i="14"/>
  <c r="AJ22" i="11"/>
  <c r="U22" i="14"/>
  <c r="AJ15" i="11"/>
  <c r="U15" i="14"/>
  <c r="AJ9" i="11"/>
  <c r="U9" i="14"/>
  <c r="AJ4" i="11"/>
  <c r="U4" i="14"/>
  <c r="X163" i="11"/>
  <c r="M163" i="14"/>
  <c r="X157" i="11"/>
  <c r="X148" i="11"/>
  <c r="M148" i="14"/>
  <c r="X124" i="11"/>
  <c r="M124" i="14"/>
  <c r="X116" i="11"/>
  <c r="M116" i="14"/>
  <c r="X100" i="11"/>
  <c r="M100" i="14"/>
  <c r="X96" i="11"/>
  <c r="M96" i="14"/>
  <c r="X89" i="11"/>
  <c r="M89" i="14"/>
  <c r="X82" i="11"/>
  <c r="M82" i="14"/>
  <c r="X71" i="11"/>
  <c r="M71" i="14"/>
  <c r="X60" i="11"/>
  <c r="M60" i="14"/>
  <c r="X47" i="11"/>
  <c r="M47" i="14"/>
  <c r="X30" i="11"/>
  <c r="M30" i="14"/>
  <c r="X24" i="11"/>
  <c r="M24" i="14"/>
  <c r="X17" i="11"/>
  <c r="M17" i="14"/>
  <c r="X12" i="11"/>
  <c r="M12" i="14"/>
  <c r="X6" i="11"/>
  <c r="AA154" i="11"/>
  <c r="O154" i="14"/>
  <c r="AA150" i="11"/>
  <c r="O150" i="14"/>
  <c r="AA146" i="11"/>
  <c r="O146" i="14"/>
  <c r="AA138" i="11"/>
  <c r="O138" i="14"/>
  <c r="AA124" i="11"/>
  <c r="O124" i="14"/>
  <c r="AA116" i="11"/>
  <c r="O116" i="14"/>
  <c r="AA99" i="11"/>
  <c r="O99" i="14"/>
  <c r="AA96" i="11"/>
  <c r="O96" i="14"/>
  <c r="AA90" i="11"/>
  <c r="O90" i="14"/>
  <c r="AA83" i="11"/>
  <c r="O83" i="14"/>
  <c r="AA77" i="11"/>
  <c r="O77" i="14"/>
  <c r="AA71" i="11"/>
  <c r="O71" i="14"/>
  <c r="AA59" i="11"/>
  <c r="O59" i="14"/>
  <c r="AA53" i="11"/>
  <c r="O53" i="14"/>
  <c r="AA45" i="11"/>
  <c r="O45" i="14"/>
  <c r="AA38" i="11"/>
  <c r="O38" i="14"/>
  <c r="AA32" i="11"/>
  <c r="O32" i="14"/>
  <c r="AA25" i="11"/>
  <c r="O25" i="14"/>
  <c r="AA20" i="11"/>
  <c r="O20" i="14"/>
  <c r="AA6" i="11"/>
  <c r="AD152" i="11"/>
  <c r="Q152" i="14"/>
  <c r="AD142" i="11"/>
  <c r="Q142" i="14"/>
  <c r="AD134" i="11"/>
  <c r="AD129" i="11"/>
  <c r="Q129" i="14"/>
  <c r="AD127" i="11"/>
  <c r="Q127" i="14"/>
  <c r="AD119" i="11"/>
  <c r="Q119" i="14"/>
  <c r="AD112" i="11"/>
  <c r="Q112" i="14"/>
  <c r="AD106" i="11"/>
  <c r="Q106" i="14"/>
  <c r="AD100" i="11"/>
  <c r="Q100" i="14"/>
  <c r="AD96" i="11"/>
  <c r="Q96" i="14"/>
  <c r="AD89" i="11"/>
  <c r="Q89" i="14"/>
  <c r="AD81" i="11"/>
  <c r="Q81" i="14"/>
  <c r="AD75" i="11"/>
  <c r="Q75" i="14"/>
  <c r="AD67" i="11"/>
  <c r="Q67" i="14"/>
  <c r="AD61" i="11"/>
  <c r="Q61" i="14"/>
  <c r="AD48" i="11"/>
  <c r="Q48" i="14"/>
  <c r="AD41" i="11"/>
  <c r="Q41" i="14"/>
  <c r="AD34" i="11"/>
  <c r="Q34" i="14"/>
  <c r="AD22" i="11"/>
  <c r="Q22" i="14"/>
  <c r="AD15" i="11"/>
  <c r="Q15" i="14"/>
  <c r="AD9" i="11"/>
  <c r="Q9" i="14"/>
  <c r="AD4" i="11"/>
  <c r="Q4" i="14"/>
  <c r="AG152" i="11"/>
  <c r="S152" i="14"/>
  <c r="AG142" i="11"/>
  <c r="S142" i="14"/>
  <c r="AG134" i="11"/>
  <c r="S134" i="14"/>
  <c r="AG129" i="11"/>
  <c r="S129" i="14"/>
  <c r="AG127" i="11"/>
  <c r="S127" i="14"/>
  <c r="AG119" i="11"/>
  <c r="S119" i="14"/>
  <c r="AG113" i="11"/>
  <c r="S113" i="14"/>
  <c r="AG106" i="11"/>
  <c r="S106" i="14"/>
  <c r="AG100" i="11"/>
  <c r="S100" i="14"/>
  <c r="AG96" i="11"/>
  <c r="S96" i="14"/>
  <c r="AG89" i="11"/>
  <c r="S89" i="14"/>
  <c r="AG63" i="11"/>
  <c r="S63" i="14"/>
  <c r="AG56" i="11"/>
  <c r="S56" i="14"/>
  <c r="AG49" i="11"/>
  <c r="S49" i="14"/>
  <c r="AG42" i="11"/>
  <c r="S42" i="14"/>
  <c r="AG25" i="11"/>
  <c r="S25" i="14"/>
  <c r="AG18" i="11"/>
  <c r="S18" i="14"/>
  <c r="AG12" i="11"/>
  <c r="S12" i="14"/>
  <c r="AG6" i="11"/>
  <c r="S6" i="14"/>
  <c r="AM157" i="11"/>
  <c r="W157" i="14"/>
  <c r="AM134" i="11"/>
  <c r="W134" i="14"/>
  <c r="AM130" i="11"/>
  <c r="W130" i="14"/>
  <c r="AM74" i="11"/>
  <c r="W74" i="14"/>
  <c r="AM61" i="11"/>
  <c r="W61" i="14"/>
  <c r="AM48" i="11"/>
  <c r="W48" i="14"/>
  <c r="AM41" i="11"/>
  <c r="W41" i="14"/>
  <c r="AM28" i="11"/>
  <c r="W28" i="14"/>
  <c r="AM23" i="11"/>
  <c r="W23" i="14"/>
  <c r="AM16" i="11"/>
  <c r="W16" i="14"/>
  <c r="AJ162" i="11"/>
  <c r="U162" i="14"/>
  <c r="AJ114" i="11"/>
  <c r="U114" i="14"/>
  <c r="AJ47" i="11"/>
  <c r="U47" i="14"/>
  <c r="X64" i="11"/>
  <c r="M64" i="14"/>
  <c r="X57" i="11"/>
  <c r="M57" i="14"/>
  <c r="AA143" i="11"/>
  <c r="O143" i="14"/>
  <c r="AA50" i="11"/>
  <c r="O50" i="14"/>
  <c r="AD79" i="11"/>
  <c r="Q79" i="14"/>
  <c r="AD45" i="11"/>
  <c r="Q45" i="14"/>
  <c r="AD6" i="11"/>
  <c r="Q6" i="14"/>
  <c r="AM53" i="11"/>
  <c r="W53" i="14"/>
  <c r="AM21" i="11"/>
  <c r="W21" i="14"/>
  <c r="AJ157" i="11"/>
  <c r="U157" i="14"/>
  <c r="AJ151" i="11"/>
  <c r="U151" i="14"/>
  <c r="AJ147" i="11"/>
  <c r="U147" i="14"/>
  <c r="AJ139" i="11"/>
  <c r="U139" i="14"/>
  <c r="AJ123" i="11"/>
  <c r="U123" i="14"/>
  <c r="AJ115" i="11"/>
  <c r="U115" i="14"/>
  <c r="AJ109" i="11"/>
  <c r="U109" i="14"/>
  <c r="AJ102" i="11"/>
  <c r="U102" i="14"/>
  <c r="AJ92" i="11"/>
  <c r="U92" i="14"/>
  <c r="AJ84" i="11"/>
  <c r="U84" i="14"/>
  <c r="AJ77" i="11"/>
  <c r="U77" i="14"/>
  <c r="AJ70" i="11"/>
  <c r="U70" i="14"/>
  <c r="AJ63" i="11"/>
  <c r="U63" i="14"/>
  <c r="AJ56" i="11"/>
  <c r="U56" i="14"/>
  <c r="AJ49" i="11"/>
  <c r="U49" i="14"/>
  <c r="AJ42" i="11"/>
  <c r="U42" i="14"/>
  <c r="AJ28" i="11"/>
  <c r="U28" i="14"/>
  <c r="AJ14" i="11"/>
  <c r="U14" i="14"/>
  <c r="AJ8" i="11"/>
  <c r="U8" i="14"/>
  <c r="AJ3" i="11"/>
  <c r="U3" i="14"/>
  <c r="X142" i="11"/>
  <c r="M142" i="14"/>
  <c r="X136" i="11"/>
  <c r="M136" i="14"/>
  <c r="X131" i="11"/>
  <c r="M131" i="14"/>
  <c r="X123" i="11"/>
  <c r="M123" i="14"/>
  <c r="X115" i="11"/>
  <c r="M115" i="14"/>
  <c r="X99" i="11"/>
  <c r="M99" i="14"/>
  <c r="X95" i="11"/>
  <c r="M95" i="14"/>
  <c r="X88" i="11"/>
  <c r="M88" i="14"/>
  <c r="X81" i="11"/>
  <c r="M81" i="14"/>
  <c r="X70" i="11"/>
  <c r="M70" i="14"/>
  <c r="X66" i="11"/>
  <c r="M66" i="14"/>
  <c r="X59" i="11"/>
  <c r="M59" i="14"/>
  <c r="X53" i="11"/>
  <c r="M53" i="14"/>
  <c r="X46" i="11"/>
  <c r="M46" i="14"/>
  <c r="X40" i="11"/>
  <c r="M40" i="14"/>
  <c r="X29" i="11"/>
  <c r="M29" i="14"/>
  <c r="X23" i="11"/>
  <c r="M23" i="14"/>
  <c r="X16" i="11"/>
  <c r="M16" i="14"/>
  <c r="AA164" i="11"/>
  <c r="O164" i="14"/>
  <c r="AA159" i="11"/>
  <c r="O159" i="14"/>
  <c r="AA153" i="11"/>
  <c r="O153" i="14"/>
  <c r="AA149" i="11"/>
  <c r="O149" i="14"/>
  <c r="AA145" i="11"/>
  <c r="O145" i="14"/>
  <c r="AA137" i="11"/>
  <c r="O137" i="14"/>
  <c r="AA131" i="11"/>
  <c r="O131" i="14"/>
  <c r="AA123" i="11"/>
  <c r="O123" i="14"/>
  <c r="AA115" i="11"/>
  <c r="O115" i="14"/>
  <c r="AA110" i="11"/>
  <c r="O110" i="14"/>
  <c r="AA104" i="11"/>
  <c r="O104" i="14"/>
  <c r="AA89" i="11"/>
  <c r="O89" i="14"/>
  <c r="AA82" i="11"/>
  <c r="O82" i="14"/>
  <c r="AA70" i="11"/>
  <c r="O70" i="14"/>
  <c r="AA64" i="11"/>
  <c r="O64" i="14"/>
  <c r="AA58" i="11"/>
  <c r="O58" i="14"/>
  <c r="AA52" i="11"/>
  <c r="O52" i="14"/>
  <c r="AA37" i="11"/>
  <c r="O37" i="14"/>
  <c r="AA31" i="11"/>
  <c r="O31" i="14"/>
  <c r="AA24" i="11"/>
  <c r="O24" i="14"/>
  <c r="AA19" i="11"/>
  <c r="O19" i="14"/>
  <c r="AA12" i="11"/>
  <c r="O12" i="14"/>
  <c r="AD164" i="11"/>
  <c r="Q164" i="14"/>
  <c r="AD159" i="11"/>
  <c r="Q159" i="14"/>
  <c r="AD141" i="11"/>
  <c r="Q141" i="14"/>
  <c r="AD128" i="11"/>
  <c r="Q128" i="14"/>
  <c r="AD126" i="11"/>
  <c r="Q126" i="14"/>
  <c r="AD118" i="11"/>
  <c r="Q118" i="14"/>
  <c r="AD105" i="11"/>
  <c r="Q105" i="14"/>
  <c r="AD99" i="11"/>
  <c r="Q99" i="14"/>
  <c r="AD95" i="11"/>
  <c r="Q95" i="14"/>
  <c r="AD88" i="11"/>
  <c r="Q88" i="14"/>
  <c r="AD74" i="11"/>
  <c r="Q74" i="14"/>
  <c r="AD60" i="11"/>
  <c r="Q60" i="14"/>
  <c r="AD47" i="11"/>
  <c r="Q47" i="14"/>
  <c r="AD40" i="11"/>
  <c r="Q40" i="14"/>
  <c r="AD14" i="11"/>
  <c r="Q14" i="14"/>
  <c r="AD8" i="11"/>
  <c r="Q8" i="14"/>
  <c r="AD3" i="11"/>
  <c r="Q3" i="14"/>
  <c r="AG159" i="11"/>
  <c r="S159" i="14"/>
  <c r="AG133" i="11"/>
  <c r="S133" i="14"/>
  <c r="AG128" i="11"/>
  <c r="S128" i="14"/>
  <c r="AG126" i="11"/>
  <c r="S126" i="14"/>
  <c r="AG118" i="11"/>
  <c r="AG112" i="11"/>
  <c r="S112" i="14"/>
  <c r="AG105" i="11"/>
  <c r="S105" i="14"/>
  <c r="AG99" i="11"/>
  <c r="S99" i="14"/>
  <c r="AG95" i="11"/>
  <c r="S95" i="14"/>
  <c r="AG88" i="11"/>
  <c r="S88" i="14"/>
  <c r="AG81" i="11"/>
  <c r="S81" i="14"/>
  <c r="AG69" i="11"/>
  <c r="S69" i="14"/>
  <c r="AG55" i="11"/>
  <c r="S55" i="14"/>
  <c r="AT55" i="14" s="1"/>
  <c r="AG41" i="11"/>
  <c r="S41" i="14"/>
  <c r="AG35" i="11"/>
  <c r="S35" i="14"/>
  <c r="AG17" i="11"/>
  <c r="S17" i="14"/>
  <c r="AG11" i="11"/>
  <c r="AM163" i="11"/>
  <c r="W163" i="14"/>
  <c r="AM140" i="11"/>
  <c r="AM133" i="11"/>
  <c r="AM129" i="11"/>
  <c r="W129" i="14"/>
  <c r="AM127" i="11"/>
  <c r="W127" i="14"/>
  <c r="AM114" i="11"/>
  <c r="W114" i="14"/>
  <c r="AM107" i="11"/>
  <c r="AM101" i="11"/>
  <c r="W101" i="14"/>
  <c r="AM73" i="11"/>
  <c r="W73" i="14"/>
  <c r="AM60" i="11"/>
  <c r="W60" i="14"/>
  <c r="AM47" i="11"/>
  <c r="W47" i="14"/>
  <c r="AM40" i="11"/>
  <c r="W40" i="14"/>
  <c r="AM34" i="11"/>
  <c r="W34" i="14"/>
  <c r="AM22" i="11"/>
  <c r="W22" i="14"/>
  <c r="AM15" i="11"/>
  <c r="W15" i="14"/>
  <c r="AM9" i="11"/>
  <c r="W9" i="14"/>
  <c r="X94" i="11"/>
  <c r="AA141" i="11"/>
  <c r="AA30" i="11"/>
  <c r="AA10" i="11"/>
  <c r="AD72" i="11"/>
  <c r="AD44" i="11"/>
  <c r="AD16" i="11"/>
  <c r="AG148" i="11"/>
  <c r="AG115" i="11"/>
  <c r="AG104" i="11"/>
  <c r="AG36" i="11"/>
  <c r="X44" i="11"/>
  <c r="X65" i="11"/>
  <c r="AA72" i="11"/>
  <c r="AG151" i="11"/>
  <c r="AG141" i="11"/>
  <c r="AG102" i="11"/>
  <c r="AG94" i="11"/>
  <c r="AM151" i="11"/>
  <c r="AM102" i="11"/>
  <c r="AM77" i="11"/>
  <c r="AM49" i="11"/>
  <c r="AM10" i="11"/>
  <c r="AG62" i="11"/>
  <c r="AG48" i="11"/>
  <c r="AG21" i="11"/>
  <c r="AA117" i="11"/>
  <c r="AA44" i="11"/>
  <c r="AM147" i="11"/>
  <c r="AM141" i="11"/>
  <c r="AM123" i="11"/>
  <c r="AM117" i="11"/>
  <c r="AM94" i="11"/>
  <c r="AM70" i="11"/>
  <c r="AM65" i="11"/>
  <c r="AM42" i="11"/>
  <c r="AM36" i="11"/>
  <c r="X141" i="11"/>
  <c r="X58" i="11"/>
  <c r="AA148" i="11"/>
  <c r="AA94" i="11"/>
  <c r="AA16" i="11"/>
  <c r="AD104" i="11"/>
  <c r="AD30" i="11"/>
  <c r="AM8" i="11"/>
  <c r="AJ159" i="11"/>
  <c r="AJ148" i="11"/>
  <c r="AJ141" i="11"/>
  <c r="AJ117" i="11"/>
  <c r="AJ104" i="11"/>
  <c r="AJ94" i="11"/>
  <c r="AJ72" i="11"/>
  <c r="AJ65" i="11"/>
  <c r="AJ44" i="11"/>
  <c r="AJ36" i="11"/>
  <c r="AJ30" i="11"/>
  <c r="AJ16" i="11"/>
  <c r="AA65" i="11"/>
  <c r="AD94" i="11"/>
  <c r="AG44" i="11"/>
  <c r="AG16" i="11"/>
  <c r="AM3" i="11"/>
  <c r="X117" i="11"/>
  <c r="AA86" i="11"/>
  <c r="AA36" i="11"/>
  <c r="AD148" i="11"/>
  <c r="AG117" i="11"/>
  <c r="AM164" i="11"/>
  <c r="AM139" i="11"/>
  <c r="AM115" i="11"/>
  <c r="AM92" i="11"/>
  <c r="AM63" i="11"/>
  <c r="AG5" i="11"/>
  <c r="AG27" i="11"/>
  <c r="AM146" i="11"/>
  <c r="AM122" i="11"/>
  <c r="AM97" i="11"/>
  <c r="AG87" i="11"/>
  <c r="AM152" i="11"/>
  <c r="AM128" i="11"/>
  <c r="AM80" i="11"/>
  <c r="AM52" i="11"/>
  <c r="AM24" i="11"/>
  <c r="AG80" i="11"/>
  <c r="AG24" i="11"/>
  <c r="AM156" i="11"/>
  <c r="AM131" i="11"/>
  <c r="AM108" i="11"/>
  <c r="AM83" i="11"/>
  <c r="AM55" i="11"/>
  <c r="AM27" i="11"/>
  <c r="AM142" i="11"/>
  <c r="AM118" i="11"/>
  <c r="AM66" i="11"/>
  <c r="AM37" i="11"/>
  <c r="AM5" i="11"/>
  <c r="AG2" i="11"/>
  <c r="AM2" i="11"/>
  <c r="AT163" i="14" l="1"/>
  <c r="AQ65" i="14"/>
  <c r="AQ151" i="14"/>
  <c r="AQ117" i="14"/>
  <c r="AQ162" i="14"/>
  <c r="AQ79" i="14"/>
  <c r="AQ3" i="14"/>
  <c r="AQ44" i="14"/>
  <c r="AQ68" i="14"/>
  <c r="AQ134" i="14"/>
  <c r="AT148" i="14"/>
  <c r="AQ6" i="14"/>
  <c r="AQ87" i="14"/>
  <c r="AQ141" i="14"/>
  <c r="AT104" i="14"/>
  <c r="AQ157" i="14"/>
  <c r="X5" i="14"/>
  <c r="AY5" i="14" s="1"/>
  <c r="X37" i="14"/>
  <c r="AY37" i="14" s="1"/>
  <c r="X66" i="14"/>
  <c r="AY66" i="14" s="1"/>
  <c r="X118" i="14"/>
  <c r="AY118" i="14" s="1"/>
  <c r="X142" i="14"/>
  <c r="AY142" i="14" s="1"/>
  <c r="X27" i="14"/>
  <c r="AY27" i="14" s="1"/>
  <c r="X55" i="14"/>
  <c r="AY55" i="14" s="1"/>
  <c r="X83" i="14"/>
  <c r="AY83" i="14" s="1"/>
  <c r="X108" i="14"/>
  <c r="AY108" i="14" s="1"/>
  <c r="X131" i="14"/>
  <c r="AY131" i="14" s="1"/>
  <c r="X156" i="14"/>
  <c r="AY156" i="14" s="1"/>
  <c r="T24" i="14"/>
  <c r="T80" i="14"/>
  <c r="X24" i="14"/>
  <c r="AY24" i="14" s="1"/>
  <c r="X52" i="14"/>
  <c r="AY52" i="14" s="1"/>
  <c r="X80" i="14"/>
  <c r="AY80" i="14" s="1"/>
  <c r="X128" i="14"/>
  <c r="AY128" i="14" s="1"/>
  <c r="X152" i="14"/>
  <c r="AY152" i="14" s="1"/>
  <c r="T87" i="14"/>
  <c r="X97" i="14"/>
  <c r="AY97" i="14" s="1"/>
  <c r="X122" i="14"/>
  <c r="AY122" i="14" s="1"/>
  <c r="X146" i="14"/>
  <c r="AY146" i="14" s="1"/>
  <c r="T27" i="14"/>
  <c r="T5" i="14"/>
  <c r="X63" i="14"/>
  <c r="AY63" i="14" s="1"/>
  <c r="X92" i="14"/>
  <c r="AY92" i="14" s="1"/>
  <c r="X115" i="14"/>
  <c r="AY115" i="14" s="1"/>
  <c r="X139" i="14"/>
  <c r="AY139" i="14" s="1"/>
  <c r="X164" i="14"/>
  <c r="AY164" i="14" s="1"/>
  <c r="T117" i="14"/>
  <c r="R148" i="14"/>
  <c r="X3" i="14"/>
  <c r="AY3" i="14" s="1"/>
  <c r="T16" i="14"/>
  <c r="T44" i="14"/>
  <c r="R94" i="14"/>
  <c r="V16" i="14"/>
  <c r="AX16" i="14" s="1"/>
  <c r="V30" i="14"/>
  <c r="AX30" i="14" s="1"/>
  <c r="V36" i="14"/>
  <c r="AX36" i="14" s="1"/>
  <c r="V44" i="14"/>
  <c r="AX44" i="14" s="1"/>
  <c r="V65" i="14"/>
  <c r="AX65" i="14" s="1"/>
  <c r="V72" i="14"/>
  <c r="AX72" i="14" s="1"/>
  <c r="V94" i="14"/>
  <c r="AX94" i="14" s="1"/>
  <c r="V104" i="14"/>
  <c r="AX104" i="14" s="1"/>
  <c r="V117" i="14"/>
  <c r="AX117" i="14" s="1"/>
  <c r="V141" i="14"/>
  <c r="AX141" i="14" s="1"/>
  <c r="V148" i="14"/>
  <c r="AX148" i="14" s="1"/>
  <c r="V159" i="14"/>
  <c r="AX159" i="14" s="1"/>
  <c r="X8" i="14"/>
  <c r="AY8" i="14" s="1"/>
  <c r="R30" i="14"/>
  <c r="R104" i="14"/>
  <c r="X36" i="14"/>
  <c r="AY36" i="14" s="1"/>
  <c r="X42" i="14"/>
  <c r="AY42" i="14" s="1"/>
  <c r="X65" i="14"/>
  <c r="AY65" i="14" s="1"/>
  <c r="X70" i="14"/>
  <c r="AY70" i="14" s="1"/>
  <c r="X94" i="14"/>
  <c r="AY94" i="14" s="1"/>
  <c r="X117" i="14"/>
  <c r="AY117" i="14" s="1"/>
  <c r="X123" i="14"/>
  <c r="AY123" i="14" s="1"/>
  <c r="X141" i="14"/>
  <c r="AY141" i="14" s="1"/>
  <c r="X147" i="14"/>
  <c r="AY147" i="14" s="1"/>
  <c r="T21" i="14"/>
  <c r="T48" i="14"/>
  <c r="T62" i="14"/>
  <c r="X10" i="14"/>
  <c r="AY10" i="14" s="1"/>
  <c r="X49" i="14"/>
  <c r="AY49" i="14" s="1"/>
  <c r="X77" i="14"/>
  <c r="AY77" i="14" s="1"/>
  <c r="X102" i="14"/>
  <c r="AY102" i="14" s="1"/>
  <c r="X151" i="14"/>
  <c r="AY151" i="14" s="1"/>
  <c r="T94" i="14"/>
  <c r="T102" i="14"/>
  <c r="T141" i="14"/>
  <c r="T151" i="14"/>
  <c r="T36" i="14"/>
  <c r="T104" i="14"/>
  <c r="T115" i="14"/>
  <c r="T148" i="14"/>
  <c r="R16" i="14"/>
  <c r="R44" i="14"/>
  <c r="R72" i="14"/>
  <c r="X9" i="14"/>
  <c r="X15" i="14"/>
  <c r="AY15" i="14" s="1"/>
  <c r="X22" i="14"/>
  <c r="AY22" i="14" s="1"/>
  <c r="X34" i="14"/>
  <c r="AY34" i="14" s="1"/>
  <c r="X40" i="14"/>
  <c r="X47" i="14"/>
  <c r="AY47" i="14" s="1"/>
  <c r="X60" i="14"/>
  <c r="AY60" i="14" s="1"/>
  <c r="X73" i="14"/>
  <c r="X101" i="14"/>
  <c r="AY101" i="14" s="1"/>
  <c r="X107" i="14"/>
  <c r="AY107" i="14" s="1"/>
  <c r="X114" i="14"/>
  <c r="AY114" i="14" s="1"/>
  <c r="X127" i="14"/>
  <c r="X129" i="14"/>
  <c r="AY129" i="14" s="1"/>
  <c r="X133" i="14"/>
  <c r="AY133" i="14" s="1"/>
  <c r="X140" i="14"/>
  <c r="AY140" i="14" s="1"/>
  <c r="X163" i="14"/>
  <c r="T11" i="14"/>
  <c r="T17" i="14"/>
  <c r="T35" i="14"/>
  <c r="T41" i="14"/>
  <c r="T55" i="14"/>
  <c r="T69" i="14"/>
  <c r="T81" i="14"/>
  <c r="T88" i="14"/>
  <c r="T95" i="14"/>
  <c r="T99" i="14"/>
  <c r="T105" i="14"/>
  <c r="T112" i="14"/>
  <c r="T118" i="14"/>
  <c r="T126" i="14"/>
  <c r="T128" i="14"/>
  <c r="T133" i="14"/>
  <c r="T159" i="14"/>
  <c r="R3" i="14"/>
  <c r="R8" i="14"/>
  <c r="R14" i="14"/>
  <c r="R40" i="14"/>
  <c r="R47" i="14"/>
  <c r="R60" i="14"/>
  <c r="R74" i="14"/>
  <c r="R88" i="14"/>
  <c r="R95" i="14"/>
  <c r="R99" i="14"/>
  <c r="R105" i="14"/>
  <c r="R118" i="14"/>
  <c r="R126" i="14"/>
  <c r="R128" i="14"/>
  <c r="R141" i="14"/>
  <c r="R159" i="14"/>
  <c r="R164" i="14"/>
  <c r="V3" i="14"/>
  <c r="AX3" i="14" s="1"/>
  <c r="V8" i="14"/>
  <c r="V14" i="14"/>
  <c r="V28" i="14"/>
  <c r="AX28" i="14" s="1"/>
  <c r="V42" i="14"/>
  <c r="V49" i="14"/>
  <c r="V56" i="14"/>
  <c r="AX56" i="14" s="1"/>
  <c r="V63" i="14"/>
  <c r="AX63" i="14" s="1"/>
  <c r="V70" i="14"/>
  <c r="V77" i="14"/>
  <c r="AX77" i="14" s="1"/>
  <c r="V84" i="14"/>
  <c r="AX84" i="14" s="1"/>
  <c r="V92" i="14"/>
  <c r="AX92" i="14" s="1"/>
  <c r="V102" i="14"/>
  <c r="AX102" i="14" s="1"/>
  <c r="V109" i="14"/>
  <c r="AX109" i="14" s="1"/>
  <c r="V115" i="14"/>
  <c r="AX115" i="14" s="1"/>
  <c r="V123" i="14"/>
  <c r="AX123" i="14" s="1"/>
  <c r="V139" i="14"/>
  <c r="AX139" i="14" s="1"/>
  <c r="V147" i="14"/>
  <c r="AX147" i="14" s="1"/>
  <c r="V151" i="14"/>
  <c r="AX151" i="14" s="1"/>
  <c r="V157" i="14"/>
  <c r="AX157" i="14" s="1"/>
  <c r="X21" i="14"/>
  <c r="X53" i="14"/>
  <c r="AY53" i="14" s="1"/>
  <c r="R6" i="14"/>
  <c r="R45" i="14"/>
  <c r="R79" i="14"/>
  <c r="V47" i="14"/>
  <c r="AX47" i="14" s="1"/>
  <c r="V114" i="14"/>
  <c r="AX114" i="14" s="1"/>
  <c r="V162" i="14"/>
  <c r="X16" i="14"/>
  <c r="X23" i="14"/>
  <c r="AY23" i="14" s="1"/>
  <c r="X28" i="14"/>
  <c r="AY28" i="14" s="1"/>
  <c r="X41" i="14"/>
  <c r="AY41" i="14" s="1"/>
  <c r="X48" i="14"/>
  <c r="X61" i="14"/>
  <c r="AY61" i="14" s="1"/>
  <c r="X74" i="14"/>
  <c r="X130" i="14"/>
  <c r="AY130" i="14" s="1"/>
  <c r="X134" i="14"/>
  <c r="AY134" i="14" s="1"/>
  <c r="X157" i="14"/>
  <c r="AY157" i="14" s="1"/>
  <c r="T6" i="14"/>
  <c r="T12" i="14"/>
  <c r="T18" i="14"/>
  <c r="T25" i="14"/>
  <c r="T42" i="14"/>
  <c r="T49" i="14"/>
  <c r="T56" i="14"/>
  <c r="T63" i="14"/>
  <c r="T89" i="14"/>
  <c r="T96" i="14"/>
  <c r="T100" i="14"/>
  <c r="T106" i="14"/>
  <c r="T113" i="14"/>
  <c r="T119" i="14"/>
  <c r="T127" i="14"/>
  <c r="T129" i="14"/>
  <c r="T134" i="14"/>
  <c r="T142" i="14"/>
  <c r="T152" i="14"/>
  <c r="R4" i="14"/>
  <c r="R9" i="14"/>
  <c r="R15" i="14"/>
  <c r="R22" i="14"/>
  <c r="R34" i="14"/>
  <c r="R41" i="14"/>
  <c r="AU41" i="14" s="1"/>
  <c r="R48" i="14"/>
  <c r="R61" i="14"/>
  <c r="R67" i="14"/>
  <c r="R75" i="14"/>
  <c r="R81" i="14"/>
  <c r="AU81" i="14" s="1"/>
  <c r="R89" i="14"/>
  <c r="AU89" i="14" s="1"/>
  <c r="R96" i="14"/>
  <c r="R100" i="14"/>
  <c r="R106" i="14"/>
  <c r="R112" i="14"/>
  <c r="R119" i="14"/>
  <c r="R127" i="14"/>
  <c r="R129" i="14"/>
  <c r="R134" i="14"/>
  <c r="AU134" i="14" s="1"/>
  <c r="R142" i="14"/>
  <c r="R152" i="14"/>
  <c r="V4" i="14"/>
  <c r="V9" i="14"/>
  <c r="AX9" i="14" s="1"/>
  <c r="V15" i="14"/>
  <c r="AX15" i="14" s="1"/>
  <c r="V22" i="14"/>
  <c r="AX22" i="14" s="1"/>
  <c r="V29" i="14"/>
  <c r="AX29" i="14" s="1"/>
  <c r="V35" i="14"/>
  <c r="AX35" i="14" s="1"/>
  <c r="V43" i="14"/>
  <c r="AX43" i="14" s="1"/>
  <c r="V50" i="14"/>
  <c r="AX50" i="14" s="1"/>
  <c r="V57" i="14"/>
  <c r="AX57" i="14" s="1"/>
  <c r="V64" i="14"/>
  <c r="AX64" i="14" s="1"/>
  <c r="V71" i="14"/>
  <c r="AX71" i="14" s="1"/>
  <c r="V78" i="14"/>
  <c r="AX78" i="14" s="1"/>
  <c r="V85" i="14"/>
  <c r="AX85" i="14" s="1"/>
  <c r="V93" i="14"/>
  <c r="AX93" i="14" s="1"/>
  <c r="V98" i="14"/>
  <c r="AX98" i="14" s="1"/>
  <c r="V103" i="14"/>
  <c r="AX103" i="14" s="1"/>
  <c r="V110" i="14"/>
  <c r="V116" i="14"/>
  <c r="AX116" i="14" s="1"/>
  <c r="V124" i="14"/>
  <c r="AX124" i="14" s="1"/>
  <c r="V132" i="14"/>
  <c r="AX132" i="14" s="1"/>
  <c r="V140" i="14"/>
  <c r="AX140" i="14" s="1"/>
  <c r="V158" i="14"/>
  <c r="AX158" i="14" s="1"/>
  <c r="V164" i="14"/>
  <c r="AX164" i="14" s="1"/>
  <c r="V51" i="14"/>
  <c r="AX51" i="14" s="1"/>
  <c r="V79" i="14"/>
  <c r="AX79" i="14" s="1"/>
  <c r="V133" i="14"/>
  <c r="AX133" i="14" s="1"/>
  <c r="X33" i="14"/>
  <c r="AY33" i="14" s="1"/>
  <c r="X71" i="14"/>
  <c r="AY71" i="14" s="1"/>
  <c r="X78" i="14"/>
  <c r="AY78" i="14" s="1"/>
  <c r="T157" i="14"/>
  <c r="R38" i="14"/>
  <c r="R65" i="14"/>
  <c r="R116" i="14"/>
  <c r="R151" i="14"/>
  <c r="V6" i="14"/>
  <c r="AX6" i="14" s="1"/>
  <c r="V20" i="14"/>
  <c r="AX20" i="14" s="1"/>
  <c r="V40" i="14"/>
  <c r="AX40" i="14" s="1"/>
  <c r="V54" i="14"/>
  <c r="AX54" i="14" s="1"/>
  <c r="V76" i="14"/>
  <c r="AX76" i="14" s="1"/>
  <c r="V107" i="14"/>
  <c r="AX107" i="14" s="1"/>
  <c r="V145" i="14"/>
  <c r="AX145" i="14" s="1"/>
  <c r="X17" i="14"/>
  <c r="AY17" i="14" s="1"/>
  <c r="X29" i="14"/>
  <c r="AY29" i="14" s="1"/>
  <c r="X35" i="14"/>
  <c r="AY35" i="14" s="1"/>
  <c r="X75" i="14"/>
  <c r="AY75" i="14" s="1"/>
  <c r="X81" i="14"/>
  <c r="AY81" i="14" s="1"/>
  <c r="X87" i="14"/>
  <c r="AY87" i="14" s="1"/>
  <c r="X98" i="14"/>
  <c r="AY98" i="14" s="1"/>
  <c r="X103" i="14"/>
  <c r="AY103" i="14" s="1"/>
  <c r="X109" i="14"/>
  <c r="AY109" i="14" s="1"/>
  <c r="X121" i="14"/>
  <c r="AY121" i="14" s="1"/>
  <c r="X135" i="14"/>
  <c r="AY135" i="14" s="1"/>
  <c r="X148" i="14"/>
  <c r="AY148" i="14" s="1"/>
  <c r="X158" i="14"/>
  <c r="AY158" i="14" s="1"/>
  <c r="T7" i="14"/>
  <c r="T19" i="14"/>
  <c r="T31" i="14"/>
  <c r="T37" i="14"/>
  <c r="T43" i="14"/>
  <c r="T50" i="14"/>
  <c r="T57" i="14"/>
  <c r="T64" i="14"/>
  <c r="T70" i="14"/>
  <c r="T82" i="14"/>
  <c r="T90" i="14"/>
  <c r="T107" i="14"/>
  <c r="T114" i="14"/>
  <c r="T120" i="14"/>
  <c r="T130" i="14"/>
  <c r="T135" i="14"/>
  <c r="T143" i="14"/>
  <c r="T153" i="14"/>
  <c r="T160" i="14"/>
  <c r="R10" i="14"/>
  <c r="R23" i="14"/>
  <c r="R28" i="14"/>
  <c r="R42" i="14"/>
  <c r="AU42" i="14" s="1"/>
  <c r="R49" i="14"/>
  <c r="R68" i="14"/>
  <c r="R76" i="14"/>
  <c r="R82" i="14"/>
  <c r="R90" i="14"/>
  <c r="R107" i="14"/>
  <c r="R113" i="14"/>
  <c r="R120" i="14"/>
  <c r="R130" i="14"/>
  <c r="R135" i="14"/>
  <c r="AU135" i="14" s="1"/>
  <c r="R143" i="14"/>
  <c r="R153" i="14"/>
  <c r="AU153" i="14" s="1"/>
  <c r="V10" i="14"/>
  <c r="AX10" i="14" s="1"/>
  <c r="V23" i="14"/>
  <c r="AX23" i="14" s="1"/>
  <c r="V58" i="14"/>
  <c r="AX58" i="14" s="1"/>
  <c r="V86" i="14"/>
  <c r="AX86" i="14" s="1"/>
  <c r="V125" i="14"/>
  <c r="AX125" i="14" s="1"/>
  <c r="X45" i="14"/>
  <c r="AY45" i="14" s="1"/>
  <c r="X132" i="14"/>
  <c r="T86" i="14"/>
  <c r="T124" i="14"/>
  <c r="R20" i="14"/>
  <c r="R58" i="14"/>
  <c r="V82" i="14"/>
  <c r="AX82" i="14" s="1"/>
  <c r="V155" i="14"/>
  <c r="AX155" i="14" s="1"/>
  <c r="X11" i="14"/>
  <c r="AY11" i="14" s="1"/>
  <c r="X18" i="14"/>
  <c r="AY18" i="14" s="1"/>
  <c r="X25" i="14"/>
  <c r="AY25" i="14" s="1"/>
  <c r="X30" i="14"/>
  <c r="AY30" i="14" s="1"/>
  <c r="X43" i="14"/>
  <c r="AY43" i="14" s="1"/>
  <c r="X50" i="14"/>
  <c r="AY50" i="14" s="1"/>
  <c r="X62" i="14"/>
  <c r="AY62" i="14" s="1"/>
  <c r="X68" i="14"/>
  <c r="AY68" i="14" s="1"/>
  <c r="X76" i="14"/>
  <c r="AY76" i="14" s="1"/>
  <c r="X88" i="14"/>
  <c r="AY88" i="14" s="1"/>
  <c r="X104" i="14"/>
  <c r="AY104" i="14" s="1"/>
  <c r="X110" i="14"/>
  <c r="AY110" i="14" s="1"/>
  <c r="X136" i="14"/>
  <c r="AY136" i="14" s="1"/>
  <c r="X143" i="14"/>
  <c r="AY143" i="14" s="1"/>
  <c r="T3" i="14"/>
  <c r="T8" i="14"/>
  <c r="T20" i="14"/>
  <c r="AU20" i="14" s="1"/>
  <c r="T26" i="14"/>
  <c r="T32" i="14"/>
  <c r="T51" i="14"/>
  <c r="T58" i="14"/>
  <c r="T65" i="14"/>
  <c r="T71" i="14"/>
  <c r="T77" i="14"/>
  <c r="T83" i="14"/>
  <c r="T91" i="14"/>
  <c r="T97" i="14"/>
  <c r="T101" i="14"/>
  <c r="T108" i="14"/>
  <c r="T121" i="14"/>
  <c r="T136" i="14"/>
  <c r="T144" i="14"/>
  <c r="T154" i="14"/>
  <c r="T161" i="14"/>
  <c r="R5" i="14"/>
  <c r="AU5" i="14" s="1"/>
  <c r="R17" i="14"/>
  <c r="R24" i="14"/>
  <c r="R29" i="14"/>
  <c r="R35" i="14"/>
  <c r="AU35" i="14" s="1"/>
  <c r="R43" i="14"/>
  <c r="R50" i="14"/>
  <c r="R55" i="14"/>
  <c r="R62" i="14"/>
  <c r="R69" i="14"/>
  <c r="R83" i="14"/>
  <c r="R91" i="14"/>
  <c r="R97" i="14"/>
  <c r="R101" i="14"/>
  <c r="R108" i="14"/>
  <c r="R114" i="14"/>
  <c r="R121" i="14"/>
  <c r="R136" i="14"/>
  <c r="R144" i="14"/>
  <c r="R154" i="14"/>
  <c r="R160" i="14"/>
  <c r="V5" i="14"/>
  <c r="AX5" i="14" s="1"/>
  <c r="V17" i="14"/>
  <c r="AX17" i="14" s="1"/>
  <c r="V24" i="14"/>
  <c r="AX24" i="14" s="1"/>
  <c r="V31" i="14"/>
  <c r="AX31" i="14" s="1"/>
  <c r="V37" i="14"/>
  <c r="AX37" i="14" s="1"/>
  <c r="V52" i="14"/>
  <c r="AX52" i="14" s="1"/>
  <c r="V59" i="14"/>
  <c r="AX59" i="14" s="1"/>
  <c r="V66" i="14"/>
  <c r="AX66" i="14" s="1"/>
  <c r="V73" i="14"/>
  <c r="AX73" i="14" s="1"/>
  <c r="V80" i="14"/>
  <c r="AX80" i="14" s="1"/>
  <c r="V87" i="14"/>
  <c r="AX87" i="14" s="1"/>
  <c r="V111" i="14"/>
  <c r="AX111" i="14" s="1"/>
  <c r="V118" i="14"/>
  <c r="AX118" i="14" s="1"/>
  <c r="V126" i="14"/>
  <c r="AX126" i="14" s="1"/>
  <c r="V128" i="14"/>
  <c r="AX128" i="14" s="1"/>
  <c r="V134" i="14"/>
  <c r="AX134" i="14" s="1"/>
  <c r="V142" i="14"/>
  <c r="AX142" i="14" s="1"/>
  <c r="V152" i="14"/>
  <c r="AX152" i="14" s="1"/>
  <c r="P2" i="14"/>
  <c r="V18" i="14"/>
  <c r="AX18" i="14" s="1"/>
  <c r="V32" i="14"/>
  <c r="AX32" i="14" s="1"/>
  <c r="V45" i="14"/>
  <c r="AX45" i="14" s="1"/>
  <c r="V60" i="14"/>
  <c r="AX60" i="14" s="1"/>
  <c r="V74" i="14"/>
  <c r="AX74" i="14" s="1"/>
  <c r="V88" i="14"/>
  <c r="AX88" i="14" s="1"/>
  <c r="V95" i="14"/>
  <c r="AX95" i="14" s="1"/>
  <c r="V105" i="14"/>
  <c r="AX105" i="14" s="1"/>
  <c r="V119" i="14"/>
  <c r="AX119" i="14" s="1"/>
  <c r="V129" i="14"/>
  <c r="AX129" i="14" s="1"/>
  <c r="V143" i="14"/>
  <c r="AX143" i="14" s="1"/>
  <c r="V153" i="14"/>
  <c r="AX153" i="14" s="1"/>
  <c r="V19" i="14"/>
  <c r="AX19" i="14" s="1"/>
  <c r="V39" i="14"/>
  <c r="AX39" i="14" s="1"/>
  <c r="V46" i="14"/>
  <c r="AX46" i="14" s="1"/>
  <c r="V61" i="14"/>
  <c r="AX61" i="14" s="1"/>
  <c r="V75" i="14"/>
  <c r="AX75" i="14" s="1"/>
  <c r="V96" i="14"/>
  <c r="AX96" i="14" s="1"/>
  <c r="V113" i="14"/>
  <c r="AX113" i="14" s="1"/>
  <c r="V130" i="14"/>
  <c r="AX130" i="14" s="1"/>
  <c r="V136" i="14"/>
  <c r="AX136" i="14" s="1"/>
  <c r="V161" i="14"/>
  <c r="AX161" i="14" s="1"/>
  <c r="X84" i="14"/>
  <c r="AY84" i="14" s="1"/>
  <c r="X100" i="14"/>
  <c r="AY100" i="14" s="1"/>
  <c r="X145" i="14"/>
  <c r="AY145" i="14" s="1"/>
  <c r="X161" i="14"/>
  <c r="AY161" i="14" s="1"/>
  <c r="T15" i="14"/>
  <c r="T22" i="14"/>
  <c r="T34" i="14"/>
  <c r="T46" i="14"/>
  <c r="T67" i="14"/>
  <c r="T164" i="14"/>
  <c r="R32" i="14"/>
  <c r="R53" i="14"/>
  <c r="R86" i="14"/>
  <c r="R124" i="14"/>
  <c r="R132" i="14"/>
  <c r="R147" i="14"/>
  <c r="R157" i="14"/>
  <c r="V26" i="14"/>
  <c r="AX26" i="14" s="1"/>
  <c r="V90" i="14"/>
  <c r="AX90" i="14" s="1"/>
  <c r="V137" i="14"/>
  <c r="AX137" i="14" s="1"/>
  <c r="T30" i="14"/>
  <c r="AU30" i="14" s="1"/>
  <c r="X58" i="14"/>
  <c r="AY58" i="14" s="1"/>
  <c r="X159" i="14"/>
  <c r="AY159" i="14" s="1"/>
  <c r="X12" i="14"/>
  <c r="AY12" i="14" s="1"/>
  <c r="X19" i="14"/>
  <c r="AY19" i="14" s="1"/>
  <c r="X31" i="14"/>
  <c r="AY31" i="14" s="1"/>
  <c r="X44" i="14"/>
  <c r="AY44" i="14" s="1"/>
  <c r="X51" i="14"/>
  <c r="AY51" i="14" s="1"/>
  <c r="X56" i="14"/>
  <c r="AY56" i="14" s="1"/>
  <c r="X69" i="14"/>
  <c r="AY69" i="14" s="1"/>
  <c r="X89" i="14"/>
  <c r="AY89" i="14" s="1"/>
  <c r="X95" i="14"/>
  <c r="AY95" i="14" s="1"/>
  <c r="X137" i="14"/>
  <c r="AY137" i="14" s="1"/>
  <c r="X153" i="14"/>
  <c r="AY153" i="14" s="1"/>
  <c r="T4" i="14"/>
  <c r="T9" i="14"/>
  <c r="T13" i="14"/>
  <c r="T33" i="14"/>
  <c r="T52" i="14"/>
  <c r="T59" i="14"/>
  <c r="T66" i="14"/>
  <c r="T72" i="14"/>
  <c r="T78" i="14"/>
  <c r="T84" i="14"/>
  <c r="T92" i="14"/>
  <c r="T109" i="14"/>
  <c r="T122" i="14"/>
  <c r="T131" i="14"/>
  <c r="T137" i="14"/>
  <c r="T145" i="14"/>
  <c r="T149" i="14"/>
  <c r="T155" i="14"/>
  <c r="T162" i="14"/>
  <c r="R11" i="14"/>
  <c r="R18" i="14"/>
  <c r="R25" i="14"/>
  <c r="R36" i="14"/>
  <c r="R51" i="14"/>
  <c r="R56" i="14"/>
  <c r="R63" i="14"/>
  <c r="R70" i="14"/>
  <c r="R77" i="14"/>
  <c r="R84" i="14"/>
  <c r="R92" i="14"/>
  <c r="R102" i="14"/>
  <c r="R109" i="14"/>
  <c r="R122" i="14"/>
  <c r="R131" i="14"/>
  <c r="R137" i="14"/>
  <c r="R145" i="14"/>
  <c r="R149" i="14"/>
  <c r="R155" i="14"/>
  <c r="R161" i="14"/>
  <c r="V11" i="14"/>
  <c r="AX11" i="14" s="1"/>
  <c r="V25" i="14"/>
  <c r="AX25" i="14" s="1"/>
  <c r="V38" i="14"/>
  <c r="AX38" i="14" s="1"/>
  <c r="V53" i="14"/>
  <c r="AX53" i="14" s="1"/>
  <c r="V99" i="14"/>
  <c r="AX99" i="14" s="1"/>
  <c r="V112" i="14"/>
  <c r="AX112" i="14" s="1"/>
  <c r="V127" i="14"/>
  <c r="AX127" i="14" s="1"/>
  <c r="V135" i="14"/>
  <c r="AX135" i="14" s="1"/>
  <c r="V160" i="14"/>
  <c r="AX160" i="14" s="1"/>
  <c r="V12" i="14"/>
  <c r="AX12" i="14" s="1"/>
  <c r="V33" i="14"/>
  <c r="AX33" i="14" s="1"/>
  <c r="V67" i="14"/>
  <c r="AX67" i="14" s="1"/>
  <c r="V81" i="14"/>
  <c r="AX81" i="14" s="1"/>
  <c r="V89" i="14"/>
  <c r="AX89" i="14" s="1"/>
  <c r="V100" i="14"/>
  <c r="AX100" i="14" s="1"/>
  <c r="V106" i="14"/>
  <c r="AX106" i="14" s="1"/>
  <c r="V120" i="14"/>
  <c r="AX120" i="14" s="1"/>
  <c r="V144" i="14"/>
  <c r="AX144" i="14" s="1"/>
  <c r="V154" i="14"/>
  <c r="AX154" i="14" s="1"/>
  <c r="X13" i="14"/>
  <c r="AY13" i="14" s="1"/>
  <c r="X112" i="14"/>
  <c r="AY112" i="14" s="1"/>
  <c r="X149" i="14"/>
  <c r="AY149" i="14" s="1"/>
  <c r="T74" i="14"/>
  <c r="T139" i="14"/>
  <c r="V68" i="14"/>
  <c r="AX68" i="14" s="1"/>
  <c r="V121" i="14"/>
  <c r="AX121" i="14" s="1"/>
  <c r="V149" i="14"/>
  <c r="AX149" i="14" s="1"/>
  <c r="X6" i="14"/>
  <c r="AY6" i="14" s="1"/>
  <c r="X20" i="14"/>
  <c r="AY20" i="14" s="1"/>
  <c r="X32" i="14"/>
  <c r="AY32" i="14" s="1"/>
  <c r="X38" i="14"/>
  <c r="AY38" i="14" s="1"/>
  <c r="X57" i="14"/>
  <c r="AY57" i="14" s="1"/>
  <c r="X64" i="14"/>
  <c r="AY64" i="14" s="1"/>
  <c r="X90" i="14"/>
  <c r="AY90" i="14" s="1"/>
  <c r="X99" i="14"/>
  <c r="AY99" i="14" s="1"/>
  <c r="X105" i="14"/>
  <c r="AY105" i="14" s="1"/>
  <c r="X111" i="14"/>
  <c r="AY111" i="14" s="1"/>
  <c r="X124" i="14"/>
  <c r="AY124" i="14" s="1"/>
  <c r="X138" i="14"/>
  <c r="AY138" i="14" s="1"/>
  <c r="X144" i="14"/>
  <c r="AY144" i="14" s="1"/>
  <c r="X154" i="14"/>
  <c r="AY154" i="14" s="1"/>
  <c r="X160" i="14"/>
  <c r="AY160" i="14" s="1"/>
  <c r="T10" i="14"/>
  <c r="T14" i="14"/>
  <c r="T39" i="14"/>
  <c r="T45" i="14"/>
  <c r="AU45" i="14" s="1"/>
  <c r="T53" i="14"/>
  <c r="AU53" i="14" s="1"/>
  <c r="T60" i="14"/>
  <c r="T73" i="14"/>
  <c r="T79" i="14"/>
  <c r="AU79" i="14" s="1"/>
  <c r="T85" i="14"/>
  <c r="T93" i="14"/>
  <c r="T98" i="14"/>
  <c r="T103" i="14"/>
  <c r="T110" i="14"/>
  <c r="T116" i="14"/>
  <c r="T123" i="14"/>
  <c r="T138" i="14"/>
  <c r="T146" i="14"/>
  <c r="T150" i="14"/>
  <c r="T156" i="14"/>
  <c r="T163" i="14"/>
  <c r="R12" i="14"/>
  <c r="R19" i="14"/>
  <c r="R31" i="14"/>
  <c r="R37" i="14"/>
  <c r="AU37" i="14" s="1"/>
  <c r="R52" i="14"/>
  <c r="R57" i="14"/>
  <c r="R64" i="14"/>
  <c r="AU64" i="14" s="1"/>
  <c r="R71" i="14"/>
  <c r="R78" i="14"/>
  <c r="R85" i="14"/>
  <c r="R93" i="14"/>
  <c r="R98" i="14"/>
  <c r="R103" i="14"/>
  <c r="R110" i="14"/>
  <c r="R115" i="14"/>
  <c r="R123" i="14"/>
  <c r="R138" i="14"/>
  <c r="R146" i="14"/>
  <c r="R150" i="14"/>
  <c r="R156" i="14"/>
  <c r="R162" i="14"/>
  <c r="AU162" i="14" s="1"/>
  <c r="X4" i="14"/>
  <c r="AY4" i="14" s="1"/>
  <c r="X14" i="14"/>
  <c r="AY14" i="14" s="1"/>
  <c r="X26" i="14"/>
  <c r="AY26" i="14" s="1"/>
  <c r="X39" i="14"/>
  <c r="AY39" i="14" s="1"/>
  <c r="X46" i="14"/>
  <c r="AY46" i="14" s="1"/>
  <c r="X59" i="14"/>
  <c r="AY59" i="14" s="1"/>
  <c r="X72" i="14"/>
  <c r="AY72" i="14" s="1"/>
  <c r="X79" i="14"/>
  <c r="AY79" i="14" s="1"/>
  <c r="X85" i="14"/>
  <c r="AY85" i="14" s="1"/>
  <c r="X113" i="14"/>
  <c r="AY113" i="14" s="1"/>
  <c r="X119" i="14"/>
  <c r="AY119" i="14" s="1"/>
  <c r="X126" i="14"/>
  <c r="AY126" i="14" s="1"/>
  <c r="X150" i="14"/>
  <c r="AY150" i="14" s="1"/>
  <c r="X155" i="14"/>
  <c r="AY155" i="14" s="1"/>
  <c r="X162" i="14"/>
  <c r="AY162" i="14" s="1"/>
  <c r="T23" i="14"/>
  <c r="AU23" i="14" s="1"/>
  <c r="T29" i="14"/>
  <c r="AU29" i="14" s="1"/>
  <c r="T40" i="14"/>
  <c r="T47" i="14"/>
  <c r="T54" i="14"/>
  <c r="T68" i="14"/>
  <c r="T75" i="14"/>
  <c r="AU75" i="14" s="1"/>
  <c r="T111" i="14"/>
  <c r="T125" i="14"/>
  <c r="T132" i="14"/>
  <c r="T140" i="14"/>
  <c r="T158" i="14"/>
  <c r="R7" i="14"/>
  <c r="AU7" i="14" s="1"/>
  <c r="R13" i="14"/>
  <c r="R21" i="14"/>
  <c r="R26" i="14"/>
  <c r="R33" i="14"/>
  <c r="R39" i="14"/>
  <c r="R46" i="14"/>
  <c r="R59" i="14"/>
  <c r="R66" i="14"/>
  <c r="AU66" i="14" s="1"/>
  <c r="R73" i="14"/>
  <c r="R80" i="14"/>
  <c r="AU80" i="14" s="1"/>
  <c r="R87" i="14"/>
  <c r="AU87" i="14" s="1"/>
  <c r="R117" i="14"/>
  <c r="R125" i="14"/>
  <c r="R133" i="14"/>
  <c r="R140" i="14"/>
  <c r="R158" i="14"/>
  <c r="R163" i="14"/>
  <c r="V7" i="14"/>
  <c r="AX7" i="14" s="1"/>
  <c r="V13" i="14"/>
  <c r="AX13" i="14" s="1"/>
  <c r="V21" i="14"/>
  <c r="AX21" i="14" s="1"/>
  <c r="V27" i="14"/>
  <c r="AX27" i="14" s="1"/>
  <c r="V34" i="14"/>
  <c r="AX34" i="14" s="1"/>
  <c r="V41" i="14"/>
  <c r="AX41" i="14" s="1"/>
  <c r="V48" i="14"/>
  <c r="AX48" i="14" s="1"/>
  <c r="V55" i="14"/>
  <c r="AX55" i="14" s="1"/>
  <c r="V62" i="14"/>
  <c r="AX62" i="14" s="1"/>
  <c r="V69" i="14"/>
  <c r="AX69" i="14" s="1"/>
  <c r="V83" i="14"/>
  <c r="AX83" i="14" s="1"/>
  <c r="V91" i="14"/>
  <c r="AX91" i="14" s="1"/>
  <c r="V97" i="14"/>
  <c r="AX97" i="14" s="1"/>
  <c r="V101" i="14"/>
  <c r="AX101" i="14" s="1"/>
  <c r="V108" i="14"/>
  <c r="AX108" i="14" s="1"/>
  <c r="V122" i="14"/>
  <c r="AX122" i="14" s="1"/>
  <c r="V131" i="14"/>
  <c r="AX131" i="14" s="1"/>
  <c r="V138" i="14"/>
  <c r="AX138" i="14" s="1"/>
  <c r="V146" i="14"/>
  <c r="AX146" i="14" s="1"/>
  <c r="V150" i="14"/>
  <c r="AX150" i="14" s="1"/>
  <c r="V156" i="14"/>
  <c r="AX156" i="14" s="1"/>
  <c r="X7" i="14"/>
  <c r="AY7" i="14" s="1"/>
  <c r="X91" i="14"/>
  <c r="AY91" i="14" s="1"/>
  <c r="X106" i="14"/>
  <c r="AY106" i="14" s="1"/>
  <c r="X125" i="14"/>
  <c r="AY125" i="14" s="1"/>
  <c r="T61" i="14"/>
  <c r="T147" i="14"/>
  <c r="R139" i="14"/>
  <c r="AU139" i="14" s="1"/>
  <c r="X82" i="14"/>
  <c r="AY82" i="14" s="1"/>
  <c r="X96" i="14"/>
  <c r="AY96" i="14" s="1"/>
  <c r="V163" i="14"/>
  <c r="AX163" i="14" s="1"/>
  <c r="R111" i="14"/>
  <c r="X120" i="14"/>
  <c r="AY120" i="14" s="1"/>
  <c r="X86" i="14"/>
  <c r="AY86" i="14" s="1"/>
  <c r="X93" i="14"/>
  <c r="AY93" i="14" s="1"/>
  <c r="R54" i="14"/>
  <c r="T38" i="14"/>
  <c r="AU38" i="14" s="1"/>
  <c r="T76" i="14"/>
  <c r="X54" i="14"/>
  <c r="AY54" i="14" s="1"/>
  <c r="X67" i="14"/>
  <c r="AY67" i="14" s="1"/>
  <c r="X116" i="14"/>
  <c r="AY116" i="14" s="1"/>
  <c r="R27" i="14"/>
  <c r="T28" i="14"/>
  <c r="AU28" i="14" s="1"/>
  <c r="N11" i="14"/>
  <c r="AT134" i="14"/>
  <c r="AT111" i="14"/>
  <c r="AT54" i="14"/>
  <c r="AT72" i="14"/>
  <c r="AT94" i="14"/>
  <c r="AT26" i="14"/>
  <c r="AT27" i="14"/>
  <c r="AT44" i="14"/>
  <c r="N58" i="14"/>
  <c r="N44" i="14"/>
  <c r="P10" i="14"/>
  <c r="P12" i="14"/>
  <c r="P37" i="14"/>
  <c r="P64" i="14"/>
  <c r="P123" i="14"/>
  <c r="P149" i="14"/>
  <c r="N16" i="14"/>
  <c r="N46" i="14"/>
  <c r="N70" i="14"/>
  <c r="N99" i="14"/>
  <c r="N131" i="14"/>
  <c r="P143" i="14"/>
  <c r="N57" i="14"/>
  <c r="N24" i="14"/>
  <c r="N89" i="14"/>
  <c r="N116" i="14"/>
  <c r="P21" i="14"/>
  <c r="P46" i="14"/>
  <c r="P78" i="14"/>
  <c r="P100" i="14"/>
  <c r="P160" i="14"/>
  <c r="N31" i="14"/>
  <c r="N72" i="14"/>
  <c r="P35" i="14"/>
  <c r="P4" i="14"/>
  <c r="P61" i="14"/>
  <c r="P92" i="14"/>
  <c r="P118" i="14"/>
  <c r="P140" i="14"/>
  <c r="N4" i="14"/>
  <c r="N84" i="14"/>
  <c r="N112" i="14"/>
  <c r="N132" i="14"/>
  <c r="N159" i="14"/>
  <c r="N85" i="14"/>
  <c r="N119" i="14"/>
  <c r="P62" i="14"/>
  <c r="P9" i="14"/>
  <c r="P41" i="14"/>
  <c r="P74" i="14"/>
  <c r="P113" i="14"/>
  <c r="N20" i="14"/>
  <c r="N55" i="14"/>
  <c r="N133" i="14"/>
  <c r="P22" i="14"/>
  <c r="P49" i="14"/>
  <c r="P134" i="14"/>
  <c r="N50" i="14"/>
  <c r="N79" i="14"/>
  <c r="N102" i="14"/>
  <c r="N154" i="14"/>
  <c r="P144" i="14"/>
  <c r="N39" i="14"/>
  <c r="N87" i="14"/>
  <c r="N3" i="14"/>
  <c r="N101" i="14"/>
  <c r="N137" i="14"/>
  <c r="P157" i="14"/>
  <c r="AT30" i="14"/>
  <c r="N143" i="14"/>
  <c r="N141" i="14"/>
  <c r="P30" i="14"/>
  <c r="P38" i="14"/>
  <c r="P71" i="14"/>
  <c r="P96" i="14"/>
  <c r="P116" i="14"/>
  <c r="P138" i="14"/>
  <c r="N157" i="14"/>
  <c r="P135" i="14"/>
  <c r="N32" i="14"/>
  <c r="P108" i="14"/>
  <c r="N10" i="14"/>
  <c r="P57" i="14"/>
  <c r="P88" i="14"/>
  <c r="N122" i="14"/>
  <c r="N156" i="14"/>
  <c r="P130" i="14"/>
  <c r="N155" i="14"/>
  <c r="P65" i="14"/>
  <c r="P141" i="14"/>
  <c r="P19" i="14"/>
  <c r="P70" i="14"/>
  <c r="P104" i="14"/>
  <c r="P131" i="14"/>
  <c r="P153" i="14"/>
  <c r="N23" i="14"/>
  <c r="N53" i="14"/>
  <c r="N81" i="14"/>
  <c r="N136" i="14"/>
  <c r="N64" i="14"/>
  <c r="N6" i="14"/>
  <c r="N30" i="14"/>
  <c r="AR30" i="14" s="1"/>
  <c r="N60" i="14"/>
  <c r="N96" i="14"/>
  <c r="N124" i="14"/>
  <c r="P3" i="14"/>
  <c r="P84" i="14"/>
  <c r="P105" i="14"/>
  <c r="P132" i="14"/>
  <c r="N7" i="14"/>
  <c r="N35" i="14"/>
  <c r="N83" i="14"/>
  <c r="N105" i="14"/>
  <c r="P8" i="14"/>
  <c r="P40" i="14"/>
  <c r="P126" i="14"/>
  <c r="N8" i="14"/>
  <c r="N67" i="14"/>
  <c r="N91" i="14"/>
  <c r="N118" i="14"/>
  <c r="N144" i="14"/>
  <c r="N127" i="14"/>
  <c r="N14" i="14"/>
  <c r="P15" i="14"/>
  <c r="P48" i="14"/>
  <c r="P93" i="14"/>
  <c r="P119" i="14"/>
  <c r="P156" i="14"/>
  <c r="N26" i="14"/>
  <c r="N62" i="14"/>
  <c r="N145" i="14"/>
  <c r="P28" i="14"/>
  <c r="P142" i="14"/>
  <c r="N13" i="14"/>
  <c r="N56" i="14"/>
  <c r="N86" i="14"/>
  <c r="N108" i="14"/>
  <c r="N129" i="14"/>
  <c r="N160" i="14"/>
  <c r="P11" i="14"/>
  <c r="P122" i="14"/>
  <c r="N45" i="14"/>
  <c r="N38" i="14"/>
  <c r="N49" i="14"/>
  <c r="N104" i="14"/>
  <c r="P16" i="14"/>
  <c r="P72" i="14"/>
  <c r="P36" i="14"/>
  <c r="N94" i="14"/>
  <c r="P20" i="14"/>
  <c r="P45" i="14"/>
  <c r="P77" i="14"/>
  <c r="P99" i="14"/>
  <c r="P124" i="14"/>
  <c r="P146" i="14"/>
  <c r="N163" i="14"/>
  <c r="N109" i="14"/>
  <c r="P151" i="14"/>
  <c r="N36" i="14"/>
  <c r="P75" i="14"/>
  <c r="P120" i="14"/>
  <c r="P63" i="14"/>
  <c r="N15" i="14"/>
  <c r="N34" i="14"/>
  <c r="P86" i="14"/>
  <c r="P44" i="14"/>
  <c r="P24" i="14"/>
  <c r="P52" i="14"/>
  <c r="P82" i="14"/>
  <c r="P110" i="14"/>
  <c r="P137" i="14"/>
  <c r="P159" i="14"/>
  <c r="N29" i="14"/>
  <c r="N59" i="14"/>
  <c r="N88" i="14"/>
  <c r="N115" i="14"/>
  <c r="N142" i="14"/>
  <c r="N12" i="14"/>
  <c r="N71" i="14"/>
  <c r="N100" i="14"/>
  <c r="P7" i="14"/>
  <c r="P33" i="14"/>
  <c r="P60" i="14"/>
  <c r="P91" i="14"/>
  <c r="P111" i="14"/>
  <c r="P139" i="14"/>
  <c r="N18" i="14"/>
  <c r="N48" i="14"/>
  <c r="N90" i="14"/>
  <c r="N125" i="14"/>
  <c r="N158" i="14"/>
  <c r="N80" i="14"/>
  <c r="P14" i="14"/>
  <c r="P47" i="14"/>
  <c r="P73" i="14"/>
  <c r="P106" i="14"/>
  <c r="P155" i="14"/>
  <c r="N73" i="14"/>
  <c r="N97" i="14"/>
  <c r="N126" i="14"/>
  <c r="N107" i="14"/>
  <c r="N128" i="14"/>
  <c r="P29" i="14"/>
  <c r="N51" i="14"/>
  <c r="P27" i="14"/>
  <c r="P55" i="14"/>
  <c r="P101" i="14"/>
  <c r="P127" i="14"/>
  <c r="N37" i="14"/>
  <c r="N74" i="14"/>
  <c r="P17" i="14"/>
  <c r="N21" i="14"/>
  <c r="N63" i="14"/>
  <c r="N93" i="14"/>
  <c r="N114" i="14"/>
  <c r="N139" i="14"/>
  <c r="P18" i="14"/>
  <c r="P152" i="14"/>
  <c r="N52" i="14"/>
  <c r="N138" i="14"/>
  <c r="N134" i="14"/>
  <c r="AR134" i="14" s="1"/>
  <c r="AS134" i="14" s="1"/>
  <c r="N41" i="14"/>
  <c r="N162" i="14"/>
  <c r="P102" i="14"/>
  <c r="N117" i="14"/>
  <c r="P25" i="14"/>
  <c r="P53" i="14"/>
  <c r="P83" i="14"/>
  <c r="P150" i="14"/>
  <c r="P98" i="14"/>
  <c r="N130" i="14"/>
  <c r="N19" i="14"/>
  <c r="N42" i="14"/>
  <c r="P80" i="14"/>
  <c r="P162" i="14"/>
  <c r="N68" i="14"/>
  <c r="P23" i="14"/>
  <c r="P69" i="14"/>
  <c r="P103" i="14"/>
  <c r="N22" i="14"/>
  <c r="N69" i="14"/>
  <c r="N135" i="14"/>
  <c r="N121" i="14"/>
  <c r="N146" i="14"/>
  <c r="P95" i="14"/>
  <c r="P117" i="14"/>
  <c r="P94" i="14"/>
  <c r="N65" i="14"/>
  <c r="P31" i="14"/>
  <c r="P58" i="14"/>
  <c r="P89" i="14"/>
  <c r="P115" i="14"/>
  <c r="P145" i="14"/>
  <c r="P164" i="14"/>
  <c r="N40" i="14"/>
  <c r="N66" i="14"/>
  <c r="N95" i="14"/>
  <c r="N123" i="14"/>
  <c r="P50" i="14"/>
  <c r="N17" i="14"/>
  <c r="N47" i="14"/>
  <c r="N82" i="14"/>
  <c r="N148" i="14"/>
  <c r="P13" i="14"/>
  <c r="P39" i="14"/>
  <c r="P66" i="14"/>
  <c r="P125" i="14"/>
  <c r="P147" i="14"/>
  <c r="N25" i="14"/>
  <c r="N61" i="14"/>
  <c r="N164" i="14"/>
  <c r="N161" i="14"/>
  <c r="P26" i="14"/>
  <c r="P54" i="14"/>
  <c r="P85" i="14"/>
  <c r="P112" i="14"/>
  <c r="P133" i="14"/>
  <c r="P161" i="14"/>
  <c r="N54" i="14"/>
  <c r="N78" i="14"/>
  <c r="N106" i="14"/>
  <c r="N152" i="14"/>
  <c r="N33" i="14"/>
  <c r="N113" i="14"/>
  <c r="P43" i="14"/>
  <c r="N76" i="14"/>
  <c r="P34" i="14"/>
  <c r="P67" i="14"/>
  <c r="P107" i="14"/>
  <c r="P128" i="14"/>
  <c r="N9" i="14"/>
  <c r="N43" i="14"/>
  <c r="N92" i="14"/>
  <c r="N153" i="14"/>
  <c r="P76" i="14"/>
  <c r="N103" i="14"/>
  <c r="P5" i="14"/>
  <c r="P42" i="14"/>
  <c r="N27" i="14"/>
  <c r="N98" i="14"/>
  <c r="N120" i="14"/>
  <c r="N149" i="14"/>
  <c r="P109" i="14"/>
  <c r="P136" i="14"/>
  <c r="P158" i="14"/>
  <c r="N28" i="14"/>
  <c r="N110" i="14"/>
  <c r="N111" i="14"/>
  <c r="P79" i="14"/>
  <c r="N151" i="14"/>
  <c r="P56" i="14"/>
  <c r="P148" i="14"/>
  <c r="P6" i="14"/>
  <c r="P32" i="14"/>
  <c r="P59" i="14"/>
  <c r="P90" i="14"/>
  <c r="P154" i="14"/>
  <c r="N150" i="14"/>
  <c r="P129" i="14"/>
  <c r="N5" i="14"/>
  <c r="N75" i="14"/>
  <c r="P51" i="14"/>
  <c r="P81" i="14"/>
  <c r="P163" i="14"/>
  <c r="N147" i="14"/>
  <c r="P121" i="14"/>
  <c r="N140" i="14"/>
  <c r="P97" i="14"/>
  <c r="N77" i="14"/>
  <c r="P114" i="14"/>
  <c r="P87" i="14"/>
  <c r="P68" i="14"/>
  <c r="AT15" i="14"/>
  <c r="AT48" i="14"/>
  <c r="AT80" i="14"/>
  <c r="AT14" i="14"/>
  <c r="AT141" i="14"/>
  <c r="AQ16" i="14"/>
  <c r="AQ143" i="14"/>
  <c r="AT82" i="14"/>
  <c r="AQ72" i="14"/>
  <c r="AT11" i="14"/>
  <c r="AT102" i="14"/>
  <c r="AQ41" i="14"/>
  <c r="AQ49" i="14"/>
  <c r="AQ102" i="14"/>
  <c r="AQ38" i="14"/>
  <c r="AQ138" i="14"/>
  <c r="AT38" i="14"/>
  <c r="AQ10" i="14"/>
  <c r="AT87" i="14"/>
  <c r="AT117" i="14"/>
  <c r="AQ155" i="14"/>
  <c r="AT118" i="14"/>
  <c r="AQ104" i="14"/>
  <c r="AQ23" i="14"/>
  <c r="AQ30" i="14"/>
  <c r="AT28" i="14"/>
  <c r="AT31" i="14"/>
  <c r="AQ28" i="14"/>
  <c r="AQ56" i="14"/>
  <c r="AQ86" i="14"/>
  <c r="AQ11" i="14"/>
  <c r="AT67" i="14"/>
  <c r="AQ77" i="14"/>
  <c r="AQ146" i="14"/>
  <c r="AQ163" i="14"/>
  <c r="AT151" i="14"/>
  <c r="AQ109" i="14"/>
  <c r="AT24" i="14"/>
  <c r="AQ36" i="14"/>
  <c r="AQ137" i="14"/>
  <c r="AQ29" i="14"/>
  <c r="AQ88" i="14"/>
  <c r="AQ111" i="14"/>
  <c r="AQ18" i="14"/>
  <c r="AQ97" i="14"/>
  <c r="AQ101" i="14"/>
  <c r="AT115" i="14"/>
  <c r="AQ114" i="14"/>
  <c r="AT9" i="14"/>
  <c r="AQ130" i="14"/>
  <c r="AT5" i="14"/>
  <c r="AQ69" i="14"/>
  <c r="AT40" i="14"/>
  <c r="AT74" i="14"/>
  <c r="AQ58" i="14"/>
  <c r="AQ95" i="14"/>
  <c r="AQ17" i="14"/>
  <c r="AQ148" i="14"/>
  <c r="AT76" i="14"/>
  <c r="AQ13" i="14"/>
  <c r="AT62" i="14"/>
  <c r="AQ54" i="14"/>
  <c r="AQ152" i="14"/>
  <c r="AT36" i="14"/>
  <c r="AT70" i="14"/>
  <c r="AQ34" i="14"/>
  <c r="AT21" i="14"/>
  <c r="V2" i="14"/>
  <c r="X2" i="14"/>
  <c r="T2" i="14"/>
  <c r="R2" i="14"/>
  <c r="AT147" i="14"/>
  <c r="AQ119" i="14"/>
  <c r="AQ48" i="14"/>
  <c r="AQ46" i="14"/>
  <c r="AQ100" i="14"/>
  <c r="N2" i="14"/>
  <c r="AQ127" i="14"/>
  <c r="AQ57" i="14"/>
  <c r="AT60" i="14"/>
  <c r="AQ158" i="14"/>
  <c r="AQ103" i="14"/>
  <c r="AQ35" i="14"/>
  <c r="AQ136" i="14"/>
  <c r="AQ42" i="14"/>
  <c r="AT68" i="14"/>
  <c r="AT79" i="14"/>
  <c r="AT53" i="14"/>
  <c r="AT45" i="14"/>
  <c r="AQ80" i="14"/>
  <c r="AT61" i="14"/>
  <c r="AQ161" i="14"/>
  <c r="AY127" i="14"/>
  <c r="AQ71" i="14"/>
  <c r="AT85" i="14"/>
  <c r="AT110" i="14"/>
  <c r="AX162" i="14"/>
  <c r="AT156" i="14"/>
  <c r="AT89" i="14"/>
  <c r="AT112" i="14"/>
  <c r="AQ67" i="14"/>
  <c r="AT6" i="14"/>
  <c r="AT29" i="14"/>
  <c r="AY163" i="14"/>
  <c r="AT8" i="14"/>
  <c r="AQ121" i="14"/>
  <c r="AQ124" i="14"/>
  <c r="AQ99" i="14"/>
  <c r="AQ47" i="14"/>
  <c r="AT101" i="14"/>
  <c r="AQ112" i="14"/>
  <c r="AQ132" i="14"/>
  <c r="AT3" i="14"/>
  <c r="AT51" i="14"/>
  <c r="AT77" i="14"/>
  <c r="AQ55" i="14"/>
  <c r="AT143" i="14"/>
  <c r="AT47" i="14"/>
  <c r="AQ59" i="14"/>
  <c r="AT95" i="14"/>
  <c r="AT116" i="14"/>
  <c r="AQ53" i="14"/>
  <c r="AQ81" i="14"/>
  <c r="AY16" i="14"/>
  <c r="AY48" i="14"/>
  <c r="AT22" i="14"/>
  <c r="AQ150" i="14"/>
  <c r="AT43" i="14"/>
  <c r="AQ84" i="14"/>
  <c r="AT120" i="14"/>
  <c r="AQ142" i="14"/>
  <c r="AT149" i="14"/>
  <c r="AY40" i="14"/>
  <c r="AT164" i="14"/>
  <c r="AX8" i="14"/>
  <c r="AY21" i="14"/>
  <c r="AT34" i="14"/>
  <c r="AT65" i="14"/>
  <c r="AT10" i="14"/>
  <c r="AQ105" i="14"/>
  <c r="AQ118" i="14"/>
  <c r="AQ144" i="14"/>
  <c r="AT18" i="14"/>
  <c r="AT84" i="14"/>
  <c r="AT88" i="14"/>
  <c r="AQ60" i="14"/>
  <c r="AT23" i="14"/>
  <c r="AQ61" i="14"/>
  <c r="AQ107" i="14"/>
  <c r="AQ128" i="14"/>
  <c r="AT132" i="14"/>
  <c r="AQ51" i="14"/>
  <c r="AQ40" i="14"/>
  <c r="AU88" i="14"/>
  <c r="AQ131" i="14"/>
  <c r="AY74" i="14"/>
  <c r="AT75" i="14"/>
  <c r="AQ98" i="14"/>
  <c r="AQ120" i="14"/>
  <c r="AT46" i="14"/>
  <c r="AT73" i="14"/>
  <c r="AQ33" i="14"/>
  <c r="AQ76" i="14"/>
  <c r="AQ75" i="14"/>
  <c r="AT105" i="14"/>
  <c r="AT81" i="14"/>
  <c r="AT106" i="14"/>
  <c r="AT129" i="14"/>
  <c r="AQ96" i="14"/>
  <c r="AT42" i="14"/>
  <c r="AT69" i="14"/>
  <c r="AT97" i="14"/>
  <c r="AT121" i="14"/>
  <c r="AT144" i="14"/>
  <c r="AQ4" i="14"/>
  <c r="AQ106" i="14"/>
  <c r="AT32" i="14"/>
  <c r="AT124" i="14"/>
  <c r="AQ14" i="14"/>
  <c r="AQ43" i="14"/>
  <c r="AT52" i="14"/>
  <c r="AT78" i="14"/>
  <c r="AT103" i="14"/>
  <c r="AT150" i="14"/>
  <c r="AQ139" i="14"/>
  <c r="AT13" i="14"/>
  <c r="AT125" i="14"/>
  <c r="AQ39" i="14"/>
  <c r="AQ156" i="14"/>
  <c r="AQ115" i="14"/>
  <c r="AT49" i="14"/>
  <c r="AQ8" i="14"/>
  <c r="AQ113" i="14"/>
  <c r="AQ20" i="14"/>
  <c r="AQ92" i="14"/>
  <c r="AT57" i="14"/>
  <c r="AQ15" i="14"/>
  <c r="AQ45" i="14"/>
  <c r="AQ110" i="14"/>
  <c r="AQ135" i="14"/>
  <c r="AQ66" i="14"/>
  <c r="AT142" i="14"/>
  <c r="AQ24" i="14"/>
  <c r="AT107" i="14"/>
  <c r="AT130" i="14"/>
  <c r="AT153" i="14"/>
  <c r="AQ25" i="14"/>
  <c r="AQ83" i="14"/>
  <c r="AT20" i="14"/>
  <c r="AT50" i="14"/>
  <c r="AQ91" i="14"/>
  <c r="AQ159" i="14"/>
  <c r="AT25" i="14"/>
  <c r="AT56" i="14"/>
  <c r="AT109" i="14"/>
  <c r="AT131" i="14"/>
  <c r="AT155" i="14"/>
  <c r="AQ153" i="14"/>
  <c r="AQ50" i="14"/>
  <c r="AQ149" i="14"/>
  <c r="AT133" i="14"/>
  <c r="AT158" i="14"/>
  <c r="AT4" i="14"/>
  <c r="AQ123" i="14"/>
  <c r="AT96" i="14"/>
  <c r="AT119" i="14"/>
  <c r="AQ82" i="14"/>
  <c r="AQ164" i="14"/>
  <c r="AT83" i="14"/>
  <c r="AT108" i="14"/>
  <c r="AT154" i="14"/>
  <c r="AQ85" i="14"/>
  <c r="AT86" i="14"/>
  <c r="AQ26" i="14"/>
  <c r="AT12" i="14"/>
  <c r="AT37" i="14"/>
  <c r="AT64" i="14"/>
  <c r="AT93" i="14"/>
  <c r="AT138" i="14"/>
  <c r="AT162" i="14"/>
  <c r="AQ21" i="14"/>
  <c r="AQ22" i="14"/>
  <c r="AQ52" i="14"/>
  <c r="AQ140" i="14"/>
  <c r="AQ2" i="14"/>
  <c r="AY9" i="14"/>
  <c r="AT126" i="14"/>
  <c r="AQ70" i="14"/>
  <c r="AX14" i="14"/>
  <c r="AX42" i="14"/>
  <c r="AX70" i="14"/>
  <c r="AT41" i="14"/>
  <c r="AT90" i="14"/>
  <c r="AT113" i="14"/>
  <c r="AT135" i="14"/>
  <c r="AQ31" i="14"/>
  <c r="AQ90" i="14"/>
  <c r="AY132" i="14"/>
  <c r="AT58" i="14"/>
  <c r="AQ19" i="14"/>
  <c r="AQ73" i="14"/>
  <c r="AT2" i="14"/>
  <c r="AT63" i="14"/>
  <c r="AT92" i="14"/>
  <c r="AT137" i="14"/>
  <c r="AT161" i="14"/>
  <c r="AQ62" i="14"/>
  <c r="AQ133" i="14"/>
  <c r="AQ108" i="14"/>
  <c r="AQ129" i="14"/>
  <c r="AQ154" i="14"/>
  <c r="AT33" i="14"/>
  <c r="AT59" i="14"/>
  <c r="AT140" i="14"/>
  <c r="AQ122" i="14"/>
  <c r="AQ147" i="14"/>
  <c r="AT17" i="14"/>
  <c r="AQ32" i="14"/>
  <c r="AT99" i="14"/>
  <c r="AQ64" i="14"/>
  <c r="AT100" i="14"/>
  <c r="AT127" i="14"/>
  <c r="AQ89" i="14"/>
  <c r="AQ7" i="14"/>
  <c r="AT91" i="14"/>
  <c r="AT114" i="14"/>
  <c r="AT136" i="14"/>
  <c r="AT160" i="14"/>
  <c r="AQ126" i="14"/>
  <c r="AT157" i="14"/>
  <c r="AQ37" i="14"/>
  <c r="AT19" i="14"/>
  <c r="AT71" i="14"/>
  <c r="AT98" i="14"/>
  <c r="AT123" i="14"/>
  <c r="AT146" i="14"/>
  <c r="AQ27" i="14"/>
  <c r="AT7" i="14"/>
  <c r="AY73" i="14"/>
  <c r="AT128" i="14"/>
  <c r="AT159" i="14"/>
  <c r="AX49" i="14"/>
  <c r="AT152" i="14"/>
  <c r="AQ12" i="14"/>
  <c r="AQ116" i="14"/>
  <c r="AX4" i="14"/>
  <c r="AX110" i="14"/>
  <c r="AQ125" i="14"/>
  <c r="AT35" i="14"/>
  <c r="AQ78" i="14"/>
  <c r="AT122" i="14"/>
  <c r="AT145" i="14"/>
  <c r="AQ9" i="14"/>
  <c r="AQ74" i="14"/>
  <c r="AQ145" i="14"/>
  <c r="AQ5" i="14"/>
  <c r="AQ63" i="14"/>
  <c r="AQ93" i="14"/>
  <c r="AQ160" i="14"/>
  <c r="AT39" i="14"/>
  <c r="AT66" i="14"/>
  <c r="AT139" i="14"/>
  <c r="AC2" i="14"/>
  <c r="BC2" i="14" s="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2" i="11"/>
  <c r="AO26" i="11"/>
  <c r="AO33" i="11"/>
  <c r="AO37" i="11"/>
  <c r="AO54" i="11"/>
  <c r="AO61" i="11"/>
  <c r="AO66" i="11"/>
  <c r="AO82" i="11"/>
  <c r="AO89" i="11"/>
  <c r="AO107" i="11"/>
  <c r="AO113" i="11"/>
  <c r="AO118" i="11"/>
  <c r="AO136" i="11"/>
  <c r="AO142" i="11"/>
  <c r="AO155" i="11"/>
  <c r="AO161" i="11"/>
  <c r="AO2" i="11"/>
  <c r="AO3" i="11"/>
  <c r="AO4" i="11"/>
  <c r="AO5" i="11"/>
  <c r="AO6" i="11"/>
  <c r="AO7" i="11"/>
  <c r="AO8" i="11"/>
  <c r="AO9" i="11"/>
  <c r="AO10" i="11"/>
  <c r="AO11" i="11"/>
  <c r="AO12" i="11"/>
  <c r="AO13" i="11"/>
  <c r="AO14" i="11"/>
  <c r="AO15" i="11"/>
  <c r="AO16" i="11"/>
  <c r="AO17" i="11"/>
  <c r="AO18" i="11"/>
  <c r="AO19" i="11"/>
  <c r="AO20" i="11"/>
  <c r="AO21" i="11"/>
  <c r="AO22" i="11"/>
  <c r="AO23" i="11"/>
  <c r="AO24" i="11"/>
  <c r="AO25" i="11"/>
  <c r="AO27" i="11"/>
  <c r="AO28" i="11"/>
  <c r="AO29" i="11"/>
  <c r="AO30" i="11"/>
  <c r="AO31" i="11"/>
  <c r="AO32" i="11"/>
  <c r="AO34" i="11"/>
  <c r="AO35" i="11"/>
  <c r="AO36" i="11"/>
  <c r="AO38" i="11"/>
  <c r="AO39" i="11"/>
  <c r="AO40" i="11"/>
  <c r="AO41" i="11"/>
  <c r="AO42" i="11"/>
  <c r="AO43" i="11"/>
  <c r="AO44" i="11"/>
  <c r="AO45" i="11"/>
  <c r="AO46" i="11"/>
  <c r="AO47" i="11"/>
  <c r="AO48" i="11"/>
  <c r="AO49" i="11"/>
  <c r="AO50" i="11"/>
  <c r="AO51" i="11"/>
  <c r="AO52" i="11"/>
  <c r="AO53" i="11"/>
  <c r="AO55" i="11"/>
  <c r="AO56" i="11"/>
  <c r="AO57" i="11"/>
  <c r="AO58" i="11"/>
  <c r="AO59" i="11"/>
  <c r="AO60" i="11"/>
  <c r="AO62" i="11"/>
  <c r="AO63" i="11"/>
  <c r="AO64" i="11"/>
  <c r="AO65" i="11"/>
  <c r="AO67" i="11"/>
  <c r="AO68" i="11"/>
  <c r="AO69" i="11"/>
  <c r="AO70" i="11"/>
  <c r="AO71" i="11"/>
  <c r="AO72" i="11"/>
  <c r="AO73" i="11"/>
  <c r="AO74" i="11"/>
  <c r="AO75" i="11"/>
  <c r="AO76" i="11"/>
  <c r="AO77" i="11"/>
  <c r="AO78" i="11"/>
  <c r="AO79" i="11"/>
  <c r="AO80" i="11"/>
  <c r="AO81" i="11"/>
  <c r="AO83" i="11"/>
  <c r="AO84" i="11"/>
  <c r="AO85" i="11"/>
  <c r="AO86" i="11"/>
  <c r="AO87" i="11"/>
  <c r="AO88" i="11"/>
  <c r="AO90" i="11"/>
  <c r="AO91" i="11"/>
  <c r="AO92" i="11"/>
  <c r="AO93" i="11"/>
  <c r="AO94" i="11"/>
  <c r="AO95" i="11"/>
  <c r="AO96" i="11"/>
  <c r="AO97" i="11"/>
  <c r="AO98" i="11"/>
  <c r="AO99" i="11"/>
  <c r="AO100" i="11"/>
  <c r="AO101" i="11"/>
  <c r="AO102" i="11"/>
  <c r="AO103" i="11"/>
  <c r="AO104" i="11"/>
  <c r="AO105" i="11"/>
  <c r="AO106" i="11"/>
  <c r="AO108" i="11"/>
  <c r="AO109" i="11"/>
  <c r="AO110" i="11"/>
  <c r="AO111" i="11"/>
  <c r="AO112" i="11"/>
  <c r="AO114" i="11"/>
  <c r="AO115" i="11"/>
  <c r="AO116" i="11"/>
  <c r="AO117" i="11"/>
  <c r="AO119" i="11"/>
  <c r="AO120" i="11"/>
  <c r="AO121" i="11"/>
  <c r="AO122" i="11"/>
  <c r="AO123" i="11"/>
  <c r="AO124" i="11"/>
  <c r="AO125" i="11"/>
  <c r="AO126" i="11"/>
  <c r="AO127" i="11"/>
  <c r="AO128" i="11"/>
  <c r="AO129" i="11"/>
  <c r="AO130" i="11"/>
  <c r="AO131" i="11"/>
  <c r="AO132" i="11"/>
  <c r="AO133" i="11"/>
  <c r="AO134" i="11"/>
  <c r="AO135" i="11"/>
  <c r="AO137" i="11"/>
  <c r="AO138" i="11"/>
  <c r="AO139" i="11"/>
  <c r="AO140" i="11"/>
  <c r="AO141" i="11"/>
  <c r="AO143" i="11"/>
  <c r="AO144" i="11"/>
  <c r="AO145" i="11"/>
  <c r="AO146" i="11"/>
  <c r="AO147" i="11"/>
  <c r="AO148" i="11"/>
  <c r="AO149" i="11"/>
  <c r="AO150" i="11"/>
  <c r="AO151" i="11"/>
  <c r="AO152" i="11"/>
  <c r="AO153" i="11"/>
  <c r="AO154" i="11"/>
  <c r="AO156" i="11"/>
  <c r="AO157" i="11"/>
  <c r="AO158" i="11"/>
  <c r="AO159" i="11"/>
  <c r="AO160" i="11"/>
  <c r="AO162" i="11"/>
  <c r="AO163" i="11"/>
  <c r="AO164" i="11"/>
  <c r="G2" i="11"/>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AU105" i="14" l="1"/>
  <c r="AU69" i="14"/>
  <c r="AU17" i="14"/>
  <c r="AU49" i="14"/>
  <c r="AU31" i="14"/>
  <c r="AU36" i="14"/>
  <c r="AU24" i="14"/>
  <c r="AU130" i="14"/>
  <c r="AU107" i="14"/>
  <c r="AV107" i="14" s="1"/>
  <c r="AU90" i="14"/>
  <c r="AR123" i="14"/>
  <c r="AR22" i="14"/>
  <c r="AR43" i="14"/>
  <c r="AU146" i="14"/>
  <c r="AR150" i="14"/>
  <c r="AU61" i="14"/>
  <c r="AV61" i="14" s="1"/>
  <c r="AU33" i="14"/>
  <c r="AV33" i="14" s="1"/>
  <c r="AU63" i="14"/>
  <c r="AU60" i="14"/>
  <c r="AU67" i="14"/>
  <c r="AU127" i="14"/>
  <c r="AU100" i="14"/>
  <c r="AV100" i="14" s="1"/>
  <c r="AU161" i="14"/>
  <c r="AU102" i="14"/>
  <c r="AV102" i="14" s="1"/>
  <c r="AU141" i="14"/>
  <c r="AV141" i="14" s="1"/>
  <c r="AU113" i="14"/>
  <c r="AU82" i="14"/>
  <c r="AR91" i="14"/>
  <c r="AU126" i="14"/>
  <c r="AV126" i="14" s="1"/>
  <c r="AU142" i="14"/>
  <c r="AU96" i="14"/>
  <c r="AU159" i="14"/>
  <c r="AV159" i="14" s="1"/>
  <c r="AU62" i="14"/>
  <c r="AV62" i="14" s="1"/>
  <c r="AU22" i="14"/>
  <c r="AU106" i="14"/>
  <c r="AU160" i="14"/>
  <c r="AU115" i="14"/>
  <c r="AV115" i="14" s="1"/>
  <c r="AU143" i="14"/>
  <c r="AU119" i="14"/>
  <c r="AU155" i="14"/>
  <c r="AU131" i="14"/>
  <c r="AV131" i="14" s="1"/>
  <c r="AU99" i="14"/>
  <c r="AU9" i="14"/>
  <c r="AU97" i="14"/>
  <c r="AU32" i="14"/>
  <c r="AV32" i="14" s="1"/>
  <c r="AU57" i="14"/>
  <c r="AU4" i="14"/>
  <c r="AU34" i="14"/>
  <c r="AV34" i="14" s="1"/>
  <c r="AU144" i="14"/>
  <c r="AV144" i="14" s="1"/>
  <c r="AU114" i="14"/>
  <c r="AV114" i="14" s="1"/>
  <c r="AU91" i="14"/>
  <c r="AU58" i="14"/>
  <c r="AV58" i="14" s="1"/>
  <c r="AU21" i="14"/>
  <c r="AU3" i="14"/>
  <c r="AU121" i="14"/>
  <c r="AU163" i="14"/>
  <c r="AV163" i="14" s="1"/>
  <c r="AU149" i="14"/>
  <c r="AV149" i="14" s="1"/>
  <c r="AU59" i="14"/>
  <c r="AU71" i="14"/>
  <c r="AU12" i="14"/>
  <c r="AU116" i="14"/>
  <c r="AU122" i="14"/>
  <c r="AU157" i="14"/>
  <c r="AU151" i="14"/>
  <c r="AV151" i="14" s="1"/>
  <c r="AU117" i="14"/>
  <c r="AV117" i="14" s="1"/>
  <c r="AU125" i="14"/>
  <c r="AU26" i="14"/>
  <c r="AU145" i="14"/>
  <c r="AU120" i="14"/>
  <c r="AV120" i="14" s="1"/>
  <c r="AU148" i="14"/>
  <c r="AV148" i="14" s="1"/>
  <c r="AU84" i="14"/>
  <c r="AU154" i="14"/>
  <c r="AV154" i="14" s="1"/>
  <c r="AU108" i="14"/>
  <c r="AV108" i="14" s="1"/>
  <c r="AU83" i="14"/>
  <c r="AU6" i="14"/>
  <c r="AV6" i="14" s="1"/>
  <c r="AU128" i="14"/>
  <c r="AV128" i="14" s="1"/>
  <c r="AU39" i="14"/>
  <c r="AV134" i="14"/>
  <c r="AR16" i="14"/>
  <c r="AU50" i="14"/>
  <c r="AV50" i="14" s="1"/>
  <c r="AU94" i="14"/>
  <c r="AV94" i="14" s="1"/>
  <c r="AU8" i="14"/>
  <c r="AV8" i="14" s="1"/>
  <c r="AU112" i="14"/>
  <c r="AV112" i="14" s="1"/>
  <c r="AU104" i="14"/>
  <c r="AV104" i="14" s="1"/>
  <c r="AU16" i="14"/>
  <c r="AV16" i="14" s="1"/>
  <c r="AU137" i="14"/>
  <c r="AU123" i="14"/>
  <c r="AU19" i="14"/>
  <c r="AV19" i="14" s="1"/>
  <c r="AU133" i="14"/>
  <c r="AV133" i="14" s="1"/>
  <c r="AU73" i="14"/>
  <c r="AU46" i="14"/>
  <c r="AV46" i="14" s="1"/>
  <c r="AU68" i="14"/>
  <c r="AV68" i="14" s="1"/>
  <c r="AU40" i="14"/>
  <c r="AU56" i="14"/>
  <c r="AU18" i="14"/>
  <c r="AV18" i="14" s="1"/>
  <c r="AU72" i="14"/>
  <c r="AV72" i="14" s="1"/>
  <c r="AU164" i="14"/>
  <c r="AV164" i="14" s="1"/>
  <c r="AU150" i="14"/>
  <c r="AV150" i="14" s="1"/>
  <c r="AU78" i="14"/>
  <c r="AU52" i="14"/>
  <c r="AU74" i="14"/>
  <c r="AU77" i="14"/>
  <c r="AV77" i="14" s="1"/>
  <c r="AU51" i="14"/>
  <c r="AU86" i="14"/>
  <c r="AV86" i="14" s="1"/>
  <c r="AU101" i="14"/>
  <c r="AV101" i="14" s="1"/>
  <c r="AU65" i="14"/>
  <c r="AU98" i="14"/>
  <c r="AU70" i="14"/>
  <c r="AU43" i="14"/>
  <c r="AU48" i="14"/>
  <c r="AV48" i="14" s="1"/>
  <c r="K114" i="17"/>
  <c r="K40" i="17"/>
  <c r="L16" i="17"/>
  <c r="K102" i="17"/>
  <c r="K152" i="17"/>
  <c r="L103" i="17"/>
  <c r="K77" i="17"/>
  <c r="K99" i="17"/>
  <c r="K128" i="17"/>
  <c r="L132" i="17"/>
  <c r="L101" i="17"/>
  <c r="K54" i="17"/>
  <c r="K64" i="17"/>
  <c r="L67" i="17"/>
  <c r="L82" i="17"/>
  <c r="L7" i="17"/>
  <c r="K146" i="17"/>
  <c r="K122" i="17"/>
  <c r="K97" i="17"/>
  <c r="K69" i="17"/>
  <c r="K41" i="17"/>
  <c r="L162" i="17"/>
  <c r="L119" i="17"/>
  <c r="L85" i="17"/>
  <c r="L46" i="17"/>
  <c r="L14" i="17"/>
  <c r="L144" i="17"/>
  <c r="L124" i="17"/>
  <c r="L90" i="17"/>
  <c r="L38" i="17"/>
  <c r="K68" i="17"/>
  <c r="L13" i="17"/>
  <c r="K120" i="17"/>
  <c r="K81" i="17"/>
  <c r="K12" i="17"/>
  <c r="K127" i="17"/>
  <c r="K11" i="17"/>
  <c r="L44" i="17"/>
  <c r="L159" i="17"/>
  <c r="K137" i="17"/>
  <c r="K96" i="17"/>
  <c r="K39" i="17"/>
  <c r="K153" i="17"/>
  <c r="K105" i="17"/>
  <c r="K60" i="17"/>
  <c r="K142" i="17"/>
  <c r="K118" i="17"/>
  <c r="K37" i="17"/>
  <c r="L45" i="17"/>
  <c r="K23" i="17"/>
  <c r="L158" i="17"/>
  <c r="L140" i="17"/>
  <c r="L102" i="17"/>
  <c r="L10" i="17"/>
  <c r="L147" i="17"/>
  <c r="L42" i="17"/>
  <c r="L8" i="17"/>
  <c r="K44" i="17"/>
  <c r="L115" i="17"/>
  <c r="L97" i="17"/>
  <c r="L80" i="17"/>
  <c r="L83" i="17"/>
  <c r="L142" i="17"/>
  <c r="L5" i="17"/>
  <c r="K123" i="17"/>
  <c r="K82" i="17"/>
  <c r="K29" i="17"/>
  <c r="L74" i="17"/>
  <c r="K115" i="17"/>
  <c r="K58" i="17"/>
  <c r="K4" i="17"/>
  <c r="K49" i="17"/>
  <c r="K70" i="17"/>
  <c r="K124" i="17"/>
  <c r="L41" i="17"/>
  <c r="K92" i="17"/>
  <c r="K162" i="17"/>
  <c r="K9" i="17"/>
  <c r="K93" i="17"/>
  <c r="L33" i="17"/>
  <c r="L71" i="17"/>
  <c r="L54" i="17"/>
  <c r="L125" i="17"/>
  <c r="K62" i="17"/>
  <c r="K7" i="17"/>
  <c r="L113" i="17"/>
  <c r="L39" i="17"/>
  <c r="L138" i="17"/>
  <c r="L64" i="17"/>
  <c r="L6" i="17"/>
  <c r="K106" i="17"/>
  <c r="K160" i="17"/>
  <c r="K112" i="17"/>
  <c r="L153" i="17"/>
  <c r="L69" i="17"/>
  <c r="L31" i="17"/>
  <c r="K90" i="17"/>
  <c r="L100" i="17"/>
  <c r="K136" i="17"/>
  <c r="K143" i="17"/>
  <c r="K95" i="17"/>
  <c r="K45" i="17"/>
  <c r="K134" i="17"/>
  <c r="K111" i="17"/>
  <c r="K87" i="17"/>
  <c r="K59" i="17"/>
  <c r="K31" i="17"/>
  <c r="K5" i="17"/>
  <c r="L62" i="17"/>
  <c r="L25" i="17"/>
  <c r="K125" i="17"/>
  <c r="K10" i="17"/>
  <c r="L121" i="17"/>
  <c r="L87" i="17"/>
  <c r="L35" i="17"/>
  <c r="K145" i="17"/>
  <c r="K76" i="17"/>
  <c r="K6" i="17"/>
  <c r="L78" i="17"/>
  <c r="K79" i="17"/>
  <c r="K103" i="17"/>
  <c r="K78" i="17"/>
  <c r="K50" i="17"/>
  <c r="K22" i="17"/>
  <c r="L157" i="17"/>
  <c r="L130" i="17"/>
  <c r="L28" i="17"/>
  <c r="K157" i="17"/>
  <c r="K109" i="17"/>
  <c r="K84" i="17"/>
  <c r="K56" i="17"/>
  <c r="K28" i="17"/>
  <c r="K3" i="17"/>
  <c r="L133" i="17"/>
  <c r="L107" i="17"/>
  <c r="L60" i="17"/>
  <c r="L34" i="17"/>
  <c r="L77" i="17"/>
  <c r="L141" i="17"/>
  <c r="L94" i="17"/>
  <c r="L36" i="17"/>
  <c r="K159" i="17"/>
  <c r="K117" i="17"/>
  <c r="K94" i="17"/>
  <c r="K36" i="17"/>
  <c r="L92" i="17"/>
  <c r="L52" i="17"/>
  <c r="L156" i="17"/>
  <c r="L55" i="17"/>
  <c r="L118" i="17"/>
  <c r="L22" i="17"/>
  <c r="K24" i="17"/>
  <c r="K42" i="17"/>
  <c r="L9" i="17"/>
  <c r="K98" i="17"/>
  <c r="K63" i="17"/>
  <c r="L75" i="17"/>
  <c r="K66" i="17"/>
  <c r="L93" i="17"/>
  <c r="K138" i="17"/>
  <c r="K91" i="17"/>
  <c r="K34" i="17"/>
  <c r="L155" i="17"/>
  <c r="L79" i="17"/>
  <c r="L4" i="17"/>
  <c r="L160" i="17"/>
  <c r="L111" i="17"/>
  <c r="L32" i="17"/>
  <c r="K154" i="17"/>
  <c r="K67" i="17"/>
  <c r="K53" i="17"/>
  <c r="K75" i="17"/>
  <c r="K158" i="17"/>
  <c r="K46" i="17"/>
  <c r="L110" i="17"/>
  <c r="K14" i="17"/>
  <c r="L11" i="17"/>
  <c r="L47" i="17"/>
  <c r="K71" i="17"/>
  <c r="L43" i="17"/>
  <c r="L15" i="17"/>
  <c r="L129" i="17"/>
  <c r="K139" i="17"/>
  <c r="L68" i="17"/>
  <c r="K132" i="17"/>
  <c r="K119" i="17"/>
  <c r="K13" i="17"/>
  <c r="K43" i="17"/>
  <c r="L61" i="17"/>
  <c r="L134" i="17"/>
  <c r="L163" i="17"/>
  <c r="L86" i="17"/>
  <c r="K163" i="17"/>
  <c r="L106" i="17"/>
  <c r="K156" i="17"/>
  <c r="K131" i="17"/>
  <c r="K108" i="17"/>
  <c r="K83" i="17"/>
  <c r="K55" i="17"/>
  <c r="K27" i="17"/>
  <c r="L150" i="17"/>
  <c r="L72" i="17"/>
  <c r="AU138" i="14"/>
  <c r="AV138" i="14" s="1"/>
  <c r="L154" i="17"/>
  <c r="L105" i="17"/>
  <c r="K149" i="17"/>
  <c r="L149" i="17"/>
  <c r="K144" i="17"/>
  <c r="K100" i="17"/>
  <c r="K38" i="17"/>
  <c r="AU92" i="14"/>
  <c r="L95" i="17"/>
  <c r="L19" i="17"/>
  <c r="L58" i="17"/>
  <c r="K26" i="17"/>
  <c r="L161" i="17"/>
  <c r="L84" i="17"/>
  <c r="K130" i="17"/>
  <c r="K61" i="17"/>
  <c r="K19" i="17"/>
  <c r="K129" i="17"/>
  <c r="K88" i="17"/>
  <c r="K32" i="17"/>
  <c r="K80" i="17"/>
  <c r="K52" i="17"/>
  <c r="L143" i="17"/>
  <c r="L50" i="17"/>
  <c r="L18" i="17"/>
  <c r="K86" i="17"/>
  <c r="L148" i="17"/>
  <c r="L81" i="17"/>
  <c r="L151" i="17"/>
  <c r="L49" i="17"/>
  <c r="L123" i="17"/>
  <c r="L70" i="17"/>
  <c r="K148" i="17"/>
  <c r="K72" i="17"/>
  <c r="K30" i="17"/>
  <c r="L164" i="17"/>
  <c r="L63" i="17"/>
  <c r="L146" i="17"/>
  <c r="L152" i="17"/>
  <c r="L24" i="17"/>
  <c r="L131" i="17"/>
  <c r="L27" i="17"/>
  <c r="L66" i="17"/>
  <c r="K57" i="17"/>
  <c r="K51" i="17"/>
  <c r="L56" i="17"/>
  <c r="L114" i="17"/>
  <c r="L135" i="17"/>
  <c r="L88" i="17"/>
  <c r="K8" i="17"/>
  <c r="K20" i="17"/>
  <c r="L109" i="17"/>
  <c r="K110" i="17"/>
  <c r="K151" i="17"/>
  <c r="L30" i="17"/>
  <c r="K74" i="17"/>
  <c r="K155" i="17"/>
  <c r="L53" i="17"/>
  <c r="K15" i="17"/>
  <c r="K133" i="17"/>
  <c r="L23" i="17"/>
  <c r="K164" i="17"/>
  <c r="K85" i="17"/>
  <c r="L73" i="17"/>
  <c r="K18" i="17"/>
  <c r="K147" i="17"/>
  <c r="L59" i="17"/>
  <c r="L57" i="17"/>
  <c r="K107" i="17"/>
  <c r="L17" i="17"/>
  <c r="L98" i="17"/>
  <c r="L21" i="17"/>
  <c r="L40" i="17"/>
  <c r="L29" i="17"/>
  <c r="L48" i="17"/>
  <c r="K47" i="17"/>
  <c r="L127" i="17"/>
  <c r="K116" i="17"/>
  <c r="L116" i="17"/>
  <c r="L120" i="17"/>
  <c r="L96" i="17"/>
  <c r="L91" i="17"/>
  <c r="K150" i="17"/>
  <c r="K101" i="17"/>
  <c r="K48" i="17"/>
  <c r="K21" i="17"/>
  <c r="L126" i="17"/>
  <c r="L26" i="17"/>
  <c r="L99" i="17"/>
  <c r="L20" i="17"/>
  <c r="K121" i="17"/>
  <c r="L112" i="17"/>
  <c r="K89" i="17"/>
  <c r="K33" i="17"/>
  <c r="K135" i="17"/>
  <c r="K25" i="17"/>
  <c r="L137" i="17"/>
  <c r="L89" i="17"/>
  <c r="L51" i="17"/>
  <c r="L12" i="17"/>
  <c r="L145" i="17"/>
  <c r="K161" i="17"/>
  <c r="K113" i="17"/>
  <c r="K126" i="17"/>
  <c r="K73" i="17"/>
  <c r="K17" i="17"/>
  <c r="L136" i="17"/>
  <c r="L104" i="17"/>
  <c r="L76" i="17"/>
  <c r="K140" i="17"/>
  <c r="K35" i="17"/>
  <c r="L117" i="17"/>
  <c r="L65" i="17"/>
  <c r="K141" i="17"/>
  <c r="K104" i="17"/>
  <c r="K65" i="17"/>
  <c r="K16" i="17"/>
  <c r="L3" i="17"/>
  <c r="L139" i="17"/>
  <c r="L122" i="17"/>
  <c r="L128" i="17"/>
  <c r="L108" i="17"/>
  <c r="L37" i="17"/>
  <c r="AU110" i="14"/>
  <c r="AU118" i="14"/>
  <c r="AV118" i="14" s="1"/>
  <c r="AU109" i="14"/>
  <c r="AV109" i="14" s="1"/>
  <c r="AU136" i="14"/>
  <c r="AU13" i="14"/>
  <c r="AV13" i="14" s="1"/>
  <c r="AU124" i="14"/>
  <c r="AV124" i="14" s="1"/>
  <c r="AU95" i="14"/>
  <c r="AV95" i="14" s="1"/>
  <c r="AU93" i="14"/>
  <c r="AV93" i="14" s="1"/>
  <c r="AU140" i="14"/>
  <c r="AV140" i="14" s="1"/>
  <c r="AU11" i="14"/>
  <c r="AV11" i="14" s="1"/>
  <c r="AU152" i="14"/>
  <c r="AU129" i="14"/>
  <c r="AU158" i="14"/>
  <c r="AV158" i="14" s="1"/>
  <c r="AU85" i="14"/>
  <c r="AV85" i="14" s="1"/>
  <c r="AV9" i="14"/>
  <c r="AU54" i="14"/>
  <c r="AV54" i="14" s="1"/>
  <c r="AR44" i="14"/>
  <c r="AS44" i="14" s="1"/>
  <c r="AU10" i="14"/>
  <c r="AU15" i="14"/>
  <c r="AU25" i="14"/>
  <c r="AV25" i="14" s="1"/>
  <c r="AU55" i="14"/>
  <c r="AV55" i="14" s="1"/>
  <c r="AU44" i="14"/>
  <c r="AV44" i="14" s="1"/>
  <c r="AU27" i="14"/>
  <c r="AV27" i="14" s="1"/>
  <c r="AU132" i="14"/>
  <c r="AU47" i="14"/>
  <c r="AU14" i="14"/>
  <c r="AU76" i="14"/>
  <c r="AV76" i="14" s="1"/>
  <c r="AR124" i="14"/>
  <c r="AS124" i="14" s="1"/>
  <c r="AU156" i="14"/>
  <c r="AV156" i="14" s="1"/>
  <c r="AU103" i="14"/>
  <c r="AV103" i="14" s="1"/>
  <c r="AU147" i="14"/>
  <c r="AV147" i="14" s="1"/>
  <c r="AU111" i="14"/>
  <c r="AV111" i="14" s="1"/>
  <c r="AR25" i="14"/>
  <c r="AS25" i="14" s="1"/>
  <c r="AR107" i="14"/>
  <c r="AS107" i="14" s="1"/>
  <c r="AR11" i="14"/>
  <c r="AS11" i="14" s="1"/>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2" i="14"/>
  <c r="Y2" i="14"/>
  <c r="AR74" i="14"/>
  <c r="AS74" i="14" s="1"/>
  <c r="AR45" i="14"/>
  <c r="AR59" i="14"/>
  <c r="AS59" i="14" s="1"/>
  <c r="AR130" i="14"/>
  <c r="AS130" i="14" s="1"/>
  <c r="AR112" i="14"/>
  <c r="AS112" i="14" s="1"/>
  <c r="AR137" i="14"/>
  <c r="AS137" i="14" s="1"/>
  <c r="AR154" i="14"/>
  <c r="AS154" i="14" s="1"/>
  <c r="AR62" i="14"/>
  <c r="AS62" i="14" s="1"/>
  <c r="AR121" i="14"/>
  <c r="AR79" i="14"/>
  <c r="AS79" i="14" s="1"/>
  <c r="AR120" i="14"/>
  <c r="AS120" i="14" s="1"/>
  <c r="AR48" i="14"/>
  <c r="AS48" i="14" s="1"/>
  <c r="AR87" i="14"/>
  <c r="AS87" i="14" s="1"/>
  <c r="AR133" i="14"/>
  <c r="AR80" i="14"/>
  <c r="AS80" i="14" s="1"/>
  <c r="AR105" i="14"/>
  <c r="AS105" i="14" s="1"/>
  <c r="AR68" i="14"/>
  <c r="AS68" i="14" s="1"/>
  <c r="AR28" i="14"/>
  <c r="AS28" i="14" s="1"/>
  <c r="AR23" i="14"/>
  <c r="AS23" i="14" s="1"/>
  <c r="AR65" i="14"/>
  <c r="AS65" i="14" s="1"/>
  <c r="AR97" i="14"/>
  <c r="AS97" i="14" s="1"/>
  <c r="AR8" i="14"/>
  <c r="AS8" i="14" s="1"/>
  <c r="AR90" i="14"/>
  <c r="AS90" i="14" s="1"/>
  <c r="AR115" i="14"/>
  <c r="AS115" i="14" s="1"/>
  <c r="AR52" i="14"/>
  <c r="AS52" i="14" s="1"/>
  <c r="AR31" i="14"/>
  <c r="AS31" i="14" s="1"/>
  <c r="AR116" i="14"/>
  <c r="AS116" i="14" s="1"/>
  <c r="AR12" i="14"/>
  <c r="AS12" i="14" s="1"/>
  <c r="AR108" i="14"/>
  <c r="AS108" i="14" s="1"/>
  <c r="AR71" i="14"/>
  <c r="AS71" i="14" s="1"/>
  <c r="AR77" i="14"/>
  <c r="AS77" i="14" s="1"/>
  <c r="AR104" i="14"/>
  <c r="AS104" i="14" s="1"/>
  <c r="AV30" i="14"/>
  <c r="AV26" i="14"/>
  <c r="AR162" i="14"/>
  <c r="AS162" i="14" s="1"/>
  <c r="AR35" i="14"/>
  <c r="AS35" i="14" s="1"/>
  <c r="AR4" i="14"/>
  <c r="AS4" i="14" s="1"/>
  <c r="AR7" i="14"/>
  <c r="AS7" i="14" s="1"/>
  <c r="AR149" i="14"/>
  <c r="AS149" i="14" s="1"/>
  <c r="AR58" i="14"/>
  <c r="AS58" i="14" s="1"/>
  <c r="AR101" i="14"/>
  <c r="AS101" i="14" s="1"/>
  <c r="AR95" i="14"/>
  <c r="AS95" i="14" s="1"/>
  <c r="AR98" i="14"/>
  <c r="AS98" i="14" s="1"/>
  <c r="AR41" i="14"/>
  <c r="AS41" i="14" s="1"/>
  <c r="AR53" i="14"/>
  <c r="AS53" i="14" s="1"/>
  <c r="AR24" i="14"/>
  <c r="AS24" i="14" s="1"/>
  <c r="AR100" i="14"/>
  <c r="AS100" i="14" s="1"/>
  <c r="AR161" i="14"/>
  <c r="AS161" i="14" s="1"/>
  <c r="AR18" i="14"/>
  <c r="AS18" i="14" s="1"/>
  <c r="AS30" i="14"/>
  <c r="AR159" i="14"/>
  <c r="AS159" i="14" s="1"/>
  <c r="AR49" i="14"/>
  <c r="AS49" i="14" s="1"/>
  <c r="AR92" i="14"/>
  <c r="AS92" i="14" s="1"/>
  <c r="AR164" i="14"/>
  <c r="AS164" i="14" s="1"/>
  <c r="AR70" i="14"/>
  <c r="AS70" i="14" s="1"/>
  <c r="AR103" i="14"/>
  <c r="AS103" i="14" s="1"/>
  <c r="AR147" i="14"/>
  <c r="AS147" i="14" s="1"/>
  <c r="AR73" i="14"/>
  <c r="AS73" i="14" s="1"/>
  <c r="AR84" i="14"/>
  <c r="AS84" i="14" s="1"/>
  <c r="AR56" i="14"/>
  <c r="AS56" i="14" s="1"/>
  <c r="AR109" i="14"/>
  <c r="AS109" i="14" s="1"/>
  <c r="AR94" i="14"/>
  <c r="AS94" i="14" s="1"/>
  <c r="AR5" i="14"/>
  <c r="AS5" i="14" s="1"/>
  <c r="AR151" i="14"/>
  <c r="AS151" i="14" s="1"/>
  <c r="AR127" i="14"/>
  <c r="AS127" i="14" s="1"/>
  <c r="AR83" i="14"/>
  <c r="AS83" i="14" s="1"/>
  <c r="AR157" i="14"/>
  <c r="AS157" i="14" s="1"/>
  <c r="AR113" i="14"/>
  <c r="AS113" i="14" s="1"/>
  <c r="AR132" i="14"/>
  <c r="AS132" i="14" s="1"/>
  <c r="AR10" i="14"/>
  <c r="AS10" i="14" s="1"/>
  <c r="AR89" i="14"/>
  <c r="AS89" i="14" s="1"/>
  <c r="AR42" i="14"/>
  <c r="AS42" i="14" s="1"/>
  <c r="AR128" i="14"/>
  <c r="AS128" i="14" s="1"/>
  <c r="AR61" i="14"/>
  <c r="AS61" i="14" s="1"/>
  <c r="AR126" i="14"/>
  <c r="AS126" i="14" s="1"/>
  <c r="AR136" i="14"/>
  <c r="AS136" i="14" s="1"/>
  <c r="AR54" i="14"/>
  <c r="AS54" i="14" s="1"/>
  <c r="AW54" i="14" s="1"/>
  <c r="AR66" i="14"/>
  <c r="AS66" i="14" s="1"/>
  <c r="AR17" i="14"/>
  <c r="AS17" i="14" s="1"/>
  <c r="AR160" i="14"/>
  <c r="AS160" i="14" s="1"/>
  <c r="AR15" i="14"/>
  <c r="AS15" i="14" s="1"/>
  <c r="AR27" i="14"/>
  <c r="AS27" i="14" s="1"/>
  <c r="AW27" i="14" s="1"/>
  <c r="AR158" i="14"/>
  <c r="AS158" i="14" s="1"/>
  <c r="AR110" i="14"/>
  <c r="AS110" i="14" s="1"/>
  <c r="AR75" i="14"/>
  <c r="AS75" i="14" s="1"/>
  <c r="AR67" i="14"/>
  <c r="AS67" i="14" s="1"/>
  <c r="AR6" i="14"/>
  <c r="AS6" i="14" s="1"/>
  <c r="AR153" i="14"/>
  <c r="AS153" i="14" s="1"/>
  <c r="AR88" i="14"/>
  <c r="AS88" i="14" s="1"/>
  <c r="AR39" i="14"/>
  <c r="AS39" i="14" s="1"/>
  <c r="AR50" i="14"/>
  <c r="AS50" i="14" s="1"/>
  <c r="AR55" i="14"/>
  <c r="AS55" i="14" s="1"/>
  <c r="AR140" i="14"/>
  <c r="AS140" i="14" s="1"/>
  <c r="AR21" i="14"/>
  <c r="AS21" i="14" s="1"/>
  <c r="AR145" i="14"/>
  <c r="AS145" i="14" s="1"/>
  <c r="AR20" i="14"/>
  <c r="AS20" i="14" s="1"/>
  <c r="AR85" i="14"/>
  <c r="AS85" i="14" s="1"/>
  <c r="AR99" i="14"/>
  <c r="AS99" i="14" s="1"/>
  <c r="AR37" i="14"/>
  <c r="AS37" i="14" s="1"/>
  <c r="AR69" i="14"/>
  <c r="AS69" i="14" s="1"/>
  <c r="AV84" i="14"/>
  <c r="AR144" i="14"/>
  <c r="AS144" i="14" s="1"/>
  <c r="AR114" i="14"/>
  <c r="AS114" i="14" s="1"/>
  <c r="AR148" i="14"/>
  <c r="AS148" i="14" s="1"/>
  <c r="AW148" i="14" s="1"/>
  <c r="AR111" i="14"/>
  <c r="AS111" i="14" s="1"/>
  <c r="AR63" i="14"/>
  <c r="AS63" i="14" s="1"/>
  <c r="AR72" i="14"/>
  <c r="AS72" i="14" s="1"/>
  <c r="AR93" i="14"/>
  <c r="AS93" i="14" s="1"/>
  <c r="AR118" i="14"/>
  <c r="AS118" i="14" s="1"/>
  <c r="AR60" i="14"/>
  <c r="AS60" i="14" s="1"/>
  <c r="AR141" i="14"/>
  <c r="AS141" i="14" s="1"/>
  <c r="AR3" i="14"/>
  <c r="AS3" i="14" s="1"/>
  <c r="AR122" i="14"/>
  <c r="AS122" i="14" s="1"/>
  <c r="AR78" i="14"/>
  <c r="AS78" i="14" s="1"/>
  <c r="AR117" i="14"/>
  <c r="AS117" i="14" s="1"/>
  <c r="AR152" i="14"/>
  <c r="AS152" i="14" s="1"/>
  <c r="AR29" i="14"/>
  <c r="AS29" i="14" s="1"/>
  <c r="AR139" i="14"/>
  <c r="AS139" i="14" s="1"/>
  <c r="AR86" i="14"/>
  <c r="AS86" i="14" s="1"/>
  <c r="AR163" i="14"/>
  <c r="AS163" i="14" s="1"/>
  <c r="AR13" i="14"/>
  <c r="AS13" i="14" s="1"/>
  <c r="AR119" i="14"/>
  <c r="AS119" i="14" s="1"/>
  <c r="AR96" i="14"/>
  <c r="AS96" i="14" s="1"/>
  <c r="AR81" i="14"/>
  <c r="AS81" i="14" s="1"/>
  <c r="AR19" i="14"/>
  <c r="AS19" i="14" s="1"/>
  <c r="AR156" i="14"/>
  <c r="AS156" i="14" s="1"/>
  <c r="AR32" i="14"/>
  <c r="AS32" i="14" s="1"/>
  <c r="AR38" i="14"/>
  <c r="AS38" i="14" s="1"/>
  <c r="AX2" i="14"/>
  <c r="AR9" i="14"/>
  <c r="AS9" i="14" s="1"/>
  <c r="AV67" i="14"/>
  <c r="AR106" i="14"/>
  <c r="AS106" i="14" s="1"/>
  <c r="AR26" i="14"/>
  <c r="AS26" i="14" s="1"/>
  <c r="AR47" i="14"/>
  <c r="AS47" i="14" s="1"/>
  <c r="AR40" i="14"/>
  <c r="AS40" i="14" s="1"/>
  <c r="AR135" i="14"/>
  <c r="AS135" i="14" s="1"/>
  <c r="AR51" i="14"/>
  <c r="AS51" i="14" s="1"/>
  <c r="AR155" i="14"/>
  <c r="AS155" i="14" s="1"/>
  <c r="AR125" i="14"/>
  <c r="AS125" i="14" s="1"/>
  <c r="AR33" i="14"/>
  <c r="AS33" i="14" s="1"/>
  <c r="AR142" i="14"/>
  <c r="AS142" i="14" s="1"/>
  <c r="AR82" i="14"/>
  <c r="AS82" i="14" s="1"/>
  <c r="AR36" i="14"/>
  <c r="AS36" i="14" s="1"/>
  <c r="AR129" i="14"/>
  <c r="AS129" i="14" s="1"/>
  <c r="AR14" i="14"/>
  <c r="AR64" i="14"/>
  <c r="AS64" i="14" s="1"/>
  <c r="AR131" i="14"/>
  <c r="AS131" i="14" s="1"/>
  <c r="AR57" i="14"/>
  <c r="AS57" i="14" s="1"/>
  <c r="AR138" i="14"/>
  <c r="AS138" i="14" s="1"/>
  <c r="AV28" i="14"/>
  <c r="AV36" i="14"/>
  <c r="AV24" i="14"/>
  <c r="AV80" i="14"/>
  <c r="AV31" i="14"/>
  <c r="AV15" i="14"/>
  <c r="AR76" i="14"/>
  <c r="AS76" i="14" s="1"/>
  <c r="AR102" i="14"/>
  <c r="AS102" i="14" s="1"/>
  <c r="AR146" i="14"/>
  <c r="AS146" i="14" s="1"/>
  <c r="AR143" i="14"/>
  <c r="AS143" i="14" s="1"/>
  <c r="AR46" i="14"/>
  <c r="AS46" i="14" s="1"/>
  <c r="AR2" i="14"/>
  <c r="AS2" i="14" s="1"/>
  <c r="AR34" i="14"/>
  <c r="AS34" i="14" s="1"/>
  <c r="AV35" i="14"/>
  <c r="AV17" i="14"/>
  <c r="AV74" i="14"/>
  <c r="AV14" i="14"/>
  <c r="AV70" i="14"/>
  <c r="AV87" i="14"/>
  <c r="AV82" i="14"/>
  <c r="AV40" i="14"/>
  <c r="AV145" i="14"/>
  <c r="AV38" i="14"/>
  <c r="AV5" i="14"/>
  <c r="AV21" i="14"/>
  <c r="AS16" i="14"/>
  <c r="AW16" i="14" s="1"/>
  <c r="AY2" i="14"/>
  <c r="AV60" i="14"/>
  <c r="AV152" i="14"/>
  <c r="AU2" i="14"/>
  <c r="AV29" i="14"/>
  <c r="AS121" i="14"/>
  <c r="AV89" i="14"/>
  <c r="AV66" i="14"/>
  <c r="AV139" i="14"/>
  <c r="AV52" i="14"/>
  <c r="AV121" i="14"/>
  <c r="AV143" i="14"/>
  <c r="AS43" i="14"/>
  <c r="AV79" i="14"/>
  <c r="AV65" i="14"/>
  <c r="AV127" i="14"/>
  <c r="AV75" i="14"/>
  <c r="AV39" i="14"/>
  <c r="AV106" i="14"/>
  <c r="AV51" i="14"/>
  <c r="AV53" i="14"/>
  <c r="AV45" i="14"/>
  <c r="AV43" i="14"/>
  <c r="AV47" i="14"/>
  <c r="AV69" i="14"/>
  <c r="AV23" i="14"/>
  <c r="AW134" i="14"/>
  <c r="AV10" i="14"/>
  <c r="AV91" i="14"/>
  <c r="AV3" i="14"/>
  <c r="AV22" i="14"/>
  <c r="AV122" i="14"/>
  <c r="AV97" i="14"/>
  <c r="AS150" i="14"/>
  <c r="AV110" i="14"/>
  <c r="AV125" i="14"/>
  <c r="AV92" i="14"/>
  <c r="AV4" i="14"/>
  <c r="AV129" i="14"/>
  <c r="AV81" i="14"/>
  <c r="AV73" i="14"/>
  <c r="AV7" i="14"/>
  <c r="AV136" i="14"/>
  <c r="AV132" i="14"/>
  <c r="AV105" i="14"/>
  <c r="AV78" i="14"/>
  <c r="AV116" i="14"/>
  <c r="AV88" i="14"/>
  <c r="AV12" i="14"/>
  <c r="AV98" i="14"/>
  <c r="AV90" i="14"/>
  <c r="AS123" i="14"/>
  <c r="H143" i="11"/>
  <c r="H127" i="11"/>
  <c r="H105" i="11"/>
  <c r="H53" i="11"/>
  <c r="H11" i="11"/>
  <c r="AP143" i="11"/>
  <c r="Y143" i="14"/>
  <c r="AP124" i="11"/>
  <c r="Y124" i="14"/>
  <c r="AP65" i="11"/>
  <c r="Y65" i="14"/>
  <c r="AP42" i="11"/>
  <c r="Y42" i="14"/>
  <c r="AP5" i="11"/>
  <c r="Y5" i="14"/>
  <c r="E143" i="11"/>
  <c r="C143" i="14"/>
  <c r="E119" i="11"/>
  <c r="C119" i="14"/>
  <c r="E53" i="11"/>
  <c r="C53" i="14"/>
  <c r="E11" i="11"/>
  <c r="C11" i="14"/>
  <c r="AW138" i="11"/>
  <c r="AC138" i="14"/>
  <c r="AW70" i="11"/>
  <c r="AC70" i="14"/>
  <c r="BC70" i="14" s="1"/>
  <c r="H133" i="11"/>
  <c r="H158" i="11"/>
  <c r="H132" i="11"/>
  <c r="H98" i="11"/>
  <c r="H164" i="11"/>
  <c r="H147" i="11"/>
  <c r="H115" i="11"/>
  <c r="H102" i="11"/>
  <c r="H77" i="11"/>
  <c r="H56" i="11"/>
  <c r="H42" i="11"/>
  <c r="H28" i="11"/>
  <c r="H8" i="11"/>
  <c r="AP147" i="11"/>
  <c r="Y147" i="14"/>
  <c r="AP111" i="11"/>
  <c r="Y111" i="14"/>
  <c r="AP38" i="11"/>
  <c r="Y38" i="14"/>
  <c r="AP30" i="11"/>
  <c r="Y30" i="14"/>
  <c r="AP8" i="11"/>
  <c r="Y8" i="14"/>
  <c r="AP37" i="11"/>
  <c r="Y37" i="14"/>
  <c r="E139" i="11"/>
  <c r="C139" i="14"/>
  <c r="E42" i="11"/>
  <c r="C42" i="14"/>
  <c r="H162" i="11"/>
  <c r="H149" i="11"/>
  <c r="H121" i="11"/>
  <c r="H107" i="11"/>
  <c r="H82" i="11"/>
  <c r="H68" i="11"/>
  <c r="H54" i="11"/>
  <c r="H20" i="11"/>
  <c r="H6" i="11"/>
  <c r="AP156" i="11"/>
  <c r="Y156" i="14"/>
  <c r="AP135" i="11"/>
  <c r="Y135" i="14"/>
  <c r="AP117" i="11"/>
  <c r="Y117" i="14"/>
  <c r="AP102" i="11"/>
  <c r="Y102" i="14"/>
  <c r="AP91" i="11"/>
  <c r="Y91" i="14"/>
  <c r="AP75" i="11"/>
  <c r="Y75" i="14"/>
  <c r="AP51" i="11"/>
  <c r="Y51" i="14"/>
  <c r="AP35" i="11"/>
  <c r="Y35" i="14"/>
  <c r="AP21" i="11"/>
  <c r="Y21" i="14"/>
  <c r="AP13" i="11"/>
  <c r="Y13" i="14"/>
  <c r="AP6" i="11"/>
  <c r="Y6" i="14"/>
  <c r="AP161" i="11"/>
  <c r="Y161" i="14"/>
  <c r="AP26" i="11"/>
  <c r="Y26" i="14"/>
  <c r="E162" i="11"/>
  <c r="C162" i="14"/>
  <c r="E155" i="11"/>
  <c r="C155" i="14"/>
  <c r="E149" i="11"/>
  <c r="C149" i="14"/>
  <c r="E145" i="11"/>
  <c r="C145" i="14"/>
  <c r="E121" i="11"/>
  <c r="C121" i="14"/>
  <c r="E114" i="11"/>
  <c r="C114" i="14"/>
  <c r="E107" i="11"/>
  <c r="C107" i="14"/>
  <c r="E90" i="11"/>
  <c r="C90" i="14"/>
  <c r="E82" i="11"/>
  <c r="C82" i="14"/>
  <c r="E76" i="11"/>
  <c r="C76" i="14"/>
  <c r="E68" i="11"/>
  <c r="C68" i="14"/>
  <c r="E54" i="11"/>
  <c r="C54" i="14"/>
  <c r="E47" i="11"/>
  <c r="C47" i="14"/>
  <c r="E40" i="11"/>
  <c r="C40" i="14"/>
  <c r="E26" i="11"/>
  <c r="C26" i="14"/>
  <c r="E20" i="11"/>
  <c r="C20" i="14"/>
  <c r="E6" i="11"/>
  <c r="C6" i="14"/>
  <c r="AW158" i="11"/>
  <c r="AC158" i="14"/>
  <c r="BC158" i="14" s="1"/>
  <c r="AW140" i="11"/>
  <c r="AC140" i="14"/>
  <c r="BC140" i="14" s="1"/>
  <c r="AW132" i="11"/>
  <c r="AC132" i="14"/>
  <c r="BC132" i="14" s="1"/>
  <c r="AW124" i="11"/>
  <c r="AC124" i="14"/>
  <c r="BC124" i="14" s="1"/>
  <c r="AW116" i="11"/>
  <c r="AC116" i="14"/>
  <c r="BC116" i="14" s="1"/>
  <c r="AW104" i="11"/>
  <c r="AC104" i="14"/>
  <c r="BC104" i="14" s="1"/>
  <c r="AW94" i="11"/>
  <c r="AC94" i="14"/>
  <c r="BC94" i="14" s="1"/>
  <c r="AW86" i="11"/>
  <c r="AC86" i="14"/>
  <c r="BC86" i="14" s="1"/>
  <c r="AW79" i="11"/>
  <c r="AC79" i="14"/>
  <c r="BC79" i="14" s="1"/>
  <c r="AW72" i="11"/>
  <c r="AC72" i="14"/>
  <c r="BC72" i="14" s="1"/>
  <c r="AW65" i="11"/>
  <c r="AC65" i="14"/>
  <c r="BC65" i="14" s="1"/>
  <c r="AW58" i="11"/>
  <c r="AC58" i="14"/>
  <c r="BC58" i="14" s="1"/>
  <c r="AW51" i="11"/>
  <c r="AC51" i="14"/>
  <c r="BC51" i="14" s="1"/>
  <c r="AW44" i="11"/>
  <c r="AC44" i="14"/>
  <c r="BC44" i="14" s="1"/>
  <c r="AW36" i="11"/>
  <c r="AC36" i="14"/>
  <c r="BC36" i="14" s="1"/>
  <c r="AW30" i="11"/>
  <c r="AC30" i="14"/>
  <c r="BC30" i="14" s="1"/>
  <c r="AW23" i="11"/>
  <c r="AC23" i="14"/>
  <c r="BC23" i="14" s="1"/>
  <c r="AW16" i="11"/>
  <c r="AC16" i="14"/>
  <c r="BC16" i="14" s="1"/>
  <c r="AW10" i="11"/>
  <c r="AC10" i="14"/>
  <c r="BC10" i="14" s="1"/>
  <c r="AV146" i="14"/>
  <c r="AV59" i="14"/>
  <c r="AV137" i="14"/>
  <c r="AV64" i="14"/>
  <c r="AV96" i="14"/>
  <c r="AV56" i="14"/>
  <c r="AV57" i="14"/>
  <c r="H135" i="11"/>
  <c r="H112" i="11"/>
  <c r="H74" i="11"/>
  <c r="H32" i="11"/>
  <c r="AP108" i="11"/>
  <c r="Y108" i="14"/>
  <c r="AP57" i="11"/>
  <c r="Y57" i="14"/>
  <c r="AP12" i="11"/>
  <c r="Y12" i="14"/>
  <c r="E112" i="11"/>
  <c r="C112" i="14"/>
  <c r="E32" i="11"/>
  <c r="C32" i="14"/>
  <c r="AW163" i="11"/>
  <c r="AC163" i="14"/>
  <c r="AW131" i="11"/>
  <c r="AC131" i="14"/>
  <c r="BC131" i="14" s="1"/>
  <c r="AW102" i="11"/>
  <c r="AC102" i="14"/>
  <c r="AW63" i="11"/>
  <c r="AC63" i="14"/>
  <c r="AW42" i="11"/>
  <c r="AC42" i="14"/>
  <c r="AW14" i="11"/>
  <c r="AC14" i="14"/>
  <c r="BC14" i="14" s="1"/>
  <c r="H159" i="11"/>
  <c r="H125" i="11"/>
  <c r="H94" i="11"/>
  <c r="H140" i="11"/>
  <c r="H110" i="11"/>
  <c r="H92" i="11"/>
  <c r="E164" i="11"/>
  <c r="C164" i="14"/>
  <c r="E147" i="11"/>
  <c r="C147" i="14"/>
  <c r="E123" i="11"/>
  <c r="C123" i="14"/>
  <c r="E28" i="11"/>
  <c r="C28" i="14"/>
  <c r="H155" i="11"/>
  <c r="H145" i="11"/>
  <c r="H137" i="11"/>
  <c r="H114" i="11"/>
  <c r="H90" i="11"/>
  <c r="H76" i="11"/>
  <c r="H47" i="11"/>
  <c r="H40" i="11"/>
  <c r="H26" i="11"/>
  <c r="AP164" i="11"/>
  <c r="Y164" i="14"/>
  <c r="AP149" i="11"/>
  <c r="Y149" i="14"/>
  <c r="AP145" i="11"/>
  <c r="Y145" i="14"/>
  <c r="AP128" i="11"/>
  <c r="Y128" i="14"/>
  <c r="AP126" i="11"/>
  <c r="Y126" i="14"/>
  <c r="AP110" i="11"/>
  <c r="Y110" i="14"/>
  <c r="AP81" i="11"/>
  <c r="Y81" i="14"/>
  <c r="AP67" i="11"/>
  <c r="Y67" i="14"/>
  <c r="AP59" i="11"/>
  <c r="Y59" i="14"/>
  <c r="AP44" i="11"/>
  <c r="Y44" i="14"/>
  <c r="AP28" i="11"/>
  <c r="Y28" i="14"/>
  <c r="E137" i="11"/>
  <c r="C137" i="14"/>
  <c r="H161" i="11"/>
  <c r="H154" i="11"/>
  <c r="H144" i="11"/>
  <c r="H136" i="11"/>
  <c r="H130" i="11"/>
  <c r="H120" i="11"/>
  <c r="H113" i="11"/>
  <c r="H106" i="11"/>
  <c r="H100" i="11"/>
  <c r="H96" i="11"/>
  <c r="H89" i="11"/>
  <c r="H81" i="11"/>
  <c r="H75" i="11"/>
  <c r="H67" i="11"/>
  <c r="H61" i="11"/>
  <c r="H46" i="11"/>
  <c r="H39" i="11"/>
  <c r="H33" i="11"/>
  <c r="H19" i="11"/>
  <c r="H12" i="11"/>
  <c r="AP163" i="11"/>
  <c r="Y163" i="14"/>
  <c r="AP154" i="11"/>
  <c r="Y154" i="14"/>
  <c r="AP144" i="11"/>
  <c r="Y144" i="14"/>
  <c r="AP134" i="11"/>
  <c r="Y134" i="14"/>
  <c r="AP125" i="11"/>
  <c r="Y125" i="14"/>
  <c r="AP116" i="11"/>
  <c r="Y116" i="14"/>
  <c r="AP109" i="11"/>
  <c r="Y109" i="14"/>
  <c r="AP101" i="11"/>
  <c r="Y101" i="14"/>
  <c r="AP97" i="11"/>
  <c r="Y97" i="14"/>
  <c r="AP90" i="11"/>
  <c r="Y90" i="14"/>
  <c r="AP74" i="11"/>
  <c r="Y74" i="14"/>
  <c r="AP58" i="11"/>
  <c r="Y58" i="14"/>
  <c r="AP50" i="11"/>
  <c r="Y50" i="14"/>
  <c r="AP43" i="11"/>
  <c r="Y43" i="14"/>
  <c r="AP27" i="11"/>
  <c r="Y27" i="14"/>
  <c r="AP20" i="11"/>
  <c r="Y20" i="14"/>
  <c r="AP155" i="11"/>
  <c r="Y155" i="14"/>
  <c r="AP89" i="11"/>
  <c r="Y89" i="14"/>
  <c r="E161" i="11"/>
  <c r="C161" i="14"/>
  <c r="E154" i="11"/>
  <c r="C154" i="14"/>
  <c r="E144" i="11"/>
  <c r="C144" i="14"/>
  <c r="E136" i="11"/>
  <c r="C136" i="14"/>
  <c r="E130" i="11"/>
  <c r="C130" i="14"/>
  <c r="E120" i="11"/>
  <c r="C120" i="14"/>
  <c r="E113" i="11"/>
  <c r="C113" i="14"/>
  <c r="E106" i="11"/>
  <c r="C106" i="14"/>
  <c r="E100" i="11"/>
  <c r="C100" i="14"/>
  <c r="E96" i="11"/>
  <c r="C96" i="14"/>
  <c r="E89" i="11"/>
  <c r="C89" i="14"/>
  <c r="E81" i="11"/>
  <c r="C81" i="14"/>
  <c r="E75" i="11"/>
  <c r="C75" i="14"/>
  <c r="E67" i="11"/>
  <c r="C67" i="14"/>
  <c r="E61" i="11"/>
  <c r="C61" i="14"/>
  <c r="E46" i="11"/>
  <c r="C46" i="14"/>
  <c r="E39" i="11"/>
  <c r="C39" i="14"/>
  <c r="E33" i="11"/>
  <c r="C33" i="14"/>
  <c r="E19" i="11"/>
  <c r="C19" i="14"/>
  <c r="E12" i="11"/>
  <c r="C12" i="14"/>
  <c r="AW164" i="11"/>
  <c r="AC164" i="14"/>
  <c r="AW157" i="11"/>
  <c r="AC157" i="14"/>
  <c r="AW151" i="11"/>
  <c r="AC151" i="14"/>
  <c r="BC151" i="14" s="1"/>
  <c r="AW147" i="11"/>
  <c r="AC147" i="14"/>
  <c r="AW139" i="11"/>
  <c r="AC139" i="14"/>
  <c r="AW123" i="11"/>
  <c r="AC123" i="14"/>
  <c r="AW115" i="11"/>
  <c r="AC115" i="14"/>
  <c r="AW110" i="11"/>
  <c r="AC110" i="14"/>
  <c r="BC110" i="14" s="1"/>
  <c r="AW103" i="11"/>
  <c r="AC103" i="14"/>
  <c r="BC103" i="14" s="1"/>
  <c r="AW98" i="11"/>
  <c r="AC98" i="14"/>
  <c r="BC98" i="14" s="1"/>
  <c r="AW93" i="11"/>
  <c r="AC93" i="14"/>
  <c r="BC93" i="14" s="1"/>
  <c r="AW85" i="11"/>
  <c r="AC85" i="14"/>
  <c r="BC85" i="14" s="1"/>
  <c r="AW78" i="11"/>
  <c r="AC78" i="14"/>
  <c r="BC78" i="14" s="1"/>
  <c r="AW71" i="11"/>
  <c r="AC71" i="14"/>
  <c r="BC71" i="14" s="1"/>
  <c r="AW64" i="11"/>
  <c r="AC64" i="14"/>
  <c r="BC64" i="14" s="1"/>
  <c r="AW57" i="11"/>
  <c r="AC57" i="14"/>
  <c r="BC57" i="14" s="1"/>
  <c r="AW50" i="11"/>
  <c r="AC50" i="14"/>
  <c r="BC50" i="14" s="1"/>
  <c r="AW43" i="11"/>
  <c r="AC43" i="14"/>
  <c r="BC43" i="14" s="1"/>
  <c r="AW35" i="11"/>
  <c r="AC35" i="14"/>
  <c r="BC35" i="14" s="1"/>
  <c r="AW29" i="11"/>
  <c r="AC29" i="14"/>
  <c r="BC29" i="14" s="1"/>
  <c r="AW22" i="11"/>
  <c r="AC22" i="14"/>
  <c r="BC22" i="14" s="1"/>
  <c r="AW15" i="11"/>
  <c r="AC15" i="14"/>
  <c r="BC15" i="14" s="1"/>
  <c r="AW9" i="11"/>
  <c r="AC9" i="14"/>
  <c r="BC9" i="14" s="1"/>
  <c r="AW4" i="11"/>
  <c r="AC4" i="14"/>
  <c r="BC4" i="14" s="1"/>
  <c r="AV123" i="14"/>
  <c r="AV99" i="14"/>
  <c r="AV41" i="14"/>
  <c r="AV37" i="14"/>
  <c r="AS91" i="14"/>
  <c r="AV142" i="14"/>
  <c r="H95" i="11"/>
  <c r="AP115" i="11"/>
  <c r="Y115" i="14"/>
  <c r="AP80" i="11"/>
  <c r="Y80" i="14"/>
  <c r="E160" i="11"/>
  <c r="C160" i="14"/>
  <c r="E127" i="11"/>
  <c r="C127" i="14"/>
  <c r="E95" i="11"/>
  <c r="C95" i="14"/>
  <c r="E45" i="11"/>
  <c r="C45" i="14"/>
  <c r="AW150" i="11"/>
  <c r="AC150" i="14"/>
  <c r="BC150" i="14" s="1"/>
  <c r="AW122" i="11"/>
  <c r="AC122" i="14"/>
  <c r="AW92" i="11"/>
  <c r="AC92" i="14"/>
  <c r="AW56" i="11"/>
  <c r="AC56" i="14"/>
  <c r="AW3" i="11"/>
  <c r="AC3" i="14"/>
  <c r="H152" i="11"/>
  <c r="H142" i="11"/>
  <c r="H134" i="11"/>
  <c r="H128" i="11"/>
  <c r="H126" i="11"/>
  <c r="H118" i="11"/>
  <c r="H111" i="11"/>
  <c r="H87" i="11"/>
  <c r="H80" i="11"/>
  <c r="H73" i="11"/>
  <c r="H66" i="11"/>
  <c r="H59" i="11"/>
  <c r="H52" i="11"/>
  <c r="H37" i="11"/>
  <c r="H31" i="11"/>
  <c r="H24" i="11"/>
  <c r="H17" i="11"/>
  <c r="H5" i="11"/>
  <c r="AP160" i="11"/>
  <c r="Y160" i="14"/>
  <c r="AP152" i="11"/>
  <c r="Y152" i="14"/>
  <c r="AP141" i="11"/>
  <c r="Y141" i="14"/>
  <c r="AP132" i="11"/>
  <c r="Y132" i="14"/>
  <c r="AP123" i="11"/>
  <c r="Y123" i="14"/>
  <c r="AP106" i="11"/>
  <c r="Y106" i="14"/>
  <c r="AP100" i="11"/>
  <c r="Y100" i="14"/>
  <c r="AP96" i="11"/>
  <c r="Y96" i="14"/>
  <c r="AP87" i="11"/>
  <c r="Y87" i="14"/>
  <c r="AP79" i="11"/>
  <c r="Y79" i="14"/>
  <c r="AP72" i="11"/>
  <c r="Y72" i="14"/>
  <c r="AP64" i="11"/>
  <c r="Y64" i="14"/>
  <c r="AP56" i="11"/>
  <c r="Y56" i="14"/>
  <c r="AP48" i="11"/>
  <c r="Y48" i="14"/>
  <c r="AP41" i="11"/>
  <c r="Y41" i="14"/>
  <c r="AP25" i="11"/>
  <c r="Y25" i="14"/>
  <c r="AP18" i="11"/>
  <c r="Y18" i="14"/>
  <c r="AP11" i="11"/>
  <c r="Y11" i="14"/>
  <c r="AP136" i="11"/>
  <c r="Y136" i="14"/>
  <c r="AP66" i="11"/>
  <c r="Y66" i="14"/>
  <c r="E152" i="11"/>
  <c r="C152" i="14"/>
  <c r="E142" i="11"/>
  <c r="C142" i="14"/>
  <c r="E134" i="11"/>
  <c r="C134" i="14"/>
  <c r="E128" i="11"/>
  <c r="C128" i="14"/>
  <c r="E126" i="11"/>
  <c r="C126" i="14"/>
  <c r="E118" i="11"/>
  <c r="C118" i="14"/>
  <c r="E111" i="11"/>
  <c r="C111" i="14"/>
  <c r="E87" i="11"/>
  <c r="C87" i="14"/>
  <c r="E80" i="11"/>
  <c r="C80" i="14"/>
  <c r="E73" i="11"/>
  <c r="C73" i="14"/>
  <c r="E66" i="11"/>
  <c r="C66" i="14"/>
  <c r="E59" i="11"/>
  <c r="C59" i="14"/>
  <c r="E52" i="11"/>
  <c r="C52" i="14"/>
  <c r="E37" i="11"/>
  <c r="C37" i="14"/>
  <c r="E31" i="11"/>
  <c r="C31" i="14"/>
  <c r="E24" i="11"/>
  <c r="C24" i="14"/>
  <c r="E17" i="11"/>
  <c r="C17" i="14"/>
  <c r="E5" i="11"/>
  <c r="C5" i="14"/>
  <c r="AW162" i="11"/>
  <c r="AC162" i="14"/>
  <c r="BC162" i="14" s="1"/>
  <c r="AW155" i="11"/>
  <c r="AC155" i="14"/>
  <c r="AW149" i="11"/>
  <c r="AC149" i="14"/>
  <c r="AW145" i="11"/>
  <c r="AC145" i="14"/>
  <c r="BC145" i="14" s="1"/>
  <c r="AW137" i="11"/>
  <c r="AC137" i="14"/>
  <c r="BC137" i="14" s="1"/>
  <c r="AW121" i="11"/>
  <c r="AC121" i="14"/>
  <c r="BC121" i="14" s="1"/>
  <c r="AW114" i="11"/>
  <c r="AC114" i="14"/>
  <c r="BC114" i="14" s="1"/>
  <c r="AW108" i="11"/>
  <c r="AC108" i="14"/>
  <c r="AW101" i="11"/>
  <c r="AC101" i="14"/>
  <c r="AW97" i="11"/>
  <c r="AC97" i="14"/>
  <c r="BC97" i="14" s="1"/>
  <c r="AW91" i="11"/>
  <c r="AC91" i="14"/>
  <c r="BC91" i="14" s="1"/>
  <c r="AW83" i="11"/>
  <c r="AC83" i="14"/>
  <c r="AW69" i="11"/>
  <c r="AC69" i="14"/>
  <c r="BC69" i="14" s="1"/>
  <c r="AW62" i="11"/>
  <c r="AC62" i="14"/>
  <c r="BC62" i="14" s="1"/>
  <c r="AW55" i="11"/>
  <c r="AC55" i="14"/>
  <c r="AW48" i="11"/>
  <c r="AC48" i="14"/>
  <c r="AW41" i="11"/>
  <c r="AC41" i="14"/>
  <c r="BC41" i="14" s="1"/>
  <c r="AW34" i="11"/>
  <c r="AC34" i="14"/>
  <c r="BC34" i="14" s="1"/>
  <c r="AW27" i="11"/>
  <c r="AC27" i="14"/>
  <c r="AW21" i="11"/>
  <c r="AC21" i="14"/>
  <c r="AW13" i="11"/>
  <c r="AC13" i="14"/>
  <c r="BC13" i="14" s="1"/>
  <c r="AW7" i="11"/>
  <c r="AC7" i="14"/>
  <c r="BC7" i="14" s="1"/>
  <c r="AV71" i="14"/>
  <c r="AV160" i="14"/>
  <c r="AS133" i="14"/>
  <c r="AV63" i="14"/>
  <c r="AV135" i="14"/>
  <c r="AV83" i="14"/>
  <c r="H153" i="11"/>
  <c r="H129" i="11"/>
  <c r="H99" i="11"/>
  <c r="H45" i="11"/>
  <c r="H18" i="11"/>
  <c r="AP153" i="11"/>
  <c r="Y153" i="14"/>
  <c r="AP73" i="11"/>
  <c r="Y73" i="14"/>
  <c r="AP49" i="11"/>
  <c r="Y49" i="14"/>
  <c r="AP19" i="11"/>
  <c r="Y19" i="14"/>
  <c r="AP142" i="11"/>
  <c r="Y142" i="14"/>
  <c r="E153" i="11"/>
  <c r="C153" i="14"/>
  <c r="E129" i="11"/>
  <c r="C129" i="14"/>
  <c r="E99" i="11"/>
  <c r="C99" i="14"/>
  <c r="E74" i="11"/>
  <c r="C74" i="14"/>
  <c r="E38" i="11"/>
  <c r="C38" i="14"/>
  <c r="E18" i="11"/>
  <c r="C18" i="14"/>
  <c r="AW146" i="11"/>
  <c r="AC146" i="14"/>
  <c r="BC146" i="14" s="1"/>
  <c r="AW109" i="11"/>
  <c r="AC109" i="14"/>
  <c r="AW77" i="11"/>
  <c r="AC77" i="14"/>
  <c r="BC77" i="14" s="1"/>
  <c r="AW28" i="11"/>
  <c r="AC28" i="14"/>
  <c r="H117" i="11"/>
  <c r="H79" i="11"/>
  <c r="H72" i="11"/>
  <c r="H65" i="11"/>
  <c r="H58" i="11"/>
  <c r="H51" i="11"/>
  <c r="H44" i="11"/>
  <c r="H36" i="11"/>
  <c r="H30" i="11"/>
  <c r="H23" i="11"/>
  <c r="H16" i="11"/>
  <c r="H10" i="11"/>
  <c r="AP148" i="11"/>
  <c r="Y148" i="14"/>
  <c r="AP140" i="11"/>
  <c r="Y140" i="14"/>
  <c r="AP122" i="11"/>
  <c r="Y122" i="14"/>
  <c r="AP114" i="11"/>
  <c r="Y114" i="14"/>
  <c r="AP105" i="11"/>
  <c r="Y105" i="14"/>
  <c r="AP99" i="11"/>
  <c r="Y99" i="14"/>
  <c r="AP95" i="11"/>
  <c r="Y95" i="14"/>
  <c r="AP86" i="11"/>
  <c r="Y86" i="14"/>
  <c r="AP78" i="11"/>
  <c r="Y78" i="14"/>
  <c r="AP71" i="11"/>
  <c r="Y71" i="14"/>
  <c r="AP63" i="11"/>
  <c r="Y63" i="14"/>
  <c r="AP55" i="11"/>
  <c r="Y55" i="14"/>
  <c r="AP47" i="11"/>
  <c r="Y47" i="14"/>
  <c r="AP40" i="11"/>
  <c r="Y40" i="14"/>
  <c r="AP32" i="11"/>
  <c r="Y32" i="14"/>
  <c r="AP24" i="11"/>
  <c r="Y24" i="14"/>
  <c r="AP17" i="11"/>
  <c r="Y17" i="14"/>
  <c r="AP10" i="11"/>
  <c r="Y10" i="14"/>
  <c r="AP4" i="11"/>
  <c r="Y4" i="14"/>
  <c r="AP61" i="11"/>
  <c r="Y61" i="14"/>
  <c r="E159" i="11"/>
  <c r="C159" i="14"/>
  <c r="E148" i="11"/>
  <c r="C148" i="14"/>
  <c r="E141" i="11"/>
  <c r="C141" i="14"/>
  <c r="E133" i="11"/>
  <c r="C133" i="14"/>
  <c r="E125" i="11"/>
  <c r="C125" i="14"/>
  <c r="E117" i="11"/>
  <c r="C117" i="14"/>
  <c r="E104" i="11"/>
  <c r="C104" i="14"/>
  <c r="E94" i="11"/>
  <c r="C94" i="14"/>
  <c r="E86" i="11"/>
  <c r="C86" i="14"/>
  <c r="E79" i="11"/>
  <c r="C79" i="14"/>
  <c r="E72" i="11"/>
  <c r="C72" i="14"/>
  <c r="E65" i="11"/>
  <c r="C65" i="14"/>
  <c r="E58" i="11"/>
  <c r="C58" i="14"/>
  <c r="E51" i="11"/>
  <c r="C51" i="14"/>
  <c r="E44" i="11"/>
  <c r="C44" i="14"/>
  <c r="E36" i="11"/>
  <c r="C36" i="14"/>
  <c r="E30" i="11"/>
  <c r="C30" i="14"/>
  <c r="E23" i="11"/>
  <c r="C23" i="14"/>
  <c r="E16" i="11"/>
  <c r="C16" i="14"/>
  <c r="E10" i="11"/>
  <c r="C10" i="14"/>
  <c r="AW161" i="11"/>
  <c r="AC161" i="14"/>
  <c r="BC161" i="14" s="1"/>
  <c r="AW154" i="11"/>
  <c r="AC154" i="14"/>
  <c r="AW144" i="11"/>
  <c r="AC144" i="14"/>
  <c r="AW136" i="11"/>
  <c r="AC136" i="14"/>
  <c r="BC136" i="14" s="1"/>
  <c r="AW130" i="11"/>
  <c r="AC130" i="14"/>
  <c r="AW120" i="11"/>
  <c r="AC120" i="14"/>
  <c r="AW113" i="11"/>
  <c r="AC113" i="14"/>
  <c r="BC113" i="14" s="1"/>
  <c r="AW107" i="11"/>
  <c r="AC107" i="14"/>
  <c r="AW90" i="11"/>
  <c r="AC90" i="14"/>
  <c r="BC90" i="14" s="1"/>
  <c r="AW82" i="11"/>
  <c r="AC82" i="14"/>
  <c r="AW76" i="11"/>
  <c r="AC76" i="14"/>
  <c r="BC76" i="14" s="1"/>
  <c r="AW68" i="11"/>
  <c r="AC68" i="14"/>
  <c r="AW54" i="11"/>
  <c r="AC54" i="14"/>
  <c r="AW47" i="11"/>
  <c r="AC47" i="14"/>
  <c r="BC47" i="14" s="1"/>
  <c r="AW40" i="11"/>
  <c r="AC40" i="14"/>
  <c r="AW26" i="11"/>
  <c r="AC26" i="14"/>
  <c r="AW20" i="11"/>
  <c r="AC20" i="14"/>
  <c r="BC20" i="14" s="1"/>
  <c r="AW6" i="11"/>
  <c r="AC6" i="14"/>
  <c r="BC6" i="14" s="1"/>
  <c r="AV113" i="14"/>
  <c r="AV162" i="14"/>
  <c r="AV155" i="14"/>
  <c r="AV153" i="14"/>
  <c r="H38" i="11"/>
  <c r="H148" i="11"/>
  <c r="H116" i="11"/>
  <c r="H93" i="11"/>
  <c r="H78" i="11"/>
  <c r="H71" i="11"/>
  <c r="H64" i="11"/>
  <c r="H57" i="11"/>
  <c r="H50" i="11"/>
  <c r="H43" i="11"/>
  <c r="H35" i="11"/>
  <c r="H29" i="11"/>
  <c r="H22" i="11"/>
  <c r="H15" i="11"/>
  <c r="H9" i="11"/>
  <c r="H4" i="11"/>
  <c r="AP159" i="11"/>
  <c r="Y159" i="14"/>
  <c r="AP139" i="11"/>
  <c r="Y139" i="14"/>
  <c r="AP131" i="11"/>
  <c r="Y131" i="14"/>
  <c r="AP121" i="11"/>
  <c r="Y121" i="14"/>
  <c r="AP112" i="11"/>
  <c r="Y112" i="14"/>
  <c r="AP94" i="11"/>
  <c r="Y94" i="14"/>
  <c r="AP85" i="11"/>
  <c r="Y85" i="14"/>
  <c r="AP77" i="11"/>
  <c r="Y77" i="14"/>
  <c r="AP70" i="11"/>
  <c r="Y70" i="14"/>
  <c r="AP62" i="11"/>
  <c r="Y62" i="14"/>
  <c r="AP46" i="11"/>
  <c r="Y46" i="14"/>
  <c r="AP39" i="11"/>
  <c r="Y39" i="14"/>
  <c r="AP31" i="11"/>
  <c r="Y31" i="14"/>
  <c r="AP23" i="11"/>
  <c r="Y23" i="14"/>
  <c r="AP16" i="11"/>
  <c r="Y16" i="14"/>
  <c r="AP9" i="11"/>
  <c r="Y9" i="14"/>
  <c r="AP3" i="11"/>
  <c r="Y3" i="14"/>
  <c r="AP118" i="11"/>
  <c r="Y118" i="14"/>
  <c r="AP54" i="11"/>
  <c r="Y54" i="14"/>
  <c r="E2" i="11"/>
  <c r="C2" i="14"/>
  <c r="E158" i="11"/>
  <c r="C158" i="14"/>
  <c r="E140" i="11"/>
  <c r="C140" i="14"/>
  <c r="E132" i="11"/>
  <c r="C132" i="14"/>
  <c r="E124" i="11"/>
  <c r="C124" i="14"/>
  <c r="E116" i="11"/>
  <c r="C116" i="14"/>
  <c r="E110" i="11"/>
  <c r="C110" i="14"/>
  <c r="E103" i="11"/>
  <c r="C103" i="14"/>
  <c r="E98" i="11"/>
  <c r="C98" i="14"/>
  <c r="E93" i="11"/>
  <c r="C93" i="14"/>
  <c r="E85" i="11"/>
  <c r="C85" i="14"/>
  <c r="E78" i="11"/>
  <c r="C78" i="14"/>
  <c r="E71" i="11"/>
  <c r="C71" i="14"/>
  <c r="E64" i="11"/>
  <c r="C64" i="14"/>
  <c r="E57" i="11"/>
  <c r="C57" i="14"/>
  <c r="E50" i="11"/>
  <c r="C50" i="14"/>
  <c r="E43" i="11"/>
  <c r="C43" i="14"/>
  <c r="E35" i="11"/>
  <c r="C35" i="14"/>
  <c r="E29" i="11"/>
  <c r="C29" i="14"/>
  <c r="E22" i="11"/>
  <c r="C22" i="14"/>
  <c r="E15" i="11"/>
  <c r="C15" i="14"/>
  <c r="E9" i="11"/>
  <c r="C9" i="14"/>
  <c r="E4" i="11"/>
  <c r="C4" i="14"/>
  <c r="AW160" i="11"/>
  <c r="AC160" i="14"/>
  <c r="AW153" i="11"/>
  <c r="AC153" i="14"/>
  <c r="BC153" i="14" s="1"/>
  <c r="AW143" i="11"/>
  <c r="AC143" i="14"/>
  <c r="BC143" i="14" s="1"/>
  <c r="AW135" i="11"/>
  <c r="AC135" i="14"/>
  <c r="AW129" i="11"/>
  <c r="AC129" i="14"/>
  <c r="BC129" i="14" s="1"/>
  <c r="AW127" i="11"/>
  <c r="AC127" i="14"/>
  <c r="BC127" i="14" s="1"/>
  <c r="AW119" i="11"/>
  <c r="AC119" i="14"/>
  <c r="BC119" i="14" s="1"/>
  <c r="AW112" i="11"/>
  <c r="AC112" i="14"/>
  <c r="AW106" i="11"/>
  <c r="AC106" i="14"/>
  <c r="BC106" i="14" s="1"/>
  <c r="AW100" i="11"/>
  <c r="AC100" i="14"/>
  <c r="BC100" i="14" s="1"/>
  <c r="AW96" i="11"/>
  <c r="AC96" i="14"/>
  <c r="BC96" i="14" s="1"/>
  <c r="AW89" i="11"/>
  <c r="AC89" i="14"/>
  <c r="AW81" i="11"/>
  <c r="AC81" i="14"/>
  <c r="BC81" i="14" s="1"/>
  <c r="AW75" i="11"/>
  <c r="AC75" i="14"/>
  <c r="BC75" i="14" s="1"/>
  <c r="AW67" i="11"/>
  <c r="AC67" i="14"/>
  <c r="BC67" i="14" s="1"/>
  <c r="AW61" i="11"/>
  <c r="AC61" i="14"/>
  <c r="AW46" i="11"/>
  <c r="AC46" i="14"/>
  <c r="BC46" i="14" s="1"/>
  <c r="AW39" i="11"/>
  <c r="AC39" i="14"/>
  <c r="BC39" i="14" s="1"/>
  <c r="AW33" i="11"/>
  <c r="AC33" i="14"/>
  <c r="AW19" i="11"/>
  <c r="AC19" i="14"/>
  <c r="BC19" i="14" s="1"/>
  <c r="AW12" i="11"/>
  <c r="AC12" i="14"/>
  <c r="BC12" i="14" s="1"/>
  <c r="AV130" i="14"/>
  <c r="AS45" i="14"/>
  <c r="AV42" i="14"/>
  <c r="H160" i="11"/>
  <c r="H119" i="11"/>
  <c r="H88" i="11"/>
  <c r="H60" i="11"/>
  <c r="H25" i="11"/>
  <c r="AP133" i="11"/>
  <c r="Y133" i="14"/>
  <c r="AP88" i="11"/>
  <c r="Y88" i="14"/>
  <c r="AP34" i="11"/>
  <c r="Y34" i="14"/>
  <c r="AP82" i="11"/>
  <c r="Y82" i="14"/>
  <c r="E135" i="11"/>
  <c r="C135" i="14"/>
  <c r="E105" i="11"/>
  <c r="C105" i="14"/>
  <c r="E88" i="11"/>
  <c r="C88" i="14"/>
  <c r="E60" i="11"/>
  <c r="C60" i="14"/>
  <c r="E25" i="11"/>
  <c r="C25" i="14"/>
  <c r="AW156" i="11"/>
  <c r="AC156" i="14"/>
  <c r="BC156" i="14" s="1"/>
  <c r="AW84" i="11"/>
  <c r="AC84" i="14"/>
  <c r="BC84" i="14" s="1"/>
  <c r="AW49" i="11"/>
  <c r="AC49" i="14"/>
  <c r="BC49" i="14" s="1"/>
  <c r="AW8" i="11"/>
  <c r="AC8" i="14"/>
  <c r="H86" i="11"/>
  <c r="H103" i="11"/>
  <c r="H157" i="11"/>
  <c r="H109" i="11"/>
  <c r="H84" i="11"/>
  <c r="H63" i="11"/>
  <c r="H14" i="11"/>
  <c r="AP158" i="11"/>
  <c r="Y158" i="14"/>
  <c r="AP130" i="11"/>
  <c r="Y130" i="14"/>
  <c r="AP104" i="11"/>
  <c r="Y104" i="14"/>
  <c r="AP84" i="11"/>
  <c r="Y84" i="14"/>
  <c r="AP53" i="11"/>
  <c r="Y53" i="14"/>
  <c r="AP15" i="11"/>
  <c r="Y15" i="14"/>
  <c r="E157" i="11"/>
  <c r="C157" i="14"/>
  <c r="E109" i="11"/>
  <c r="C109" i="14"/>
  <c r="E84" i="11"/>
  <c r="C84" i="14"/>
  <c r="E70" i="11"/>
  <c r="C70" i="14"/>
  <c r="E56" i="11"/>
  <c r="C56" i="14"/>
  <c r="E14" i="11"/>
  <c r="C14" i="14"/>
  <c r="E8" i="11"/>
  <c r="C8" i="14"/>
  <c r="E3" i="11"/>
  <c r="C3" i="14"/>
  <c r="AW152" i="11"/>
  <c r="AC152" i="14"/>
  <c r="BC152" i="14" s="1"/>
  <c r="AW142" i="11"/>
  <c r="AC142" i="14"/>
  <c r="AW134" i="11"/>
  <c r="AC134" i="14"/>
  <c r="BC134" i="14" s="1"/>
  <c r="AW126" i="11"/>
  <c r="AC126" i="14"/>
  <c r="BC126" i="14" s="1"/>
  <c r="AW118" i="11"/>
  <c r="AC118" i="14"/>
  <c r="BC118" i="14" s="1"/>
  <c r="AW111" i="11"/>
  <c r="AC111" i="14"/>
  <c r="AW105" i="11"/>
  <c r="AC105" i="14"/>
  <c r="BC105" i="14" s="1"/>
  <c r="AW99" i="11"/>
  <c r="AC99" i="14"/>
  <c r="BC99" i="14" s="1"/>
  <c r="AW95" i="11"/>
  <c r="AC95" i="14"/>
  <c r="BC95" i="14" s="1"/>
  <c r="AW88" i="11"/>
  <c r="AC88" i="14"/>
  <c r="AW74" i="11"/>
  <c r="AC74" i="14"/>
  <c r="BC74" i="14" s="1"/>
  <c r="AW60" i="11"/>
  <c r="AC60" i="14"/>
  <c r="AW53" i="11"/>
  <c r="AC53" i="14"/>
  <c r="BC53" i="14" s="1"/>
  <c r="AW45" i="11"/>
  <c r="AC45" i="14"/>
  <c r="BC45" i="14" s="1"/>
  <c r="AW38" i="11"/>
  <c r="AC38" i="14"/>
  <c r="BC38" i="14" s="1"/>
  <c r="AW32" i="11"/>
  <c r="AC32" i="14"/>
  <c r="AW25" i="11"/>
  <c r="AC25" i="14"/>
  <c r="BC25" i="14" s="1"/>
  <c r="AW18" i="11"/>
  <c r="AC18" i="14"/>
  <c r="BC18" i="14" s="1"/>
  <c r="AW11" i="11"/>
  <c r="AC11" i="14"/>
  <c r="BC11" i="14" s="1"/>
  <c r="AS22" i="14"/>
  <c r="AV49" i="14"/>
  <c r="AP162" i="11"/>
  <c r="Y162" i="14"/>
  <c r="H141" i="11"/>
  <c r="H104" i="11"/>
  <c r="H124" i="11"/>
  <c r="H85" i="11"/>
  <c r="H151" i="11"/>
  <c r="H139" i="11"/>
  <c r="H123" i="11"/>
  <c r="H70" i="11"/>
  <c r="H49" i="11"/>
  <c r="H3" i="11"/>
  <c r="AP151" i="11"/>
  <c r="Y151" i="14"/>
  <c r="AP138" i="11"/>
  <c r="Y138" i="14"/>
  <c r="AP120" i="11"/>
  <c r="Y120" i="14"/>
  <c r="AP93" i="11"/>
  <c r="Y93" i="14"/>
  <c r="AP69" i="11"/>
  <c r="Y69" i="14"/>
  <c r="AP45" i="11"/>
  <c r="Y45" i="14"/>
  <c r="AP22" i="11"/>
  <c r="Y22" i="14"/>
  <c r="AP113" i="11"/>
  <c r="Y113" i="14"/>
  <c r="E151" i="11"/>
  <c r="C151" i="14"/>
  <c r="E115" i="11"/>
  <c r="C115" i="14"/>
  <c r="E102" i="11"/>
  <c r="C102" i="14"/>
  <c r="E92" i="11"/>
  <c r="C92" i="14"/>
  <c r="E77" i="11"/>
  <c r="C77" i="14"/>
  <c r="E63" i="11"/>
  <c r="C63" i="14"/>
  <c r="E49" i="11"/>
  <c r="C49" i="14"/>
  <c r="AW128" i="11"/>
  <c r="AC128" i="14"/>
  <c r="BC128" i="14" s="1"/>
  <c r="H163" i="11"/>
  <c r="H156" i="11"/>
  <c r="H150" i="11"/>
  <c r="H146" i="11"/>
  <c r="H138" i="11"/>
  <c r="H131" i="11"/>
  <c r="H122" i="11"/>
  <c r="H108" i="11"/>
  <c r="H101" i="11"/>
  <c r="H97" i="11"/>
  <c r="H91" i="11"/>
  <c r="H83" i="11"/>
  <c r="H69" i="11"/>
  <c r="H62" i="11"/>
  <c r="H55" i="11"/>
  <c r="H48" i="11"/>
  <c r="H41" i="11"/>
  <c r="H34" i="11"/>
  <c r="H27" i="11"/>
  <c r="H21" i="11"/>
  <c r="H13" i="11"/>
  <c r="H7" i="11"/>
  <c r="H2" i="11"/>
  <c r="AP157" i="11"/>
  <c r="Y157" i="14"/>
  <c r="AP150" i="11"/>
  <c r="Y150" i="14"/>
  <c r="AP146" i="11"/>
  <c r="Y146" i="14"/>
  <c r="AP137" i="11"/>
  <c r="Y137" i="14"/>
  <c r="AP129" i="11"/>
  <c r="Y129" i="14"/>
  <c r="AP127" i="11"/>
  <c r="Y127" i="14"/>
  <c r="AP119" i="11"/>
  <c r="Y119" i="14"/>
  <c r="AP103" i="11"/>
  <c r="Y103" i="14"/>
  <c r="AP98" i="11"/>
  <c r="Y98" i="14"/>
  <c r="AP92" i="11"/>
  <c r="Y92" i="14"/>
  <c r="AP83" i="11"/>
  <c r="Y83" i="14"/>
  <c r="AP76" i="11"/>
  <c r="Y76" i="14"/>
  <c r="AP68" i="11"/>
  <c r="Y68" i="14"/>
  <c r="AP60" i="11"/>
  <c r="Y60" i="14"/>
  <c r="AP52" i="11"/>
  <c r="Y52" i="14"/>
  <c r="AP36" i="11"/>
  <c r="Y36" i="14"/>
  <c r="AP29" i="11"/>
  <c r="Y29" i="14"/>
  <c r="AP14" i="11"/>
  <c r="Y14" i="14"/>
  <c r="AP7" i="11"/>
  <c r="Y7" i="14"/>
  <c r="AP107" i="11"/>
  <c r="Y107" i="14"/>
  <c r="AP33" i="11"/>
  <c r="Y33" i="14"/>
  <c r="E163" i="11"/>
  <c r="C163" i="14"/>
  <c r="E156" i="11"/>
  <c r="C156" i="14"/>
  <c r="E150" i="11"/>
  <c r="C150" i="14"/>
  <c r="E146" i="11"/>
  <c r="C146" i="14"/>
  <c r="E138" i="11"/>
  <c r="C138" i="14"/>
  <c r="E131" i="11"/>
  <c r="C131" i="14"/>
  <c r="E122" i="11"/>
  <c r="C122" i="14"/>
  <c r="E108" i="11"/>
  <c r="C108" i="14"/>
  <c r="E101" i="11"/>
  <c r="C101" i="14"/>
  <c r="E97" i="11"/>
  <c r="C97" i="14"/>
  <c r="E91" i="11"/>
  <c r="C91" i="14"/>
  <c r="E83" i="11"/>
  <c r="C83" i="14"/>
  <c r="E69" i="11"/>
  <c r="C69" i="14"/>
  <c r="E62" i="11"/>
  <c r="C62" i="14"/>
  <c r="E55" i="11"/>
  <c r="C55" i="14"/>
  <c r="E48" i="11"/>
  <c r="C48" i="14"/>
  <c r="E41" i="11"/>
  <c r="C41" i="14"/>
  <c r="E34" i="11"/>
  <c r="C34" i="14"/>
  <c r="E27" i="11"/>
  <c r="C27" i="14"/>
  <c r="E21" i="11"/>
  <c r="C21" i="14"/>
  <c r="E13" i="11"/>
  <c r="C13" i="14"/>
  <c r="E7" i="11"/>
  <c r="C7" i="14"/>
  <c r="AW159" i="11"/>
  <c r="AC159" i="14"/>
  <c r="BC159" i="14" s="1"/>
  <c r="AW148" i="11"/>
  <c r="AC148" i="14"/>
  <c r="BC148" i="14" s="1"/>
  <c r="AW141" i="11"/>
  <c r="AC141" i="14"/>
  <c r="BC141" i="14" s="1"/>
  <c r="AW133" i="11"/>
  <c r="AC133" i="14"/>
  <c r="BC133" i="14" s="1"/>
  <c r="AW125" i="11"/>
  <c r="AC125" i="14"/>
  <c r="BC125" i="14" s="1"/>
  <c r="AW117" i="11"/>
  <c r="AC117" i="14"/>
  <c r="BC117" i="14" s="1"/>
  <c r="AW87" i="11"/>
  <c r="AC87" i="14"/>
  <c r="BC87" i="14" s="1"/>
  <c r="AW80" i="11"/>
  <c r="AC80" i="14"/>
  <c r="AW73" i="11"/>
  <c r="AC73" i="14"/>
  <c r="BC73" i="14" s="1"/>
  <c r="AW66" i="11"/>
  <c r="AC66" i="14"/>
  <c r="AW59" i="11"/>
  <c r="AC59" i="14"/>
  <c r="BC59" i="14" s="1"/>
  <c r="AW52" i="11"/>
  <c r="AC52" i="14"/>
  <c r="AW37" i="11"/>
  <c r="AC37" i="14"/>
  <c r="AW31" i="11"/>
  <c r="AC31" i="14"/>
  <c r="BC31" i="14" s="1"/>
  <c r="AW24" i="11"/>
  <c r="AC24" i="14"/>
  <c r="AW17" i="11"/>
  <c r="AC17" i="14"/>
  <c r="BC17" i="14" s="1"/>
  <c r="AW5" i="11"/>
  <c r="AC5" i="14"/>
  <c r="BC5" i="14" s="1"/>
  <c r="AV157" i="14"/>
  <c r="AV161" i="14"/>
  <c r="AV119" i="14"/>
  <c r="AV20" i="14"/>
  <c r="AW2" i="11"/>
  <c r="AP2" i="11"/>
  <c r="AW163" i="14" l="1"/>
  <c r="AW87" i="14"/>
  <c r="AW44" i="14"/>
  <c r="AW9" i="14"/>
  <c r="J9" i="17" s="1"/>
  <c r="AW111" i="14"/>
  <c r="J111" i="17" s="1"/>
  <c r="AW104" i="14"/>
  <c r="J104" i="17" s="1"/>
  <c r="AW79" i="14"/>
  <c r="J79" i="17" s="1"/>
  <c r="AW55" i="14"/>
  <c r="J55" i="17" s="1"/>
  <c r="J27" i="17"/>
  <c r="J163" i="17"/>
  <c r="J148" i="17"/>
  <c r="J16" i="17"/>
  <c r="J134" i="17"/>
  <c r="J87" i="17"/>
  <c r="J44" i="17"/>
  <c r="J54" i="17"/>
  <c r="AW162" i="14"/>
  <c r="AD5" i="14"/>
  <c r="BD5" i="14" s="1"/>
  <c r="AD17" i="14"/>
  <c r="BD17" i="14" s="1"/>
  <c r="BE17" i="14" s="1"/>
  <c r="AD24" i="14"/>
  <c r="BD24" i="14" s="1"/>
  <c r="AD31" i="14"/>
  <c r="BD31" i="14" s="1"/>
  <c r="AD37" i="14"/>
  <c r="BD37" i="14" s="1"/>
  <c r="AD52" i="14"/>
  <c r="BD52" i="14" s="1"/>
  <c r="AD59" i="14"/>
  <c r="BD59" i="14" s="1"/>
  <c r="BE59" i="14" s="1"/>
  <c r="AD66" i="14"/>
  <c r="BD66" i="14" s="1"/>
  <c r="AD73" i="14"/>
  <c r="BD73" i="14" s="1"/>
  <c r="BE73" i="14" s="1"/>
  <c r="AD80" i="14"/>
  <c r="BD80" i="14" s="1"/>
  <c r="AD87" i="14"/>
  <c r="BD87" i="14" s="1"/>
  <c r="BE87" i="14" s="1"/>
  <c r="AD117" i="14"/>
  <c r="BD117" i="14" s="1"/>
  <c r="BE117" i="14" s="1"/>
  <c r="AD125" i="14"/>
  <c r="BD125" i="14" s="1"/>
  <c r="BE125" i="14" s="1"/>
  <c r="AD133" i="14"/>
  <c r="AD141" i="14"/>
  <c r="BD141" i="14" s="1"/>
  <c r="BE141" i="14" s="1"/>
  <c r="AD148" i="14"/>
  <c r="BD148" i="14" s="1"/>
  <c r="BE148" i="14" s="1"/>
  <c r="AD159" i="14"/>
  <c r="Z33" i="14"/>
  <c r="AZ33" i="14" s="1"/>
  <c r="Z107" i="14"/>
  <c r="AZ107" i="14" s="1"/>
  <c r="Z7" i="14"/>
  <c r="Z14" i="14"/>
  <c r="Z29" i="14"/>
  <c r="AZ29" i="14" s="1"/>
  <c r="Z36" i="14"/>
  <c r="AZ36" i="14" s="1"/>
  <c r="Z52" i="14"/>
  <c r="AZ52" i="14" s="1"/>
  <c r="Z60" i="14"/>
  <c r="AZ60" i="14" s="1"/>
  <c r="Z68" i="14"/>
  <c r="AZ68" i="14" s="1"/>
  <c r="Z76" i="14"/>
  <c r="AZ76" i="14" s="1"/>
  <c r="Z83" i="14"/>
  <c r="AZ83" i="14" s="1"/>
  <c r="Z92" i="14"/>
  <c r="AZ92" i="14" s="1"/>
  <c r="Z98" i="14"/>
  <c r="AZ98" i="14" s="1"/>
  <c r="Z103" i="14"/>
  <c r="AZ103" i="14" s="1"/>
  <c r="Z119" i="14"/>
  <c r="AZ119" i="14" s="1"/>
  <c r="Z127" i="14"/>
  <c r="AZ127" i="14" s="1"/>
  <c r="Z129" i="14"/>
  <c r="AZ129" i="14" s="1"/>
  <c r="Z137" i="14"/>
  <c r="AZ137" i="14" s="1"/>
  <c r="Z146" i="14"/>
  <c r="AZ146" i="14" s="1"/>
  <c r="Z150" i="14"/>
  <c r="Z157" i="14"/>
  <c r="AZ157" i="14" s="1"/>
  <c r="AD128" i="14"/>
  <c r="BD128" i="14" s="1"/>
  <c r="BE128" i="14" s="1"/>
  <c r="Z113" i="14"/>
  <c r="AZ113" i="14" s="1"/>
  <c r="Z22" i="14"/>
  <c r="AZ22" i="14" s="1"/>
  <c r="Z45" i="14"/>
  <c r="AZ45" i="14" s="1"/>
  <c r="Z69" i="14"/>
  <c r="AZ69" i="14" s="1"/>
  <c r="Z93" i="14"/>
  <c r="AZ93" i="14" s="1"/>
  <c r="Z120" i="14"/>
  <c r="AZ120" i="14" s="1"/>
  <c r="Z138" i="14"/>
  <c r="AZ138" i="14" s="1"/>
  <c r="Z151" i="14"/>
  <c r="AZ151" i="14" s="1"/>
  <c r="Z162" i="14"/>
  <c r="AZ162" i="14" s="1"/>
  <c r="AD11" i="14"/>
  <c r="BD11" i="14" s="1"/>
  <c r="BE11" i="14" s="1"/>
  <c r="AD18" i="14"/>
  <c r="BD18" i="14" s="1"/>
  <c r="BE18" i="14" s="1"/>
  <c r="AD25" i="14"/>
  <c r="BD25" i="14" s="1"/>
  <c r="BE25" i="14" s="1"/>
  <c r="AD32" i="14"/>
  <c r="BD32" i="14" s="1"/>
  <c r="AD38" i="14"/>
  <c r="BD38" i="14" s="1"/>
  <c r="BE38" i="14" s="1"/>
  <c r="AD45" i="14"/>
  <c r="BD45" i="14" s="1"/>
  <c r="BE45" i="14" s="1"/>
  <c r="AD53" i="14"/>
  <c r="BD53" i="14" s="1"/>
  <c r="BE53" i="14" s="1"/>
  <c r="AD60" i="14"/>
  <c r="BD60" i="14" s="1"/>
  <c r="AD74" i="14"/>
  <c r="BD74" i="14" s="1"/>
  <c r="BE74" i="14" s="1"/>
  <c r="AD88" i="14"/>
  <c r="BD88" i="14" s="1"/>
  <c r="AD95" i="14"/>
  <c r="BD95" i="14" s="1"/>
  <c r="BE95" i="14" s="1"/>
  <c r="AD99" i="14"/>
  <c r="BD99" i="14" s="1"/>
  <c r="BE99" i="14" s="1"/>
  <c r="AD105" i="14"/>
  <c r="BD105" i="14" s="1"/>
  <c r="BE105" i="14" s="1"/>
  <c r="AD111" i="14"/>
  <c r="BD111" i="14" s="1"/>
  <c r="AD118" i="14"/>
  <c r="BD118" i="14" s="1"/>
  <c r="BE118" i="14" s="1"/>
  <c r="AD126" i="14"/>
  <c r="BD126" i="14" s="1"/>
  <c r="BE126" i="14" s="1"/>
  <c r="AD134" i="14"/>
  <c r="BD134" i="14" s="1"/>
  <c r="BE134" i="14" s="1"/>
  <c r="AD142" i="14"/>
  <c r="BD142" i="14" s="1"/>
  <c r="AD152" i="14"/>
  <c r="BD152" i="14" s="1"/>
  <c r="BE152" i="14" s="1"/>
  <c r="Z15" i="14"/>
  <c r="Z53" i="14"/>
  <c r="Z84" i="14"/>
  <c r="AZ84" i="14" s="1"/>
  <c r="Z104" i="14"/>
  <c r="AZ104" i="14" s="1"/>
  <c r="Z130" i="14"/>
  <c r="Z158" i="14"/>
  <c r="AD8" i="14"/>
  <c r="BD8" i="14" s="1"/>
  <c r="AD49" i="14"/>
  <c r="BD49" i="14" s="1"/>
  <c r="BE49" i="14" s="1"/>
  <c r="AD84" i="14"/>
  <c r="BD84" i="14" s="1"/>
  <c r="AD156" i="14"/>
  <c r="BD156" i="14" s="1"/>
  <c r="BE156" i="14" s="1"/>
  <c r="Z82" i="14"/>
  <c r="AZ82" i="14" s="1"/>
  <c r="Z34" i="14"/>
  <c r="AZ34" i="14" s="1"/>
  <c r="Z88" i="14"/>
  <c r="AZ88" i="14" s="1"/>
  <c r="Z133" i="14"/>
  <c r="AZ133" i="14" s="1"/>
  <c r="AD12" i="14"/>
  <c r="BD12" i="14" s="1"/>
  <c r="BE12" i="14" s="1"/>
  <c r="AD19" i="14"/>
  <c r="BD19" i="14" s="1"/>
  <c r="BE19" i="14" s="1"/>
  <c r="AD33" i="14"/>
  <c r="BD33" i="14" s="1"/>
  <c r="AD39" i="14"/>
  <c r="BD39" i="14" s="1"/>
  <c r="BE39" i="14" s="1"/>
  <c r="AD46" i="14"/>
  <c r="BD46" i="14" s="1"/>
  <c r="BE46" i="14" s="1"/>
  <c r="AD61" i="14"/>
  <c r="BD61" i="14" s="1"/>
  <c r="AD67" i="14"/>
  <c r="BD67" i="14" s="1"/>
  <c r="BE67" i="14" s="1"/>
  <c r="AD75" i="14"/>
  <c r="BD75" i="14" s="1"/>
  <c r="BE75" i="14" s="1"/>
  <c r="AD81" i="14"/>
  <c r="BD81" i="14" s="1"/>
  <c r="BE81" i="14" s="1"/>
  <c r="AD89" i="14"/>
  <c r="BD89" i="14" s="1"/>
  <c r="AD96" i="14"/>
  <c r="BD96" i="14" s="1"/>
  <c r="BE96" i="14" s="1"/>
  <c r="AD100" i="14"/>
  <c r="BD100" i="14" s="1"/>
  <c r="BE100" i="14" s="1"/>
  <c r="AD106" i="14"/>
  <c r="BD106" i="14" s="1"/>
  <c r="BE106" i="14" s="1"/>
  <c r="AD112" i="14"/>
  <c r="BD112" i="14" s="1"/>
  <c r="AD119" i="14"/>
  <c r="BD119" i="14" s="1"/>
  <c r="BE119" i="14" s="1"/>
  <c r="AD127" i="14"/>
  <c r="BD127" i="14" s="1"/>
  <c r="BE127" i="14" s="1"/>
  <c r="AD129" i="14"/>
  <c r="BD129" i="14" s="1"/>
  <c r="BE129" i="14" s="1"/>
  <c r="AD135" i="14"/>
  <c r="BD135" i="14" s="1"/>
  <c r="AD143" i="14"/>
  <c r="BD143" i="14" s="1"/>
  <c r="BE143" i="14" s="1"/>
  <c r="AD153" i="14"/>
  <c r="BD153" i="14" s="1"/>
  <c r="BE153" i="14" s="1"/>
  <c r="AD160" i="14"/>
  <c r="BD160" i="14" s="1"/>
  <c r="Z54" i="14"/>
  <c r="Z118" i="14"/>
  <c r="AZ118" i="14" s="1"/>
  <c r="Z3" i="14"/>
  <c r="AZ3" i="14" s="1"/>
  <c r="Z9" i="14"/>
  <c r="Z16" i="14"/>
  <c r="AZ16" i="14" s="1"/>
  <c r="Z23" i="14"/>
  <c r="AZ23" i="14" s="1"/>
  <c r="Z31" i="14"/>
  <c r="AZ31" i="14" s="1"/>
  <c r="Z39" i="14"/>
  <c r="Z46" i="14"/>
  <c r="AZ46" i="14" s="1"/>
  <c r="Z62" i="14"/>
  <c r="AZ62" i="14" s="1"/>
  <c r="Z70" i="14"/>
  <c r="Z77" i="14"/>
  <c r="Z85" i="14"/>
  <c r="AZ85" i="14" s="1"/>
  <c r="Z94" i="14"/>
  <c r="AZ94" i="14" s="1"/>
  <c r="Z112" i="14"/>
  <c r="AZ112" i="14" s="1"/>
  <c r="Z121" i="14"/>
  <c r="AZ121" i="14" s="1"/>
  <c r="Z131" i="14"/>
  <c r="AZ131" i="14" s="1"/>
  <c r="Z139" i="14"/>
  <c r="AZ139" i="14" s="1"/>
  <c r="Z159" i="14"/>
  <c r="AZ159" i="14" s="1"/>
  <c r="AD6" i="14"/>
  <c r="BD6" i="14" s="1"/>
  <c r="BE6" i="14" s="1"/>
  <c r="AD20" i="14"/>
  <c r="BD20" i="14" s="1"/>
  <c r="BE20" i="14" s="1"/>
  <c r="AD26" i="14"/>
  <c r="BD26" i="14" s="1"/>
  <c r="AD40" i="14"/>
  <c r="BD40" i="14" s="1"/>
  <c r="AD47" i="14"/>
  <c r="BD47" i="14" s="1"/>
  <c r="BE47" i="14" s="1"/>
  <c r="AD54" i="14"/>
  <c r="BD54" i="14" s="1"/>
  <c r="AD68" i="14"/>
  <c r="BD68" i="14" s="1"/>
  <c r="AD76" i="14"/>
  <c r="BD76" i="14" s="1"/>
  <c r="BE76" i="14" s="1"/>
  <c r="AD82" i="14"/>
  <c r="BD82" i="14" s="1"/>
  <c r="AD90" i="14"/>
  <c r="BD90" i="14" s="1"/>
  <c r="BE90" i="14" s="1"/>
  <c r="AD107" i="14"/>
  <c r="BD107" i="14" s="1"/>
  <c r="AD113" i="14"/>
  <c r="BD113" i="14" s="1"/>
  <c r="BE113" i="14" s="1"/>
  <c r="AD120" i="14"/>
  <c r="BD120" i="14" s="1"/>
  <c r="AD130" i="14"/>
  <c r="BD130" i="14" s="1"/>
  <c r="AD136" i="14"/>
  <c r="BD136" i="14" s="1"/>
  <c r="BE136" i="14" s="1"/>
  <c r="AD144" i="14"/>
  <c r="BD144" i="14" s="1"/>
  <c r="AD154" i="14"/>
  <c r="BD154" i="14" s="1"/>
  <c r="AD161" i="14"/>
  <c r="BD161" i="14" s="1"/>
  <c r="BE161" i="14" s="1"/>
  <c r="Z61" i="14"/>
  <c r="AZ61" i="14" s="1"/>
  <c r="Z4" i="14"/>
  <c r="AZ4" i="14" s="1"/>
  <c r="Z10" i="14"/>
  <c r="AZ10" i="14" s="1"/>
  <c r="Z17" i="14"/>
  <c r="AZ17" i="14" s="1"/>
  <c r="Z24" i="14"/>
  <c r="Z32" i="14"/>
  <c r="Z40" i="14"/>
  <c r="AZ40" i="14" s="1"/>
  <c r="Z47" i="14"/>
  <c r="AZ47" i="14" s="1"/>
  <c r="Z55" i="14"/>
  <c r="Z63" i="14"/>
  <c r="AZ63" i="14" s="1"/>
  <c r="Z71" i="14"/>
  <c r="AZ71" i="14" s="1"/>
  <c r="Z78" i="14"/>
  <c r="AZ78" i="14" s="1"/>
  <c r="Z86" i="14"/>
  <c r="Z95" i="14"/>
  <c r="AZ95" i="14" s="1"/>
  <c r="Z99" i="14"/>
  <c r="AZ99" i="14" s="1"/>
  <c r="Z105" i="14"/>
  <c r="AZ105" i="14" s="1"/>
  <c r="Z114" i="14"/>
  <c r="Z122" i="14"/>
  <c r="AZ122" i="14" s="1"/>
  <c r="Z140" i="14"/>
  <c r="Z148" i="14"/>
  <c r="AZ148" i="14" s="1"/>
  <c r="AD28" i="14"/>
  <c r="BD28" i="14" s="1"/>
  <c r="AD77" i="14"/>
  <c r="BD77" i="14" s="1"/>
  <c r="BE77" i="14" s="1"/>
  <c r="AD109" i="14"/>
  <c r="BD109" i="14" s="1"/>
  <c r="AD146" i="14"/>
  <c r="BD146" i="14" s="1"/>
  <c r="BE146" i="14" s="1"/>
  <c r="Z142" i="14"/>
  <c r="Z19" i="14"/>
  <c r="Z49" i="14"/>
  <c r="Z73" i="14"/>
  <c r="AZ73" i="14" s="1"/>
  <c r="Z153" i="14"/>
  <c r="AZ153" i="14" s="1"/>
  <c r="AD7" i="14"/>
  <c r="BD7" i="14" s="1"/>
  <c r="BE7" i="14" s="1"/>
  <c r="AD13" i="14"/>
  <c r="BD13" i="14" s="1"/>
  <c r="BE13" i="14" s="1"/>
  <c r="AD21" i="14"/>
  <c r="BD21" i="14" s="1"/>
  <c r="AD27" i="14"/>
  <c r="BD27" i="14" s="1"/>
  <c r="AD34" i="14"/>
  <c r="BD34" i="14" s="1"/>
  <c r="BE34" i="14" s="1"/>
  <c r="AD41" i="14"/>
  <c r="BD41" i="14" s="1"/>
  <c r="BE41" i="14" s="1"/>
  <c r="AD48" i="14"/>
  <c r="BD48" i="14" s="1"/>
  <c r="AD55" i="14"/>
  <c r="BD55" i="14" s="1"/>
  <c r="AD62" i="14"/>
  <c r="BD62" i="14" s="1"/>
  <c r="BE62" i="14" s="1"/>
  <c r="AD69" i="14"/>
  <c r="BD69" i="14" s="1"/>
  <c r="BE69" i="14" s="1"/>
  <c r="AD83" i="14"/>
  <c r="BD83" i="14" s="1"/>
  <c r="AD91" i="14"/>
  <c r="BD91" i="14" s="1"/>
  <c r="BE91" i="14" s="1"/>
  <c r="AD97" i="14"/>
  <c r="BD97" i="14" s="1"/>
  <c r="BE97" i="14" s="1"/>
  <c r="AD101" i="14"/>
  <c r="BD101" i="14" s="1"/>
  <c r="AD108" i="14"/>
  <c r="BD108" i="14" s="1"/>
  <c r="AD114" i="14"/>
  <c r="BD114" i="14" s="1"/>
  <c r="BE114" i="14" s="1"/>
  <c r="AD121" i="14"/>
  <c r="BD121" i="14" s="1"/>
  <c r="BE121" i="14" s="1"/>
  <c r="AD137" i="14"/>
  <c r="BD137" i="14" s="1"/>
  <c r="BE137" i="14" s="1"/>
  <c r="AD145" i="14"/>
  <c r="BD145" i="14" s="1"/>
  <c r="BE145" i="14" s="1"/>
  <c r="AD149" i="14"/>
  <c r="BD149" i="14" s="1"/>
  <c r="AD155" i="14"/>
  <c r="BD155" i="14" s="1"/>
  <c r="AD162" i="14"/>
  <c r="BD162" i="14" s="1"/>
  <c r="BE162" i="14" s="1"/>
  <c r="Z66" i="14"/>
  <c r="AZ66" i="14" s="1"/>
  <c r="Z136" i="14"/>
  <c r="AZ136" i="14" s="1"/>
  <c r="Z11" i="14"/>
  <c r="AZ11" i="14" s="1"/>
  <c r="Z18" i="14"/>
  <c r="Z25" i="14"/>
  <c r="AZ25" i="14" s="1"/>
  <c r="Z41" i="14"/>
  <c r="AZ41" i="14" s="1"/>
  <c r="Z48" i="14"/>
  <c r="AZ48" i="14" s="1"/>
  <c r="Z56" i="14"/>
  <c r="Z64" i="14"/>
  <c r="AZ64" i="14" s="1"/>
  <c r="Z72" i="14"/>
  <c r="AZ72" i="14" s="1"/>
  <c r="Z79" i="14"/>
  <c r="Z87" i="14"/>
  <c r="Z96" i="14"/>
  <c r="AZ96" i="14" s="1"/>
  <c r="Z100" i="14"/>
  <c r="AZ100" i="14" s="1"/>
  <c r="Z106" i="14"/>
  <c r="AZ106" i="14" s="1"/>
  <c r="Z123" i="14"/>
  <c r="AZ123" i="14" s="1"/>
  <c r="Z132" i="14"/>
  <c r="AZ132" i="14" s="1"/>
  <c r="Z141" i="14"/>
  <c r="Z152" i="14"/>
  <c r="AZ152" i="14" s="1"/>
  <c r="Z160" i="14"/>
  <c r="AZ160" i="14" s="1"/>
  <c r="AD3" i="14"/>
  <c r="BD3" i="14" s="1"/>
  <c r="AD56" i="14"/>
  <c r="BD56" i="14" s="1"/>
  <c r="AD92" i="14"/>
  <c r="BD92" i="14" s="1"/>
  <c r="AD122" i="14"/>
  <c r="BD122" i="14" s="1"/>
  <c r="AD150" i="14"/>
  <c r="BD150" i="14" s="1"/>
  <c r="BE150" i="14" s="1"/>
  <c r="Z80" i="14"/>
  <c r="AZ80" i="14" s="1"/>
  <c r="Z115" i="14"/>
  <c r="AZ115" i="14" s="1"/>
  <c r="AD4" i="14"/>
  <c r="BD4" i="14" s="1"/>
  <c r="BE4" i="14" s="1"/>
  <c r="AD9" i="14"/>
  <c r="BD9" i="14" s="1"/>
  <c r="BE9" i="14" s="1"/>
  <c r="AD15" i="14"/>
  <c r="BD15" i="14" s="1"/>
  <c r="BE15" i="14" s="1"/>
  <c r="AD22" i="14"/>
  <c r="BD22" i="14" s="1"/>
  <c r="BE22" i="14" s="1"/>
  <c r="AD29" i="14"/>
  <c r="BD29" i="14" s="1"/>
  <c r="BE29" i="14" s="1"/>
  <c r="AD35" i="14"/>
  <c r="BD35" i="14" s="1"/>
  <c r="BE35" i="14" s="1"/>
  <c r="AD43" i="14"/>
  <c r="BD43" i="14" s="1"/>
  <c r="BE43" i="14" s="1"/>
  <c r="AD50" i="14"/>
  <c r="BD50" i="14" s="1"/>
  <c r="BE50" i="14" s="1"/>
  <c r="AD57" i="14"/>
  <c r="BD57" i="14" s="1"/>
  <c r="BE57" i="14" s="1"/>
  <c r="AD64" i="14"/>
  <c r="BD64" i="14" s="1"/>
  <c r="BE64" i="14" s="1"/>
  <c r="AD71" i="14"/>
  <c r="BD71" i="14" s="1"/>
  <c r="BE71" i="14" s="1"/>
  <c r="AD78" i="14"/>
  <c r="BD78" i="14" s="1"/>
  <c r="BE78" i="14" s="1"/>
  <c r="AD85" i="14"/>
  <c r="BD85" i="14" s="1"/>
  <c r="BE85" i="14" s="1"/>
  <c r="AD93" i="14"/>
  <c r="BD93" i="14" s="1"/>
  <c r="BE93" i="14" s="1"/>
  <c r="AD98" i="14"/>
  <c r="BD98" i="14" s="1"/>
  <c r="BE98" i="14" s="1"/>
  <c r="AD103" i="14"/>
  <c r="BD103" i="14" s="1"/>
  <c r="BE103" i="14" s="1"/>
  <c r="AD110" i="14"/>
  <c r="BD110" i="14" s="1"/>
  <c r="BE110" i="14" s="1"/>
  <c r="AD115" i="14"/>
  <c r="BD115" i="14" s="1"/>
  <c r="AD123" i="14"/>
  <c r="BD123" i="14" s="1"/>
  <c r="AD139" i="14"/>
  <c r="BD139" i="14" s="1"/>
  <c r="AD147" i="14"/>
  <c r="BD147" i="14" s="1"/>
  <c r="AD151" i="14"/>
  <c r="BD151" i="14" s="1"/>
  <c r="BE151" i="14" s="1"/>
  <c r="AD157" i="14"/>
  <c r="BD157" i="14" s="1"/>
  <c r="AD164" i="14"/>
  <c r="BD164" i="14" s="1"/>
  <c r="Z89" i="14"/>
  <c r="AZ89" i="14" s="1"/>
  <c r="Z155" i="14"/>
  <c r="AZ155" i="14" s="1"/>
  <c r="Z20" i="14"/>
  <c r="AZ20" i="14" s="1"/>
  <c r="Z27" i="14"/>
  <c r="AZ27" i="14" s="1"/>
  <c r="Z43" i="14"/>
  <c r="AZ43" i="14" s="1"/>
  <c r="Z50" i="14"/>
  <c r="AZ50" i="14" s="1"/>
  <c r="Z58" i="14"/>
  <c r="AZ58" i="14" s="1"/>
  <c r="Z74" i="14"/>
  <c r="AZ74" i="14" s="1"/>
  <c r="Z90" i="14"/>
  <c r="AZ90" i="14" s="1"/>
  <c r="Z97" i="14"/>
  <c r="AZ97" i="14" s="1"/>
  <c r="Z101" i="14"/>
  <c r="AZ101" i="14" s="1"/>
  <c r="Z109" i="14"/>
  <c r="AZ109" i="14" s="1"/>
  <c r="Z116" i="14"/>
  <c r="AZ116" i="14" s="1"/>
  <c r="Z125" i="14"/>
  <c r="AZ125" i="14" s="1"/>
  <c r="Z134" i="14"/>
  <c r="AZ134" i="14" s="1"/>
  <c r="Z144" i="14"/>
  <c r="AZ144" i="14" s="1"/>
  <c r="Z154" i="14"/>
  <c r="Z163" i="14"/>
  <c r="AZ163" i="14" s="1"/>
  <c r="Z28" i="14"/>
  <c r="AZ28" i="14" s="1"/>
  <c r="Z44" i="14"/>
  <c r="AZ44" i="14" s="1"/>
  <c r="Z59" i="14"/>
  <c r="AZ59" i="14" s="1"/>
  <c r="Z67" i="14"/>
  <c r="AZ67" i="14" s="1"/>
  <c r="Z81" i="14"/>
  <c r="AZ81" i="14" s="1"/>
  <c r="Z110" i="14"/>
  <c r="AZ110" i="14" s="1"/>
  <c r="Z126" i="14"/>
  <c r="AZ126" i="14" s="1"/>
  <c r="Z128" i="14"/>
  <c r="AZ128" i="14" s="1"/>
  <c r="Z145" i="14"/>
  <c r="AZ145" i="14" s="1"/>
  <c r="Z149" i="14"/>
  <c r="AZ149" i="14" s="1"/>
  <c r="Z164" i="14"/>
  <c r="AZ164" i="14" s="1"/>
  <c r="AD14" i="14"/>
  <c r="BD14" i="14" s="1"/>
  <c r="BE14" i="14" s="1"/>
  <c r="AD42" i="14"/>
  <c r="BD42" i="14" s="1"/>
  <c r="AD63" i="14"/>
  <c r="BD63" i="14" s="1"/>
  <c r="AD102" i="14"/>
  <c r="BD102" i="14" s="1"/>
  <c r="AD131" i="14"/>
  <c r="BD131" i="14" s="1"/>
  <c r="BE131" i="14" s="1"/>
  <c r="AD163" i="14"/>
  <c r="BD163" i="14" s="1"/>
  <c r="Z12" i="14"/>
  <c r="AZ12" i="14" s="1"/>
  <c r="Z57" i="14"/>
  <c r="AZ57" i="14" s="1"/>
  <c r="Z108" i="14"/>
  <c r="AZ108" i="14" s="1"/>
  <c r="AD10" i="14"/>
  <c r="BD10" i="14" s="1"/>
  <c r="BE10" i="14" s="1"/>
  <c r="AD16" i="14"/>
  <c r="BD16" i="14" s="1"/>
  <c r="BE16" i="14" s="1"/>
  <c r="AD23" i="14"/>
  <c r="BD23" i="14" s="1"/>
  <c r="BE23" i="14" s="1"/>
  <c r="AD30" i="14"/>
  <c r="BD30" i="14" s="1"/>
  <c r="BE30" i="14" s="1"/>
  <c r="AD36" i="14"/>
  <c r="BD36" i="14" s="1"/>
  <c r="BE36" i="14" s="1"/>
  <c r="AD44" i="14"/>
  <c r="BD44" i="14" s="1"/>
  <c r="BE44" i="14" s="1"/>
  <c r="AD51" i="14"/>
  <c r="BD51" i="14" s="1"/>
  <c r="BE51" i="14" s="1"/>
  <c r="AD58" i="14"/>
  <c r="BD58" i="14" s="1"/>
  <c r="BE58" i="14" s="1"/>
  <c r="AD65" i="14"/>
  <c r="BD65" i="14" s="1"/>
  <c r="BE65" i="14" s="1"/>
  <c r="AD72" i="14"/>
  <c r="BD72" i="14" s="1"/>
  <c r="BE72" i="14" s="1"/>
  <c r="AD79" i="14"/>
  <c r="BD79" i="14" s="1"/>
  <c r="BE79" i="14" s="1"/>
  <c r="AD86" i="14"/>
  <c r="BD86" i="14" s="1"/>
  <c r="BE86" i="14" s="1"/>
  <c r="AD94" i="14"/>
  <c r="BD94" i="14" s="1"/>
  <c r="BE94" i="14" s="1"/>
  <c r="AD104" i="14"/>
  <c r="BD104" i="14" s="1"/>
  <c r="BE104" i="14" s="1"/>
  <c r="AD116" i="14"/>
  <c r="BD116" i="14" s="1"/>
  <c r="BE116" i="14" s="1"/>
  <c r="AD124" i="14"/>
  <c r="BD124" i="14" s="1"/>
  <c r="BE124" i="14" s="1"/>
  <c r="AD132" i="14"/>
  <c r="BD132" i="14" s="1"/>
  <c r="BE132" i="14" s="1"/>
  <c r="AD140" i="14"/>
  <c r="BD140" i="14" s="1"/>
  <c r="BE140" i="14" s="1"/>
  <c r="AD158" i="14"/>
  <c r="BD158" i="14" s="1"/>
  <c r="BE158" i="14" s="1"/>
  <c r="Z26" i="14"/>
  <c r="AZ26" i="14" s="1"/>
  <c r="Z161" i="14"/>
  <c r="AZ161" i="14" s="1"/>
  <c r="Z6" i="14"/>
  <c r="AZ6" i="14" s="1"/>
  <c r="Z13" i="14"/>
  <c r="AZ13" i="14" s="1"/>
  <c r="Z21" i="14"/>
  <c r="AZ21" i="14" s="1"/>
  <c r="Z35" i="14"/>
  <c r="AZ35" i="14" s="1"/>
  <c r="Z51" i="14"/>
  <c r="AZ51" i="14" s="1"/>
  <c r="Z75" i="14"/>
  <c r="AZ75" i="14" s="1"/>
  <c r="Z91" i="14"/>
  <c r="AZ91" i="14" s="1"/>
  <c r="Z102" i="14"/>
  <c r="AZ102" i="14" s="1"/>
  <c r="Z117" i="14"/>
  <c r="AZ117" i="14" s="1"/>
  <c r="Z135" i="14"/>
  <c r="AZ135" i="14" s="1"/>
  <c r="Z156" i="14"/>
  <c r="AZ156" i="14" s="1"/>
  <c r="Z37" i="14"/>
  <c r="AZ37" i="14" s="1"/>
  <c r="Z8" i="14"/>
  <c r="AZ8" i="14" s="1"/>
  <c r="Z30" i="14"/>
  <c r="AZ30" i="14" s="1"/>
  <c r="Z38" i="14"/>
  <c r="AZ38" i="14" s="1"/>
  <c r="Z111" i="14"/>
  <c r="AZ111" i="14" s="1"/>
  <c r="Z147" i="14"/>
  <c r="AZ147" i="14" s="1"/>
  <c r="AD70" i="14"/>
  <c r="BD70" i="14" s="1"/>
  <c r="BE70" i="14" s="1"/>
  <c r="AD138" i="14"/>
  <c r="BD138" i="14" s="1"/>
  <c r="Z5" i="14"/>
  <c r="AZ5" i="14" s="1"/>
  <c r="Z42" i="14"/>
  <c r="AZ42" i="14" s="1"/>
  <c r="Z65" i="14"/>
  <c r="AZ65" i="14" s="1"/>
  <c r="Z124" i="14"/>
  <c r="AZ124" i="14" s="1"/>
  <c r="Z143" i="14"/>
  <c r="AZ143" i="14" s="1"/>
  <c r="AW72" i="14"/>
  <c r="D122" i="14"/>
  <c r="AK122" i="14" s="1"/>
  <c r="D29" i="14"/>
  <c r="AK29" i="14" s="1"/>
  <c r="D16" i="14"/>
  <c r="AK16" i="14" s="1"/>
  <c r="D148" i="14"/>
  <c r="AK148" i="14" s="1"/>
  <c r="D66" i="14"/>
  <c r="AK66" i="14" s="1"/>
  <c r="D147" i="14"/>
  <c r="AK147" i="14" s="1"/>
  <c r="D105" i="14"/>
  <c r="AK105" i="14" s="1"/>
  <c r="D20" i="14"/>
  <c r="AK20" i="14" s="1"/>
  <c r="D47" i="14"/>
  <c r="AK47" i="14" s="1"/>
  <c r="D76" i="14"/>
  <c r="AK76" i="14" s="1"/>
  <c r="D155" i="14"/>
  <c r="AK155" i="14" s="1"/>
  <c r="D97" i="14"/>
  <c r="AK97" i="14" s="1"/>
  <c r="D77" i="14"/>
  <c r="AK77" i="14" s="1"/>
  <c r="D57" i="14"/>
  <c r="AK57" i="14" s="1"/>
  <c r="D153" i="14"/>
  <c r="AK153" i="14" s="1"/>
  <c r="D142" i="14"/>
  <c r="AK142" i="14" s="1"/>
  <c r="D75" i="14"/>
  <c r="D143" i="14"/>
  <c r="AK143" i="14" s="1"/>
  <c r="D135" i="14"/>
  <c r="AK135" i="14" s="1"/>
  <c r="D160" i="14"/>
  <c r="AK160" i="14" s="1"/>
  <c r="D26" i="14"/>
  <c r="AK26" i="14" s="1"/>
  <c r="D54" i="14"/>
  <c r="AK54" i="14" s="1"/>
  <c r="D82" i="14"/>
  <c r="AK82" i="14" s="1"/>
  <c r="D107" i="14"/>
  <c r="AK107" i="14" s="1"/>
  <c r="D162" i="14"/>
  <c r="AK162" i="14" s="1"/>
  <c r="D85" i="14"/>
  <c r="AK85" i="14" s="1"/>
  <c r="D44" i="14"/>
  <c r="AK44" i="14" s="1"/>
  <c r="D37" i="14"/>
  <c r="AK37" i="14" s="1"/>
  <c r="D21" i="14"/>
  <c r="D48" i="14"/>
  <c r="AK48" i="14" s="1"/>
  <c r="D101" i="14"/>
  <c r="AK101" i="14" s="1"/>
  <c r="D150" i="14"/>
  <c r="AK150" i="14" s="1"/>
  <c r="D92" i="14"/>
  <c r="AK92" i="14" s="1"/>
  <c r="D151" i="14"/>
  <c r="AK151" i="14" s="1"/>
  <c r="D8" i="14"/>
  <c r="AK8" i="14" s="1"/>
  <c r="D56" i="14"/>
  <c r="AK56" i="14" s="1"/>
  <c r="D35" i="14"/>
  <c r="D93" i="14"/>
  <c r="AK93" i="14" s="1"/>
  <c r="D116" i="14"/>
  <c r="AK116" i="14" s="1"/>
  <c r="D140" i="14"/>
  <c r="AK140" i="14" s="1"/>
  <c r="D23" i="14"/>
  <c r="AK23" i="14" s="1"/>
  <c r="D79" i="14"/>
  <c r="AK79" i="14" s="1"/>
  <c r="D104" i="14"/>
  <c r="AK104" i="14" s="1"/>
  <c r="D17" i="14"/>
  <c r="AK17" i="14" s="1"/>
  <c r="D73" i="14"/>
  <c r="D126" i="14"/>
  <c r="AK126" i="14" s="1"/>
  <c r="D81" i="14"/>
  <c r="AK81" i="14" s="1"/>
  <c r="D130" i="14"/>
  <c r="AK130" i="14" s="1"/>
  <c r="D154" i="14"/>
  <c r="AK154" i="14" s="1"/>
  <c r="D28" i="14"/>
  <c r="AK28" i="14" s="1"/>
  <c r="D164" i="14"/>
  <c r="AK164" i="14" s="1"/>
  <c r="D53" i="14"/>
  <c r="AK53" i="14" s="1"/>
  <c r="D41" i="14"/>
  <c r="D109" i="14"/>
  <c r="AK109" i="14" s="1"/>
  <c r="D72" i="14"/>
  <c r="AK72" i="14" s="1"/>
  <c r="D38" i="14"/>
  <c r="AK38" i="14" s="1"/>
  <c r="D118" i="14"/>
  <c r="AK118" i="14" s="1"/>
  <c r="D60" i="14"/>
  <c r="AK60" i="14" s="1"/>
  <c r="D45" i="14"/>
  <c r="AK45" i="14" s="1"/>
  <c r="D137" i="14"/>
  <c r="AK137" i="14" s="1"/>
  <c r="D6" i="14"/>
  <c r="AK6" i="14" s="1"/>
  <c r="D114" i="14"/>
  <c r="AK114" i="14" s="1"/>
  <c r="D145" i="14"/>
  <c r="AK145" i="14" s="1"/>
  <c r="D42" i="14"/>
  <c r="AK42" i="14" s="1"/>
  <c r="D3" i="14"/>
  <c r="AK3" i="14" s="1"/>
  <c r="D110" i="14"/>
  <c r="AK110" i="14" s="1"/>
  <c r="D100" i="14"/>
  <c r="D11" i="14"/>
  <c r="AK11" i="14" s="1"/>
  <c r="D27" i="14"/>
  <c r="D55" i="14"/>
  <c r="AK55" i="14" s="1"/>
  <c r="D83" i="14"/>
  <c r="AK83" i="14" s="1"/>
  <c r="D156" i="14"/>
  <c r="AK156" i="14" s="1"/>
  <c r="D49" i="14"/>
  <c r="AK49" i="14" s="1"/>
  <c r="D102" i="14"/>
  <c r="AK102" i="14" s="1"/>
  <c r="D70" i="14"/>
  <c r="AK70" i="14" s="1"/>
  <c r="D157" i="14"/>
  <c r="AK157" i="14" s="1"/>
  <c r="D43" i="14"/>
  <c r="D71" i="14"/>
  <c r="AK71" i="14" s="1"/>
  <c r="D98" i="14"/>
  <c r="AK98" i="14" s="1"/>
  <c r="D124" i="14"/>
  <c r="AK124" i="14" s="1"/>
  <c r="D30" i="14"/>
  <c r="AK30" i="14" s="1"/>
  <c r="D86" i="14"/>
  <c r="AK86" i="14" s="1"/>
  <c r="D133" i="14"/>
  <c r="AK133" i="14" s="1"/>
  <c r="D159" i="14"/>
  <c r="AK159" i="14" s="1"/>
  <c r="D99" i="14"/>
  <c r="AK99" i="14" s="1"/>
  <c r="D24" i="14"/>
  <c r="AK24" i="14" s="1"/>
  <c r="D52" i="14"/>
  <c r="AK52" i="14" s="1"/>
  <c r="D80" i="14"/>
  <c r="AK80" i="14" s="1"/>
  <c r="D128" i="14"/>
  <c r="AK128" i="14" s="1"/>
  <c r="D152" i="14"/>
  <c r="AK152" i="14" s="1"/>
  <c r="D33" i="14"/>
  <c r="AK33" i="14" s="1"/>
  <c r="D61" i="14"/>
  <c r="AK61" i="14" s="1"/>
  <c r="D113" i="14"/>
  <c r="AK113" i="14" s="1"/>
  <c r="D136" i="14"/>
  <c r="AK136" i="14" s="1"/>
  <c r="D161" i="14"/>
  <c r="AK161" i="14" s="1"/>
  <c r="AW68" i="14"/>
  <c r="D146" i="14"/>
  <c r="AK146" i="14" s="1"/>
  <c r="D4" i="14"/>
  <c r="AK4" i="14" s="1"/>
  <c r="D158" i="14"/>
  <c r="AK158" i="14" s="1"/>
  <c r="D125" i="14"/>
  <c r="AK125" i="14" s="1"/>
  <c r="D46" i="14"/>
  <c r="AK46" i="14" s="1"/>
  <c r="D88" i="14"/>
  <c r="AK88" i="14" s="1"/>
  <c r="D95" i="14"/>
  <c r="D121" i="14"/>
  <c r="AK121" i="14" s="1"/>
  <c r="D149" i="14"/>
  <c r="AK149" i="14" s="1"/>
  <c r="D139" i="14"/>
  <c r="AK139" i="14" s="1"/>
  <c r="D7" i="14"/>
  <c r="AK7" i="14" s="1"/>
  <c r="D34" i="14"/>
  <c r="AK34" i="14" s="1"/>
  <c r="D62" i="14"/>
  <c r="AK62" i="14" s="1"/>
  <c r="D138" i="14"/>
  <c r="AK138" i="14" s="1"/>
  <c r="D163" i="14"/>
  <c r="AK163" i="14" s="1"/>
  <c r="D63" i="14"/>
  <c r="AK63" i="14" s="1"/>
  <c r="D115" i="14"/>
  <c r="AK115" i="14" s="1"/>
  <c r="D22" i="14"/>
  <c r="AK22" i="14" s="1"/>
  <c r="D50" i="14"/>
  <c r="AK50" i="14" s="1"/>
  <c r="D78" i="14"/>
  <c r="AK78" i="14" s="1"/>
  <c r="D103" i="14"/>
  <c r="AK103" i="14" s="1"/>
  <c r="D10" i="14"/>
  <c r="AK10" i="14" s="1"/>
  <c r="D36" i="14"/>
  <c r="D65" i="14"/>
  <c r="AK65" i="14" s="1"/>
  <c r="D94" i="14"/>
  <c r="AK94" i="14" s="1"/>
  <c r="D117" i="14"/>
  <c r="AK117" i="14" s="1"/>
  <c r="D141" i="14"/>
  <c r="AK141" i="14" s="1"/>
  <c r="D18" i="14"/>
  <c r="AK18" i="14" s="1"/>
  <c r="D129" i="14"/>
  <c r="D5" i="14"/>
  <c r="AK5" i="14" s="1"/>
  <c r="D31" i="14"/>
  <c r="D59" i="14"/>
  <c r="AK59" i="14" s="1"/>
  <c r="D87" i="14"/>
  <c r="AK87" i="14" s="1"/>
  <c r="D111" i="14"/>
  <c r="AK111" i="14" s="1"/>
  <c r="D134" i="14"/>
  <c r="AK134" i="14" s="1"/>
  <c r="D12" i="14"/>
  <c r="AK12" i="14" s="1"/>
  <c r="D39" i="14"/>
  <c r="D96" i="14"/>
  <c r="AK96" i="14" s="1"/>
  <c r="D120" i="14"/>
  <c r="D144" i="14"/>
  <c r="AK144" i="14" s="1"/>
  <c r="D123" i="14"/>
  <c r="AK123" i="14" s="1"/>
  <c r="D32" i="14"/>
  <c r="AK32" i="14" s="1"/>
  <c r="D119" i="14"/>
  <c r="AK119" i="14" s="1"/>
  <c r="AW65" i="14"/>
  <c r="D25" i="14"/>
  <c r="D19" i="14"/>
  <c r="AK19" i="14" s="1"/>
  <c r="D51" i="14"/>
  <c r="AK51" i="14" s="1"/>
  <c r="D74" i="14"/>
  <c r="AK74" i="14" s="1"/>
  <c r="D64" i="14"/>
  <c r="AK64" i="14" s="1"/>
  <c r="D108" i="14"/>
  <c r="AK108" i="14" s="1"/>
  <c r="D131" i="14"/>
  <c r="AK131" i="14" s="1"/>
  <c r="D14" i="14"/>
  <c r="AK14" i="14" s="1"/>
  <c r="D15" i="14"/>
  <c r="D106" i="14"/>
  <c r="AK106" i="14" s="1"/>
  <c r="D112" i="14"/>
  <c r="AK112" i="14" s="1"/>
  <c r="D9" i="14"/>
  <c r="AK9" i="14" s="1"/>
  <c r="D58" i="14"/>
  <c r="AK58" i="14" s="1"/>
  <c r="D90" i="14"/>
  <c r="AK90" i="14" s="1"/>
  <c r="D91" i="14"/>
  <c r="AK91" i="14" s="1"/>
  <c r="D84" i="14"/>
  <c r="AK84" i="14" s="1"/>
  <c r="D89" i="14"/>
  <c r="D40" i="14"/>
  <c r="AK40" i="14" s="1"/>
  <c r="D68" i="14"/>
  <c r="AK68" i="14" s="1"/>
  <c r="D13" i="14"/>
  <c r="AK13" i="14" s="1"/>
  <c r="D69" i="14"/>
  <c r="AK69" i="14" s="1"/>
  <c r="D132" i="14"/>
  <c r="AK132" i="14" s="1"/>
  <c r="D127" i="14"/>
  <c r="AK127" i="14" s="1"/>
  <c r="D67" i="14"/>
  <c r="AK67" i="14" s="1"/>
  <c r="AW13" i="14"/>
  <c r="AW88" i="14"/>
  <c r="AW11" i="14"/>
  <c r="AW6" i="14"/>
  <c r="AW94" i="14"/>
  <c r="AW26" i="14"/>
  <c r="AW48" i="14"/>
  <c r="AW30" i="14"/>
  <c r="L2" i="17"/>
  <c r="AW31" i="14"/>
  <c r="K2" i="17"/>
  <c r="AW130" i="14"/>
  <c r="AW28" i="14"/>
  <c r="AW86" i="14"/>
  <c r="AW157" i="14"/>
  <c r="AW80" i="14"/>
  <c r="AW101" i="14"/>
  <c r="AW15" i="14"/>
  <c r="AW62" i="14"/>
  <c r="AW90" i="14"/>
  <c r="AW151" i="14"/>
  <c r="AW84" i="14"/>
  <c r="AW155" i="14"/>
  <c r="AW138" i="14"/>
  <c r="AW141" i="14"/>
  <c r="AW107" i="14"/>
  <c r="AW76" i="14"/>
  <c r="AW41" i="14"/>
  <c r="AW49" i="14"/>
  <c r="AW117" i="14"/>
  <c r="AW74" i="14"/>
  <c r="AW102" i="14"/>
  <c r="AW36" i="14"/>
  <c r="AW100" i="14"/>
  <c r="AW18" i="14"/>
  <c r="AW77" i="14"/>
  <c r="AW108" i="14"/>
  <c r="AW67" i="14"/>
  <c r="AW46" i="14"/>
  <c r="AW8" i="14"/>
  <c r="AW24" i="14"/>
  <c r="AW159" i="14"/>
  <c r="AW58" i="14"/>
  <c r="AW95" i="14"/>
  <c r="AW136" i="14"/>
  <c r="AW10" i="14"/>
  <c r="AW40" i="14"/>
  <c r="AW127" i="14"/>
  <c r="AW63" i="14"/>
  <c r="AW99" i="14"/>
  <c r="AW3" i="14"/>
  <c r="AW69" i="14"/>
  <c r="AW4" i="14"/>
  <c r="AW114" i="14"/>
  <c r="AW146" i="14"/>
  <c r="AW35" i="14"/>
  <c r="AW143" i="14"/>
  <c r="AS14" i="14"/>
  <c r="AW14" i="14" s="1"/>
  <c r="AW123" i="14"/>
  <c r="AW38" i="14"/>
  <c r="AW23" i="14"/>
  <c r="BC32" i="14"/>
  <c r="BE32" i="14" s="1"/>
  <c r="BC60" i="14"/>
  <c r="BC88" i="14"/>
  <c r="BE88" i="14" s="1"/>
  <c r="BC111" i="14"/>
  <c r="BC142" i="14"/>
  <c r="BE142" i="14" s="1"/>
  <c r="BC8" i="14"/>
  <c r="BC33" i="14"/>
  <c r="BE33" i="14" s="1"/>
  <c r="BC61" i="14"/>
  <c r="BC89" i="14"/>
  <c r="BC112" i="14"/>
  <c r="BC135" i="14"/>
  <c r="BE135" i="14" s="1"/>
  <c r="BC160" i="14"/>
  <c r="BC27" i="14"/>
  <c r="BC55" i="14"/>
  <c r="BC83" i="14"/>
  <c r="BC108" i="14"/>
  <c r="BC155" i="14"/>
  <c r="BC24" i="14"/>
  <c r="BC52" i="14"/>
  <c r="BC80" i="14"/>
  <c r="BC26" i="14"/>
  <c r="BC54" i="14"/>
  <c r="BC82" i="14"/>
  <c r="BE82" i="14" s="1"/>
  <c r="BC107" i="14"/>
  <c r="BC130" i="14"/>
  <c r="BC154" i="14"/>
  <c r="BC109" i="14"/>
  <c r="BC56" i="14"/>
  <c r="BC157" i="14"/>
  <c r="BC42" i="14"/>
  <c r="BC163" i="14"/>
  <c r="BD133" i="14"/>
  <c r="BE133" i="14" s="1"/>
  <c r="BD159" i="14"/>
  <c r="BE159" i="14" s="1"/>
  <c r="BC3" i="14"/>
  <c r="BC92" i="14"/>
  <c r="BC115" i="14"/>
  <c r="BC139" i="14"/>
  <c r="BC164" i="14"/>
  <c r="BC63" i="14"/>
  <c r="BC37" i="14"/>
  <c r="BC66" i="14"/>
  <c r="BC40" i="14"/>
  <c r="BC68" i="14"/>
  <c r="BC120" i="14"/>
  <c r="BC144" i="14"/>
  <c r="BC28" i="14"/>
  <c r="BC122" i="14"/>
  <c r="BC123" i="14"/>
  <c r="BC147" i="14"/>
  <c r="BC102" i="14"/>
  <c r="BC21" i="14"/>
  <c r="BE21" i="14" s="1"/>
  <c r="BC48" i="14"/>
  <c r="BC101" i="14"/>
  <c r="BC149" i="14"/>
  <c r="BC138" i="14"/>
  <c r="AW17" i="14"/>
  <c r="AW34" i="14"/>
  <c r="BE5" i="14"/>
  <c r="BE31" i="14"/>
  <c r="BE84" i="14"/>
  <c r="F108" i="14"/>
  <c r="F30" i="14"/>
  <c r="AL30" i="14" s="1"/>
  <c r="F58" i="14"/>
  <c r="AL58" i="14" s="1"/>
  <c r="F117" i="14"/>
  <c r="AL117" i="14" s="1"/>
  <c r="F45" i="14"/>
  <c r="F153" i="14"/>
  <c r="AL153" i="14" s="1"/>
  <c r="F95" i="14"/>
  <c r="AL95" i="14" s="1"/>
  <c r="F81" i="14"/>
  <c r="AL81" i="14" s="1"/>
  <c r="F106" i="14"/>
  <c r="F130" i="14"/>
  <c r="F154" i="14"/>
  <c r="F26" i="14"/>
  <c r="AL26" i="14" s="1"/>
  <c r="F76" i="14"/>
  <c r="AL76" i="14" s="1"/>
  <c r="F94" i="14"/>
  <c r="AL94" i="14" s="1"/>
  <c r="F135" i="14"/>
  <c r="AL135" i="14" s="1"/>
  <c r="F55" i="14"/>
  <c r="F123" i="14"/>
  <c r="F13" i="14"/>
  <c r="F41" i="14"/>
  <c r="AL41" i="14" s="1"/>
  <c r="F69" i="14"/>
  <c r="AL69" i="14" s="1"/>
  <c r="F97" i="14"/>
  <c r="F122" i="14"/>
  <c r="AL122" i="14" s="1"/>
  <c r="F146" i="14"/>
  <c r="AL146" i="14" s="1"/>
  <c r="F70" i="14"/>
  <c r="AL70" i="14" s="1"/>
  <c r="F151" i="14"/>
  <c r="AL151" i="14" s="1"/>
  <c r="F104" i="14"/>
  <c r="F14" i="14"/>
  <c r="AL14" i="14" s="1"/>
  <c r="F109" i="14"/>
  <c r="AL109" i="14" s="1"/>
  <c r="F88" i="14"/>
  <c r="AL88" i="14" s="1"/>
  <c r="F9" i="14"/>
  <c r="AL9" i="14" s="1"/>
  <c r="F35" i="14"/>
  <c r="AL35" i="14" s="1"/>
  <c r="F64" i="14"/>
  <c r="AL64" i="14" s="1"/>
  <c r="F116" i="14"/>
  <c r="F38" i="14"/>
  <c r="AL38" i="14" s="1"/>
  <c r="F37" i="14"/>
  <c r="F66" i="14"/>
  <c r="AL66" i="14" s="1"/>
  <c r="F118" i="14"/>
  <c r="AL118" i="14" s="1"/>
  <c r="F142" i="14"/>
  <c r="AL142" i="14" s="1"/>
  <c r="F54" i="14"/>
  <c r="F107" i="14"/>
  <c r="AL107" i="14" s="1"/>
  <c r="F162" i="14"/>
  <c r="AL162" i="14" s="1"/>
  <c r="F56" i="14"/>
  <c r="F132" i="14"/>
  <c r="AL132" i="14" s="1"/>
  <c r="F53" i="14"/>
  <c r="F143" i="14"/>
  <c r="F10" i="14"/>
  <c r="F36" i="14"/>
  <c r="AL36" i="14" s="1"/>
  <c r="F65" i="14"/>
  <c r="AL65" i="14" s="1"/>
  <c r="F33" i="14"/>
  <c r="F61" i="14"/>
  <c r="F89" i="14"/>
  <c r="AL89" i="14" s="1"/>
  <c r="F113" i="14"/>
  <c r="AL113" i="14" s="1"/>
  <c r="F136" i="14"/>
  <c r="F161" i="14"/>
  <c r="AL161" i="14" s="1"/>
  <c r="F40" i="14"/>
  <c r="AL40" i="14" s="1"/>
  <c r="F90" i="14"/>
  <c r="AL90" i="14" s="1"/>
  <c r="F137" i="14"/>
  <c r="F92" i="14"/>
  <c r="F125" i="14"/>
  <c r="AL125" i="14" s="1"/>
  <c r="F32" i="14"/>
  <c r="AL32" i="14" s="1"/>
  <c r="F21" i="14"/>
  <c r="F48" i="14"/>
  <c r="AL48" i="14" s="1"/>
  <c r="F101" i="14"/>
  <c r="AL101" i="14" s="1"/>
  <c r="F150" i="14"/>
  <c r="F3" i="14"/>
  <c r="AL3" i="14" s="1"/>
  <c r="F85" i="14"/>
  <c r="F141" i="14"/>
  <c r="F86" i="14"/>
  <c r="AL86" i="14" s="1"/>
  <c r="F119" i="14"/>
  <c r="F15" i="14"/>
  <c r="AL15" i="14" s="1"/>
  <c r="F43" i="14"/>
  <c r="AL43" i="14" s="1"/>
  <c r="F71" i="14"/>
  <c r="F17" i="14"/>
  <c r="AL17" i="14" s="1"/>
  <c r="F73" i="14"/>
  <c r="F126" i="14"/>
  <c r="AL126" i="14" s="1"/>
  <c r="F6" i="14"/>
  <c r="AL6" i="14" s="1"/>
  <c r="F68" i="14"/>
  <c r="F121" i="14"/>
  <c r="AL121" i="14" s="1"/>
  <c r="F8" i="14"/>
  <c r="AL8" i="14" s="1"/>
  <c r="F77" i="14"/>
  <c r="AL77" i="14" s="1"/>
  <c r="F147" i="14"/>
  <c r="F158" i="14"/>
  <c r="AL158" i="14" s="1"/>
  <c r="F16" i="14"/>
  <c r="F44" i="14"/>
  <c r="AL44" i="14" s="1"/>
  <c r="F72" i="14"/>
  <c r="AL72" i="14" s="1"/>
  <c r="F99" i="14"/>
  <c r="AL99" i="14" s="1"/>
  <c r="F12" i="14"/>
  <c r="F39" i="14"/>
  <c r="F67" i="14"/>
  <c r="AL67" i="14" s="1"/>
  <c r="F96" i="14"/>
  <c r="AL96" i="14" s="1"/>
  <c r="F120" i="14"/>
  <c r="F144" i="14"/>
  <c r="F47" i="14"/>
  <c r="AL47" i="14" s="1"/>
  <c r="F145" i="14"/>
  <c r="AL145" i="14" s="1"/>
  <c r="F110" i="14"/>
  <c r="F159" i="14"/>
  <c r="AL159" i="14" s="1"/>
  <c r="F74" i="14"/>
  <c r="AL74" i="14" s="1"/>
  <c r="F83" i="14"/>
  <c r="F124" i="14"/>
  <c r="F22" i="14"/>
  <c r="F50" i="14"/>
  <c r="F78" i="14"/>
  <c r="F24" i="14"/>
  <c r="AL24" i="14" s="1"/>
  <c r="F52" i="14"/>
  <c r="F80" i="14"/>
  <c r="AL80" i="14" s="1"/>
  <c r="F128" i="14"/>
  <c r="AL128" i="14" s="1"/>
  <c r="F152" i="14"/>
  <c r="F20" i="14"/>
  <c r="F82" i="14"/>
  <c r="AL82" i="14" s="1"/>
  <c r="F28" i="14"/>
  <c r="F102" i="14"/>
  <c r="AL102" i="14" s="1"/>
  <c r="F164" i="14"/>
  <c r="AL164" i="14" s="1"/>
  <c r="F105" i="14"/>
  <c r="AL105" i="14" s="1"/>
  <c r="F27" i="14"/>
  <c r="F63" i="14"/>
  <c r="AL63" i="14" s="1"/>
  <c r="F25" i="14"/>
  <c r="F160" i="14"/>
  <c r="F23" i="14"/>
  <c r="AL23" i="14" s="1"/>
  <c r="F51" i="14"/>
  <c r="F79" i="14"/>
  <c r="F18" i="14"/>
  <c r="F129" i="14"/>
  <c r="AL129" i="14" s="1"/>
  <c r="F19" i="14"/>
  <c r="AL19" i="14" s="1"/>
  <c r="F46" i="14"/>
  <c r="F75" i="14"/>
  <c r="F100" i="14"/>
  <c r="AL100" i="14" s="1"/>
  <c r="F114" i="14"/>
  <c r="AL114" i="14" s="1"/>
  <c r="F155" i="14"/>
  <c r="F140" i="14"/>
  <c r="F112" i="14"/>
  <c r="AL112" i="14" s="1"/>
  <c r="F131" i="14"/>
  <c r="AL131" i="14" s="1"/>
  <c r="F156" i="14"/>
  <c r="AL156" i="14" s="1"/>
  <c r="F157" i="14"/>
  <c r="F7" i="14"/>
  <c r="AL7" i="14" s="1"/>
  <c r="F34" i="14"/>
  <c r="AL34" i="14" s="1"/>
  <c r="F62" i="14"/>
  <c r="F91" i="14"/>
  <c r="F138" i="14"/>
  <c r="AL138" i="14" s="1"/>
  <c r="F163" i="14"/>
  <c r="F49" i="14"/>
  <c r="F139" i="14"/>
  <c r="AL139" i="14" s="1"/>
  <c r="F84" i="14"/>
  <c r="F103" i="14"/>
  <c r="AL103" i="14" s="1"/>
  <c r="F60" i="14"/>
  <c r="AL60" i="14" s="1"/>
  <c r="F4" i="14"/>
  <c r="F29" i="14"/>
  <c r="F57" i="14"/>
  <c r="F93" i="14"/>
  <c r="AL93" i="14" s="1"/>
  <c r="F148" i="14"/>
  <c r="AL148" i="14" s="1"/>
  <c r="F5" i="14"/>
  <c r="F31" i="14"/>
  <c r="F59" i="14"/>
  <c r="AL59" i="14" s="1"/>
  <c r="F87" i="14"/>
  <c r="AL87" i="14" s="1"/>
  <c r="F111" i="14"/>
  <c r="AL111" i="14" s="1"/>
  <c r="F134" i="14"/>
  <c r="F149" i="14"/>
  <c r="F42" i="14"/>
  <c r="AL42" i="14" s="1"/>
  <c r="F115" i="14"/>
  <c r="F98" i="14"/>
  <c r="F133" i="14"/>
  <c r="F11" i="14"/>
  <c r="AL11" i="14" s="1"/>
  <c r="F127" i="14"/>
  <c r="AL127" i="14" s="1"/>
  <c r="AW129" i="14"/>
  <c r="AW70" i="14"/>
  <c r="AW98" i="14"/>
  <c r="AW109" i="14"/>
  <c r="AW115" i="14"/>
  <c r="AW21" i="14"/>
  <c r="AW32" i="14"/>
  <c r="AW56" i="14"/>
  <c r="AW118" i="14"/>
  <c r="AW97" i="14"/>
  <c r="AW82" i="14"/>
  <c r="AW131" i="14"/>
  <c r="AW85" i="14"/>
  <c r="AW132" i="14"/>
  <c r="AW113" i="14"/>
  <c r="AW29" i="14"/>
  <c r="AW137" i="14"/>
  <c r="AW158" i="14"/>
  <c r="AW152" i="14"/>
  <c r="AW47" i="14"/>
  <c r="AW150" i="14"/>
  <c r="AW5" i="14"/>
  <c r="AW142" i="14"/>
  <c r="AW53" i="14"/>
  <c r="AW119" i="14"/>
  <c r="AW145" i="14"/>
  <c r="AV2" i="14"/>
  <c r="AW91" i="14"/>
  <c r="AW144" i="14"/>
  <c r="AW121" i="14"/>
  <c r="AW42" i="14"/>
  <c r="AW135" i="14"/>
  <c r="AW22" i="14"/>
  <c r="AW57" i="14"/>
  <c r="AW147" i="14"/>
  <c r="AW66" i="14"/>
  <c r="AW106" i="14"/>
  <c r="AW139" i="14"/>
  <c r="AW71" i="14"/>
  <c r="AW60" i="14"/>
  <c r="AW110" i="14"/>
  <c r="AW51" i="14"/>
  <c r="AW93" i="14"/>
  <c r="AW125" i="14"/>
  <c r="AW61" i="14"/>
  <c r="AW153" i="14"/>
  <c r="D2" i="14"/>
  <c r="AW96" i="14"/>
  <c r="F2" i="14"/>
  <c r="AL2" i="14" s="1"/>
  <c r="AW39" i="14"/>
  <c r="AW89" i="14"/>
  <c r="AW81" i="14"/>
  <c r="AW12" i="14"/>
  <c r="AW52" i="14"/>
  <c r="AW161" i="14"/>
  <c r="AW105" i="14"/>
  <c r="AW43" i="14"/>
  <c r="AW75" i="14"/>
  <c r="AW122" i="14"/>
  <c r="AW116" i="14"/>
  <c r="AW112" i="14"/>
  <c r="AW45" i="14"/>
  <c r="AW128" i="14"/>
  <c r="AW78" i="14"/>
  <c r="AW103" i="14"/>
  <c r="AW160" i="14"/>
  <c r="AW124" i="14"/>
  <c r="AW156" i="14"/>
  <c r="AW120" i="14"/>
  <c r="AW7" i="14"/>
  <c r="AW92" i="14"/>
  <c r="AW73" i="14"/>
  <c r="AW50" i="14"/>
  <c r="AW33" i="14"/>
  <c r="AW83" i="14"/>
  <c r="AK21" i="14"/>
  <c r="AW19" i="14"/>
  <c r="AW164" i="14"/>
  <c r="AK27" i="14"/>
  <c r="AZ7" i="14"/>
  <c r="AK25" i="14"/>
  <c r="AK95" i="14"/>
  <c r="AW59" i="14"/>
  <c r="AK75" i="14"/>
  <c r="AK100" i="14"/>
  <c r="AK35" i="14"/>
  <c r="AZ9" i="14"/>
  <c r="AZ39" i="14"/>
  <c r="AZ70" i="14"/>
  <c r="AK41" i="14"/>
  <c r="AW126" i="14"/>
  <c r="AZ14" i="14"/>
  <c r="AK89" i="14"/>
  <c r="AK39" i="14"/>
  <c r="AK120" i="14"/>
  <c r="AZ154" i="14"/>
  <c r="AW149" i="14"/>
  <c r="AW154" i="14"/>
  <c r="AK73" i="14"/>
  <c r="AZ56" i="14"/>
  <c r="AZ87" i="14"/>
  <c r="AZ141" i="14"/>
  <c r="AW140" i="14"/>
  <c r="AK36" i="14"/>
  <c r="AZ150" i="14"/>
  <c r="AK15" i="14"/>
  <c r="AK43" i="14"/>
  <c r="AZ54" i="14"/>
  <c r="AZ77" i="14"/>
  <c r="AW64" i="14"/>
  <c r="AD2" i="14"/>
  <c r="BD2" i="14" s="1"/>
  <c r="Z2" i="14"/>
  <c r="AK129" i="14"/>
  <c r="AZ49" i="14"/>
  <c r="AZ18" i="14"/>
  <c r="AZ79" i="14"/>
  <c r="AZ15" i="14"/>
  <c r="AZ130" i="14"/>
  <c r="AZ24" i="14"/>
  <c r="AZ55" i="14"/>
  <c r="AZ86" i="14"/>
  <c r="AZ114" i="14"/>
  <c r="AZ140" i="14"/>
  <c r="AZ142" i="14"/>
  <c r="AW133" i="14"/>
  <c r="AW37" i="14"/>
  <c r="AW25" i="14"/>
  <c r="AW20" i="14"/>
  <c r="AZ53" i="14"/>
  <c r="AZ158" i="14"/>
  <c r="AZ32" i="14"/>
  <c r="AZ19" i="14"/>
  <c r="AK31" i="14"/>
  <c r="J2" i="11"/>
  <c r="BE130" i="14" l="1"/>
  <c r="BE89" i="14"/>
  <c r="BE83" i="14"/>
  <c r="BE3" i="14"/>
  <c r="BE147" i="14"/>
  <c r="BE24" i="14"/>
  <c r="P24" i="17" s="1"/>
  <c r="BE80" i="14"/>
  <c r="P80" i="17" s="1"/>
  <c r="BE26" i="14"/>
  <c r="BE52" i="14"/>
  <c r="BE107" i="14"/>
  <c r="P107" i="17" s="1"/>
  <c r="BE149" i="14"/>
  <c r="BE123" i="14"/>
  <c r="P123" i="17" s="1"/>
  <c r="BE54" i="14"/>
  <c r="P54" i="17" s="1"/>
  <c r="BE101" i="14"/>
  <c r="P101" i="17" s="1"/>
  <c r="BE48" i="14"/>
  <c r="P48" i="17" s="1"/>
  <c r="BE154" i="14"/>
  <c r="BE112" i="14"/>
  <c r="P112" i="17" s="1"/>
  <c r="BE111" i="14"/>
  <c r="BE40" i="14"/>
  <c r="P40" i="17" s="1"/>
  <c r="BE61" i="14"/>
  <c r="P61" i="17" s="1"/>
  <c r="BE60" i="14"/>
  <c r="P60" i="17" s="1"/>
  <c r="BE115" i="14"/>
  <c r="P115" i="17" s="1"/>
  <c r="BE28" i="14"/>
  <c r="P28" i="17" s="1"/>
  <c r="BE160" i="14"/>
  <c r="P160" i="17" s="1"/>
  <c r="BE109" i="14"/>
  <c r="P109" i="17" s="1"/>
  <c r="J154" i="17"/>
  <c r="M92" i="17"/>
  <c r="J29" i="17"/>
  <c r="J14" i="17"/>
  <c r="J99" i="17"/>
  <c r="J67" i="17"/>
  <c r="J74" i="17"/>
  <c r="J90" i="17"/>
  <c r="J28" i="17"/>
  <c r="J30" i="17"/>
  <c r="J88" i="17"/>
  <c r="M37" i="17"/>
  <c r="M35" i="17"/>
  <c r="M161" i="17"/>
  <c r="M108" i="17"/>
  <c r="M128" i="17"/>
  <c r="M116" i="17"/>
  <c r="M90" i="17"/>
  <c r="M155" i="17"/>
  <c r="M100" i="17"/>
  <c r="M73" i="17"/>
  <c r="M78" i="17"/>
  <c r="M17" i="17"/>
  <c r="M121" i="17"/>
  <c r="M3" i="17"/>
  <c r="M93" i="17"/>
  <c r="M119" i="17"/>
  <c r="M60" i="17"/>
  <c r="M107" i="17"/>
  <c r="M32" i="17"/>
  <c r="M106" i="17"/>
  <c r="M135" i="17"/>
  <c r="J115" i="17"/>
  <c r="M61" i="17"/>
  <c r="M136" i="17"/>
  <c r="M75" i="17"/>
  <c r="M29" i="17"/>
  <c r="J92" i="17"/>
  <c r="J160" i="17"/>
  <c r="J116" i="17"/>
  <c r="J52" i="17"/>
  <c r="G2" i="17"/>
  <c r="J51" i="17"/>
  <c r="J147" i="17"/>
  <c r="J144" i="17"/>
  <c r="J5" i="17"/>
  <c r="J131" i="17"/>
  <c r="J109" i="17"/>
  <c r="G111" i="17"/>
  <c r="G156" i="17"/>
  <c r="G105" i="17"/>
  <c r="G145" i="17"/>
  <c r="G77" i="17"/>
  <c r="G86" i="17"/>
  <c r="G142" i="17"/>
  <c r="G64" i="17"/>
  <c r="G151" i="17"/>
  <c r="G117" i="17"/>
  <c r="J146" i="17"/>
  <c r="J63" i="17"/>
  <c r="J58" i="17"/>
  <c r="J108" i="17"/>
  <c r="J117" i="17"/>
  <c r="J107" i="17"/>
  <c r="J62" i="17"/>
  <c r="J130" i="17"/>
  <c r="J13" i="17"/>
  <c r="M47" i="17"/>
  <c r="M20" i="17"/>
  <c r="J93" i="17"/>
  <c r="M125" i="17"/>
  <c r="J12" i="17"/>
  <c r="J57" i="17"/>
  <c r="J82" i="17"/>
  <c r="G138" i="17"/>
  <c r="G101" i="17"/>
  <c r="J34" i="17"/>
  <c r="J127" i="17"/>
  <c r="M42" i="17"/>
  <c r="M38" i="17"/>
  <c r="M156" i="17"/>
  <c r="M91" i="17"/>
  <c r="M21" i="17"/>
  <c r="M57" i="17"/>
  <c r="M164" i="17"/>
  <c r="M126" i="17"/>
  <c r="M67" i="17"/>
  <c r="M109" i="17"/>
  <c r="M89" i="17"/>
  <c r="M115" i="17"/>
  <c r="M123" i="17"/>
  <c r="M96" i="17"/>
  <c r="M64" i="17"/>
  <c r="M99" i="17"/>
  <c r="M71" i="17"/>
  <c r="M139" i="17"/>
  <c r="M112" i="17"/>
  <c r="M85" i="17"/>
  <c r="M118" i="17"/>
  <c r="M83" i="17"/>
  <c r="M52" i="17"/>
  <c r="M33" i="17"/>
  <c r="M114" i="17"/>
  <c r="M158" i="17"/>
  <c r="M124" i="17"/>
  <c r="J122" i="17"/>
  <c r="J110" i="17"/>
  <c r="J150" i="17"/>
  <c r="G87" i="17"/>
  <c r="G128" i="17"/>
  <c r="G8" i="17"/>
  <c r="G118" i="17"/>
  <c r="G58" i="17"/>
  <c r="J159" i="17"/>
  <c r="J49" i="17"/>
  <c r="J15" i="17"/>
  <c r="M19" i="17"/>
  <c r="M53" i="17"/>
  <c r="M5" i="17"/>
  <c r="J133" i="17"/>
  <c r="M10" i="17"/>
  <c r="M150" i="17"/>
  <c r="M97" i="17"/>
  <c r="M70" i="17"/>
  <c r="M133" i="17"/>
  <c r="J19" i="17"/>
  <c r="J7" i="17"/>
  <c r="J103" i="17"/>
  <c r="J75" i="17"/>
  <c r="J81" i="17"/>
  <c r="J60" i="17"/>
  <c r="J113" i="17"/>
  <c r="J97" i="17"/>
  <c r="J70" i="17"/>
  <c r="G42" i="17"/>
  <c r="G59" i="17"/>
  <c r="G60" i="17"/>
  <c r="G112" i="17"/>
  <c r="G100" i="17"/>
  <c r="G23" i="17"/>
  <c r="G164" i="17"/>
  <c r="G47" i="17"/>
  <c r="G72" i="17"/>
  <c r="G121" i="17"/>
  <c r="G17" i="17"/>
  <c r="G40" i="17"/>
  <c r="G132" i="17"/>
  <c r="G9" i="17"/>
  <c r="G146" i="17"/>
  <c r="G135" i="17"/>
  <c r="G81" i="17"/>
  <c r="G30" i="17"/>
  <c r="J114" i="17"/>
  <c r="J40" i="17"/>
  <c r="J77" i="17"/>
  <c r="J141" i="17"/>
  <c r="J48" i="17"/>
  <c r="J20" i="17"/>
  <c r="M153" i="17"/>
  <c r="M25" i="17"/>
  <c r="M14" i="17"/>
  <c r="J59" i="17"/>
  <c r="J73" i="17"/>
  <c r="J85" i="17"/>
  <c r="M113" i="17"/>
  <c r="G131" i="17"/>
  <c r="G99" i="17"/>
  <c r="G70" i="17"/>
  <c r="M66" i="17"/>
  <c r="J140" i="17"/>
  <c r="M43" i="17"/>
  <c r="J126" i="17"/>
  <c r="M39" i="17"/>
  <c r="J120" i="17"/>
  <c r="J45" i="17"/>
  <c r="J89" i="17"/>
  <c r="J71" i="17"/>
  <c r="J145" i="17"/>
  <c r="J132" i="17"/>
  <c r="G80" i="17"/>
  <c r="G44" i="17"/>
  <c r="G161" i="17"/>
  <c r="G66" i="17"/>
  <c r="G122" i="17"/>
  <c r="G94" i="17"/>
  <c r="J23" i="17"/>
  <c r="J143" i="17"/>
  <c r="J4" i="17"/>
  <c r="J24" i="17"/>
  <c r="J18" i="17"/>
  <c r="J41" i="17"/>
  <c r="J138" i="17"/>
  <c r="J101" i="17"/>
  <c r="J26" i="17"/>
  <c r="M154" i="17"/>
  <c r="M137" i="17"/>
  <c r="J121" i="17"/>
  <c r="M49" i="17"/>
  <c r="M69" i="17"/>
  <c r="J164" i="17"/>
  <c r="J96" i="17"/>
  <c r="J91" i="17"/>
  <c r="J98" i="17"/>
  <c r="G90" i="17"/>
  <c r="G35" i="17"/>
  <c r="M147" i="17"/>
  <c r="M129" i="17"/>
  <c r="M12" i="17"/>
  <c r="M145" i="17"/>
  <c r="J22" i="17"/>
  <c r="J47" i="17"/>
  <c r="J118" i="17"/>
  <c r="G103" i="17"/>
  <c r="G102" i="17"/>
  <c r="G48" i="17"/>
  <c r="G88" i="17"/>
  <c r="M152" i="17"/>
  <c r="M122" i="17"/>
  <c r="M142" i="17"/>
  <c r="J64" i="17"/>
  <c r="M98" i="17"/>
  <c r="J149" i="17"/>
  <c r="M103" i="17"/>
  <c r="M120" i="17"/>
  <c r="M149" i="17"/>
  <c r="M45" i="17"/>
  <c r="J83" i="17"/>
  <c r="J156" i="17"/>
  <c r="J43" i="17"/>
  <c r="J153" i="17"/>
  <c r="J139" i="17"/>
  <c r="J135" i="17"/>
  <c r="J119" i="17"/>
  <c r="J152" i="17"/>
  <c r="J56" i="17"/>
  <c r="J129" i="17"/>
  <c r="G6" i="17"/>
  <c r="J17" i="17"/>
  <c r="J38" i="17"/>
  <c r="J35" i="17"/>
  <c r="J10" i="17"/>
  <c r="J8" i="17"/>
  <c r="J100" i="17"/>
  <c r="J76" i="17"/>
  <c r="J155" i="17"/>
  <c r="J80" i="17"/>
  <c r="J31" i="17"/>
  <c r="J94" i="17"/>
  <c r="J68" i="17"/>
  <c r="J72" i="17"/>
  <c r="M117" i="17"/>
  <c r="M8" i="17"/>
  <c r="M76" i="17"/>
  <c r="M110" i="17"/>
  <c r="J61" i="17"/>
  <c r="J106" i="17"/>
  <c r="J42" i="17"/>
  <c r="J53" i="17"/>
  <c r="J158" i="17"/>
  <c r="G127" i="17"/>
  <c r="G34" i="17"/>
  <c r="G114" i="17"/>
  <c r="G63" i="17"/>
  <c r="G24" i="17"/>
  <c r="G74" i="17"/>
  <c r="G96" i="17"/>
  <c r="G43" i="17"/>
  <c r="G32" i="17"/>
  <c r="G113" i="17"/>
  <c r="G65" i="17"/>
  <c r="G162" i="17"/>
  <c r="G109" i="17"/>
  <c r="G69" i="17"/>
  <c r="G76" i="17"/>
  <c r="G95" i="17"/>
  <c r="J69" i="17"/>
  <c r="J136" i="17"/>
  <c r="J36" i="17"/>
  <c r="J84" i="17"/>
  <c r="J157" i="17"/>
  <c r="J6" i="17"/>
  <c r="J65" i="17"/>
  <c r="M131" i="17"/>
  <c r="J37" i="17"/>
  <c r="M160" i="17"/>
  <c r="M144" i="17"/>
  <c r="M22" i="17"/>
  <c r="M36" i="17"/>
  <c r="J33" i="17"/>
  <c r="J78" i="17"/>
  <c r="J105" i="17"/>
  <c r="J32" i="17"/>
  <c r="G148" i="17"/>
  <c r="G19" i="17"/>
  <c r="M63" i="17"/>
  <c r="J25" i="17"/>
  <c r="M140" i="17"/>
  <c r="M15" i="17"/>
  <c r="M132" i="17"/>
  <c r="M159" i="17"/>
  <c r="M105" i="17"/>
  <c r="M51" i="17"/>
  <c r="M56" i="17"/>
  <c r="M34" i="17"/>
  <c r="M81" i="17"/>
  <c r="M59" i="17"/>
  <c r="M50" i="17"/>
  <c r="M82" i="17"/>
  <c r="M7" i="17"/>
  <c r="M146" i="17"/>
  <c r="J50" i="17"/>
  <c r="J124" i="17"/>
  <c r="J128" i="17"/>
  <c r="J112" i="17"/>
  <c r="J161" i="17"/>
  <c r="J39" i="17"/>
  <c r="J125" i="17"/>
  <c r="J66" i="17"/>
  <c r="J142" i="17"/>
  <c r="J137" i="17"/>
  <c r="J21" i="17"/>
  <c r="G11" i="17"/>
  <c r="G93" i="17"/>
  <c r="G139" i="17"/>
  <c r="G7" i="17"/>
  <c r="G129" i="17"/>
  <c r="G82" i="17"/>
  <c r="G159" i="17"/>
  <c r="G67" i="17"/>
  <c r="G158" i="17"/>
  <c r="G126" i="17"/>
  <c r="G15" i="17"/>
  <c r="G3" i="17"/>
  <c r="G125" i="17"/>
  <c r="G89" i="17"/>
  <c r="G36" i="17"/>
  <c r="G107" i="17"/>
  <c r="G38" i="17"/>
  <c r="G14" i="17"/>
  <c r="G41" i="17"/>
  <c r="G26" i="17"/>
  <c r="G153" i="17"/>
  <c r="J123" i="17"/>
  <c r="J3" i="17"/>
  <c r="J95" i="17"/>
  <c r="J46" i="17"/>
  <c r="J102" i="17"/>
  <c r="J151" i="17"/>
  <c r="J86" i="17"/>
  <c r="J11" i="17"/>
  <c r="J162" i="17"/>
  <c r="BE92" i="14"/>
  <c r="P92" i="17" s="1"/>
  <c r="BE122" i="14"/>
  <c r="BE144" i="14"/>
  <c r="P144" i="17" s="1"/>
  <c r="BE120" i="14"/>
  <c r="BE68" i="14"/>
  <c r="BE157" i="14"/>
  <c r="BE108" i="14"/>
  <c r="BE56" i="14"/>
  <c r="P56" i="17" s="1"/>
  <c r="BE55" i="14"/>
  <c r="BE27" i="14"/>
  <c r="BE138" i="14"/>
  <c r="BE164" i="14"/>
  <c r="P164" i="17" s="1"/>
  <c r="BE42" i="14"/>
  <c r="P42" i="17" s="1"/>
  <c r="BE8" i="14"/>
  <c r="P8" i="17" s="1"/>
  <c r="BE66" i="14"/>
  <c r="BE102" i="14"/>
  <c r="BE37" i="14"/>
  <c r="BE155" i="14"/>
  <c r="BE63" i="14"/>
  <c r="BE139" i="14"/>
  <c r="P139" i="17" s="1"/>
  <c r="BE163" i="14"/>
  <c r="P163" i="17" s="1"/>
  <c r="F160" i="17"/>
  <c r="F134" i="17"/>
  <c r="F87" i="17"/>
  <c r="F59" i="17"/>
  <c r="F31" i="17"/>
  <c r="F99" i="17"/>
  <c r="F51" i="17"/>
  <c r="F23" i="17"/>
  <c r="F109" i="17"/>
  <c r="F3" i="17"/>
  <c r="F127" i="17"/>
  <c r="F152" i="17"/>
  <c r="F128" i="17"/>
  <c r="F52" i="17"/>
  <c r="F24" i="17"/>
  <c r="F74" i="17"/>
  <c r="F148" i="17"/>
  <c r="F72" i="17"/>
  <c r="F16" i="17"/>
  <c r="F84" i="17"/>
  <c r="F142" i="17"/>
  <c r="F118" i="17"/>
  <c r="F66" i="17"/>
  <c r="F129" i="17"/>
  <c r="F159" i="17"/>
  <c r="F133" i="17"/>
  <c r="F86" i="17"/>
  <c r="F58" i="17"/>
  <c r="F30" i="17"/>
  <c r="F56" i="17"/>
  <c r="F154" i="17"/>
  <c r="F130" i="17"/>
  <c r="F106" i="17"/>
  <c r="F81" i="17"/>
  <c r="F124" i="17"/>
  <c r="F98" i="17"/>
  <c r="F71" i="17"/>
  <c r="F43" i="17"/>
  <c r="F15" i="17"/>
  <c r="F151" i="17"/>
  <c r="F92" i="17"/>
  <c r="F38" i="17"/>
  <c r="F141" i="17"/>
  <c r="F117" i="17"/>
  <c r="F94" i="17"/>
  <c r="F65" i="17"/>
  <c r="F36" i="17"/>
  <c r="F139" i="17"/>
  <c r="F162" i="17"/>
  <c r="F107" i="17"/>
  <c r="F82" i="17"/>
  <c r="F54" i="17"/>
  <c r="F126" i="17"/>
  <c r="F73" i="17"/>
  <c r="F17" i="17"/>
  <c r="F42" i="17"/>
  <c r="F155" i="17"/>
  <c r="F76" i="17"/>
  <c r="F47" i="17"/>
  <c r="F20" i="17"/>
  <c r="F112" i="17"/>
  <c r="F144" i="17"/>
  <c r="F120" i="17"/>
  <c r="F39" i="17"/>
  <c r="F53" i="17"/>
  <c r="F149" i="17"/>
  <c r="F121" i="17"/>
  <c r="F68" i="17"/>
  <c r="F40" i="17"/>
  <c r="F123" i="17"/>
  <c r="F137" i="17"/>
  <c r="F161" i="17"/>
  <c r="F136" i="17"/>
  <c r="F113" i="17"/>
  <c r="F89" i="17"/>
  <c r="F61" i="17"/>
  <c r="F33" i="17"/>
  <c r="F22" i="17"/>
  <c r="F138" i="17"/>
  <c r="F91" i="17"/>
  <c r="F34" i="17"/>
  <c r="F115" i="17"/>
  <c r="F63" i="17"/>
  <c r="F122" i="17"/>
  <c r="F97" i="17"/>
  <c r="F41" i="17"/>
  <c r="F140" i="17"/>
  <c r="F116" i="17"/>
  <c r="F93" i="17"/>
  <c r="F64" i="17"/>
  <c r="F35" i="17"/>
  <c r="F9" i="17"/>
  <c r="F143" i="17"/>
  <c r="F11" i="17"/>
  <c r="F28" i="17"/>
  <c r="F100" i="17"/>
  <c r="F75" i="17"/>
  <c r="F19" i="17"/>
  <c r="F158" i="17"/>
  <c r="F132" i="17"/>
  <c r="F110" i="17"/>
  <c r="F85" i="17"/>
  <c r="F29" i="17"/>
  <c r="F4" i="17"/>
  <c r="F95" i="17"/>
  <c r="F135" i="17"/>
  <c r="F25" i="17"/>
  <c r="F157" i="17"/>
  <c r="F70" i="17"/>
  <c r="F14" i="17"/>
  <c r="F145" i="17"/>
  <c r="F114" i="17"/>
  <c r="F90" i="17"/>
  <c r="F6" i="17"/>
  <c r="F156" i="17"/>
  <c r="F83" i="17"/>
  <c r="F55" i="17"/>
  <c r="F27" i="17"/>
  <c r="F77" i="17"/>
  <c r="F150" i="17"/>
  <c r="F101" i="17"/>
  <c r="F48" i="17"/>
  <c r="F21" i="17"/>
  <c r="F67" i="17"/>
  <c r="F69" i="17"/>
  <c r="F13" i="17"/>
  <c r="F131" i="17"/>
  <c r="F108" i="17"/>
  <c r="F119" i="17"/>
  <c r="F32" i="17"/>
  <c r="F96" i="17"/>
  <c r="F12" i="17"/>
  <c r="F111" i="17"/>
  <c r="F5" i="17"/>
  <c r="F18" i="17"/>
  <c r="F10" i="17"/>
  <c r="F103" i="17"/>
  <c r="F78" i="17"/>
  <c r="F50" i="17"/>
  <c r="F163" i="17"/>
  <c r="F62" i="17"/>
  <c r="F7" i="17"/>
  <c r="F88" i="17"/>
  <c r="F46" i="17"/>
  <c r="F125" i="17"/>
  <c r="F146" i="17"/>
  <c r="F80" i="17"/>
  <c r="F102" i="17"/>
  <c r="F49" i="17"/>
  <c r="F45" i="17"/>
  <c r="F60" i="17"/>
  <c r="F164" i="17"/>
  <c r="F104" i="17"/>
  <c r="F79" i="17"/>
  <c r="F8" i="17"/>
  <c r="F37" i="17"/>
  <c r="F44" i="17"/>
  <c r="F26" i="17"/>
  <c r="F153" i="17"/>
  <c r="F57" i="17"/>
  <c r="F105" i="17"/>
  <c r="F147" i="17"/>
  <c r="BA163" i="14"/>
  <c r="M163" i="17"/>
  <c r="BA41" i="14"/>
  <c r="M41" i="17"/>
  <c r="BA4" i="14"/>
  <c r="M4" i="17"/>
  <c r="BA84" i="14"/>
  <c r="M84" i="17"/>
  <c r="BA77" i="14"/>
  <c r="M77" i="17"/>
  <c r="BA44" i="14"/>
  <c r="M44" i="17"/>
  <c r="BA80" i="14"/>
  <c r="M80" i="17"/>
  <c r="BA26" i="14"/>
  <c r="M26" i="17"/>
  <c r="S81" i="17"/>
  <c r="P81" i="17"/>
  <c r="S53" i="17"/>
  <c r="P53" i="17"/>
  <c r="S121" i="17"/>
  <c r="P121" i="17"/>
  <c r="S75" i="17"/>
  <c r="P75" i="17"/>
  <c r="S45" i="17"/>
  <c r="P45" i="17"/>
  <c r="S110" i="17"/>
  <c r="P110" i="17"/>
  <c r="S91" i="17"/>
  <c r="P91" i="17"/>
  <c r="S39" i="17"/>
  <c r="P39" i="17"/>
  <c r="S38" i="17"/>
  <c r="P38" i="17"/>
  <c r="S30" i="17"/>
  <c r="P30" i="17"/>
  <c r="S79" i="17"/>
  <c r="P79" i="17"/>
  <c r="S148" i="17"/>
  <c r="P148" i="17"/>
  <c r="S72" i="17"/>
  <c r="P72" i="17"/>
  <c r="S28" i="17"/>
  <c r="S117" i="17"/>
  <c r="P117" i="17"/>
  <c r="S65" i="17"/>
  <c r="P65" i="17"/>
  <c r="S3" i="17"/>
  <c r="P3" i="17"/>
  <c r="S109" i="17"/>
  <c r="S80" i="17"/>
  <c r="S89" i="17"/>
  <c r="P89" i="17"/>
  <c r="S88" i="17"/>
  <c r="P88" i="17"/>
  <c r="BA46" i="14"/>
  <c r="M46" i="17"/>
  <c r="BA127" i="14"/>
  <c r="M127" i="17"/>
  <c r="BA143" i="14"/>
  <c r="M143" i="17"/>
  <c r="BA6" i="14"/>
  <c r="M6" i="17"/>
  <c r="S98" i="17"/>
  <c r="P98" i="17"/>
  <c r="S25" i="17"/>
  <c r="P25" i="17"/>
  <c r="S97" i="17"/>
  <c r="P97" i="17"/>
  <c r="S46" i="17"/>
  <c r="P46" i="17"/>
  <c r="S18" i="17"/>
  <c r="P18" i="17"/>
  <c r="S6" i="17"/>
  <c r="P6" i="17"/>
  <c r="S85" i="17"/>
  <c r="P85" i="17"/>
  <c r="S62" i="17"/>
  <c r="P62" i="17"/>
  <c r="S12" i="17"/>
  <c r="P12" i="17"/>
  <c r="S11" i="17"/>
  <c r="P11" i="17"/>
  <c r="S51" i="17"/>
  <c r="P51" i="17"/>
  <c r="S77" i="17"/>
  <c r="P77" i="17"/>
  <c r="S125" i="17"/>
  <c r="P125" i="17"/>
  <c r="S101" i="17"/>
  <c r="S44" i="17"/>
  <c r="P44" i="17"/>
  <c r="S144" i="17"/>
  <c r="S36" i="17"/>
  <c r="P36" i="17"/>
  <c r="S159" i="17"/>
  <c r="P159" i="17"/>
  <c r="S154" i="17"/>
  <c r="P154" i="17"/>
  <c r="S52" i="17"/>
  <c r="P52" i="17"/>
  <c r="S108" i="17"/>
  <c r="S61" i="17"/>
  <c r="S60" i="17"/>
  <c r="BA30" i="14"/>
  <c r="M30" i="17"/>
  <c r="BA86" i="14"/>
  <c r="M86" i="17"/>
  <c r="BA16" i="14"/>
  <c r="M16" i="17"/>
  <c r="BA157" i="14"/>
  <c r="M157" i="17"/>
  <c r="BA134" i="14"/>
  <c r="M134" i="17"/>
  <c r="BA94" i="14"/>
  <c r="M94" i="17"/>
  <c r="BA138" i="14"/>
  <c r="M138" i="17"/>
  <c r="S71" i="17"/>
  <c r="P71" i="17"/>
  <c r="S69" i="17"/>
  <c r="P69" i="17"/>
  <c r="S19" i="17"/>
  <c r="P19" i="17"/>
  <c r="S146" i="17"/>
  <c r="P146" i="17"/>
  <c r="S57" i="17"/>
  <c r="P57" i="17"/>
  <c r="S34" i="17"/>
  <c r="P34" i="17"/>
  <c r="S156" i="17"/>
  <c r="P156" i="17"/>
  <c r="S128" i="17"/>
  <c r="P128" i="17"/>
  <c r="S23" i="17"/>
  <c r="P23" i="17"/>
  <c r="S16" i="17"/>
  <c r="P16" i="17"/>
  <c r="S120" i="17"/>
  <c r="P120" i="17"/>
  <c r="S10" i="17"/>
  <c r="P10" i="17"/>
  <c r="S133" i="17"/>
  <c r="P133" i="17"/>
  <c r="S130" i="17"/>
  <c r="P130" i="17"/>
  <c r="S24" i="17"/>
  <c r="S83" i="17"/>
  <c r="P83" i="17"/>
  <c r="S33" i="17"/>
  <c r="P33" i="17"/>
  <c r="S32" i="17"/>
  <c r="P32" i="17"/>
  <c r="BA148" i="14"/>
  <c r="M148" i="17"/>
  <c r="BA55" i="14"/>
  <c r="M55" i="17"/>
  <c r="BA79" i="14"/>
  <c r="M79" i="17"/>
  <c r="BA54" i="14"/>
  <c r="M54" i="17"/>
  <c r="BA68" i="14"/>
  <c r="M68" i="17"/>
  <c r="BA141" i="14"/>
  <c r="M141" i="17"/>
  <c r="BA28" i="14"/>
  <c r="M28" i="17"/>
  <c r="BA62" i="14"/>
  <c r="M62" i="17"/>
  <c r="S43" i="17"/>
  <c r="P43" i="17"/>
  <c r="S93" i="17"/>
  <c r="P93" i="17"/>
  <c r="S41" i="17"/>
  <c r="P41" i="17"/>
  <c r="S84" i="17"/>
  <c r="P84" i="17"/>
  <c r="S161" i="17"/>
  <c r="P161" i="17"/>
  <c r="S87" i="17"/>
  <c r="P87" i="17"/>
  <c r="S29" i="17"/>
  <c r="P29" i="17"/>
  <c r="S7" i="17"/>
  <c r="P7" i="17"/>
  <c r="S49" i="17"/>
  <c r="P49" i="17"/>
  <c r="S131" i="17"/>
  <c r="P131" i="17"/>
  <c r="S73" i="17"/>
  <c r="P73" i="17"/>
  <c r="S48" i="17"/>
  <c r="S163" i="17"/>
  <c r="S107" i="17"/>
  <c r="S103" i="17"/>
  <c r="P103" i="17"/>
  <c r="BA162" i="14"/>
  <c r="M162" i="17"/>
  <c r="BA24" i="14"/>
  <c r="M24" i="17"/>
  <c r="BA130" i="14"/>
  <c r="M130" i="17"/>
  <c r="BA48" i="14"/>
  <c r="M48" i="17"/>
  <c r="BA58" i="14"/>
  <c r="M58" i="17"/>
  <c r="BA151" i="14"/>
  <c r="M151" i="17"/>
  <c r="BA111" i="14"/>
  <c r="M111" i="17"/>
  <c r="BA102" i="14"/>
  <c r="M102" i="17"/>
  <c r="BA23" i="14"/>
  <c r="M23" i="17"/>
  <c r="BA31" i="14"/>
  <c r="M31" i="17"/>
  <c r="S15" i="17"/>
  <c r="P15" i="17"/>
  <c r="S64" i="17"/>
  <c r="P64" i="17"/>
  <c r="S13" i="17"/>
  <c r="P13" i="17"/>
  <c r="S152" i="17"/>
  <c r="P152" i="17"/>
  <c r="S136" i="17"/>
  <c r="P136" i="17"/>
  <c r="S59" i="17"/>
  <c r="P59" i="17"/>
  <c r="S4" i="17"/>
  <c r="P4" i="17"/>
  <c r="S143" i="17"/>
  <c r="P143" i="17"/>
  <c r="S140" i="17"/>
  <c r="P140" i="17"/>
  <c r="S14" i="17"/>
  <c r="P14" i="17"/>
  <c r="S21" i="17"/>
  <c r="P21" i="17"/>
  <c r="S147" i="17"/>
  <c r="P147" i="17"/>
  <c r="S164" i="17"/>
  <c r="S42" i="17"/>
  <c r="S82" i="17"/>
  <c r="P82" i="17"/>
  <c r="S78" i="17"/>
  <c r="P78" i="17"/>
  <c r="BA72" i="14"/>
  <c r="M72" i="17"/>
  <c r="BA95" i="14"/>
  <c r="M95" i="17"/>
  <c r="BA18" i="14"/>
  <c r="M18" i="17"/>
  <c r="BA27" i="14"/>
  <c r="M27" i="17"/>
  <c r="BA87" i="14"/>
  <c r="M87" i="17"/>
  <c r="BA65" i="14"/>
  <c r="M65" i="17"/>
  <c r="S153" i="17"/>
  <c r="P153" i="17"/>
  <c r="S134" i="17"/>
  <c r="P134" i="17"/>
  <c r="S35" i="17"/>
  <c r="P35" i="17"/>
  <c r="S126" i="17"/>
  <c r="P126" i="17"/>
  <c r="S113" i="17"/>
  <c r="P113" i="17"/>
  <c r="S31" i="17"/>
  <c r="P31" i="17"/>
  <c r="S162" i="17"/>
  <c r="P162" i="17"/>
  <c r="S119" i="17"/>
  <c r="P119" i="17"/>
  <c r="S118" i="17"/>
  <c r="P118" i="17"/>
  <c r="S116" i="17"/>
  <c r="P116" i="17"/>
  <c r="S158" i="17"/>
  <c r="P158" i="17"/>
  <c r="S151" i="17"/>
  <c r="P151" i="17"/>
  <c r="S76" i="17"/>
  <c r="P76" i="17"/>
  <c r="S17" i="17"/>
  <c r="P17" i="17"/>
  <c r="S123" i="17"/>
  <c r="S40" i="17"/>
  <c r="S139" i="17"/>
  <c r="S54" i="17"/>
  <c r="S50" i="17"/>
  <c r="P50" i="17"/>
  <c r="S160" i="17"/>
  <c r="S8" i="17"/>
  <c r="BA9" i="14"/>
  <c r="M9" i="17"/>
  <c r="S129" i="17"/>
  <c r="P129" i="17"/>
  <c r="S105" i="17"/>
  <c r="P105" i="17"/>
  <c r="S9" i="17"/>
  <c r="P9" i="17"/>
  <c r="S127" i="17"/>
  <c r="P127" i="17"/>
  <c r="S99" i="17"/>
  <c r="P99" i="17"/>
  <c r="S90" i="17"/>
  <c r="P90" i="17"/>
  <c r="S5" i="17"/>
  <c r="P5" i="17"/>
  <c r="S137" i="17"/>
  <c r="P137" i="17"/>
  <c r="S96" i="17"/>
  <c r="P96" i="17"/>
  <c r="S95" i="17"/>
  <c r="P95" i="17"/>
  <c r="S86" i="17"/>
  <c r="P86" i="17"/>
  <c r="S132" i="17"/>
  <c r="P132" i="17"/>
  <c r="S47" i="17"/>
  <c r="P47" i="17"/>
  <c r="S122" i="17"/>
  <c r="S124" i="17"/>
  <c r="P124" i="17"/>
  <c r="S115" i="17"/>
  <c r="S26" i="17"/>
  <c r="P26" i="17"/>
  <c r="S22" i="17"/>
  <c r="P22" i="17"/>
  <c r="S135" i="17"/>
  <c r="P135" i="17"/>
  <c r="S142" i="17"/>
  <c r="P142" i="17"/>
  <c r="BA40" i="14"/>
  <c r="M40" i="17"/>
  <c r="BA88" i="14"/>
  <c r="M88" i="17"/>
  <c r="BA101" i="14"/>
  <c r="M101" i="17"/>
  <c r="BA11" i="14"/>
  <c r="M11" i="17"/>
  <c r="BA74" i="14"/>
  <c r="M74" i="17"/>
  <c r="BA104" i="14"/>
  <c r="M104" i="17"/>
  <c r="BA13" i="14"/>
  <c r="M13" i="17"/>
  <c r="S106" i="17"/>
  <c r="P106" i="17"/>
  <c r="S145" i="17"/>
  <c r="P145" i="17"/>
  <c r="S100" i="17"/>
  <c r="P100" i="17"/>
  <c r="S74" i="17"/>
  <c r="P74" i="17"/>
  <c r="S70" i="17"/>
  <c r="P70" i="17"/>
  <c r="S114" i="17"/>
  <c r="P114" i="17"/>
  <c r="S67" i="17"/>
  <c r="P67" i="17"/>
  <c r="S58" i="17"/>
  <c r="P58" i="17"/>
  <c r="S104" i="17"/>
  <c r="P104" i="17"/>
  <c r="S150" i="17"/>
  <c r="P150" i="17"/>
  <c r="S20" i="17"/>
  <c r="P20" i="17"/>
  <c r="S149" i="17"/>
  <c r="P149" i="17"/>
  <c r="S141" i="17"/>
  <c r="P141" i="17"/>
  <c r="S94" i="17"/>
  <c r="P94" i="17"/>
  <c r="S92" i="17"/>
  <c r="S56" i="17"/>
  <c r="S112" i="17"/>
  <c r="S111" i="17"/>
  <c r="P111" i="17"/>
  <c r="BA34" i="14"/>
  <c r="BA15" i="14"/>
  <c r="BA159" i="14"/>
  <c r="BA49" i="14"/>
  <c r="BA78" i="14"/>
  <c r="BA107" i="14"/>
  <c r="BA63" i="14"/>
  <c r="BA108" i="14"/>
  <c r="BA90" i="14"/>
  <c r="BA117" i="14"/>
  <c r="BA146" i="14"/>
  <c r="BA53" i="14"/>
  <c r="BA100" i="14"/>
  <c r="BA38" i="14"/>
  <c r="BA8" i="14"/>
  <c r="BA35" i="14"/>
  <c r="BA10" i="14"/>
  <c r="BA155" i="14"/>
  <c r="BA76" i="14"/>
  <c r="BA139" i="14"/>
  <c r="BA118" i="14"/>
  <c r="BA69" i="14"/>
  <c r="BA136" i="14"/>
  <c r="BA36" i="14"/>
  <c r="BA106" i="14"/>
  <c r="BA99" i="14"/>
  <c r="BA42" i="14"/>
  <c r="BA67" i="14"/>
  <c r="BA32" i="14"/>
  <c r="BA158" i="14"/>
  <c r="BA56" i="14"/>
  <c r="BA129" i="14"/>
  <c r="AL71" i="14"/>
  <c r="BA152" i="14"/>
  <c r="BA123" i="14"/>
  <c r="AL16" i="14"/>
  <c r="AL28" i="14"/>
  <c r="AL56" i="14"/>
  <c r="BA52" i="14"/>
  <c r="AL84" i="14"/>
  <c r="AL52" i="14"/>
  <c r="BA153" i="14"/>
  <c r="AL85" i="14"/>
  <c r="BA3" i="14"/>
  <c r="AL25" i="14"/>
  <c r="AL5" i="14"/>
  <c r="AL108" i="14"/>
  <c r="AL62" i="14"/>
  <c r="AL46" i="14"/>
  <c r="AL120" i="14"/>
  <c r="AL83" i="14"/>
  <c r="AL136" i="14"/>
  <c r="AL97" i="14"/>
  <c r="AL37" i="14"/>
  <c r="AL155" i="14"/>
  <c r="AL21" i="14"/>
  <c r="AL50" i="14"/>
  <c r="AL33" i="14"/>
  <c r="AL22" i="14"/>
  <c r="AL12" i="14"/>
  <c r="AL29" i="14"/>
  <c r="AL123" i="14"/>
  <c r="AL4" i="14"/>
  <c r="BA109" i="14"/>
  <c r="AL73" i="14"/>
  <c r="BA5" i="14"/>
  <c r="BA114" i="14"/>
  <c r="BA131" i="14"/>
  <c r="AL79" i="14"/>
  <c r="BA17" i="14"/>
  <c r="AL143" i="14"/>
  <c r="AL55" i="14"/>
  <c r="AL98" i="14"/>
  <c r="AL130" i="14"/>
  <c r="BA98" i="14"/>
  <c r="AL51" i="14"/>
  <c r="AL53" i="14"/>
  <c r="AL115" i="14"/>
  <c r="AL106" i="14"/>
  <c r="AL152" i="14"/>
  <c r="AL137" i="14"/>
  <c r="AL163" i="14"/>
  <c r="AL147" i="14"/>
  <c r="BA115" i="14"/>
  <c r="BA120" i="14"/>
  <c r="AL104" i="14"/>
  <c r="AL92" i="14"/>
  <c r="BA85" i="14"/>
  <c r="AL154" i="14"/>
  <c r="AL157" i="14"/>
  <c r="AL10" i="14"/>
  <c r="AL54" i="14"/>
  <c r="AL13" i="14"/>
  <c r="BA14" i="14"/>
  <c r="AL61" i="14"/>
  <c r="AL45" i="14"/>
  <c r="AL116" i="14"/>
  <c r="BA135" i="14"/>
  <c r="BA70" i="14"/>
  <c r="BA119" i="14"/>
  <c r="G2" i="14"/>
  <c r="AL149" i="14"/>
  <c r="AL75" i="14"/>
  <c r="AL31" i="14"/>
  <c r="AL39" i="14"/>
  <c r="AL141" i="14"/>
  <c r="AL150" i="14"/>
  <c r="AL27" i="14"/>
  <c r="AL119" i="14"/>
  <c r="AL49" i="14"/>
  <c r="AL91" i="14"/>
  <c r="AL78" i="14"/>
  <c r="AL20" i="14"/>
  <c r="AL57" i="14"/>
  <c r="AL160" i="14"/>
  <c r="AL140" i="14"/>
  <c r="AL110" i="14"/>
  <c r="AL133" i="14"/>
  <c r="AL18" i="14"/>
  <c r="AL134" i="14"/>
  <c r="AL68" i="14"/>
  <c r="AL144" i="14"/>
  <c r="AL124" i="14"/>
  <c r="BA21" i="14"/>
  <c r="BA66" i="14"/>
  <c r="BA121" i="14"/>
  <c r="BA89" i="14"/>
  <c r="BA29" i="14"/>
  <c r="BA137" i="14"/>
  <c r="BA81" i="14"/>
  <c r="BA125" i="14"/>
  <c r="BA142" i="14"/>
  <c r="BA93" i="14"/>
  <c r="BA82" i="14"/>
  <c r="BA97" i="14"/>
  <c r="BA150" i="14"/>
  <c r="BA57" i="14"/>
  <c r="AW2" i="14"/>
  <c r="BA145" i="14"/>
  <c r="BA124" i="14"/>
  <c r="BA112" i="14"/>
  <c r="BA113" i="14"/>
  <c r="BA39" i="14"/>
  <c r="BA71" i="14"/>
  <c r="BA47" i="14"/>
  <c r="BA60" i="14"/>
  <c r="BA132" i="14"/>
  <c r="BA161" i="14"/>
  <c r="BA22" i="14"/>
  <c r="BA51" i="14"/>
  <c r="BA144" i="14"/>
  <c r="BA105" i="14"/>
  <c r="BA156" i="14"/>
  <c r="BA43" i="14"/>
  <c r="BA91" i="14"/>
  <c r="BA96" i="14"/>
  <c r="BA147" i="14"/>
  <c r="BA110" i="14"/>
  <c r="BA61" i="14"/>
  <c r="AK2" i="14"/>
  <c r="BA73" i="14"/>
  <c r="BA103" i="14"/>
  <c r="BA50" i="14"/>
  <c r="BA126" i="14"/>
  <c r="BA12" i="14"/>
  <c r="BA122" i="14"/>
  <c r="BA19" i="14"/>
  <c r="BA116" i="14"/>
  <c r="BA128" i="14"/>
  <c r="BA75" i="14"/>
  <c r="BA45" i="14"/>
  <c r="BA7" i="14"/>
  <c r="BA140" i="14"/>
  <c r="BA83" i="14"/>
  <c r="BA59" i="14"/>
  <c r="BA160" i="14"/>
  <c r="BA92" i="14"/>
  <c r="BA164" i="14"/>
  <c r="BA37" i="14"/>
  <c r="BA25" i="14"/>
  <c r="BA33" i="14"/>
  <c r="BA149" i="14"/>
  <c r="BA20" i="14"/>
  <c r="BA64" i="14"/>
  <c r="BA133" i="14"/>
  <c r="BA154" i="14"/>
  <c r="AZ2" i="14"/>
  <c r="K2" i="11"/>
  <c r="P108" i="17" l="1"/>
  <c r="P122" i="17"/>
  <c r="G49" i="17"/>
  <c r="G115" i="17"/>
  <c r="G108" i="17"/>
  <c r="G134" i="17"/>
  <c r="G78" i="17"/>
  <c r="G92" i="17"/>
  <c r="G152" i="17"/>
  <c r="G130" i="17"/>
  <c r="G29" i="17"/>
  <c r="G37" i="17"/>
  <c r="G52" i="17"/>
  <c r="S155" i="17"/>
  <c r="S138" i="17"/>
  <c r="G18" i="17"/>
  <c r="G91" i="17"/>
  <c r="G31" i="17"/>
  <c r="G45" i="17"/>
  <c r="G10" i="17"/>
  <c r="G104" i="17"/>
  <c r="G106" i="17"/>
  <c r="G98" i="17"/>
  <c r="G12" i="17"/>
  <c r="G97" i="17"/>
  <c r="G84" i="17"/>
  <c r="G71" i="17"/>
  <c r="S37" i="17"/>
  <c r="S157" i="17"/>
  <c r="S102" i="17"/>
  <c r="S27" i="17"/>
  <c r="S68" i="17"/>
  <c r="G73" i="17"/>
  <c r="G110" i="17"/>
  <c r="G119" i="17"/>
  <c r="G149" i="17"/>
  <c r="G61" i="17"/>
  <c r="G157" i="17"/>
  <c r="G53" i="17"/>
  <c r="G143" i="17"/>
  <c r="G22" i="17"/>
  <c r="G136" i="17"/>
  <c r="G5" i="17"/>
  <c r="P66" i="17"/>
  <c r="S55" i="17"/>
  <c r="G133" i="17"/>
  <c r="G140" i="17"/>
  <c r="G27" i="17"/>
  <c r="G147" i="17"/>
  <c r="G4" i="17"/>
  <c r="G33" i="17"/>
  <c r="G83" i="17"/>
  <c r="G25" i="17"/>
  <c r="G56" i="17"/>
  <c r="M2" i="17"/>
  <c r="G124" i="17"/>
  <c r="G160" i="17"/>
  <c r="G150" i="17"/>
  <c r="G13" i="17"/>
  <c r="G154" i="17"/>
  <c r="G163" i="17"/>
  <c r="G51" i="17"/>
  <c r="G50" i="17"/>
  <c r="G120" i="17"/>
  <c r="G28" i="17"/>
  <c r="G144" i="17"/>
  <c r="G57" i="17"/>
  <c r="G141" i="17"/>
  <c r="G137" i="17"/>
  <c r="G79" i="17"/>
  <c r="G21" i="17"/>
  <c r="G46" i="17"/>
  <c r="G85" i="17"/>
  <c r="G16" i="17"/>
  <c r="G75" i="17"/>
  <c r="G55" i="17"/>
  <c r="G68" i="17"/>
  <c r="G20" i="17"/>
  <c r="G39" i="17"/>
  <c r="G116" i="17"/>
  <c r="G54" i="17"/>
  <c r="G123" i="17"/>
  <c r="G155" i="17"/>
  <c r="G62" i="17"/>
  <c r="S63" i="17"/>
  <c r="P68" i="17"/>
  <c r="P102" i="17"/>
  <c r="P157" i="17"/>
  <c r="P27" i="17"/>
  <c r="P37" i="17"/>
  <c r="S66" i="17"/>
  <c r="P55" i="17"/>
  <c r="P63" i="17"/>
  <c r="P138" i="17"/>
  <c r="P155" i="17"/>
  <c r="H2" i="14"/>
  <c r="F2" i="17"/>
  <c r="N71" i="17"/>
  <c r="N52" i="17"/>
  <c r="N101" i="17"/>
  <c r="N9" i="17"/>
  <c r="N128" i="17"/>
  <c r="N142" i="17"/>
  <c r="N21" i="17"/>
  <c r="N14" i="17"/>
  <c r="N158" i="17"/>
  <c r="N139" i="17"/>
  <c r="N53" i="17"/>
  <c r="N49" i="17"/>
  <c r="N92" i="17"/>
  <c r="N78" i="17"/>
  <c r="N6" i="17"/>
  <c r="N73" i="17"/>
  <c r="N51" i="17"/>
  <c r="N145" i="17"/>
  <c r="N17" i="17"/>
  <c r="N3" i="17"/>
  <c r="N32" i="17"/>
  <c r="N76" i="17"/>
  <c r="N146" i="17"/>
  <c r="N159" i="17"/>
  <c r="N13" i="17"/>
  <c r="N74" i="17"/>
  <c r="N88" i="17"/>
  <c r="N87" i="17"/>
  <c r="N72" i="17"/>
  <c r="N48" i="17"/>
  <c r="N28" i="17"/>
  <c r="N79" i="17"/>
  <c r="N86" i="17"/>
  <c r="N143" i="17"/>
  <c r="N4" i="17"/>
  <c r="N56" i="17"/>
  <c r="N95" i="17"/>
  <c r="N102" i="17"/>
  <c r="N134" i="17"/>
  <c r="N84" i="17"/>
  <c r="N149" i="17"/>
  <c r="N25" i="17"/>
  <c r="N59" i="17"/>
  <c r="N126" i="17"/>
  <c r="N91" i="17"/>
  <c r="N22" i="17"/>
  <c r="N81" i="17"/>
  <c r="N119" i="17"/>
  <c r="N85" i="17"/>
  <c r="N98" i="17"/>
  <c r="N67" i="17"/>
  <c r="N155" i="17"/>
  <c r="N117" i="17"/>
  <c r="N15" i="17"/>
  <c r="N109" i="17"/>
  <c r="N36" i="17"/>
  <c r="N58" i="17"/>
  <c r="N46" i="17"/>
  <c r="N161" i="17"/>
  <c r="N57" i="17"/>
  <c r="N153" i="17"/>
  <c r="N10" i="17"/>
  <c r="N104" i="17"/>
  <c r="N40" i="17"/>
  <c r="N27" i="17"/>
  <c r="N31" i="17"/>
  <c r="N111" i="17"/>
  <c r="N130" i="17"/>
  <c r="N141" i="17"/>
  <c r="N55" i="17"/>
  <c r="N138" i="17"/>
  <c r="N157" i="17"/>
  <c r="N30" i="17"/>
  <c r="N26" i="17"/>
  <c r="N41" i="17"/>
  <c r="N20" i="17"/>
  <c r="N147" i="17"/>
  <c r="N66" i="17"/>
  <c r="N100" i="17"/>
  <c r="N33" i="17"/>
  <c r="N37" i="17"/>
  <c r="N83" i="17"/>
  <c r="N116" i="17"/>
  <c r="N50" i="17"/>
  <c r="N43" i="17"/>
  <c r="N113" i="17"/>
  <c r="N137" i="17"/>
  <c r="N70" i="17"/>
  <c r="N131" i="17"/>
  <c r="N123" i="17"/>
  <c r="N136" i="17"/>
  <c r="N90" i="17"/>
  <c r="N154" i="17"/>
  <c r="N140" i="17"/>
  <c r="N19" i="17"/>
  <c r="N132" i="17"/>
  <c r="N112" i="17"/>
  <c r="N150" i="17"/>
  <c r="N29" i="17"/>
  <c r="N135" i="17"/>
  <c r="N114" i="17"/>
  <c r="N152" i="17"/>
  <c r="N42" i="17"/>
  <c r="N35" i="17"/>
  <c r="N108" i="17"/>
  <c r="N75" i="17"/>
  <c r="N162" i="17"/>
  <c r="N62" i="17"/>
  <c r="N12" i="17"/>
  <c r="N144" i="17"/>
  <c r="N96" i="17"/>
  <c r="N39" i="17"/>
  <c r="N125" i="17"/>
  <c r="N89" i="17"/>
  <c r="N99" i="17"/>
  <c r="N69" i="17"/>
  <c r="N8" i="17"/>
  <c r="N63" i="17"/>
  <c r="N34" i="17"/>
  <c r="N11" i="17"/>
  <c r="N65" i="17"/>
  <c r="N18" i="17"/>
  <c r="N23" i="17"/>
  <c r="N151" i="17"/>
  <c r="N24" i="17"/>
  <c r="N68" i="17"/>
  <c r="N148" i="17"/>
  <c r="N94" i="17"/>
  <c r="N16" i="17"/>
  <c r="N127" i="17"/>
  <c r="N80" i="17"/>
  <c r="N77" i="17"/>
  <c r="N163" i="17"/>
  <c r="N93" i="17"/>
  <c r="N115" i="17"/>
  <c r="N54" i="17"/>
  <c r="N44" i="17"/>
  <c r="N160" i="17"/>
  <c r="N133" i="17"/>
  <c r="N7" i="17"/>
  <c r="N103" i="17"/>
  <c r="N61" i="17"/>
  <c r="N156" i="17"/>
  <c r="N60" i="17"/>
  <c r="N97" i="17"/>
  <c r="N5" i="17"/>
  <c r="N64" i="17"/>
  <c r="N164" i="17"/>
  <c r="N45" i="17"/>
  <c r="N122" i="17"/>
  <c r="N110" i="17"/>
  <c r="N105" i="17"/>
  <c r="N47" i="17"/>
  <c r="N124" i="17"/>
  <c r="N82" i="17"/>
  <c r="N121" i="17"/>
  <c r="N120" i="17"/>
  <c r="N129" i="17"/>
  <c r="N106" i="17"/>
  <c r="N118" i="17"/>
  <c r="N38" i="17"/>
  <c r="N107" i="17"/>
  <c r="J2" i="17"/>
  <c r="BE2" i="14"/>
  <c r="BA2" i="14"/>
  <c r="N2" i="17" l="1"/>
  <c r="S2" i="17"/>
  <c r="P2" i="17"/>
  <c r="AM2" i="14"/>
  <c r="BI2" i="14" l="1"/>
  <c r="H2" i="17"/>
  <c r="T2" i="17" l="1"/>
  <c r="J3" i="11" l="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K3" i="11"/>
  <c r="K28" i="11"/>
  <c r="K10" i="11" l="1"/>
  <c r="H10" i="14" s="1"/>
  <c r="K23" i="11"/>
  <c r="H28" i="14"/>
  <c r="H3" i="14"/>
  <c r="K36" i="11"/>
  <c r="K30" i="11"/>
  <c r="K16" i="11"/>
  <c r="G148" i="14"/>
  <c r="G141" i="14"/>
  <c r="G133" i="14"/>
  <c r="G117" i="14"/>
  <c r="G104" i="14"/>
  <c r="G94" i="14"/>
  <c r="G72" i="14"/>
  <c r="G65" i="14"/>
  <c r="G58" i="14"/>
  <c r="G36" i="14"/>
  <c r="G30" i="14"/>
  <c r="G23" i="14"/>
  <c r="G16" i="14"/>
  <c r="G10" i="14"/>
  <c r="G110" i="14"/>
  <c r="G151" i="14"/>
  <c r="G115" i="14"/>
  <c r="G70" i="14"/>
  <c r="G56" i="14"/>
  <c r="G49" i="14"/>
  <c r="G28" i="14"/>
  <c r="G14" i="14"/>
  <c r="G3" i="14"/>
  <c r="K14" i="11"/>
  <c r="K110" i="11"/>
  <c r="K70" i="11"/>
  <c r="K56" i="11"/>
  <c r="K49" i="11"/>
  <c r="K72" i="11"/>
  <c r="K65" i="11"/>
  <c r="K58" i="11"/>
  <c r="K141" i="11"/>
  <c r="K115" i="11"/>
  <c r="K164" i="11"/>
  <c r="G164" i="14"/>
  <c r="K157" i="11"/>
  <c r="G157" i="14"/>
  <c r="K147" i="11"/>
  <c r="G147" i="14"/>
  <c r="K139" i="11"/>
  <c r="G139" i="14"/>
  <c r="K123" i="11"/>
  <c r="G123" i="14"/>
  <c r="K109" i="11"/>
  <c r="G109" i="14"/>
  <c r="K117" i="11"/>
  <c r="K163" i="11"/>
  <c r="G163" i="14"/>
  <c r="K156" i="11"/>
  <c r="G156" i="14"/>
  <c r="K150" i="11"/>
  <c r="G150" i="14"/>
  <c r="K146" i="11"/>
  <c r="G146" i="14"/>
  <c r="K138" i="11"/>
  <c r="G138" i="14"/>
  <c r="K131" i="11"/>
  <c r="G131" i="14"/>
  <c r="K122" i="11"/>
  <c r="G122" i="14"/>
  <c r="K108" i="11"/>
  <c r="G108" i="14"/>
  <c r="K101" i="11"/>
  <c r="G101" i="14"/>
  <c r="K97" i="11"/>
  <c r="G97" i="14"/>
  <c r="K91" i="11"/>
  <c r="G91" i="14"/>
  <c r="K83" i="11"/>
  <c r="G83" i="14"/>
  <c r="K69" i="11"/>
  <c r="G69" i="14"/>
  <c r="K62" i="11"/>
  <c r="G62" i="14"/>
  <c r="K55" i="11"/>
  <c r="G55" i="14"/>
  <c r="K48" i="11"/>
  <c r="G48" i="14"/>
  <c r="K41" i="11"/>
  <c r="G41" i="14"/>
  <c r="K34" i="11"/>
  <c r="G34" i="14"/>
  <c r="K27" i="11"/>
  <c r="G27" i="14"/>
  <c r="K21" i="11"/>
  <c r="G21" i="14"/>
  <c r="K13" i="11"/>
  <c r="G13" i="14"/>
  <c r="K7" i="11"/>
  <c r="G7" i="14"/>
  <c r="K159" i="11"/>
  <c r="G159" i="14"/>
  <c r="K155" i="11"/>
  <c r="G155" i="14"/>
  <c r="K137" i="11"/>
  <c r="G137" i="14"/>
  <c r="K114" i="11"/>
  <c r="G114" i="14"/>
  <c r="K82" i="11"/>
  <c r="G82" i="14"/>
  <c r="K68" i="11"/>
  <c r="G68" i="14"/>
  <c r="K47" i="11"/>
  <c r="G47" i="14"/>
  <c r="K20" i="11"/>
  <c r="G20" i="14"/>
  <c r="K161" i="11"/>
  <c r="G161" i="14"/>
  <c r="K154" i="11"/>
  <c r="G154" i="14"/>
  <c r="K144" i="11"/>
  <c r="G144" i="14"/>
  <c r="K136" i="11"/>
  <c r="G136" i="14"/>
  <c r="K130" i="11"/>
  <c r="G130" i="14"/>
  <c r="K120" i="11"/>
  <c r="G120" i="14"/>
  <c r="K113" i="11"/>
  <c r="G113" i="14"/>
  <c r="K106" i="11"/>
  <c r="G106" i="14"/>
  <c r="K100" i="11"/>
  <c r="G100" i="14"/>
  <c r="K96" i="11"/>
  <c r="G96" i="14"/>
  <c r="K89" i="11"/>
  <c r="G89" i="14"/>
  <c r="K81" i="11"/>
  <c r="G81" i="14"/>
  <c r="K75" i="11"/>
  <c r="G75" i="14"/>
  <c r="K67" i="11"/>
  <c r="G67" i="14"/>
  <c r="K61" i="11"/>
  <c r="G61" i="14"/>
  <c r="K46" i="11"/>
  <c r="G46" i="14"/>
  <c r="K39" i="11"/>
  <c r="G39" i="14"/>
  <c r="K33" i="11"/>
  <c r="G33" i="14"/>
  <c r="K19" i="11"/>
  <c r="G19" i="14"/>
  <c r="K12" i="11"/>
  <c r="G12" i="14"/>
  <c r="K149" i="11"/>
  <c r="G149" i="14"/>
  <c r="K145" i="11"/>
  <c r="G145" i="14"/>
  <c r="K107" i="11"/>
  <c r="G107" i="14"/>
  <c r="K90" i="11"/>
  <c r="G90" i="14"/>
  <c r="K160" i="11"/>
  <c r="G160" i="14"/>
  <c r="K153" i="11"/>
  <c r="G153" i="14"/>
  <c r="K143" i="11"/>
  <c r="G143" i="14"/>
  <c r="K135" i="11"/>
  <c r="G135" i="14"/>
  <c r="K129" i="11"/>
  <c r="G129" i="14"/>
  <c r="K127" i="11"/>
  <c r="G127" i="14"/>
  <c r="K119" i="11"/>
  <c r="G119" i="14"/>
  <c r="K112" i="11"/>
  <c r="G112" i="14"/>
  <c r="K105" i="11"/>
  <c r="G105" i="14"/>
  <c r="K99" i="11"/>
  <c r="G99" i="14"/>
  <c r="K95" i="11"/>
  <c r="G95" i="14"/>
  <c r="K88" i="11"/>
  <c r="G88" i="14"/>
  <c r="K74" i="11"/>
  <c r="G74" i="14"/>
  <c r="K60" i="11"/>
  <c r="G60" i="14"/>
  <c r="K53" i="11"/>
  <c r="G53" i="14"/>
  <c r="K45" i="11"/>
  <c r="G45" i="14"/>
  <c r="K38" i="11"/>
  <c r="G38" i="14"/>
  <c r="K32" i="11"/>
  <c r="G32" i="14"/>
  <c r="K25" i="11"/>
  <c r="G25" i="14"/>
  <c r="K18" i="11"/>
  <c r="G18" i="14"/>
  <c r="K11" i="11"/>
  <c r="G11" i="14"/>
  <c r="K162" i="11"/>
  <c r="G162" i="14"/>
  <c r="K121" i="11"/>
  <c r="G121" i="14"/>
  <c r="K76" i="11"/>
  <c r="G76" i="14"/>
  <c r="K54" i="11"/>
  <c r="G54" i="14"/>
  <c r="K40" i="11"/>
  <c r="G40" i="14"/>
  <c r="K26" i="11"/>
  <c r="G26" i="14"/>
  <c r="K6" i="11"/>
  <c r="G6" i="14"/>
  <c r="K151" i="11"/>
  <c r="K104" i="11"/>
  <c r="K148" i="11"/>
  <c r="K152" i="11"/>
  <c r="G152" i="14"/>
  <c r="K142" i="11"/>
  <c r="G142" i="14"/>
  <c r="K134" i="11"/>
  <c r="G134" i="14"/>
  <c r="K128" i="11"/>
  <c r="G128" i="14"/>
  <c r="K126" i="11"/>
  <c r="G126" i="14"/>
  <c r="K118" i="11"/>
  <c r="G118" i="14"/>
  <c r="K111" i="11"/>
  <c r="G111" i="14"/>
  <c r="K87" i="11"/>
  <c r="G87" i="14"/>
  <c r="K80" i="11"/>
  <c r="G80" i="14"/>
  <c r="K73" i="11"/>
  <c r="G73" i="14"/>
  <c r="K66" i="11"/>
  <c r="G66" i="14"/>
  <c r="K59" i="11"/>
  <c r="G59" i="14"/>
  <c r="K52" i="11"/>
  <c r="G52" i="14"/>
  <c r="K37" i="11"/>
  <c r="G37" i="14"/>
  <c r="K31" i="11"/>
  <c r="G31" i="14"/>
  <c r="K24" i="11"/>
  <c r="G24" i="14"/>
  <c r="K17" i="11"/>
  <c r="G17" i="14"/>
  <c r="K5" i="11"/>
  <c r="G5" i="14"/>
  <c r="K86" i="11"/>
  <c r="G86" i="14"/>
  <c r="K51" i="11"/>
  <c r="G51" i="14"/>
  <c r="K44" i="11"/>
  <c r="G44" i="14"/>
  <c r="K125" i="11"/>
  <c r="G125" i="14"/>
  <c r="K79" i="11"/>
  <c r="G79" i="14"/>
  <c r="K133" i="11"/>
  <c r="K94" i="11"/>
  <c r="K158" i="11"/>
  <c r="G158" i="14"/>
  <c r="K140" i="11"/>
  <c r="G140" i="14"/>
  <c r="K132" i="11"/>
  <c r="G132" i="14"/>
  <c r="K124" i="11"/>
  <c r="G124" i="14"/>
  <c r="K116" i="11"/>
  <c r="G116" i="14"/>
  <c r="K103" i="11"/>
  <c r="G103" i="14"/>
  <c r="K98" i="11"/>
  <c r="G98" i="14"/>
  <c r="K93" i="11"/>
  <c r="G93" i="14"/>
  <c r="K85" i="11"/>
  <c r="G85" i="14"/>
  <c r="K78" i="11"/>
  <c r="G78" i="14"/>
  <c r="K71" i="11"/>
  <c r="G71" i="14"/>
  <c r="K64" i="11"/>
  <c r="G64" i="14"/>
  <c r="K57" i="11"/>
  <c r="G57" i="14"/>
  <c r="K50" i="11"/>
  <c r="G50" i="14"/>
  <c r="K43" i="11"/>
  <c r="G43" i="14"/>
  <c r="K35" i="11"/>
  <c r="G35" i="14"/>
  <c r="K29" i="11"/>
  <c r="G29" i="14"/>
  <c r="K22" i="11"/>
  <c r="G22" i="14"/>
  <c r="K15" i="11"/>
  <c r="G15" i="14"/>
  <c r="K9" i="11"/>
  <c r="G9" i="14"/>
  <c r="K4" i="11"/>
  <c r="G4" i="14"/>
  <c r="K102" i="11"/>
  <c r="G102" i="14"/>
  <c r="K92" i="11"/>
  <c r="G92" i="14"/>
  <c r="K84" i="11"/>
  <c r="G84" i="14"/>
  <c r="K77" i="11"/>
  <c r="G77" i="14"/>
  <c r="K63" i="11"/>
  <c r="G63" i="14"/>
  <c r="K42" i="11"/>
  <c r="G42" i="14"/>
  <c r="K8" i="11"/>
  <c r="G8" i="14"/>
  <c r="H23" i="14" l="1"/>
  <c r="H84" i="14"/>
  <c r="H9" i="14"/>
  <c r="H35" i="14"/>
  <c r="H64" i="14"/>
  <c r="H93" i="14"/>
  <c r="H124" i="14"/>
  <c r="H79" i="14"/>
  <c r="H51" i="14"/>
  <c r="H5" i="14"/>
  <c r="H31" i="14"/>
  <c r="H59" i="14"/>
  <c r="H87" i="14"/>
  <c r="H111" i="14"/>
  <c r="H134" i="14"/>
  <c r="H26" i="14"/>
  <c r="H76" i="14"/>
  <c r="H162" i="14"/>
  <c r="H25" i="14"/>
  <c r="H53" i="14"/>
  <c r="H105" i="14"/>
  <c r="H129" i="14"/>
  <c r="H153" i="14"/>
  <c r="H90" i="14"/>
  <c r="H149" i="14"/>
  <c r="H33" i="14"/>
  <c r="H61" i="14"/>
  <c r="H89" i="14"/>
  <c r="H113" i="14"/>
  <c r="H136" i="14"/>
  <c r="H161" i="14"/>
  <c r="H82" i="14"/>
  <c r="H155" i="14"/>
  <c r="H21" i="14"/>
  <c r="H48" i="14"/>
  <c r="H101" i="14"/>
  <c r="H150" i="14"/>
  <c r="H58" i="14"/>
  <c r="H123" i="14"/>
  <c r="H157" i="14"/>
  <c r="AM157" i="14" s="1"/>
  <c r="H65" i="14"/>
  <c r="H16" i="14"/>
  <c r="AM16" i="14" s="1"/>
  <c r="H42" i="14"/>
  <c r="AM42" i="14" s="1"/>
  <c r="H92" i="14"/>
  <c r="H15" i="14"/>
  <c r="H43" i="14"/>
  <c r="AM43" i="14" s="1"/>
  <c r="H71" i="14"/>
  <c r="AM71" i="14" s="1"/>
  <c r="H98" i="14"/>
  <c r="AM98" i="14" s="1"/>
  <c r="H125" i="14"/>
  <c r="H86" i="14"/>
  <c r="AM86" i="14" s="1"/>
  <c r="H37" i="14"/>
  <c r="H66" i="14"/>
  <c r="AM66" i="14" s="1"/>
  <c r="H118" i="14"/>
  <c r="AM118" i="14" s="1"/>
  <c r="H142" i="14"/>
  <c r="AM142" i="14" s="1"/>
  <c r="H148" i="14"/>
  <c r="H32" i="14"/>
  <c r="AM32" i="14" s="1"/>
  <c r="H60" i="14"/>
  <c r="H88" i="14"/>
  <c r="H112" i="14"/>
  <c r="H135" i="14"/>
  <c r="H160" i="14"/>
  <c r="AM160" i="14" s="1"/>
  <c r="H107" i="14"/>
  <c r="AM107" i="14" s="1"/>
  <c r="H12" i="14"/>
  <c r="AM12" i="14" s="1"/>
  <c r="H39" i="14"/>
  <c r="H67" i="14"/>
  <c r="AM67" i="14" s="1"/>
  <c r="H96" i="14"/>
  <c r="H120" i="14"/>
  <c r="H144" i="14"/>
  <c r="H20" i="14"/>
  <c r="AM20" i="14" s="1"/>
  <c r="H159" i="14"/>
  <c r="AM159" i="14" s="1"/>
  <c r="H27" i="14"/>
  <c r="H55" i="14"/>
  <c r="H83" i="14"/>
  <c r="H108" i="14"/>
  <c r="H131" i="14"/>
  <c r="H156" i="14"/>
  <c r="AM156" i="14" s="1"/>
  <c r="H72" i="14"/>
  <c r="H104" i="14"/>
  <c r="H164" i="14"/>
  <c r="H49" i="14"/>
  <c r="H30" i="14"/>
  <c r="AM30" i="14" s="1"/>
  <c r="H8" i="14"/>
  <c r="AM8" i="14" s="1"/>
  <c r="H63" i="14"/>
  <c r="H102" i="14"/>
  <c r="H22" i="14"/>
  <c r="H50" i="14"/>
  <c r="AM50" i="14" s="1"/>
  <c r="H78" i="14"/>
  <c r="AM78" i="14" s="1"/>
  <c r="H103" i="14"/>
  <c r="H132" i="14"/>
  <c r="H158" i="14"/>
  <c r="H17" i="14"/>
  <c r="AM17" i="14" s="1"/>
  <c r="H73" i="14"/>
  <c r="AM73" i="14" s="1"/>
  <c r="H126" i="14"/>
  <c r="H151" i="14"/>
  <c r="H40" i="14"/>
  <c r="H121" i="14"/>
  <c r="H11" i="14"/>
  <c r="H38" i="14"/>
  <c r="H95" i="14"/>
  <c r="H119" i="14"/>
  <c r="H143" i="14"/>
  <c r="H19" i="14"/>
  <c r="H46" i="14"/>
  <c r="H75" i="14"/>
  <c r="H100" i="14"/>
  <c r="H47" i="14"/>
  <c r="AM47" i="14" s="1"/>
  <c r="H114" i="14"/>
  <c r="H7" i="14"/>
  <c r="AM7" i="14" s="1"/>
  <c r="H34" i="14"/>
  <c r="H62" i="14"/>
  <c r="AM62" i="14" s="1"/>
  <c r="H91" i="14"/>
  <c r="H138" i="14"/>
  <c r="AM138" i="14" s="1"/>
  <c r="H163" i="14"/>
  <c r="AM163" i="14" s="1"/>
  <c r="H56" i="14"/>
  <c r="H94" i="14"/>
  <c r="H117" i="14"/>
  <c r="H139" i="14"/>
  <c r="H115" i="14"/>
  <c r="H70" i="14"/>
  <c r="H36" i="14"/>
  <c r="H77" i="14"/>
  <c r="H4" i="14"/>
  <c r="H29" i="14"/>
  <c r="H57" i="14"/>
  <c r="AM57" i="14" s="1"/>
  <c r="H85" i="14"/>
  <c r="H116" i="14"/>
  <c r="H140" i="14"/>
  <c r="H133" i="14"/>
  <c r="H44" i="14"/>
  <c r="AM44" i="14" s="1"/>
  <c r="H24" i="14"/>
  <c r="AM24" i="14" s="1"/>
  <c r="H52" i="14"/>
  <c r="H80" i="14"/>
  <c r="AM80" i="14" s="1"/>
  <c r="H128" i="14"/>
  <c r="H152" i="14"/>
  <c r="H6" i="14"/>
  <c r="H54" i="14"/>
  <c r="H18" i="14"/>
  <c r="H45" i="14"/>
  <c r="H74" i="14"/>
  <c r="H99" i="14"/>
  <c r="H127" i="14"/>
  <c r="AM127" i="14" s="1"/>
  <c r="H145" i="14"/>
  <c r="AM145" i="14" s="1"/>
  <c r="H81" i="14"/>
  <c r="H106" i="14"/>
  <c r="H130" i="14"/>
  <c r="H154" i="14"/>
  <c r="H68" i="14"/>
  <c r="H137" i="14"/>
  <c r="H13" i="14"/>
  <c r="H41" i="14"/>
  <c r="H69" i="14"/>
  <c r="H97" i="14"/>
  <c r="H122" i="14"/>
  <c r="H146" i="14"/>
  <c r="H141" i="14"/>
  <c r="H110" i="14"/>
  <c r="H109" i="14"/>
  <c r="H147" i="14"/>
  <c r="H14" i="14"/>
  <c r="AM28" i="14"/>
  <c r="AM36" i="14"/>
  <c r="AM10" i="14"/>
  <c r="AM23" i="14"/>
  <c r="AM3" i="14"/>
  <c r="AM64" i="14"/>
  <c r="AM35" i="14"/>
  <c r="BI10" i="14" l="1"/>
  <c r="BI71" i="14"/>
  <c r="BI80" i="14"/>
  <c r="BI44" i="14"/>
  <c r="BI73" i="14"/>
  <c r="BI67" i="14"/>
  <c r="BI98" i="14"/>
  <c r="BI157" i="14"/>
  <c r="BI42" i="14"/>
  <c r="BI35" i="14"/>
  <c r="BI36" i="14"/>
  <c r="BI86" i="14"/>
  <c r="BI57" i="14"/>
  <c r="BI66" i="14"/>
  <c r="BI50" i="14"/>
  <c r="BI8" i="14"/>
  <c r="BI32" i="14"/>
  <c r="BI156" i="14"/>
  <c r="BI28" i="14"/>
  <c r="BI145" i="14"/>
  <c r="BI64" i="14"/>
  <c r="BI43" i="14"/>
  <c r="BI20" i="14"/>
  <c r="BI3" i="14"/>
  <c r="BI17" i="14"/>
  <c r="BI30" i="14"/>
  <c r="BI159" i="14"/>
  <c r="BI12" i="14"/>
  <c r="BI142" i="14"/>
  <c r="BI16" i="14"/>
  <c r="BI138" i="14"/>
  <c r="BI78" i="14"/>
  <c r="BI24" i="14"/>
  <c r="BI23" i="14"/>
  <c r="BI160" i="14"/>
  <c r="BI127" i="14"/>
  <c r="BI7" i="14"/>
  <c r="BI163" i="14"/>
  <c r="BI62" i="14"/>
  <c r="BI47" i="14"/>
  <c r="BI107" i="14"/>
  <c r="BI118" i="14"/>
  <c r="T28" i="17"/>
  <c r="H28" i="17"/>
  <c r="H36" i="17"/>
  <c r="H16" i="17"/>
  <c r="H163" i="17"/>
  <c r="H157" i="17"/>
  <c r="H73" i="17"/>
  <c r="H42" i="17"/>
  <c r="H80" i="17"/>
  <c r="H62" i="17"/>
  <c r="T71" i="17"/>
  <c r="H71" i="17"/>
  <c r="H67" i="17"/>
  <c r="H35" i="17"/>
  <c r="H118" i="17"/>
  <c r="H8" i="17"/>
  <c r="H156" i="17"/>
  <c r="H17" i="17"/>
  <c r="H47" i="17"/>
  <c r="H145" i="17"/>
  <c r="H159" i="17"/>
  <c r="H86" i="17"/>
  <c r="H50" i="17"/>
  <c r="H127" i="17"/>
  <c r="H107" i="17"/>
  <c r="H12" i="17"/>
  <c r="H3" i="17"/>
  <c r="H24" i="17"/>
  <c r="H160" i="17"/>
  <c r="H98" i="17"/>
  <c r="H57" i="17"/>
  <c r="H44" i="17"/>
  <c r="H78" i="17"/>
  <c r="H20" i="17"/>
  <c r="H23" i="17"/>
  <c r="H32" i="17"/>
  <c r="H43" i="17"/>
  <c r="H30" i="17"/>
  <c r="H138" i="17"/>
  <c r="H7" i="17"/>
  <c r="H64" i="17"/>
  <c r="H66" i="17"/>
  <c r="H142" i="17"/>
  <c r="H10" i="17"/>
  <c r="AM106" i="14"/>
  <c r="AM135" i="14"/>
  <c r="AM99" i="14"/>
  <c r="AM55" i="14"/>
  <c r="AM124" i="14"/>
  <c r="AM102" i="14"/>
  <c r="AM148" i="14"/>
  <c r="AM45" i="14"/>
  <c r="AM77" i="14"/>
  <c r="AM79" i="14"/>
  <c r="AM60" i="14"/>
  <c r="AM48" i="14"/>
  <c r="AM149" i="14"/>
  <c r="AM121" i="14"/>
  <c r="AM164" i="14"/>
  <c r="AM74" i="14"/>
  <c r="AM38" i="14"/>
  <c r="AM49" i="14"/>
  <c r="AM75" i="14"/>
  <c r="AM128" i="14"/>
  <c r="AM31" i="14"/>
  <c r="AM120" i="14"/>
  <c r="AM158" i="14"/>
  <c r="AM126" i="14"/>
  <c r="AM63" i="14"/>
  <c r="AM108" i="14"/>
  <c r="AM112" i="14"/>
  <c r="AM83" i="14"/>
  <c r="AM95" i="14"/>
  <c r="AM88" i="14"/>
  <c r="AM100" i="14"/>
  <c r="AM61" i="14"/>
  <c r="AM22" i="14"/>
  <c r="AM91" i="14"/>
  <c r="AM19" i="14"/>
  <c r="AM96" i="14"/>
  <c r="AM84" i="14"/>
  <c r="AM97" i="14"/>
  <c r="AM114" i="14"/>
  <c r="AM58" i="14"/>
  <c r="AM103" i="14"/>
  <c r="AM137" i="14"/>
  <c r="AM141" i="14"/>
  <c r="AM123" i="14"/>
  <c r="AM150" i="14"/>
  <c r="AM40" i="14"/>
  <c r="AM151" i="14"/>
  <c r="AM72" i="14"/>
  <c r="AM161" i="14"/>
  <c r="AM104" i="14"/>
  <c r="AM54" i="14"/>
  <c r="AM143" i="14"/>
  <c r="AM37" i="14"/>
  <c r="AM125" i="14"/>
  <c r="AM34" i="14"/>
  <c r="AM46" i="14"/>
  <c r="AM18" i="14"/>
  <c r="AM92" i="14"/>
  <c r="AM131" i="14"/>
  <c r="AM144" i="14"/>
  <c r="AM94" i="14"/>
  <c r="AM152" i="14"/>
  <c r="AM105" i="14"/>
  <c r="AM15" i="14"/>
  <c r="AM162" i="14"/>
  <c r="AM11" i="14"/>
  <c r="AM134" i="14"/>
  <c r="AM27" i="14"/>
  <c r="AM39" i="14"/>
  <c r="AM65" i="14"/>
  <c r="AM52" i="14"/>
  <c r="AM14" i="14"/>
  <c r="AM53" i="14"/>
  <c r="AM41" i="14"/>
  <c r="AM4" i="14"/>
  <c r="AM26" i="14"/>
  <c r="AM101" i="14"/>
  <c r="AM146" i="14"/>
  <c r="AM116" i="14"/>
  <c r="AM154" i="14"/>
  <c r="AM133" i="14"/>
  <c r="AM9" i="14"/>
  <c r="AM87" i="14"/>
  <c r="AM155" i="14"/>
  <c r="AM51" i="14"/>
  <c r="AM153" i="14"/>
  <c r="AM113" i="14"/>
  <c r="AM85" i="14"/>
  <c r="AM90" i="14"/>
  <c r="AM76" i="14"/>
  <c r="AM5" i="14"/>
  <c r="AM89" i="14"/>
  <c r="AM122" i="14"/>
  <c r="AM69" i="14"/>
  <c r="AM81" i="14"/>
  <c r="AM110" i="14"/>
  <c r="AM115" i="14"/>
  <c r="AM29" i="14"/>
  <c r="AM129" i="14"/>
  <c r="AM21" i="14"/>
  <c r="AM33" i="14"/>
  <c r="AM13" i="14"/>
  <c r="AM111" i="14"/>
  <c r="AM147" i="14"/>
  <c r="AM82" i="14"/>
  <c r="AM132" i="14"/>
  <c r="AM140" i="14"/>
  <c r="AM68" i="14"/>
  <c r="AM6" i="14"/>
  <c r="AM93" i="14"/>
  <c r="AM109" i="14"/>
  <c r="AM25" i="14"/>
  <c r="AM59" i="14"/>
  <c r="AM136" i="14"/>
  <c r="AM139" i="14"/>
  <c r="AM130" i="14"/>
  <c r="AM119" i="14"/>
  <c r="AM117" i="14"/>
  <c r="AM70" i="14"/>
  <c r="AM56" i="14"/>
  <c r="T44" i="17" l="1"/>
  <c r="T80" i="17"/>
  <c r="T42" i="17"/>
  <c r="T50" i="17"/>
  <c r="T10" i="17"/>
  <c r="T30" i="17"/>
  <c r="T16" i="17"/>
  <c r="T156" i="17"/>
  <c r="T57" i="17"/>
  <c r="T66" i="17"/>
  <c r="T32" i="17"/>
  <c r="T3" i="17"/>
  <c r="T67" i="17"/>
  <c r="BI70" i="14"/>
  <c r="T70" i="17" s="1"/>
  <c r="BI74" i="14"/>
  <c r="BI45" i="14"/>
  <c r="BI135" i="14"/>
  <c r="BI90" i="14"/>
  <c r="T90" i="17" s="1"/>
  <c r="BI117" i="14"/>
  <c r="T117" i="17" s="1"/>
  <c r="BI119" i="14"/>
  <c r="BI140" i="14"/>
  <c r="BI112" i="14"/>
  <c r="T112" i="17" s="1"/>
  <c r="BI81" i="14"/>
  <c r="BI161" i="14"/>
  <c r="BI69" i="14"/>
  <c r="BI27" i="14"/>
  <c r="T27" i="17" s="1"/>
  <c r="BI72" i="14"/>
  <c r="BI63" i="14"/>
  <c r="BI148" i="14"/>
  <c r="BI130" i="14"/>
  <c r="T130" i="17" s="1"/>
  <c r="BI109" i="14"/>
  <c r="BI147" i="14"/>
  <c r="BI122" i="14"/>
  <c r="T122" i="17" s="1"/>
  <c r="BI113" i="14"/>
  <c r="BI154" i="14"/>
  <c r="BI53" i="14"/>
  <c r="BI134" i="14"/>
  <c r="T134" i="17" s="1"/>
  <c r="BI94" i="14"/>
  <c r="BI125" i="14"/>
  <c r="BI84" i="14"/>
  <c r="BI100" i="14"/>
  <c r="BI126" i="14"/>
  <c r="BI149" i="14"/>
  <c r="BI102" i="14"/>
  <c r="T64" i="17"/>
  <c r="T20" i="17"/>
  <c r="T98" i="17"/>
  <c r="T12" i="17"/>
  <c r="T86" i="17"/>
  <c r="T8" i="17"/>
  <c r="T73" i="17"/>
  <c r="BI59" i="14"/>
  <c r="BI4" i="14"/>
  <c r="BI114" i="14"/>
  <c r="BI33" i="14"/>
  <c r="BI46" i="14"/>
  <c r="BI61" i="14"/>
  <c r="BI106" i="14"/>
  <c r="T106" i="17" s="1"/>
  <c r="BI41" i="14"/>
  <c r="BI34" i="14"/>
  <c r="BI97" i="14"/>
  <c r="BI75" i="14"/>
  <c r="BI111" i="14"/>
  <c r="BI153" i="14"/>
  <c r="BI14" i="14"/>
  <c r="BI144" i="14"/>
  <c r="BI103" i="14"/>
  <c r="BI87" i="14"/>
  <c r="BI123" i="14"/>
  <c r="BI25" i="14"/>
  <c r="BI85" i="14"/>
  <c r="BI39" i="14"/>
  <c r="BI141" i="14"/>
  <c r="BI128" i="14"/>
  <c r="BI21" i="14"/>
  <c r="BI133" i="14"/>
  <c r="BI152" i="14"/>
  <c r="BI137" i="14"/>
  <c r="BI121" i="14"/>
  <c r="BI93" i="14"/>
  <c r="BI129" i="14"/>
  <c r="BI89" i="14"/>
  <c r="BI116" i="14"/>
  <c r="BI37" i="14"/>
  <c r="BI151" i="14"/>
  <c r="BI96" i="14"/>
  <c r="BI48" i="14"/>
  <c r="BI124" i="14"/>
  <c r="BI139" i="14"/>
  <c r="BI6" i="14"/>
  <c r="BI29" i="14"/>
  <c r="BI146" i="14"/>
  <c r="BI11" i="14"/>
  <c r="BI131" i="14"/>
  <c r="BI143" i="14"/>
  <c r="BI40" i="14"/>
  <c r="BI58" i="14"/>
  <c r="BI88" i="14"/>
  <c r="BI158" i="14"/>
  <c r="BI49" i="14"/>
  <c r="BI60" i="14"/>
  <c r="BI55" i="14"/>
  <c r="T142" i="17"/>
  <c r="T7" i="17"/>
  <c r="T23" i="17"/>
  <c r="T78" i="17"/>
  <c r="T160" i="17"/>
  <c r="T107" i="17"/>
  <c r="T159" i="17"/>
  <c r="T47" i="17"/>
  <c r="T118" i="17"/>
  <c r="T62" i="17"/>
  <c r="T157" i="17"/>
  <c r="T36" i="17"/>
  <c r="BI110" i="14"/>
  <c r="BI18" i="14"/>
  <c r="BI51" i="14"/>
  <c r="BI19" i="14"/>
  <c r="BI38" i="14"/>
  <c r="BI13" i="14"/>
  <c r="BI15" i="14"/>
  <c r="BI22" i="14"/>
  <c r="BI132" i="14"/>
  <c r="T132" i="17" s="1"/>
  <c r="BI9" i="14"/>
  <c r="BI105" i="14"/>
  <c r="BI108" i="14"/>
  <c r="T108" i="17" s="1"/>
  <c r="BI164" i="14"/>
  <c r="T164" i="17" s="1"/>
  <c r="BI82" i="14"/>
  <c r="BI136" i="14"/>
  <c r="T136" i="17" s="1"/>
  <c r="BI5" i="14"/>
  <c r="T5" i="17" s="1"/>
  <c r="BI101" i="14"/>
  <c r="BI52" i="14"/>
  <c r="BI162" i="14"/>
  <c r="BI92" i="14"/>
  <c r="T92" i="17" s="1"/>
  <c r="BI54" i="14"/>
  <c r="BI150" i="14"/>
  <c r="BI95" i="14"/>
  <c r="T95" i="17" s="1"/>
  <c r="BI120" i="14"/>
  <c r="T120" i="17" s="1"/>
  <c r="BI79" i="14"/>
  <c r="BI56" i="14"/>
  <c r="BI68" i="14"/>
  <c r="BI115" i="14"/>
  <c r="BI76" i="14"/>
  <c r="BI155" i="14"/>
  <c r="BI26" i="14"/>
  <c r="BI65" i="14"/>
  <c r="BI104" i="14"/>
  <c r="BI91" i="14"/>
  <c r="BI83" i="14"/>
  <c r="BI31" i="14"/>
  <c r="BI77" i="14"/>
  <c r="BI99" i="14"/>
  <c r="T138" i="17"/>
  <c r="T43" i="17"/>
  <c r="T24" i="17"/>
  <c r="T127" i="17"/>
  <c r="T145" i="17"/>
  <c r="T17" i="17"/>
  <c r="T35" i="17"/>
  <c r="T163" i="17"/>
  <c r="H164" i="17"/>
  <c r="H68" i="17"/>
  <c r="H115" i="17"/>
  <c r="H155" i="17"/>
  <c r="H26" i="17"/>
  <c r="H65" i="17"/>
  <c r="H104" i="17"/>
  <c r="H83" i="17"/>
  <c r="H70" i="17"/>
  <c r="H59" i="17"/>
  <c r="H140" i="17"/>
  <c r="H13" i="17"/>
  <c r="H110" i="17"/>
  <c r="H90" i="17"/>
  <c r="H87" i="17"/>
  <c r="H4" i="17"/>
  <c r="H15" i="17"/>
  <c r="H18" i="17"/>
  <c r="H123" i="17"/>
  <c r="H114" i="17"/>
  <c r="H22" i="17"/>
  <c r="H112" i="17"/>
  <c r="T74" i="17"/>
  <c r="H74" i="17"/>
  <c r="T45" i="17"/>
  <c r="H45" i="17"/>
  <c r="H135" i="17"/>
  <c r="H6" i="17"/>
  <c r="H25" i="17"/>
  <c r="H85" i="17"/>
  <c r="H105" i="17"/>
  <c r="H61" i="17"/>
  <c r="H108" i="17"/>
  <c r="H128" i="17"/>
  <c r="H132" i="17"/>
  <c r="H9" i="17"/>
  <c r="H46" i="17"/>
  <c r="H106" i="17"/>
  <c r="H119" i="17"/>
  <c r="H82" i="17"/>
  <c r="H21" i="17"/>
  <c r="H69" i="17"/>
  <c r="H133" i="17"/>
  <c r="H41" i="17"/>
  <c r="H27" i="17"/>
  <c r="H152" i="17"/>
  <c r="H34" i="17"/>
  <c r="H72" i="17"/>
  <c r="H137" i="17"/>
  <c r="H97" i="17"/>
  <c r="H63" i="17"/>
  <c r="H75" i="17"/>
  <c r="H121" i="17"/>
  <c r="H148" i="17"/>
  <c r="H117" i="17"/>
  <c r="H81" i="17"/>
  <c r="H39" i="17"/>
  <c r="H141" i="17"/>
  <c r="H147" i="17"/>
  <c r="H122" i="17"/>
  <c r="H154" i="17"/>
  <c r="H134" i="17"/>
  <c r="H125" i="17"/>
  <c r="H126" i="17"/>
  <c r="H149" i="17"/>
  <c r="H33" i="17"/>
  <c r="T161" i="17"/>
  <c r="H161" i="17"/>
  <c r="H130" i="17"/>
  <c r="H109" i="17"/>
  <c r="H113" i="17"/>
  <c r="T53" i="17"/>
  <c r="H53" i="17"/>
  <c r="H94" i="17"/>
  <c r="H84" i="17"/>
  <c r="H100" i="17"/>
  <c r="H102" i="17"/>
  <c r="H93" i="17"/>
  <c r="H111" i="17"/>
  <c r="H129" i="17"/>
  <c r="H89" i="17"/>
  <c r="H153" i="17"/>
  <c r="H116" i="17"/>
  <c r="H14" i="17"/>
  <c r="H144" i="17"/>
  <c r="H37" i="17"/>
  <c r="H151" i="17"/>
  <c r="H103" i="17"/>
  <c r="H96" i="17"/>
  <c r="H48" i="17"/>
  <c r="H124" i="17"/>
  <c r="H139" i="17"/>
  <c r="H131" i="17"/>
  <c r="H40" i="17"/>
  <c r="H158" i="17"/>
  <c r="H60" i="17"/>
  <c r="H55" i="17"/>
  <c r="H29" i="17"/>
  <c r="H146" i="17"/>
  <c r="H11" i="17"/>
  <c r="H143" i="17"/>
  <c r="H58" i="17"/>
  <c r="H88" i="17"/>
  <c r="H49" i="17"/>
  <c r="H136" i="17"/>
  <c r="H5" i="17"/>
  <c r="H51" i="17"/>
  <c r="H101" i="17"/>
  <c r="H52" i="17"/>
  <c r="H162" i="17"/>
  <c r="H92" i="17"/>
  <c r="H54" i="17"/>
  <c r="H150" i="17"/>
  <c r="H19" i="17"/>
  <c r="H95" i="17"/>
  <c r="H120" i="17"/>
  <c r="H38" i="17"/>
  <c r="H79" i="17"/>
  <c r="H56" i="17"/>
  <c r="H76" i="17"/>
  <c r="H91" i="17"/>
  <c r="H31" i="17"/>
  <c r="H77" i="17"/>
  <c r="H99" i="17"/>
  <c r="T69" i="17" l="1"/>
  <c r="T97" i="17"/>
  <c r="T148" i="17"/>
  <c r="T39" i="17"/>
  <c r="T102" i="17"/>
  <c r="T59" i="17"/>
  <c r="T100" i="17"/>
  <c r="T75" i="17"/>
  <c r="T34" i="17"/>
  <c r="T85" i="17"/>
  <c r="T33" i="17"/>
  <c r="T25" i="17"/>
  <c r="T126" i="17"/>
  <c r="T154" i="17"/>
  <c r="T63" i="17"/>
  <c r="T125" i="17"/>
  <c r="T147" i="17"/>
  <c r="T61" i="17"/>
  <c r="T14" i="17"/>
  <c r="T119" i="17"/>
  <c r="T105" i="17"/>
  <c r="T87" i="17"/>
  <c r="T81" i="17"/>
  <c r="T9" i="17"/>
  <c r="T13" i="17"/>
  <c r="T101" i="17"/>
  <c r="T54" i="17"/>
  <c r="T82" i="17"/>
  <c r="T15" i="17"/>
  <c r="T52" i="17"/>
  <c r="T79" i="17"/>
  <c r="T150" i="17"/>
  <c r="T135" i="17"/>
  <c r="T153" i="17"/>
  <c r="T6" i="17"/>
  <c r="T114" i="17"/>
  <c r="T137" i="17"/>
  <c r="T129" i="17"/>
  <c r="T37" i="17"/>
  <c r="T103" i="17"/>
  <c r="T128" i="17"/>
  <c r="T93" i="17"/>
  <c r="T140" i="17"/>
  <c r="T21" i="17"/>
  <c r="T111" i="17"/>
  <c r="T116" i="17"/>
  <c r="T22" i="17"/>
  <c r="T162" i="17"/>
  <c r="T152" i="17"/>
  <c r="T72" i="17"/>
  <c r="T41" i="17"/>
  <c r="T149" i="17"/>
  <c r="T141" i="17"/>
  <c r="T46" i="17"/>
  <c r="T144" i="17"/>
  <c r="T84" i="17"/>
  <c r="T113" i="17"/>
  <c r="T121" i="17"/>
  <c r="T123" i="17"/>
  <c r="T94" i="17"/>
  <c r="T109" i="17"/>
  <c r="T4" i="17"/>
  <c r="T58" i="17"/>
  <c r="T29" i="17"/>
  <c r="T143" i="17"/>
  <c r="T55" i="17"/>
  <c r="T40" i="17"/>
  <c r="T139" i="17"/>
  <c r="T49" i="17"/>
  <c r="T11" i="17"/>
  <c r="T60" i="17"/>
  <c r="T131" i="17"/>
  <c r="T88" i="17"/>
  <c r="T146" i="17"/>
  <c r="T158" i="17"/>
  <c r="T77" i="17"/>
  <c r="T76" i="17"/>
  <c r="T19" i="17"/>
  <c r="T51" i="17"/>
  <c r="T124" i="17"/>
  <c r="T26" i="17"/>
  <c r="T31" i="17"/>
  <c r="T38" i="17"/>
  <c r="T48" i="17"/>
  <c r="T96" i="17"/>
  <c r="T110" i="17"/>
  <c r="T104" i="17"/>
  <c r="T155" i="17"/>
  <c r="T91" i="17"/>
  <c r="T56" i="17"/>
  <c r="T89" i="17"/>
  <c r="T115" i="17"/>
  <c r="T99" i="17"/>
  <c r="T151" i="17"/>
  <c r="T133" i="17"/>
  <c r="T18" i="17"/>
  <c r="T83" i="17"/>
  <c r="T65" i="17"/>
  <c r="T68" i="17"/>
  <c r="K2" i="5" l="1"/>
  <c r="K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X2" i="5" l="1"/>
  <c r="X3" i="5"/>
  <c r="X4" i="5"/>
  <c r="X5" i="5"/>
  <c r="X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5" i="5"/>
  <c r="X146" i="5"/>
  <c r="X147" i="5"/>
  <c r="X148" i="5"/>
  <c r="X149" i="5"/>
  <c r="X150" i="5"/>
  <c r="X151" i="5"/>
  <c r="X152" i="5"/>
  <c r="X153" i="5"/>
  <c r="X154" i="5"/>
  <c r="X155" i="5"/>
  <c r="X156" i="5"/>
  <c r="X157" i="5"/>
  <c r="X158" i="5"/>
  <c r="X159" i="5"/>
  <c r="X160" i="5"/>
  <c r="X161" i="5"/>
  <c r="X162" i="5"/>
  <c r="X163" i="5"/>
  <c r="X164" i="5"/>
  <c r="Y2" i="5" l="1"/>
  <c r="AK2" i="5" s="1"/>
  <c r="Y3" i="5"/>
  <c r="AK3" i="5" s="1"/>
  <c r="Y4" i="5"/>
  <c r="AK4" i="5" s="1"/>
  <c r="Y5" i="5"/>
  <c r="AK5" i="5" s="1"/>
  <c r="Y6" i="5"/>
  <c r="AK6" i="5" s="1"/>
  <c r="Y7" i="5"/>
  <c r="AK7" i="5" s="1"/>
  <c r="Y8" i="5"/>
  <c r="AK8" i="5" s="1"/>
  <c r="Y9" i="5"/>
  <c r="AK9" i="5" s="1"/>
  <c r="Y10" i="5"/>
  <c r="AK10" i="5" s="1"/>
  <c r="Y11" i="5"/>
  <c r="AK11" i="5" s="1"/>
  <c r="Y12" i="5"/>
  <c r="AK12" i="5" s="1"/>
  <c r="Y13" i="5"/>
  <c r="AK13" i="5" s="1"/>
  <c r="Y14" i="5"/>
  <c r="AK14" i="5" s="1"/>
  <c r="Y15" i="5"/>
  <c r="AK15" i="5" s="1"/>
  <c r="Y16" i="5"/>
  <c r="AK16" i="5" s="1"/>
  <c r="Y17" i="5"/>
  <c r="AK17" i="5" s="1"/>
  <c r="Y18" i="5"/>
  <c r="AK18" i="5" s="1"/>
  <c r="Y19" i="5"/>
  <c r="AK19" i="5" s="1"/>
  <c r="Y20" i="5"/>
  <c r="AK20" i="5" s="1"/>
  <c r="Y21" i="5"/>
  <c r="AK21" i="5" s="1"/>
  <c r="Y22" i="5"/>
  <c r="AK22" i="5" s="1"/>
  <c r="Y23" i="5"/>
  <c r="AK23" i="5" s="1"/>
  <c r="Y24" i="5"/>
  <c r="AK24" i="5" s="1"/>
  <c r="Y25" i="5"/>
  <c r="AK25" i="5" s="1"/>
  <c r="Y26" i="5"/>
  <c r="AK26" i="5" s="1"/>
  <c r="Y27" i="5"/>
  <c r="AK27" i="5" s="1"/>
  <c r="Y28" i="5"/>
  <c r="AK28" i="5" s="1"/>
  <c r="Y29" i="5"/>
  <c r="AK29" i="5" s="1"/>
  <c r="Y30" i="5"/>
  <c r="AK30" i="5" s="1"/>
  <c r="Y31" i="5"/>
  <c r="AK31" i="5" s="1"/>
  <c r="Y32" i="5"/>
  <c r="AK32" i="5" s="1"/>
  <c r="Y33" i="5"/>
  <c r="AK33" i="5" s="1"/>
  <c r="Y34" i="5"/>
  <c r="AK34" i="5" s="1"/>
  <c r="Y35" i="5"/>
  <c r="AK35" i="5" s="1"/>
  <c r="Y36" i="5"/>
  <c r="AK36" i="5" s="1"/>
  <c r="Y37" i="5"/>
  <c r="AK37" i="5" s="1"/>
  <c r="Y38" i="5"/>
  <c r="AK38" i="5" s="1"/>
  <c r="Y39" i="5"/>
  <c r="AK39" i="5" s="1"/>
  <c r="Y40" i="5"/>
  <c r="AK40" i="5" s="1"/>
  <c r="Y41" i="5"/>
  <c r="AK41" i="5" s="1"/>
  <c r="Y42" i="5"/>
  <c r="AK42" i="5" s="1"/>
  <c r="Y43" i="5"/>
  <c r="AK43" i="5" s="1"/>
  <c r="Y44" i="5"/>
  <c r="AK44" i="5" s="1"/>
  <c r="Y45" i="5"/>
  <c r="AK45" i="5" s="1"/>
  <c r="Y46" i="5"/>
  <c r="AK46" i="5" s="1"/>
  <c r="Y47" i="5"/>
  <c r="AK47" i="5" s="1"/>
  <c r="Y48" i="5"/>
  <c r="AK48" i="5" s="1"/>
  <c r="Y49" i="5"/>
  <c r="AK49" i="5" s="1"/>
  <c r="Y50" i="5"/>
  <c r="AK50" i="5" s="1"/>
  <c r="Y51" i="5"/>
  <c r="AK51" i="5" s="1"/>
  <c r="Y52" i="5"/>
  <c r="AK52" i="5" s="1"/>
  <c r="Y53" i="5"/>
  <c r="AK53" i="5" s="1"/>
  <c r="Y54" i="5"/>
  <c r="AK54" i="5" s="1"/>
  <c r="Y55" i="5"/>
  <c r="AK55" i="5" s="1"/>
  <c r="Y56" i="5"/>
  <c r="AK56" i="5" s="1"/>
  <c r="Y57" i="5"/>
  <c r="AK57" i="5" s="1"/>
  <c r="Y58" i="5"/>
  <c r="AK58" i="5" s="1"/>
  <c r="Y59" i="5"/>
  <c r="AK59" i="5" s="1"/>
  <c r="Y60" i="5"/>
  <c r="AK60" i="5" s="1"/>
  <c r="Y61" i="5"/>
  <c r="AK61" i="5" s="1"/>
  <c r="Y62" i="5"/>
  <c r="AK62" i="5" s="1"/>
  <c r="Y63" i="5"/>
  <c r="AK63" i="5" s="1"/>
  <c r="Y64" i="5"/>
  <c r="AK64" i="5" s="1"/>
  <c r="Y65" i="5"/>
  <c r="AK65" i="5" s="1"/>
  <c r="Y66" i="5"/>
  <c r="AK66" i="5" s="1"/>
  <c r="Y67" i="5"/>
  <c r="AK67" i="5" s="1"/>
  <c r="Y68" i="5"/>
  <c r="AK68" i="5" s="1"/>
  <c r="Y69" i="5"/>
  <c r="AK69" i="5" s="1"/>
  <c r="Y70" i="5"/>
  <c r="AK70" i="5" s="1"/>
  <c r="Y71" i="5"/>
  <c r="AK71" i="5" s="1"/>
  <c r="Y72" i="5"/>
  <c r="AK72" i="5" s="1"/>
  <c r="Y73" i="5"/>
  <c r="AK73" i="5" s="1"/>
  <c r="Y74" i="5"/>
  <c r="AK74" i="5" s="1"/>
  <c r="Y75" i="5"/>
  <c r="AK75" i="5" s="1"/>
  <c r="Y76" i="5"/>
  <c r="AK76" i="5" s="1"/>
  <c r="Y77" i="5"/>
  <c r="AK77" i="5" s="1"/>
  <c r="Y78" i="5"/>
  <c r="AK78" i="5" s="1"/>
  <c r="Y79" i="5"/>
  <c r="AK79" i="5" s="1"/>
  <c r="Y80" i="5"/>
  <c r="AK80" i="5" s="1"/>
  <c r="Y81" i="5"/>
  <c r="AK81" i="5" s="1"/>
  <c r="Y82" i="5"/>
  <c r="AK82" i="5" s="1"/>
  <c r="Y83" i="5"/>
  <c r="AK83" i="5" s="1"/>
  <c r="Y84" i="5"/>
  <c r="AK84" i="5" s="1"/>
  <c r="Y85" i="5"/>
  <c r="AK85" i="5" s="1"/>
  <c r="Y86" i="5"/>
  <c r="AK86" i="5" s="1"/>
  <c r="Y87" i="5"/>
  <c r="AK87" i="5" s="1"/>
  <c r="Y88" i="5"/>
  <c r="AK88" i="5" s="1"/>
  <c r="Y89" i="5"/>
  <c r="AK89" i="5" s="1"/>
  <c r="Y90" i="5"/>
  <c r="AK90" i="5" s="1"/>
  <c r="Y91" i="5"/>
  <c r="AK91" i="5" s="1"/>
  <c r="Y92" i="5"/>
  <c r="AK92" i="5" s="1"/>
  <c r="Y93" i="5"/>
  <c r="AK93" i="5" s="1"/>
  <c r="Y94" i="5"/>
  <c r="AK94" i="5" s="1"/>
  <c r="Y95" i="5"/>
  <c r="AK95" i="5" s="1"/>
  <c r="Y96" i="5"/>
  <c r="AK96" i="5" s="1"/>
  <c r="Y97" i="5"/>
  <c r="AK97" i="5" s="1"/>
  <c r="Y98" i="5"/>
  <c r="AK98" i="5" s="1"/>
  <c r="Y99" i="5"/>
  <c r="AK99" i="5" s="1"/>
  <c r="Y100" i="5"/>
  <c r="AK100" i="5" s="1"/>
  <c r="Y101" i="5"/>
  <c r="AK101" i="5" s="1"/>
  <c r="Y102" i="5"/>
  <c r="AK102" i="5" s="1"/>
  <c r="Y103" i="5"/>
  <c r="AK103" i="5" s="1"/>
  <c r="Y104" i="5"/>
  <c r="AK104" i="5" s="1"/>
  <c r="Y105" i="5"/>
  <c r="AK105" i="5" s="1"/>
  <c r="Y106" i="5"/>
  <c r="AK106" i="5" s="1"/>
  <c r="Y107" i="5"/>
  <c r="AK107" i="5" s="1"/>
  <c r="Y108" i="5"/>
  <c r="AK108" i="5" s="1"/>
  <c r="Y109" i="5"/>
  <c r="AK109" i="5" s="1"/>
  <c r="Y110" i="5"/>
  <c r="AK110" i="5" s="1"/>
  <c r="Y111" i="5"/>
  <c r="AK111" i="5" s="1"/>
  <c r="Y112" i="5"/>
  <c r="AK112" i="5" s="1"/>
  <c r="Y113" i="5"/>
  <c r="AK113" i="5" s="1"/>
  <c r="Y114" i="5"/>
  <c r="AK114" i="5" s="1"/>
  <c r="Y115" i="5"/>
  <c r="AK115" i="5" s="1"/>
  <c r="Y116" i="5"/>
  <c r="AK116" i="5" s="1"/>
  <c r="Y117" i="5"/>
  <c r="AK117" i="5" s="1"/>
  <c r="Y118" i="5"/>
  <c r="AK118" i="5" s="1"/>
  <c r="Y119" i="5"/>
  <c r="AK119" i="5" s="1"/>
  <c r="Y120" i="5"/>
  <c r="AK120" i="5" s="1"/>
  <c r="Y121" i="5"/>
  <c r="AK121" i="5" s="1"/>
  <c r="Y122" i="5"/>
  <c r="AK122" i="5" s="1"/>
  <c r="Y123" i="5"/>
  <c r="AK123" i="5" s="1"/>
  <c r="Y124" i="5"/>
  <c r="AK124" i="5" s="1"/>
  <c r="Y125" i="5"/>
  <c r="AK125" i="5" s="1"/>
  <c r="Y126" i="5"/>
  <c r="AK126" i="5" s="1"/>
  <c r="Y127" i="5"/>
  <c r="AK127" i="5" s="1"/>
  <c r="Y128" i="5"/>
  <c r="AK128" i="5" s="1"/>
  <c r="Y129" i="5"/>
  <c r="AK129" i="5" s="1"/>
  <c r="Y130" i="5"/>
  <c r="AK130" i="5" s="1"/>
  <c r="Y131" i="5"/>
  <c r="AK131" i="5" s="1"/>
  <c r="Y132" i="5"/>
  <c r="AK132" i="5" s="1"/>
  <c r="Y133" i="5"/>
  <c r="AK133" i="5" s="1"/>
  <c r="Y134" i="5"/>
  <c r="AK134" i="5" s="1"/>
  <c r="Y135" i="5"/>
  <c r="AK135" i="5" s="1"/>
  <c r="Y136" i="5"/>
  <c r="AK136" i="5" s="1"/>
  <c r="Y137" i="5"/>
  <c r="AK137" i="5" s="1"/>
  <c r="Y138" i="5"/>
  <c r="AK138" i="5" s="1"/>
  <c r="Y139" i="5"/>
  <c r="AK139" i="5" s="1"/>
  <c r="Y140" i="5"/>
  <c r="AK140" i="5" s="1"/>
  <c r="Y141" i="5"/>
  <c r="AK141" i="5" s="1"/>
  <c r="Y142" i="5"/>
  <c r="AK142" i="5" s="1"/>
  <c r="Y143" i="5"/>
  <c r="AK143" i="5" s="1"/>
  <c r="Y144" i="5"/>
  <c r="AK144" i="5" s="1"/>
  <c r="Y145" i="5"/>
  <c r="AK145" i="5" s="1"/>
  <c r="Y146" i="5"/>
  <c r="AK146" i="5" s="1"/>
  <c r="Y147" i="5"/>
  <c r="AK147" i="5" s="1"/>
  <c r="Y148" i="5"/>
  <c r="AK148" i="5" s="1"/>
  <c r="Y149" i="5"/>
  <c r="AK149" i="5" s="1"/>
  <c r="Y150" i="5"/>
  <c r="AK150" i="5" s="1"/>
  <c r="Y151" i="5"/>
  <c r="AK151" i="5" s="1"/>
  <c r="Y152" i="5"/>
  <c r="AK152" i="5" s="1"/>
  <c r="Y153" i="5"/>
  <c r="AK153" i="5" s="1"/>
  <c r="Y154" i="5"/>
  <c r="AK154" i="5" s="1"/>
  <c r="Y155" i="5"/>
  <c r="AK155" i="5" s="1"/>
  <c r="Y156" i="5"/>
  <c r="AK156" i="5" s="1"/>
  <c r="Y157" i="5"/>
  <c r="AK157" i="5" s="1"/>
  <c r="Y158" i="5"/>
  <c r="AK158" i="5" s="1"/>
  <c r="Y159" i="5"/>
  <c r="AK159" i="5" s="1"/>
  <c r="Y160" i="5"/>
  <c r="AK160" i="5" s="1"/>
  <c r="Y161" i="5"/>
  <c r="AK161" i="5" s="1"/>
  <c r="Y162" i="5"/>
  <c r="AK162" i="5" s="1"/>
  <c r="Y163" i="5"/>
  <c r="AK163" i="5" s="1"/>
  <c r="Y164" i="5"/>
  <c r="AK164" i="5" s="1"/>
  <c r="E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F3" i="5"/>
  <c r="G3" i="5"/>
  <c r="F4" i="5"/>
  <c r="G4" i="5"/>
  <c r="F5" i="5"/>
  <c r="G5" i="5"/>
  <c r="F6" i="5"/>
  <c r="G6" i="5"/>
  <c r="F7" i="5"/>
  <c r="G7" i="5"/>
  <c r="F8" i="5"/>
  <c r="G8" i="5"/>
  <c r="F9" i="5"/>
  <c r="G9" i="5"/>
  <c r="F10" i="5"/>
  <c r="G10" i="5"/>
  <c r="F11" i="5"/>
  <c r="G11" i="5"/>
  <c r="F12" i="5"/>
  <c r="G12" i="5"/>
  <c r="F13" i="5"/>
  <c r="G13" i="5"/>
  <c r="F14" i="5"/>
  <c r="G14" i="5"/>
  <c r="F15" i="5"/>
  <c r="G15" i="5"/>
  <c r="F16" i="5"/>
  <c r="G16" i="5"/>
  <c r="F17" i="5"/>
  <c r="G17" i="5"/>
  <c r="F18" i="5"/>
  <c r="G18" i="5"/>
  <c r="F19" i="5"/>
  <c r="G19" i="5"/>
  <c r="F20" i="5"/>
  <c r="G20" i="5"/>
  <c r="F21" i="5"/>
  <c r="G21" i="5"/>
  <c r="F22" i="5"/>
  <c r="G22" i="5"/>
  <c r="F23" i="5"/>
  <c r="G23" i="5"/>
  <c r="F24" i="5"/>
  <c r="G24" i="5"/>
  <c r="F25" i="5"/>
  <c r="G25" i="5"/>
  <c r="F26" i="5"/>
  <c r="G26" i="5"/>
  <c r="F27" i="5"/>
  <c r="G27" i="5"/>
  <c r="F28" i="5"/>
  <c r="G28" i="5"/>
  <c r="F29" i="5"/>
  <c r="G29" i="5"/>
  <c r="F30" i="5"/>
  <c r="G30" i="5"/>
  <c r="F31" i="5"/>
  <c r="G31" i="5"/>
  <c r="F32" i="5"/>
  <c r="G32" i="5"/>
  <c r="F33" i="5"/>
  <c r="G33" i="5"/>
  <c r="F34" i="5"/>
  <c r="G34" i="5"/>
  <c r="F35" i="5"/>
  <c r="G35" i="5"/>
  <c r="F36" i="5"/>
  <c r="G36" i="5"/>
  <c r="F37" i="5"/>
  <c r="G37" i="5"/>
  <c r="F38" i="5"/>
  <c r="G38" i="5"/>
  <c r="F39" i="5"/>
  <c r="G39" i="5"/>
  <c r="F40" i="5"/>
  <c r="G40" i="5"/>
  <c r="F41" i="5"/>
  <c r="G41" i="5"/>
  <c r="F42" i="5"/>
  <c r="G42" i="5"/>
  <c r="F43" i="5"/>
  <c r="G43" i="5"/>
  <c r="F44" i="5"/>
  <c r="G44" i="5"/>
  <c r="F45" i="5"/>
  <c r="G45" i="5"/>
  <c r="F46" i="5"/>
  <c r="G46" i="5"/>
  <c r="F47" i="5"/>
  <c r="G47" i="5"/>
  <c r="F48" i="5"/>
  <c r="G48" i="5"/>
  <c r="F49" i="5"/>
  <c r="G49" i="5"/>
  <c r="F50" i="5"/>
  <c r="G50" i="5"/>
  <c r="F51" i="5"/>
  <c r="G51" i="5"/>
  <c r="F52" i="5"/>
  <c r="G52" i="5"/>
  <c r="F53" i="5"/>
  <c r="G53" i="5"/>
  <c r="F54" i="5"/>
  <c r="G54" i="5"/>
  <c r="F55" i="5"/>
  <c r="G55" i="5"/>
  <c r="F56" i="5"/>
  <c r="G56" i="5"/>
  <c r="F57" i="5"/>
  <c r="G57" i="5"/>
  <c r="F58" i="5"/>
  <c r="G58" i="5"/>
  <c r="F59" i="5"/>
  <c r="G59" i="5"/>
  <c r="F60" i="5"/>
  <c r="G60" i="5"/>
  <c r="F61" i="5"/>
  <c r="G61" i="5"/>
  <c r="F62" i="5"/>
  <c r="G62" i="5"/>
  <c r="F63" i="5"/>
  <c r="G63" i="5"/>
  <c r="F64" i="5"/>
  <c r="G64" i="5"/>
  <c r="F65" i="5"/>
  <c r="G65" i="5"/>
  <c r="F66" i="5"/>
  <c r="G66" i="5"/>
  <c r="F67" i="5"/>
  <c r="G67" i="5"/>
  <c r="F68" i="5"/>
  <c r="G68" i="5"/>
  <c r="F69" i="5"/>
  <c r="G69" i="5"/>
  <c r="F70" i="5"/>
  <c r="G70" i="5"/>
  <c r="F71" i="5"/>
  <c r="G71" i="5"/>
  <c r="F72" i="5"/>
  <c r="G72" i="5"/>
  <c r="F73" i="5"/>
  <c r="G73" i="5"/>
  <c r="F74" i="5"/>
  <c r="G74" i="5"/>
  <c r="F75" i="5"/>
  <c r="G75" i="5"/>
  <c r="F76" i="5"/>
  <c r="G76" i="5"/>
  <c r="F77" i="5"/>
  <c r="G77" i="5"/>
  <c r="F78" i="5"/>
  <c r="G78" i="5"/>
  <c r="F79" i="5"/>
  <c r="G79" i="5"/>
  <c r="F80" i="5"/>
  <c r="G80" i="5"/>
  <c r="F81" i="5"/>
  <c r="G81" i="5"/>
  <c r="F82" i="5"/>
  <c r="G82" i="5"/>
  <c r="F83" i="5"/>
  <c r="G83" i="5"/>
  <c r="F84" i="5"/>
  <c r="G84" i="5"/>
  <c r="F85" i="5"/>
  <c r="G85" i="5"/>
  <c r="F86" i="5"/>
  <c r="G86" i="5"/>
  <c r="F87" i="5"/>
  <c r="G87" i="5"/>
  <c r="F88" i="5"/>
  <c r="G88" i="5"/>
  <c r="F89" i="5"/>
  <c r="G89" i="5"/>
  <c r="F90" i="5"/>
  <c r="G90" i="5"/>
  <c r="F91" i="5"/>
  <c r="G91" i="5"/>
  <c r="F92" i="5"/>
  <c r="G92" i="5"/>
  <c r="F93" i="5"/>
  <c r="G93" i="5"/>
  <c r="F94" i="5"/>
  <c r="G94" i="5"/>
  <c r="F95" i="5"/>
  <c r="G95" i="5"/>
  <c r="F96" i="5"/>
  <c r="G96" i="5"/>
  <c r="F97" i="5"/>
  <c r="G97" i="5"/>
  <c r="F98" i="5"/>
  <c r="G98" i="5"/>
  <c r="F99" i="5"/>
  <c r="G99" i="5"/>
  <c r="F100" i="5"/>
  <c r="G100" i="5"/>
  <c r="F101" i="5"/>
  <c r="G101" i="5"/>
  <c r="F102" i="5"/>
  <c r="G102" i="5"/>
  <c r="F103" i="5"/>
  <c r="G103" i="5"/>
  <c r="F104" i="5"/>
  <c r="G104" i="5"/>
  <c r="F105" i="5"/>
  <c r="G105" i="5"/>
  <c r="F106" i="5"/>
  <c r="G106" i="5"/>
  <c r="F107" i="5"/>
  <c r="G107" i="5"/>
  <c r="F108" i="5"/>
  <c r="G108" i="5"/>
  <c r="F109" i="5"/>
  <c r="G109" i="5"/>
  <c r="F110" i="5"/>
  <c r="G110" i="5"/>
  <c r="F111" i="5"/>
  <c r="G111" i="5"/>
  <c r="F112" i="5"/>
  <c r="G112" i="5"/>
  <c r="F113" i="5"/>
  <c r="G113" i="5"/>
  <c r="F114" i="5"/>
  <c r="G114" i="5"/>
  <c r="F115" i="5"/>
  <c r="G115" i="5"/>
  <c r="F116" i="5"/>
  <c r="G116" i="5"/>
  <c r="F117" i="5"/>
  <c r="G117" i="5"/>
  <c r="F118" i="5"/>
  <c r="G118" i="5"/>
  <c r="F119" i="5"/>
  <c r="G119" i="5"/>
  <c r="F120" i="5"/>
  <c r="G120" i="5"/>
  <c r="F121" i="5"/>
  <c r="G121" i="5"/>
  <c r="F122" i="5"/>
  <c r="G122" i="5"/>
  <c r="F123" i="5"/>
  <c r="G123" i="5"/>
  <c r="F124" i="5"/>
  <c r="G124" i="5"/>
  <c r="F125" i="5"/>
  <c r="G125" i="5"/>
  <c r="F126" i="5"/>
  <c r="G126" i="5"/>
  <c r="F127" i="5"/>
  <c r="G127" i="5"/>
  <c r="F128" i="5"/>
  <c r="G128" i="5"/>
  <c r="F129" i="5"/>
  <c r="G129" i="5"/>
  <c r="F130" i="5"/>
  <c r="G130" i="5"/>
  <c r="F131" i="5"/>
  <c r="G131" i="5"/>
  <c r="F132" i="5"/>
  <c r="G132" i="5"/>
  <c r="F133" i="5"/>
  <c r="G133" i="5"/>
  <c r="F134" i="5"/>
  <c r="G134" i="5"/>
  <c r="F135" i="5"/>
  <c r="G135" i="5"/>
  <c r="F136" i="5"/>
  <c r="G136" i="5"/>
  <c r="F137" i="5"/>
  <c r="G137" i="5"/>
  <c r="F138" i="5"/>
  <c r="G138" i="5"/>
  <c r="F139" i="5"/>
  <c r="G139" i="5"/>
  <c r="F140" i="5"/>
  <c r="G140" i="5"/>
  <c r="F141" i="5"/>
  <c r="G141" i="5"/>
  <c r="F142" i="5"/>
  <c r="G142" i="5"/>
  <c r="F143" i="5"/>
  <c r="G143" i="5"/>
  <c r="F144" i="5"/>
  <c r="G144" i="5"/>
  <c r="F145" i="5"/>
  <c r="G145" i="5"/>
  <c r="F146" i="5"/>
  <c r="G146" i="5"/>
  <c r="F147" i="5"/>
  <c r="G147" i="5"/>
  <c r="F148" i="5"/>
  <c r="G148" i="5"/>
  <c r="F149" i="5"/>
  <c r="G149" i="5"/>
  <c r="F150" i="5"/>
  <c r="G150" i="5"/>
  <c r="F151" i="5"/>
  <c r="G151" i="5"/>
  <c r="F152" i="5"/>
  <c r="G152" i="5"/>
  <c r="F153" i="5"/>
  <c r="G153" i="5"/>
  <c r="F154" i="5"/>
  <c r="G154" i="5"/>
  <c r="F155" i="5"/>
  <c r="G155" i="5"/>
  <c r="F156" i="5"/>
  <c r="G156" i="5"/>
  <c r="F157" i="5"/>
  <c r="G157" i="5"/>
  <c r="F158" i="5"/>
  <c r="G158" i="5"/>
  <c r="F159" i="5"/>
  <c r="G159" i="5"/>
  <c r="F160" i="5"/>
  <c r="G160" i="5"/>
  <c r="F161" i="5"/>
  <c r="G161" i="5"/>
  <c r="F162" i="5"/>
  <c r="G162" i="5"/>
  <c r="F163" i="5"/>
  <c r="G163" i="5"/>
  <c r="F164" i="5"/>
  <c r="G164" i="5"/>
  <c r="G2" i="5"/>
  <c r="F2" i="5"/>
  <c r="Z158" i="5" l="1"/>
  <c r="Z140" i="5"/>
  <c r="Z132" i="5"/>
  <c r="Z124" i="5"/>
  <c r="Z116" i="5"/>
  <c r="Z110" i="5"/>
  <c r="Z103" i="5"/>
  <c r="Z98" i="5"/>
  <c r="Z93" i="5"/>
  <c r="Z85" i="5"/>
  <c r="Z78" i="5"/>
  <c r="Z71" i="5"/>
  <c r="Z64" i="5"/>
  <c r="Z57" i="5"/>
  <c r="Z50" i="5"/>
  <c r="Z43" i="5"/>
  <c r="Z35" i="5"/>
  <c r="Z29" i="5"/>
  <c r="Z22" i="5"/>
  <c r="Z15" i="5"/>
  <c r="Z9" i="5"/>
  <c r="Z4" i="5"/>
  <c r="Z164" i="5"/>
  <c r="Z157" i="5"/>
  <c r="Z151" i="5"/>
  <c r="Z147" i="5"/>
  <c r="Z139" i="5"/>
  <c r="Z123" i="5"/>
  <c r="Z115" i="5"/>
  <c r="Z109" i="5"/>
  <c r="Z102" i="5"/>
  <c r="Z92" i="5"/>
  <c r="Z84" i="5"/>
  <c r="Z77" i="5"/>
  <c r="Z70" i="5"/>
  <c r="Z63" i="5"/>
  <c r="Z56" i="5"/>
  <c r="Z49" i="5"/>
  <c r="Z42" i="5"/>
  <c r="Z28" i="5"/>
  <c r="Z14" i="5"/>
  <c r="Z8" i="5"/>
  <c r="Z3" i="5"/>
  <c r="Z163" i="5"/>
  <c r="Z156" i="5"/>
  <c r="Z150" i="5"/>
  <c r="Z146" i="5"/>
  <c r="Z138" i="5"/>
  <c r="Z131" i="5"/>
  <c r="Z122" i="5"/>
  <c r="Z108" i="5"/>
  <c r="Z101" i="5"/>
  <c r="Z97" i="5"/>
  <c r="Z91" i="5"/>
  <c r="Z83" i="5"/>
  <c r="Z69" i="5"/>
  <c r="Z62" i="5"/>
  <c r="Z55" i="5"/>
  <c r="Z48" i="5"/>
  <c r="Z41" i="5"/>
  <c r="Z34" i="5"/>
  <c r="Z27" i="5"/>
  <c r="Z21" i="5"/>
  <c r="Z13" i="5"/>
  <c r="Z7" i="5"/>
  <c r="Z2" i="5"/>
  <c r="Z162" i="5"/>
  <c r="Z155" i="5"/>
  <c r="Z149" i="5"/>
  <c r="Z145" i="5"/>
  <c r="Z137" i="5"/>
  <c r="Z121" i="5"/>
  <c r="Z114" i="5"/>
  <c r="Z107" i="5"/>
  <c r="Z90" i="5"/>
  <c r="Z82" i="5"/>
  <c r="Z76" i="5"/>
  <c r="Z68" i="5"/>
  <c r="Z54" i="5"/>
  <c r="Z47" i="5"/>
  <c r="Z40" i="5"/>
  <c r="Z26" i="5"/>
  <c r="Z20" i="5"/>
  <c r="Z6" i="5"/>
  <c r="Z161" i="5"/>
  <c r="Z154" i="5"/>
  <c r="Z144" i="5"/>
  <c r="Z136" i="5"/>
  <c r="Z130" i="5"/>
  <c r="Z120" i="5"/>
  <c r="Z113" i="5"/>
  <c r="Z106" i="5"/>
  <c r="Z100" i="5"/>
  <c r="Z96" i="5"/>
  <c r="Z89" i="5"/>
  <c r="Z81" i="5"/>
  <c r="Z75" i="5"/>
  <c r="Z67" i="5"/>
  <c r="Z61" i="5"/>
  <c r="Z46" i="5"/>
  <c r="Z39" i="5"/>
  <c r="Z33" i="5"/>
  <c r="Z19" i="5"/>
  <c r="Z12" i="5"/>
  <c r="Z160" i="5"/>
  <c r="Z153" i="5"/>
  <c r="Z143" i="5"/>
  <c r="Z135" i="5"/>
  <c r="Z129" i="5"/>
  <c r="Z127" i="5"/>
  <c r="Z119" i="5"/>
  <c r="Z112" i="5"/>
  <c r="Z105" i="5"/>
  <c r="Z99" i="5"/>
  <c r="Z95" i="5"/>
  <c r="Z88" i="5"/>
  <c r="Z74" i="5"/>
  <c r="Z60" i="5"/>
  <c r="Z53" i="5"/>
  <c r="Z45" i="5"/>
  <c r="Z38" i="5"/>
  <c r="Z32" i="5"/>
  <c r="Z25" i="5"/>
  <c r="Z18" i="5"/>
  <c r="Z11" i="5"/>
  <c r="Z152" i="5"/>
  <c r="Z142" i="5"/>
  <c r="Z134" i="5"/>
  <c r="Z128" i="5"/>
  <c r="Z126" i="5"/>
  <c r="Z118" i="5"/>
  <c r="Z111" i="5"/>
  <c r="Z87" i="5"/>
  <c r="Z80" i="5"/>
  <c r="Z73" i="5"/>
  <c r="Z66" i="5"/>
  <c r="Z59" i="5"/>
  <c r="Z52" i="5"/>
  <c r="Z37" i="5"/>
  <c r="Z31" i="5"/>
  <c r="Z24" i="5"/>
  <c r="Z17" i="5"/>
  <c r="Z5" i="5"/>
  <c r="Z159" i="5"/>
  <c r="Z148" i="5"/>
  <c r="Z141" i="5"/>
  <c r="Z133" i="5"/>
  <c r="Z125" i="5"/>
  <c r="Z117" i="5"/>
  <c r="Z104" i="5"/>
  <c r="Z94" i="5"/>
  <c r="Z86" i="5"/>
  <c r="Z79" i="5"/>
  <c r="Z72" i="5"/>
  <c r="Z65" i="5"/>
  <c r="Z58" i="5"/>
  <c r="Z51" i="5"/>
  <c r="Z44" i="5"/>
  <c r="Z36" i="5"/>
  <c r="Z30" i="5"/>
  <c r="Z23" i="5"/>
  <c r="Z16" i="5"/>
  <c r="Z10" i="5"/>
  <c r="AB2" i="17" l="1"/>
  <c r="AB3" i="17"/>
  <c r="AB4" i="17"/>
  <c r="AB5" i="17"/>
  <c r="AB6" i="17"/>
  <c r="AB7" i="17"/>
  <c r="AB8" i="17"/>
  <c r="AB9" i="17"/>
  <c r="AB10" i="17"/>
  <c r="AB11" i="17"/>
  <c r="AB12" i="17"/>
  <c r="AB13" i="17"/>
  <c r="AB14" i="17"/>
  <c r="AB15" i="17"/>
  <c r="AB16" i="17"/>
  <c r="AB17" i="17"/>
  <c r="AB18" i="17"/>
  <c r="AB19" i="17"/>
  <c r="AB20" i="17"/>
  <c r="AB21" i="17"/>
  <c r="AB22" i="17"/>
  <c r="AB23" i="17"/>
  <c r="AB24" i="17"/>
  <c r="AB25" i="17"/>
  <c r="AB26" i="17"/>
  <c r="AB27" i="17"/>
  <c r="AB28" i="17"/>
  <c r="AB29" i="17"/>
  <c r="AB30" i="17"/>
  <c r="AB31" i="17"/>
  <c r="AB32" i="17"/>
  <c r="AB33" i="17"/>
  <c r="AB34" i="17"/>
  <c r="AB35" i="17"/>
  <c r="AB36" i="17"/>
  <c r="AB37" i="17"/>
  <c r="AB38" i="17"/>
  <c r="AB39" i="17"/>
  <c r="AB40" i="17"/>
  <c r="AB41" i="17"/>
  <c r="AB42" i="17"/>
  <c r="AB43" i="17"/>
  <c r="AB44" i="17"/>
  <c r="AB45" i="17"/>
  <c r="AB46" i="17"/>
  <c r="AB47" i="17"/>
  <c r="AB48" i="17"/>
  <c r="AB49" i="17"/>
  <c r="AB50" i="17"/>
  <c r="AB51" i="17"/>
  <c r="AB52" i="17"/>
  <c r="AB53" i="17"/>
  <c r="AB54" i="17"/>
  <c r="AB55" i="17"/>
  <c r="AB56" i="17"/>
  <c r="AB57" i="17"/>
  <c r="AB58" i="17"/>
  <c r="AB59" i="17"/>
  <c r="AB60" i="17"/>
  <c r="AB61" i="17"/>
  <c r="AB62" i="17"/>
  <c r="AB63" i="17"/>
  <c r="AB64" i="17"/>
  <c r="AB65" i="17"/>
  <c r="AB66" i="17"/>
  <c r="AB67" i="17"/>
  <c r="AB68" i="17"/>
  <c r="AB69" i="17"/>
  <c r="AB70" i="17"/>
  <c r="AB71" i="17"/>
  <c r="AB72" i="17"/>
  <c r="AB73" i="17"/>
  <c r="AB74" i="17"/>
  <c r="AB75" i="17"/>
  <c r="AB76" i="17"/>
  <c r="AB77" i="17"/>
  <c r="AB78" i="17"/>
  <c r="AB79" i="17"/>
  <c r="AB80" i="17"/>
  <c r="AB81" i="17"/>
  <c r="AB82" i="17"/>
  <c r="AB83" i="17"/>
  <c r="AB84" i="17"/>
  <c r="AB85" i="17"/>
  <c r="AB86" i="17"/>
  <c r="AB87" i="17"/>
  <c r="AB88" i="17"/>
  <c r="AB89" i="17"/>
  <c r="AB90" i="17"/>
  <c r="AB91" i="17"/>
  <c r="AB92" i="17"/>
  <c r="AB93" i="17"/>
  <c r="AB94" i="17"/>
  <c r="AB95" i="17"/>
  <c r="AB96" i="17"/>
  <c r="AB97" i="17"/>
  <c r="AB98" i="17"/>
  <c r="AB99" i="17"/>
  <c r="AB100" i="17"/>
  <c r="AB101" i="17"/>
  <c r="AB102" i="17"/>
  <c r="AB103" i="17"/>
  <c r="AB104" i="17"/>
  <c r="AB105" i="17"/>
  <c r="AB106" i="17"/>
  <c r="AB107" i="17"/>
  <c r="AB108" i="17"/>
  <c r="AB109" i="17"/>
  <c r="AB110" i="17"/>
  <c r="AB111" i="17"/>
  <c r="AB112" i="17"/>
  <c r="AB113" i="17"/>
  <c r="AB114" i="17"/>
  <c r="AB115" i="17"/>
  <c r="AB116" i="17"/>
  <c r="AB117" i="17"/>
  <c r="AB118" i="17"/>
  <c r="AB119" i="17"/>
  <c r="AB120" i="17"/>
  <c r="AB121" i="17"/>
  <c r="AB122" i="17"/>
  <c r="AB123" i="17"/>
  <c r="AB124" i="17"/>
  <c r="AB125" i="17"/>
  <c r="AB126" i="17"/>
  <c r="AB127" i="17"/>
  <c r="AB128" i="17"/>
  <c r="AB129" i="17"/>
  <c r="AB130" i="17"/>
  <c r="AB131" i="17"/>
  <c r="AB132" i="17"/>
  <c r="AB133" i="17"/>
  <c r="AB134" i="17"/>
  <c r="AB135" i="17"/>
  <c r="AB136" i="17"/>
  <c r="AB137" i="17"/>
  <c r="AB138" i="17"/>
  <c r="AB139" i="17"/>
  <c r="AB140" i="17"/>
  <c r="AB141" i="17"/>
  <c r="AB142" i="17"/>
  <c r="AB143" i="17"/>
  <c r="AB144" i="17"/>
  <c r="AB145" i="17"/>
  <c r="AB146" i="17"/>
  <c r="AB147" i="17"/>
  <c r="AB148" i="17"/>
  <c r="AB149" i="17"/>
  <c r="AB150" i="17"/>
  <c r="AB151" i="17"/>
  <c r="AB152" i="17"/>
  <c r="AB153" i="17"/>
  <c r="AB154" i="17"/>
  <c r="AB155" i="17"/>
  <c r="AB156" i="17"/>
  <c r="AB157" i="17"/>
  <c r="AB158" i="17"/>
  <c r="AB159" i="17"/>
  <c r="AB160" i="17"/>
  <c r="AB161" i="17"/>
  <c r="AB162" i="17"/>
  <c r="AB163" i="17"/>
  <c r="AB164" i="17"/>
  <c r="W2" i="5" l="1"/>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161" i="5"/>
  <c r="W162" i="5"/>
  <c r="W163" i="5"/>
  <c r="W164" i="5"/>
  <c r="V2" i="5" l="1"/>
  <c r="AJ2" i="5" s="1"/>
  <c r="V3" i="5"/>
  <c r="AJ3" i="5" s="1"/>
  <c r="V4" i="5"/>
  <c r="AJ4" i="5" s="1"/>
  <c r="V5" i="5"/>
  <c r="AJ5" i="5" s="1"/>
  <c r="V6" i="5"/>
  <c r="AJ6" i="5" s="1"/>
  <c r="V7" i="5"/>
  <c r="AJ7" i="5" s="1"/>
  <c r="V8" i="5"/>
  <c r="AJ8" i="5" s="1"/>
  <c r="V9" i="5"/>
  <c r="AJ9" i="5" s="1"/>
  <c r="V10" i="5"/>
  <c r="AJ10" i="5" s="1"/>
  <c r="V11" i="5"/>
  <c r="AJ11" i="5" s="1"/>
  <c r="V12" i="5"/>
  <c r="AJ12" i="5" s="1"/>
  <c r="V13" i="5"/>
  <c r="AJ13" i="5" s="1"/>
  <c r="V14" i="5"/>
  <c r="AJ14" i="5" s="1"/>
  <c r="V15" i="5"/>
  <c r="AJ15" i="5" s="1"/>
  <c r="V16" i="5"/>
  <c r="AJ16" i="5" s="1"/>
  <c r="V17" i="5"/>
  <c r="AJ17" i="5" s="1"/>
  <c r="V18" i="5"/>
  <c r="AJ18" i="5" s="1"/>
  <c r="V19" i="5"/>
  <c r="AJ19" i="5" s="1"/>
  <c r="V20" i="5"/>
  <c r="AJ20" i="5" s="1"/>
  <c r="V21" i="5"/>
  <c r="AJ21" i="5" s="1"/>
  <c r="V22" i="5"/>
  <c r="AJ22" i="5" s="1"/>
  <c r="V23" i="5"/>
  <c r="AJ23" i="5" s="1"/>
  <c r="V24" i="5"/>
  <c r="AJ24" i="5" s="1"/>
  <c r="V25" i="5"/>
  <c r="AJ25" i="5" s="1"/>
  <c r="V26" i="5"/>
  <c r="AJ26" i="5" s="1"/>
  <c r="V27" i="5"/>
  <c r="AJ27" i="5" s="1"/>
  <c r="V28" i="5"/>
  <c r="AJ28" i="5" s="1"/>
  <c r="V29" i="5"/>
  <c r="AJ29" i="5" s="1"/>
  <c r="V30" i="5"/>
  <c r="AJ30" i="5" s="1"/>
  <c r="V31" i="5"/>
  <c r="AJ31" i="5" s="1"/>
  <c r="V32" i="5"/>
  <c r="AJ32" i="5" s="1"/>
  <c r="V33" i="5"/>
  <c r="AJ33" i="5" s="1"/>
  <c r="V34" i="5"/>
  <c r="AJ34" i="5" s="1"/>
  <c r="V35" i="5"/>
  <c r="AJ35" i="5" s="1"/>
  <c r="V36" i="5"/>
  <c r="AJ36" i="5" s="1"/>
  <c r="V37" i="5"/>
  <c r="AJ37" i="5" s="1"/>
  <c r="V38" i="5"/>
  <c r="AJ38" i="5" s="1"/>
  <c r="V39" i="5"/>
  <c r="AJ39" i="5" s="1"/>
  <c r="V40" i="5"/>
  <c r="AJ40" i="5" s="1"/>
  <c r="V41" i="5"/>
  <c r="AJ41" i="5" s="1"/>
  <c r="V42" i="5"/>
  <c r="AJ42" i="5" s="1"/>
  <c r="V43" i="5"/>
  <c r="AJ43" i="5" s="1"/>
  <c r="V44" i="5"/>
  <c r="AJ44" i="5" s="1"/>
  <c r="V45" i="5"/>
  <c r="AJ45" i="5" s="1"/>
  <c r="V46" i="5"/>
  <c r="AJ46" i="5" s="1"/>
  <c r="V47" i="5"/>
  <c r="AJ47" i="5" s="1"/>
  <c r="V48" i="5"/>
  <c r="AJ48" i="5" s="1"/>
  <c r="V49" i="5"/>
  <c r="AJ49" i="5" s="1"/>
  <c r="V50" i="5"/>
  <c r="AJ50" i="5" s="1"/>
  <c r="V51" i="5"/>
  <c r="AJ51" i="5" s="1"/>
  <c r="V52" i="5"/>
  <c r="AJ52" i="5" s="1"/>
  <c r="V53" i="5"/>
  <c r="AJ53" i="5" s="1"/>
  <c r="V54" i="5"/>
  <c r="AJ54" i="5" s="1"/>
  <c r="V55" i="5"/>
  <c r="AJ55" i="5" s="1"/>
  <c r="V56" i="5"/>
  <c r="AJ56" i="5" s="1"/>
  <c r="V57" i="5"/>
  <c r="AJ57" i="5" s="1"/>
  <c r="V58" i="5"/>
  <c r="AJ58" i="5" s="1"/>
  <c r="V59" i="5"/>
  <c r="AJ59" i="5" s="1"/>
  <c r="V60" i="5"/>
  <c r="AJ60" i="5" s="1"/>
  <c r="V61" i="5"/>
  <c r="AJ61" i="5" s="1"/>
  <c r="V62" i="5"/>
  <c r="AJ62" i="5" s="1"/>
  <c r="V63" i="5"/>
  <c r="AJ63" i="5" s="1"/>
  <c r="V64" i="5"/>
  <c r="AJ64" i="5" s="1"/>
  <c r="V65" i="5"/>
  <c r="AJ65" i="5" s="1"/>
  <c r="V66" i="5"/>
  <c r="AJ66" i="5" s="1"/>
  <c r="V67" i="5"/>
  <c r="AJ67" i="5" s="1"/>
  <c r="V68" i="5"/>
  <c r="AJ68" i="5" s="1"/>
  <c r="V69" i="5"/>
  <c r="AJ69" i="5" s="1"/>
  <c r="V70" i="5"/>
  <c r="AJ70" i="5" s="1"/>
  <c r="V71" i="5"/>
  <c r="AJ71" i="5" s="1"/>
  <c r="V72" i="5"/>
  <c r="AJ72" i="5" s="1"/>
  <c r="V73" i="5"/>
  <c r="AJ73" i="5" s="1"/>
  <c r="V74" i="5"/>
  <c r="AJ74" i="5" s="1"/>
  <c r="V75" i="5"/>
  <c r="AJ75" i="5" s="1"/>
  <c r="V76" i="5"/>
  <c r="AJ76" i="5" s="1"/>
  <c r="V77" i="5"/>
  <c r="AJ77" i="5" s="1"/>
  <c r="V78" i="5"/>
  <c r="AJ78" i="5" s="1"/>
  <c r="V79" i="5"/>
  <c r="AJ79" i="5" s="1"/>
  <c r="V80" i="5"/>
  <c r="AJ80" i="5" s="1"/>
  <c r="V81" i="5"/>
  <c r="AJ81" i="5" s="1"/>
  <c r="V82" i="5"/>
  <c r="AJ82" i="5" s="1"/>
  <c r="V83" i="5"/>
  <c r="AJ83" i="5" s="1"/>
  <c r="V84" i="5"/>
  <c r="AJ84" i="5" s="1"/>
  <c r="V85" i="5"/>
  <c r="AJ85" i="5" s="1"/>
  <c r="V86" i="5"/>
  <c r="AJ86" i="5" s="1"/>
  <c r="V87" i="5"/>
  <c r="AJ87" i="5" s="1"/>
  <c r="V88" i="5"/>
  <c r="AJ88" i="5" s="1"/>
  <c r="V89" i="5"/>
  <c r="AJ89" i="5" s="1"/>
  <c r="V90" i="5"/>
  <c r="AJ90" i="5" s="1"/>
  <c r="V91" i="5"/>
  <c r="AJ91" i="5" s="1"/>
  <c r="V92" i="5"/>
  <c r="AJ92" i="5" s="1"/>
  <c r="V93" i="5"/>
  <c r="AJ93" i="5" s="1"/>
  <c r="V94" i="5"/>
  <c r="AJ94" i="5" s="1"/>
  <c r="V95" i="5"/>
  <c r="AJ95" i="5" s="1"/>
  <c r="V96" i="5"/>
  <c r="AJ96" i="5" s="1"/>
  <c r="V97" i="5"/>
  <c r="AJ97" i="5" s="1"/>
  <c r="V98" i="5"/>
  <c r="AJ98" i="5" s="1"/>
  <c r="V99" i="5"/>
  <c r="AJ99" i="5" s="1"/>
  <c r="V100" i="5"/>
  <c r="AJ100" i="5" s="1"/>
  <c r="V101" i="5"/>
  <c r="AJ101" i="5" s="1"/>
  <c r="V102" i="5"/>
  <c r="AJ102" i="5" s="1"/>
  <c r="V103" i="5"/>
  <c r="AJ103" i="5" s="1"/>
  <c r="V104" i="5"/>
  <c r="AJ104" i="5" s="1"/>
  <c r="V105" i="5"/>
  <c r="AJ105" i="5" s="1"/>
  <c r="V106" i="5"/>
  <c r="AJ106" i="5" s="1"/>
  <c r="V107" i="5"/>
  <c r="AJ107" i="5" s="1"/>
  <c r="V108" i="5"/>
  <c r="AJ108" i="5" s="1"/>
  <c r="V109" i="5"/>
  <c r="AJ109" i="5" s="1"/>
  <c r="V110" i="5"/>
  <c r="AJ110" i="5" s="1"/>
  <c r="V111" i="5"/>
  <c r="AJ111" i="5" s="1"/>
  <c r="V112" i="5"/>
  <c r="AJ112" i="5" s="1"/>
  <c r="V113" i="5"/>
  <c r="AJ113" i="5" s="1"/>
  <c r="V114" i="5"/>
  <c r="AJ114" i="5" s="1"/>
  <c r="V115" i="5"/>
  <c r="AJ115" i="5" s="1"/>
  <c r="V116" i="5"/>
  <c r="AJ116" i="5" s="1"/>
  <c r="V117" i="5"/>
  <c r="AJ117" i="5" s="1"/>
  <c r="V118" i="5"/>
  <c r="AJ118" i="5" s="1"/>
  <c r="V119" i="5"/>
  <c r="AJ119" i="5" s="1"/>
  <c r="V120" i="5"/>
  <c r="AJ120" i="5" s="1"/>
  <c r="V121" i="5"/>
  <c r="AJ121" i="5" s="1"/>
  <c r="V122" i="5"/>
  <c r="AJ122" i="5" s="1"/>
  <c r="V123" i="5"/>
  <c r="AJ123" i="5" s="1"/>
  <c r="V124" i="5"/>
  <c r="AJ124" i="5" s="1"/>
  <c r="V125" i="5"/>
  <c r="AJ125" i="5" s="1"/>
  <c r="V126" i="5"/>
  <c r="AJ126" i="5" s="1"/>
  <c r="V127" i="5"/>
  <c r="AJ127" i="5" s="1"/>
  <c r="V128" i="5"/>
  <c r="AJ128" i="5" s="1"/>
  <c r="V129" i="5"/>
  <c r="AJ129" i="5" s="1"/>
  <c r="V130" i="5"/>
  <c r="AJ130" i="5" s="1"/>
  <c r="V131" i="5"/>
  <c r="AJ131" i="5" s="1"/>
  <c r="V132" i="5"/>
  <c r="AJ132" i="5" s="1"/>
  <c r="V133" i="5"/>
  <c r="AJ133" i="5" s="1"/>
  <c r="V134" i="5"/>
  <c r="AJ134" i="5" s="1"/>
  <c r="V135" i="5"/>
  <c r="AJ135" i="5" s="1"/>
  <c r="V136" i="5"/>
  <c r="AJ136" i="5" s="1"/>
  <c r="V137" i="5"/>
  <c r="AJ137" i="5" s="1"/>
  <c r="V138" i="5"/>
  <c r="AJ138" i="5" s="1"/>
  <c r="V139" i="5"/>
  <c r="AJ139" i="5" s="1"/>
  <c r="V140" i="5"/>
  <c r="AJ140" i="5" s="1"/>
  <c r="V141" i="5"/>
  <c r="AJ141" i="5" s="1"/>
  <c r="V142" i="5"/>
  <c r="AJ142" i="5" s="1"/>
  <c r="V143" i="5"/>
  <c r="AJ143" i="5" s="1"/>
  <c r="V144" i="5"/>
  <c r="AJ144" i="5" s="1"/>
  <c r="V145" i="5"/>
  <c r="AJ145" i="5" s="1"/>
  <c r="V146" i="5"/>
  <c r="AJ146" i="5" s="1"/>
  <c r="V147" i="5"/>
  <c r="AJ147" i="5" s="1"/>
  <c r="V148" i="5"/>
  <c r="AJ148" i="5" s="1"/>
  <c r="V149" i="5"/>
  <c r="AJ149" i="5" s="1"/>
  <c r="V150" i="5"/>
  <c r="AJ150" i="5" s="1"/>
  <c r="V151" i="5"/>
  <c r="AJ151" i="5" s="1"/>
  <c r="V152" i="5"/>
  <c r="AJ152" i="5" s="1"/>
  <c r="V153" i="5"/>
  <c r="AJ153" i="5" s="1"/>
  <c r="V154" i="5"/>
  <c r="AJ154" i="5" s="1"/>
  <c r="V155" i="5"/>
  <c r="AJ155" i="5" s="1"/>
  <c r="V156" i="5"/>
  <c r="AJ156" i="5" s="1"/>
  <c r="V157" i="5"/>
  <c r="AJ157" i="5" s="1"/>
  <c r="V158" i="5"/>
  <c r="AJ158" i="5" s="1"/>
  <c r="V159" i="5"/>
  <c r="AJ159" i="5" s="1"/>
  <c r="V160" i="5"/>
  <c r="AJ160" i="5" s="1"/>
  <c r="V161" i="5"/>
  <c r="AJ161" i="5" s="1"/>
  <c r="V162" i="5"/>
  <c r="AJ162" i="5" s="1"/>
  <c r="V163" i="5"/>
  <c r="AJ163" i="5" s="1"/>
  <c r="V164" i="5"/>
  <c r="AJ164" i="5" s="1"/>
  <c r="U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R2" i="5"/>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X2" i="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S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Q2"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P2" i="5"/>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O2"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AA139" i="17" l="1"/>
  <c r="AA77" i="17"/>
  <c r="AA42" i="17"/>
  <c r="AA158" i="17"/>
  <c r="AA140" i="17"/>
  <c r="AA132" i="17"/>
  <c r="AA124" i="17"/>
  <c r="AA116" i="17"/>
  <c r="AA110" i="17"/>
  <c r="AA103" i="17"/>
  <c r="AA98" i="17"/>
  <c r="AA93" i="17"/>
  <c r="AA85" i="17"/>
  <c r="AA78" i="17"/>
  <c r="AA71" i="17"/>
  <c r="AA64" i="17"/>
  <c r="AA57" i="17"/>
  <c r="AA50" i="17"/>
  <c r="AA43" i="17"/>
  <c r="AA35" i="17"/>
  <c r="AA29" i="17"/>
  <c r="AA22" i="17"/>
  <c r="AA15" i="17"/>
  <c r="AA9" i="17"/>
  <c r="AA4" i="17"/>
  <c r="AA151" i="17"/>
  <c r="AA109" i="17"/>
  <c r="AA63" i="17"/>
  <c r="AA49" i="17"/>
  <c r="AA3" i="17"/>
  <c r="AA163" i="17"/>
  <c r="AA156" i="17"/>
  <c r="AA150" i="17"/>
  <c r="AA146" i="17"/>
  <c r="AA138" i="17"/>
  <c r="AA131" i="17"/>
  <c r="AA122" i="17"/>
  <c r="AA108" i="17"/>
  <c r="AA101" i="17"/>
  <c r="AA97" i="17"/>
  <c r="AA91" i="17"/>
  <c r="AA83" i="17"/>
  <c r="AA69" i="17"/>
  <c r="AA62" i="17"/>
  <c r="AA55" i="17"/>
  <c r="AA48" i="17"/>
  <c r="AA41" i="17"/>
  <c r="AA34" i="17"/>
  <c r="AA27" i="17"/>
  <c r="AA21" i="17"/>
  <c r="AA13" i="17"/>
  <c r="AA7" i="17"/>
  <c r="AA2" i="17"/>
  <c r="AA147" i="17"/>
  <c r="AA123" i="17"/>
  <c r="AA28" i="17"/>
  <c r="AA162" i="17"/>
  <c r="AA155" i="17"/>
  <c r="AA149" i="17"/>
  <c r="AA145" i="17"/>
  <c r="AA137" i="17"/>
  <c r="AA121" i="17"/>
  <c r="AA114" i="17"/>
  <c r="AA107" i="17"/>
  <c r="AA90" i="17"/>
  <c r="AA82" i="17"/>
  <c r="AA76" i="17"/>
  <c r="AA68" i="17"/>
  <c r="AA54" i="17"/>
  <c r="AA47" i="17"/>
  <c r="AA40" i="17"/>
  <c r="AA26" i="17"/>
  <c r="AA20" i="17"/>
  <c r="AA6" i="17"/>
  <c r="AA157" i="17"/>
  <c r="AA92" i="17"/>
  <c r="AA14" i="17"/>
  <c r="AA161" i="17"/>
  <c r="AA154" i="17"/>
  <c r="AA144" i="17"/>
  <c r="AA136" i="17"/>
  <c r="AA130" i="17"/>
  <c r="AA120" i="17"/>
  <c r="AA113" i="17"/>
  <c r="AA106" i="17"/>
  <c r="AA100" i="17"/>
  <c r="AA96" i="17"/>
  <c r="AA89" i="17"/>
  <c r="AA81" i="17"/>
  <c r="AA75" i="17"/>
  <c r="AA67" i="17"/>
  <c r="AA61" i="17"/>
  <c r="AA46" i="17"/>
  <c r="AA39" i="17"/>
  <c r="AA33" i="17"/>
  <c r="AA19" i="17"/>
  <c r="AA12" i="17"/>
  <c r="AA115" i="17"/>
  <c r="AA56" i="17"/>
  <c r="AA160" i="17"/>
  <c r="AA153" i="17"/>
  <c r="AA143" i="17"/>
  <c r="AA135" i="17"/>
  <c r="AA129" i="17"/>
  <c r="AA127" i="17"/>
  <c r="AA119" i="17"/>
  <c r="AA112" i="17"/>
  <c r="AA105" i="17"/>
  <c r="AA99" i="17"/>
  <c r="AA95" i="17"/>
  <c r="AA88" i="17"/>
  <c r="AA74" i="17"/>
  <c r="AA60" i="17"/>
  <c r="AA53" i="17"/>
  <c r="AA45" i="17"/>
  <c r="AA38" i="17"/>
  <c r="AA32" i="17"/>
  <c r="AA25" i="17"/>
  <c r="AA18" i="17"/>
  <c r="AA11" i="17"/>
  <c r="AA164" i="17"/>
  <c r="AA102" i="17"/>
  <c r="AA70" i="17"/>
  <c r="AA8" i="17"/>
  <c r="AA152" i="17"/>
  <c r="AA142" i="17"/>
  <c r="AA134" i="17"/>
  <c r="AA128" i="17"/>
  <c r="AA126" i="17"/>
  <c r="AA118" i="17"/>
  <c r="AA111" i="17"/>
  <c r="AA87" i="17"/>
  <c r="AA80" i="17"/>
  <c r="AA73" i="17"/>
  <c r="AA66" i="17"/>
  <c r="AA59" i="17"/>
  <c r="AA52" i="17"/>
  <c r="AA37" i="17"/>
  <c r="AA31" i="17"/>
  <c r="AA24" i="17"/>
  <c r="AA17" i="17"/>
  <c r="AA5" i="17"/>
  <c r="AA84" i="17"/>
  <c r="AA159" i="17"/>
  <c r="AA148" i="17"/>
  <c r="AA141" i="17"/>
  <c r="AA133" i="17"/>
  <c r="AA125" i="17"/>
  <c r="AA117" i="17"/>
  <c r="AA104" i="17"/>
  <c r="AA94" i="17"/>
  <c r="AA86" i="17"/>
  <c r="AA79" i="17"/>
  <c r="AA72" i="17"/>
  <c r="AA65" i="17"/>
  <c r="AA58" i="17"/>
  <c r="AA51" i="17"/>
  <c r="AA44" i="17"/>
  <c r="AA36" i="17"/>
  <c r="AA30" i="17"/>
  <c r="AA23" i="17"/>
  <c r="AA16" i="17"/>
  <c r="AA10" i="17"/>
  <c r="AB2" i="5"/>
  <c r="AC158" i="5"/>
  <c r="AC140" i="5"/>
  <c r="AC132" i="5"/>
  <c r="AC124" i="5"/>
  <c r="AC116" i="5"/>
  <c r="AC110" i="5"/>
  <c r="AC103" i="5"/>
  <c r="AC98" i="5"/>
  <c r="AC93" i="5"/>
  <c r="AC85" i="5"/>
  <c r="AC78" i="5"/>
  <c r="AC71" i="5"/>
  <c r="AC64" i="5"/>
  <c r="AC57" i="5"/>
  <c r="AC50" i="5"/>
  <c r="AC43" i="5"/>
  <c r="AC35" i="5"/>
  <c r="AC29" i="5"/>
  <c r="AC22" i="5"/>
  <c r="AC15" i="5"/>
  <c r="AC9" i="5"/>
  <c r="AC4" i="5"/>
  <c r="AB157" i="5"/>
  <c r="AB102" i="5"/>
  <c r="AB70" i="5"/>
  <c r="AB158" i="5"/>
  <c r="AB140" i="5"/>
  <c r="AB132" i="5"/>
  <c r="AB124" i="5"/>
  <c r="AB116" i="5"/>
  <c r="AB110" i="5"/>
  <c r="AB103" i="5"/>
  <c r="AB98" i="5"/>
  <c r="AB93" i="5"/>
  <c r="AB85" i="5"/>
  <c r="AB78" i="5"/>
  <c r="AB71" i="5"/>
  <c r="AB64" i="5"/>
  <c r="AB57" i="5"/>
  <c r="AB50" i="5"/>
  <c r="AB43" i="5"/>
  <c r="AB35" i="5"/>
  <c r="AB29" i="5"/>
  <c r="AB22" i="5"/>
  <c r="AB15" i="5"/>
  <c r="AB9" i="5"/>
  <c r="AB4" i="5"/>
  <c r="AC159" i="5"/>
  <c r="AC148" i="5"/>
  <c r="AC141" i="5"/>
  <c r="AC133" i="5"/>
  <c r="AC125" i="5"/>
  <c r="AC117" i="5"/>
  <c r="AC104" i="5"/>
  <c r="AC94" i="5"/>
  <c r="AC86" i="5"/>
  <c r="AC79" i="5"/>
  <c r="AC72" i="5"/>
  <c r="AC65" i="5"/>
  <c r="AC58" i="5"/>
  <c r="AC51" i="5"/>
  <c r="AC44" i="5"/>
  <c r="AC36" i="5"/>
  <c r="AC30" i="5"/>
  <c r="AC23" i="5"/>
  <c r="AC16" i="5"/>
  <c r="AC10" i="5"/>
  <c r="AB77" i="5"/>
  <c r="AB28" i="5"/>
  <c r="AB163" i="5"/>
  <c r="AB156" i="5"/>
  <c r="AB150" i="5"/>
  <c r="AB146" i="5"/>
  <c r="AB138" i="5"/>
  <c r="AB131" i="5"/>
  <c r="AB122" i="5"/>
  <c r="AB108" i="5"/>
  <c r="AB101" i="5"/>
  <c r="AB97" i="5"/>
  <c r="AB91" i="5"/>
  <c r="AB83" i="5"/>
  <c r="AB69" i="5"/>
  <c r="AB62" i="5"/>
  <c r="AB55" i="5"/>
  <c r="AB48" i="5"/>
  <c r="AB41" i="5"/>
  <c r="AB34" i="5"/>
  <c r="AB27" i="5"/>
  <c r="AB21" i="5"/>
  <c r="AB13" i="5"/>
  <c r="AB7" i="5"/>
  <c r="AC164" i="5"/>
  <c r="AC157" i="5"/>
  <c r="AC151" i="5"/>
  <c r="AC147" i="5"/>
  <c r="AC139" i="5"/>
  <c r="AC123" i="5"/>
  <c r="AC115" i="5"/>
  <c r="AC109" i="5"/>
  <c r="AC102" i="5"/>
  <c r="AC92" i="5"/>
  <c r="AC84" i="5"/>
  <c r="AC77" i="5"/>
  <c r="AC70" i="5"/>
  <c r="AC63" i="5"/>
  <c r="AC56" i="5"/>
  <c r="AC49" i="5"/>
  <c r="AC42" i="5"/>
  <c r="AC28" i="5"/>
  <c r="AC14" i="5"/>
  <c r="AC8" i="5"/>
  <c r="AC3" i="5"/>
  <c r="AB115" i="5"/>
  <c r="AB63" i="5"/>
  <c r="AB162" i="5"/>
  <c r="AB155" i="5"/>
  <c r="AB149" i="5"/>
  <c r="AB145" i="5"/>
  <c r="AB137" i="5"/>
  <c r="AB121" i="5"/>
  <c r="AB114" i="5"/>
  <c r="AB107" i="5"/>
  <c r="AB90" i="5"/>
  <c r="AB82" i="5"/>
  <c r="AB76" i="5"/>
  <c r="AB68" i="5"/>
  <c r="AB54" i="5"/>
  <c r="AB47" i="5"/>
  <c r="AB40" i="5"/>
  <c r="AB26" i="5"/>
  <c r="AB20" i="5"/>
  <c r="AB6" i="5"/>
  <c r="AC163" i="5"/>
  <c r="AC156" i="5"/>
  <c r="AC150" i="5"/>
  <c r="AC146" i="5"/>
  <c r="AC138" i="5"/>
  <c r="AC131" i="5"/>
  <c r="AC122" i="5"/>
  <c r="AC108" i="5"/>
  <c r="AC101" i="5"/>
  <c r="AC97" i="5"/>
  <c r="AC91" i="5"/>
  <c r="AC83" i="5"/>
  <c r="AC69" i="5"/>
  <c r="AC62" i="5"/>
  <c r="AC55" i="5"/>
  <c r="AC48" i="5"/>
  <c r="AC41" i="5"/>
  <c r="AC34" i="5"/>
  <c r="AC27" i="5"/>
  <c r="AC21" i="5"/>
  <c r="AC13" i="5"/>
  <c r="AC7" i="5"/>
  <c r="AC2" i="5"/>
  <c r="AL2" i="5" s="1"/>
  <c r="AM2" i="5" s="1"/>
  <c r="AB164" i="5"/>
  <c r="AB139" i="5"/>
  <c r="AL139" i="5" s="1"/>
  <c r="AM139" i="5" s="1"/>
  <c r="AB56" i="5"/>
  <c r="AB14" i="5"/>
  <c r="AB161" i="5"/>
  <c r="AB154" i="5"/>
  <c r="AB144" i="5"/>
  <c r="AB136" i="5"/>
  <c r="AB130" i="5"/>
  <c r="AB120" i="5"/>
  <c r="AB113" i="5"/>
  <c r="AB106" i="5"/>
  <c r="AB100" i="5"/>
  <c r="AB96" i="5"/>
  <c r="AB89" i="5"/>
  <c r="AB81" i="5"/>
  <c r="AB75" i="5"/>
  <c r="AB67" i="5"/>
  <c r="AB61" i="5"/>
  <c r="AB46" i="5"/>
  <c r="AB39" i="5"/>
  <c r="AB33" i="5"/>
  <c r="AB19" i="5"/>
  <c r="AB12" i="5"/>
  <c r="AC162" i="5"/>
  <c r="AC155" i="5"/>
  <c r="AC149" i="5"/>
  <c r="AC145" i="5"/>
  <c r="AC137" i="5"/>
  <c r="AC121" i="5"/>
  <c r="AC114" i="5"/>
  <c r="AC107" i="5"/>
  <c r="AC90" i="5"/>
  <c r="AC82" i="5"/>
  <c r="AC76" i="5"/>
  <c r="AC68" i="5"/>
  <c r="AC54" i="5"/>
  <c r="AC47" i="5"/>
  <c r="AC40" i="5"/>
  <c r="AC26" i="5"/>
  <c r="AC20" i="5"/>
  <c r="AC6" i="5"/>
  <c r="AB3" i="5"/>
  <c r="AB160" i="5"/>
  <c r="AB153" i="5"/>
  <c r="AB143" i="5"/>
  <c r="AB135" i="5"/>
  <c r="AB129" i="5"/>
  <c r="AB127" i="5"/>
  <c r="AB119" i="5"/>
  <c r="AB112" i="5"/>
  <c r="AB105" i="5"/>
  <c r="AB99" i="5"/>
  <c r="AB95" i="5"/>
  <c r="AB88" i="5"/>
  <c r="AB74" i="5"/>
  <c r="AB60" i="5"/>
  <c r="AB53" i="5"/>
  <c r="AB45" i="5"/>
  <c r="AB38" i="5"/>
  <c r="AB32" i="5"/>
  <c r="AB25" i="5"/>
  <c r="AB18" i="5"/>
  <c r="AB11" i="5"/>
  <c r="AC161" i="5"/>
  <c r="AC154" i="5"/>
  <c r="AC144" i="5"/>
  <c r="AC136" i="5"/>
  <c r="AC130" i="5"/>
  <c r="AC120" i="5"/>
  <c r="AC113" i="5"/>
  <c r="AC106" i="5"/>
  <c r="AC100" i="5"/>
  <c r="AC96" i="5"/>
  <c r="AC89" i="5"/>
  <c r="AC81" i="5"/>
  <c r="AC75" i="5"/>
  <c r="AC67" i="5"/>
  <c r="AC61" i="5"/>
  <c r="AC46" i="5"/>
  <c r="AC39" i="5"/>
  <c r="AC33" i="5"/>
  <c r="AC19" i="5"/>
  <c r="AC12" i="5"/>
  <c r="AB147" i="5"/>
  <c r="AB109" i="5"/>
  <c r="AB92" i="5"/>
  <c r="AL92" i="5" s="1"/>
  <c r="AM92" i="5" s="1"/>
  <c r="AB42" i="5"/>
  <c r="AB152" i="5"/>
  <c r="AB142" i="5"/>
  <c r="AB134" i="5"/>
  <c r="AB128" i="5"/>
  <c r="AB126" i="5"/>
  <c r="AB118" i="5"/>
  <c r="AB111" i="5"/>
  <c r="AB87" i="5"/>
  <c r="AB80" i="5"/>
  <c r="AB73" i="5"/>
  <c r="AB66" i="5"/>
  <c r="AB59" i="5"/>
  <c r="AB52" i="5"/>
  <c r="AB37" i="5"/>
  <c r="AB31" i="5"/>
  <c r="AB24" i="5"/>
  <c r="AB17" i="5"/>
  <c r="AB5" i="5"/>
  <c r="AC160" i="5"/>
  <c r="AC153" i="5"/>
  <c r="AC143" i="5"/>
  <c r="AC135" i="5"/>
  <c r="AC129" i="5"/>
  <c r="AC127" i="5"/>
  <c r="AC119" i="5"/>
  <c r="AC112" i="5"/>
  <c r="AC105" i="5"/>
  <c r="AC99" i="5"/>
  <c r="AC95" i="5"/>
  <c r="AC88" i="5"/>
  <c r="AC74" i="5"/>
  <c r="AC60" i="5"/>
  <c r="AC53" i="5"/>
  <c r="AC45" i="5"/>
  <c r="AC38" i="5"/>
  <c r="AC32" i="5"/>
  <c r="AC25" i="5"/>
  <c r="AC18" i="5"/>
  <c r="AC11" i="5"/>
  <c r="AB151" i="5"/>
  <c r="AB123" i="5"/>
  <c r="AB84" i="5"/>
  <c r="AL84" i="5" s="1"/>
  <c r="AM84" i="5" s="1"/>
  <c r="AB49" i="5"/>
  <c r="AB8" i="5"/>
  <c r="AB159" i="5"/>
  <c r="AB148" i="5"/>
  <c r="AB141" i="5"/>
  <c r="AB133" i="5"/>
  <c r="AB125" i="5"/>
  <c r="AB117" i="5"/>
  <c r="AB104" i="5"/>
  <c r="AB94" i="5"/>
  <c r="AB86" i="5"/>
  <c r="AB79" i="5"/>
  <c r="AB72" i="5"/>
  <c r="AB65" i="5"/>
  <c r="AB58" i="5"/>
  <c r="AB51" i="5"/>
  <c r="AB44" i="5"/>
  <c r="AB36" i="5"/>
  <c r="AB30" i="5"/>
  <c r="AB23" i="5"/>
  <c r="AB16" i="5"/>
  <c r="AB10" i="5"/>
  <c r="AC152" i="5"/>
  <c r="AC142" i="5"/>
  <c r="AC134" i="5"/>
  <c r="AC128" i="5"/>
  <c r="AC126" i="5"/>
  <c r="AC118" i="5"/>
  <c r="AC111" i="5"/>
  <c r="AC87" i="5"/>
  <c r="AC80" i="5"/>
  <c r="AC73" i="5"/>
  <c r="AC66" i="5"/>
  <c r="AC59" i="5"/>
  <c r="AC52" i="5"/>
  <c r="AC37" i="5"/>
  <c r="AC31" i="5"/>
  <c r="AC24" i="5"/>
  <c r="AC17" i="5"/>
  <c r="AC5" i="5"/>
  <c r="T160" i="5"/>
  <c r="AI160" i="5" s="1"/>
  <c r="E199" i="27" s="1"/>
  <c r="T153" i="5"/>
  <c r="AI153" i="5" s="1"/>
  <c r="E191" i="27" s="1"/>
  <c r="E183" i="27"/>
  <c r="T143" i="5"/>
  <c r="AI143" i="5" s="1"/>
  <c r="E175" i="27" s="1"/>
  <c r="T135" i="5"/>
  <c r="AI135" i="5" s="1"/>
  <c r="E167" i="27" s="1"/>
  <c r="T129" i="5"/>
  <c r="AI129" i="5" s="1"/>
  <c r="E159" i="27" s="1"/>
  <c r="T127" i="5"/>
  <c r="AI127" i="5" s="1"/>
  <c r="E151" i="27" s="1"/>
  <c r="T119" i="5"/>
  <c r="AI119" i="5" s="1"/>
  <c r="E143" i="27" s="1"/>
  <c r="T112" i="5"/>
  <c r="AI112" i="5" s="1"/>
  <c r="E135" i="27" s="1"/>
  <c r="T105" i="5"/>
  <c r="AI105" i="5" s="1"/>
  <c r="E127" i="27" s="1"/>
  <c r="T99" i="5"/>
  <c r="AI99" i="5" s="1"/>
  <c r="E119" i="27" s="1"/>
  <c r="T95" i="5"/>
  <c r="AI95" i="5" s="1"/>
  <c r="E111" i="27" s="1"/>
  <c r="T88" i="5"/>
  <c r="AI88" i="5" s="1"/>
  <c r="E103" i="27" s="1"/>
  <c r="E95" i="27"/>
  <c r="T74" i="5"/>
  <c r="AI74" i="5" s="1"/>
  <c r="E87" i="27" s="1"/>
  <c r="E79" i="27"/>
  <c r="T60" i="5"/>
  <c r="AI60" i="5" s="1"/>
  <c r="E71" i="27" s="1"/>
  <c r="T53" i="5"/>
  <c r="AI53" i="5" s="1"/>
  <c r="E63" i="27" s="1"/>
  <c r="T45" i="5"/>
  <c r="AI45" i="5" s="1"/>
  <c r="E55" i="27" s="1"/>
  <c r="T38" i="5"/>
  <c r="AI38" i="5" s="1"/>
  <c r="E47" i="27" s="1"/>
  <c r="T32" i="5"/>
  <c r="AI32" i="5" s="1"/>
  <c r="E39" i="27" s="1"/>
  <c r="T25" i="5"/>
  <c r="AI25" i="5" s="1"/>
  <c r="E31" i="27" s="1"/>
  <c r="T18" i="5"/>
  <c r="AI18" i="5" s="1"/>
  <c r="E23" i="27" s="1"/>
  <c r="T11" i="5"/>
  <c r="AI11" i="5" s="1"/>
  <c r="E15" i="27" s="1"/>
  <c r="E7" i="27"/>
  <c r="T155" i="5"/>
  <c r="AI155" i="5" s="1"/>
  <c r="E193" i="27" s="1"/>
  <c r="T107" i="5"/>
  <c r="AI107" i="5" s="1"/>
  <c r="E129" i="27" s="1"/>
  <c r="T54" i="5"/>
  <c r="AI54" i="5" s="1"/>
  <c r="E65" i="27" s="1"/>
  <c r="E198" i="27"/>
  <c r="T152" i="5"/>
  <c r="AI152" i="5" s="1"/>
  <c r="E190" i="27" s="1"/>
  <c r="E182" i="27"/>
  <c r="T142" i="5"/>
  <c r="AI142" i="5" s="1"/>
  <c r="E174" i="27" s="1"/>
  <c r="T134" i="5"/>
  <c r="AI134" i="5" s="1"/>
  <c r="E166" i="27" s="1"/>
  <c r="T128" i="5"/>
  <c r="AI128" i="5" s="1"/>
  <c r="E158" i="27" s="1"/>
  <c r="T126" i="5"/>
  <c r="AI126" i="5" s="1"/>
  <c r="E150" i="27" s="1"/>
  <c r="T118" i="5"/>
  <c r="AI118" i="5" s="1"/>
  <c r="E142" i="27" s="1"/>
  <c r="T111" i="5"/>
  <c r="AI111" i="5" s="1"/>
  <c r="E134" i="27" s="1"/>
  <c r="E126" i="27"/>
  <c r="E118" i="27"/>
  <c r="E110" i="27"/>
  <c r="T87" i="5"/>
  <c r="AI87" i="5" s="1"/>
  <c r="E102" i="27" s="1"/>
  <c r="T80" i="5"/>
  <c r="AI80" i="5" s="1"/>
  <c r="E94" i="27" s="1"/>
  <c r="T73" i="5"/>
  <c r="AI73" i="5" s="1"/>
  <c r="E86" i="27" s="1"/>
  <c r="T66" i="5"/>
  <c r="AI66" i="5" s="1"/>
  <c r="E78" i="27" s="1"/>
  <c r="T59" i="5"/>
  <c r="AI59" i="5" s="1"/>
  <c r="E70" i="27" s="1"/>
  <c r="T52" i="5"/>
  <c r="AI52" i="5" s="1"/>
  <c r="E62" i="27" s="1"/>
  <c r="E54" i="27"/>
  <c r="T37" i="5"/>
  <c r="AI37" i="5" s="1"/>
  <c r="E46" i="27" s="1"/>
  <c r="T31" i="5"/>
  <c r="AI31" i="5" s="1"/>
  <c r="E38" i="27" s="1"/>
  <c r="T24" i="5"/>
  <c r="AI24" i="5" s="1"/>
  <c r="E30" i="27" s="1"/>
  <c r="T17" i="5"/>
  <c r="AI17" i="5" s="1"/>
  <c r="E22" i="27" s="1"/>
  <c r="E14" i="27"/>
  <c r="T5" i="5"/>
  <c r="AI5" i="5" s="1"/>
  <c r="E6" i="27" s="1"/>
  <c r="T149" i="5"/>
  <c r="AI149" i="5" s="1"/>
  <c r="E185" i="27" s="1"/>
  <c r="E121" i="27"/>
  <c r="T47" i="5"/>
  <c r="AI47" i="5" s="1"/>
  <c r="E57" i="27" s="1"/>
  <c r="T159" i="5"/>
  <c r="AI159" i="5" s="1"/>
  <c r="E197" i="27" s="1"/>
  <c r="E189" i="27"/>
  <c r="T148" i="5"/>
  <c r="AI148" i="5" s="1"/>
  <c r="E181" i="27" s="1"/>
  <c r="T141" i="5"/>
  <c r="AI141" i="5" s="1"/>
  <c r="E173" i="27" s="1"/>
  <c r="T133" i="5"/>
  <c r="AI133" i="5" s="1"/>
  <c r="E165" i="27" s="1"/>
  <c r="E157" i="27"/>
  <c r="T125" i="5"/>
  <c r="AI125" i="5" s="1"/>
  <c r="E149" i="27" s="1"/>
  <c r="T117" i="5"/>
  <c r="AI117" i="5" s="1"/>
  <c r="E141" i="27" s="1"/>
  <c r="E133" i="27"/>
  <c r="T104" i="5"/>
  <c r="AI104" i="5" s="1"/>
  <c r="E125" i="27" s="1"/>
  <c r="E117" i="27"/>
  <c r="T94" i="5"/>
  <c r="AI94" i="5" s="1"/>
  <c r="E109" i="27" s="1"/>
  <c r="T86" i="5"/>
  <c r="AI86" i="5" s="1"/>
  <c r="E101" i="27" s="1"/>
  <c r="T79" i="5"/>
  <c r="AI79" i="5" s="1"/>
  <c r="E93" i="27" s="1"/>
  <c r="T72" i="5"/>
  <c r="AI72" i="5" s="1"/>
  <c r="E85" i="27" s="1"/>
  <c r="T65" i="5"/>
  <c r="AI65" i="5" s="1"/>
  <c r="E77" i="27" s="1"/>
  <c r="T58" i="5"/>
  <c r="AI58" i="5" s="1"/>
  <c r="E69" i="27" s="1"/>
  <c r="T51" i="5"/>
  <c r="AI51" i="5" s="1"/>
  <c r="E61" i="27" s="1"/>
  <c r="T44" i="5"/>
  <c r="AI44" i="5" s="1"/>
  <c r="E53" i="27" s="1"/>
  <c r="T36" i="5"/>
  <c r="AI36" i="5" s="1"/>
  <c r="E45" i="27" s="1"/>
  <c r="T30" i="5"/>
  <c r="AI30" i="5" s="1"/>
  <c r="E37" i="27" s="1"/>
  <c r="T23" i="5"/>
  <c r="AI23" i="5" s="1"/>
  <c r="E29" i="27" s="1"/>
  <c r="T16" i="5"/>
  <c r="AI16" i="5" s="1"/>
  <c r="E21" i="27" s="1"/>
  <c r="T10" i="5"/>
  <c r="AI10" i="5" s="1"/>
  <c r="E13" i="27" s="1"/>
  <c r="E5" i="27"/>
  <c r="T145" i="5"/>
  <c r="AI145" i="5" s="1"/>
  <c r="E177" i="27" s="1"/>
  <c r="E113" i="27"/>
  <c r="T40" i="5"/>
  <c r="AI40" i="5" s="1"/>
  <c r="E49" i="27" s="1"/>
  <c r="T158" i="5"/>
  <c r="AI158" i="5" s="1"/>
  <c r="E196" i="27" s="1"/>
  <c r="E188" i="27"/>
  <c r="E180" i="27"/>
  <c r="T140" i="5"/>
  <c r="AI140" i="5" s="1"/>
  <c r="E172" i="27" s="1"/>
  <c r="T132" i="5"/>
  <c r="AI132" i="5" s="1"/>
  <c r="E164" i="27" s="1"/>
  <c r="E156" i="27"/>
  <c r="T124" i="5"/>
  <c r="AI124" i="5" s="1"/>
  <c r="E148" i="27" s="1"/>
  <c r="T116" i="5"/>
  <c r="AI116" i="5" s="1"/>
  <c r="E140" i="27" s="1"/>
  <c r="T110" i="5"/>
  <c r="AI110" i="5" s="1"/>
  <c r="E132" i="27" s="1"/>
  <c r="T103" i="5"/>
  <c r="AI103" i="5" s="1"/>
  <c r="E124" i="27" s="1"/>
  <c r="T98" i="5"/>
  <c r="AI98" i="5" s="1"/>
  <c r="E116" i="27" s="1"/>
  <c r="T93" i="5"/>
  <c r="AI93" i="5" s="1"/>
  <c r="E108" i="27" s="1"/>
  <c r="T85" i="5"/>
  <c r="AI85" i="5" s="1"/>
  <c r="E100" i="27" s="1"/>
  <c r="T78" i="5"/>
  <c r="AI78" i="5" s="1"/>
  <c r="E92" i="27" s="1"/>
  <c r="T71" i="5"/>
  <c r="AI71" i="5" s="1"/>
  <c r="E84" i="27" s="1"/>
  <c r="T64" i="5"/>
  <c r="AI64" i="5" s="1"/>
  <c r="E76" i="27" s="1"/>
  <c r="T57" i="5"/>
  <c r="AI57" i="5" s="1"/>
  <c r="E68" i="27" s="1"/>
  <c r="T50" i="5"/>
  <c r="AI50" i="5" s="1"/>
  <c r="E60" i="27" s="1"/>
  <c r="T43" i="5"/>
  <c r="AI43" i="5" s="1"/>
  <c r="E52" i="27" s="1"/>
  <c r="T35" i="5"/>
  <c r="AI35" i="5" s="1"/>
  <c r="E44" i="27" s="1"/>
  <c r="T29" i="5"/>
  <c r="AI29" i="5" s="1"/>
  <c r="E36" i="27" s="1"/>
  <c r="T22" i="5"/>
  <c r="AI22" i="5" s="1"/>
  <c r="E28" i="27" s="1"/>
  <c r="T15" i="5"/>
  <c r="AI15" i="5" s="1"/>
  <c r="E20" i="27" s="1"/>
  <c r="T9" i="5"/>
  <c r="AI9" i="5" s="1"/>
  <c r="E12" i="27" s="1"/>
  <c r="T4" i="5"/>
  <c r="AI4" i="5" s="1"/>
  <c r="E4" i="27" s="1"/>
  <c r="T137" i="5"/>
  <c r="AI137" i="5" s="1"/>
  <c r="E169" i="27" s="1"/>
  <c r="T90" i="5"/>
  <c r="AI90" i="5" s="1"/>
  <c r="E105" i="27" s="1"/>
  <c r="E41" i="27"/>
  <c r="T164" i="5"/>
  <c r="AI164" i="5" s="1"/>
  <c r="E203" i="27" s="1"/>
  <c r="T157" i="5"/>
  <c r="AI157" i="5" s="1"/>
  <c r="E195" i="27" s="1"/>
  <c r="T151" i="5"/>
  <c r="AI151" i="5" s="1"/>
  <c r="E187" i="27" s="1"/>
  <c r="T147" i="5"/>
  <c r="AI147" i="5" s="1"/>
  <c r="E179" i="27" s="1"/>
  <c r="T139" i="5"/>
  <c r="AI139" i="5" s="1"/>
  <c r="E171" i="27" s="1"/>
  <c r="E163" i="27"/>
  <c r="E155" i="27"/>
  <c r="T123" i="5"/>
  <c r="AI123" i="5" s="1"/>
  <c r="E147" i="27" s="1"/>
  <c r="T115" i="5"/>
  <c r="AI115" i="5" s="1"/>
  <c r="E139" i="27" s="1"/>
  <c r="T109" i="5"/>
  <c r="AI109" i="5" s="1"/>
  <c r="E131" i="27" s="1"/>
  <c r="T102" i="5"/>
  <c r="AI102" i="5" s="1"/>
  <c r="E123" i="27" s="1"/>
  <c r="E115" i="27"/>
  <c r="T92" i="5"/>
  <c r="AI92" i="5" s="1"/>
  <c r="E107" i="27" s="1"/>
  <c r="T84" i="5"/>
  <c r="AI84" i="5" s="1"/>
  <c r="E99" i="27" s="1"/>
  <c r="T77" i="5"/>
  <c r="AI77" i="5" s="1"/>
  <c r="E91" i="27" s="1"/>
  <c r="T70" i="5"/>
  <c r="AI70" i="5" s="1"/>
  <c r="E83" i="27" s="1"/>
  <c r="T63" i="5"/>
  <c r="AI63" i="5" s="1"/>
  <c r="E75" i="27" s="1"/>
  <c r="T56" i="5"/>
  <c r="AI56" i="5" s="1"/>
  <c r="E67" i="27" s="1"/>
  <c r="T49" i="5"/>
  <c r="AI49" i="5" s="1"/>
  <c r="E59" i="27" s="1"/>
  <c r="T42" i="5"/>
  <c r="AI42" i="5" s="1"/>
  <c r="E51" i="27" s="1"/>
  <c r="E43" i="27"/>
  <c r="T28" i="5"/>
  <c r="AI28" i="5" s="1"/>
  <c r="E35" i="27" s="1"/>
  <c r="E27" i="27"/>
  <c r="T14" i="5"/>
  <c r="AI14" i="5" s="1"/>
  <c r="E19" i="27" s="1"/>
  <c r="T8" i="5"/>
  <c r="AI8" i="5" s="1"/>
  <c r="E11" i="27" s="1"/>
  <c r="T3" i="5"/>
  <c r="AI3" i="5" s="1"/>
  <c r="E3" i="27" s="1"/>
  <c r="E161" i="27"/>
  <c r="T82" i="5"/>
  <c r="AI82" i="5" s="1"/>
  <c r="E97" i="27" s="1"/>
  <c r="T26" i="5"/>
  <c r="AI26" i="5" s="1"/>
  <c r="E33" i="27" s="1"/>
  <c r="T163" i="5"/>
  <c r="AI163" i="5" s="1"/>
  <c r="E202" i="27" s="1"/>
  <c r="T156" i="5"/>
  <c r="AI156" i="5" s="1"/>
  <c r="E194" i="27" s="1"/>
  <c r="T150" i="5"/>
  <c r="AI150" i="5" s="1"/>
  <c r="E186" i="27" s="1"/>
  <c r="T146" i="5"/>
  <c r="AI146" i="5" s="1"/>
  <c r="E178" i="27" s="1"/>
  <c r="T138" i="5"/>
  <c r="AI138" i="5" s="1"/>
  <c r="E170" i="27" s="1"/>
  <c r="T131" i="5"/>
  <c r="AI131" i="5" s="1"/>
  <c r="E162" i="27" s="1"/>
  <c r="E154" i="27"/>
  <c r="T122" i="5"/>
  <c r="AI122" i="5" s="1"/>
  <c r="E146" i="27" s="1"/>
  <c r="E138" i="27"/>
  <c r="T108" i="5"/>
  <c r="AI108" i="5" s="1"/>
  <c r="E130" i="27" s="1"/>
  <c r="T101" i="5"/>
  <c r="AI101" i="5" s="1"/>
  <c r="E122" i="27" s="1"/>
  <c r="T97" i="5"/>
  <c r="AI97" i="5" s="1"/>
  <c r="E114" i="27" s="1"/>
  <c r="T91" i="5"/>
  <c r="AI91" i="5" s="1"/>
  <c r="E106" i="27" s="1"/>
  <c r="T83" i="5"/>
  <c r="AI83" i="5" s="1"/>
  <c r="E98" i="27" s="1"/>
  <c r="E90" i="27"/>
  <c r="T69" i="5"/>
  <c r="AI69" i="5" s="1"/>
  <c r="E82" i="27" s="1"/>
  <c r="T62" i="5"/>
  <c r="AI62" i="5" s="1"/>
  <c r="E74" i="27" s="1"/>
  <c r="T55" i="5"/>
  <c r="AI55" i="5" s="1"/>
  <c r="E66" i="27" s="1"/>
  <c r="T48" i="5"/>
  <c r="AI48" i="5" s="1"/>
  <c r="E58" i="27" s="1"/>
  <c r="T41" i="5"/>
  <c r="AI41" i="5" s="1"/>
  <c r="E50" i="27" s="1"/>
  <c r="T34" i="5"/>
  <c r="AI34" i="5" s="1"/>
  <c r="E42" i="27" s="1"/>
  <c r="T27" i="5"/>
  <c r="AI27" i="5" s="1"/>
  <c r="E34" i="27" s="1"/>
  <c r="T21" i="5"/>
  <c r="AI21" i="5" s="1"/>
  <c r="E26" i="27" s="1"/>
  <c r="T13" i="5"/>
  <c r="AI13" i="5" s="1"/>
  <c r="E18" i="27" s="1"/>
  <c r="T7" i="5"/>
  <c r="AI7" i="5" s="1"/>
  <c r="E10" i="27" s="1"/>
  <c r="T2" i="5"/>
  <c r="AI2" i="5" s="1"/>
  <c r="E2" i="27" s="1"/>
  <c r="E153" i="27"/>
  <c r="T76" i="5"/>
  <c r="AI76" i="5" s="1"/>
  <c r="E89" i="27" s="1"/>
  <c r="T20" i="5"/>
  <c r="AI20" i="5" s="1"/>
  <c r="E25" i="27" s="1"/>
  <c r="T121" i="5"/>
  <c r="AI121" i="5" s="1"/>
  <c r="E145" i="27" s="1"/>
  <c r="T68" i="5"/>
  <c r="AI68" i="5" s="1"/>
  <c r="E81" i="27" s="1"/>
  <c r="E17" i="27"/>
  <c r="T161" i="5"/>
  <c r="AI161" i="5" s="1"/>
  <c r="E200" i="27" s="1"/>
  <c r="T154" i="5"/>
  <c r="AI154" i="5" s="1"/>
  <c r="E192" i="27" s="1"/>
  <c r="E184" i="27"/>
  <c r="T144" i="5"/>
  <c r="AI144" i="5" s="1"/>
  <c r="E176" i="27" s="1"/>
  <c r="T136" i="5"/>
  <c r="AI136" i="5" s="1"/>
  <c r="E168" i="27" s="1"/>
  <c r="T130" i="5"/>
  <c r="AI130" i="5" s="1"/>
  <c r="E160" i="27" s="1"/>
  <c r="E152" i="27"/>
  <c r="T120" i="5"/>
  <c r="AI120" i="5" s="1"/>
  <c r="E144" i="27" s="1"/>
  <c r="T113" i="5"/>
  <c r="AI113" i="5" s="1"/>
  <c r="E136" i="27" s="1"/>
  <c r="T106" i="5"/>
  <c r="AI106" i="5" s="1"/>
  <c r="E128" i="27" s="1"/>
  <c r="T100" i="5"/>
  <c r="AI100" i="5" s="1"/>
  <c r="E120" i="27" s="1"/>
  <c r="T96" i="5"/>
  <c r="AI96" i="5" s="1"/>
  <c r="E112" i="27" s="1"/>
  <c r="T89" i="5"/>
  <c r="AI89" i="5" s="1"/>
  <c r="E104" i="27" s="1"/>
  <c r="T81" i="5"/>
  <c r="AI81" i="5" s="1"/>
  <c r="E96" i="27" s="1"/>
  <c r="T75" i="5"/>
  <c r="AI75" i="5" s="1"/>
  <c r="E88" i="27" s="1"/>
  <c r="T67" i="5"/>
  <c r="AI67" i="5" s="1"/>
  <c r="E80" i="27" s="1"/>
  <c r="T61" i="5"/>
  <c r="AI61" i="5" s="1"/>
  <c r="E72" i="27" s="1"/>
  <c r="E64" i="27"/>
  <c r="T46" i="5"/>
  <c r="AI46" i="5" s="1"/>
  <c r="E56" i="27" s="1"/>
  <c r="T39" i="5"/>
  <c r="AI39" i="5" s="1"/>
  <c r="E48" i="27" s="1"/>
  <c r="T33" i="5"/>
  <c r="AI33" i="5" s="1"/>
  <c r="E40" i="27" s="1"/>
  <c r="E32" i="27"/>
  <c r="T19" i="5"/>
  <c r="AI19" i="5" s="1"/>
  <c r="E24" i="27" s="1"/>
  <c r="T12" i="5"/>
  <c r="AI12" i="5" s="1"/>
  <c r="E16" i="27" s="1"/>
  <c r="E8" i="27"/>
  <c r="T162" i="5"/>
  <c r="AI162" i="5" s="1"/>
  <c r="E201" i="27" s="1"/>
  <c r="T114" i="5"/>
  <c r="AI114" i="5" s="1"/>
  <c r="E137" i="27" s="1"/>
  <c r="E73" i="27"/>
  <c r="T6" i="5"/>
  <c r="AI6" i="5" s="1"/>
  <c r="E9" i="27" s="1"/>
  <c r="L3" i="5"/>
  <c r="M3" i="5"/>
  <c r="L4" i="5"/>
  <c r="M4" i="5"/>
  <c r="L5" i="5"/>
  <c r="M5" i="5"/>
  <c r="L6" i="5"/>
  <c r="M6"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L102" i="5"/>
  <c r="M102" i="5"/>
  <c r="L103" i="5"/>
  <c r="M103" i="5"/>
  <c r="L104" i="5"/>
  <c r="M104" i="5"/>
  <c r="L105" i="5"/>
  <c r="M105" i="5"/>
  <c r="L106" i="5"/>
  <c r="M106" i="5"/>
  <c r="L107" i="5"/>
  <c r="M107" i="5"/>
  <c r="L108" i="5"/>
  <c r="M108" i="5"/>
  <c r="L109" i="5"/>
  <c r="M109" i="5"/>
  <c r="L110" i="5"/>
  <c r="M110" i="5"/>
  <c r="L111" i="5"/>
  <c r="M111" i="5"/>
  <c r="L112" i="5"/>
  <c r="M112" i="5"/>
  <c r="L113" i="5"/>
  <c r="M113" i="5"/>
  <c r="L114" i="5"/>
  <c r="M114" i="5"/>
  <c r="L115" i="5"/>
  <c r="M115" i="5"/>
  <c r="L116" i="5"/>
  <c r="M116" i="5"/>
  <c r="L117" i="5"/>
  <c r="M117" i="5"/>
  <c r="L118" i="5"/>
  <c r="M118" i="5"/>
  <c r="L119" i="5"/>
  <c r="M119" i="5"/>
  <c r="L120" i="5"/>
  <c r="M120" i="5"/>
  <c r="L121" i="5"/>
  <c r="M121" i="5"/>
  <c r="L122" i="5"/>
  <c r="M122" i="5"/>
  <c r="L123" i="5"/>
  <c r="M123" i="5"/>
  <c r="L124" i="5"/>
  <c r="M124" i="5"/>
  <c r="L125" i="5"/>
  <c r="M125" i="5"/>
  <c r="L126" i="5"/>
  <c r="M126" i="5"/>
  <c r="L127" i="5"/>
  <c r="M127" i="5"/>
  <c r="L128" i="5"/>
  <c r="M128" i="5"/>
  <c r="L129" i="5"/>
  <c r="M129" i="5"/>
  <c r="L130" i="5"/>
  <c r="M130" i="5"/>
  <c r="L131" i="5"/>
  <c r="M131" i="5"/>
  <c r="L132" i="5"/>
  <c r="M132" i="5"/>
  <c r="L133" i="5"/>
  <c r="M133" i="5"/>
  <c r="L134" i="5"/>
  <c r="M134" i="5"/>
  <c r="L135" i="5"/>
  <c r="M135" i="5"/>
  <c r="L136" i="5"/>
  <c r="M136" i="5"/>
  <c r="L137" i="5"/>
  <c r="M137" i="5"/>
  <c r="L138" i="5"/>
  <c r="M138" i="5"/>
  <c r="L139" i="5"/>
  <c r="M139" i="5"/>
  <c r="L140" i="5"/>
  <c r="M140" i="5"/>
  <c r="L141" i="5"/>
  <c r="M141" i="5"/>
  <c r="L142" i="5"/>
  <c r="M142" i="5"/>
  <c r="L143" i="5"/>
  <c r="M143" i="5"/>
  <c r="L144" i="5"/>
  <c r="M144" i="5"/>
  <c r="L145" i="5"/>
  <c r="M145" i="5"/>
  <c r="L146" i="5"/>
  <c r="M146" i="5"/>
  <c r="L147" i="5"/>
  <c r="M147" i="5"/>
  <c r="L148" i="5"/>
  <c r="M148" i="5"/>
  <c r="L149" i="5"/>
  <c r="M149" i="5"/>
  <c r="L150" i="5"/>
  <c r="M150" i="5"/>
  <c r="L151" i="5"/>
  <c r="M151" i="5"/>
  <c r="L152" i="5"/>
  <c r="M152" i="5"/>
  <c r="L153" i="5"/>
  <c r="M153" i="5"/>
  <c r="L154" i="5"/>
  <c r="M154" i="5"/>
  <c r="L155" i="5"/>
  <c r="M155" i="5"/>
  <c r="L156" i="5"/>
  <c r="M156" i="5"/>
  <c r="L157" i="5"/>
  <c r="M157" i="5"/>
  <c r="L158" i="5"/>
  <c r="M158" i="5"/>
  <c r="L159" i="5"/>
  <c r="M159" i="5"/>
  <c r="L160" i="5"/>
  <c r="M160" i="5"/>
  <c r="L161" i="5"/>
  <c r="M161" i="5"/>
  <c r="L162" i="5"/>
  <c r="M162" i="5"/>
  <c r="L163" i="5"/>
  <c r="M163" i="5"/>
  <c r="L164" i="5"/>
  <c r="M164" i="5"/>
  <c r="M2" i="5"/>
  <c r="L2" i="5"/>
  <c r="AL22" i="5" l="1"/>
  <c r="AM22" i="5" s="1"/>
  <c r="F28" i="27" s="1"/>
  <c r="AL78" i="5"/>
  <c r="AM78" i="5" s="1"/>
  <c r="AL15" i="5"/>
  <c r="AM15" i="5" s="1"/>
  <c r="F20" i="27" s="1"/>
  <c r="AL71" i="5"/>
  <c r="AM71" i="5" s="1"/>
  <c r="AL124" i="5"/>
  <c r="AM124" i="5" s="1"/>
  <c r="AL29" i="5"/>
  <c r="AM29" i="5" s="1"/>
  <c r="F36" i="27" s="1"/>
  <c r="AL85" i="5"/>
  <c r="AM85" i="5" s="1"/>
  <c r="F100" i="27" s="1"/>
  <c r="AL132" i="5"/>
  <c r="AM132" i="5" s="1"/>
  <c r="F164" i="27" s="1"/>
  <c r="AL23" i="5"/>
  <c r="AM23" i="5" s="1"/>
  <c r="F29" i="27" s="1"/>
  <c r="AL79" i="5"/>
  <c r="AM79" i="5" s="1"/>
  <c r="F157" i="27"/>
  <c r="AL147" i="5"/>
  <c r="AM147" i="5" s="1"/>
  <c r="F179" i="27" s="1"/>
  <c r="F115" i="27"/>
  <c r="AL42" i="5"/>
  <c r="AM42" i="5" s="1"/>
  <c r="F51" i="27" s="1"/>
  <c r="AL56" i="5"/>
  <c r="AM56" i="5" s="1"/>
  <c r="F67" i="27" s="1"/>
  <c r="AL35" i="5"/>
  <c r="AM35" i="5" s="1"/>
  <c r="F44" i="27" s="1"/>
  <c r="AL93" i="5"/>
  <c r="AM93" i="5" s="1"/>
  <c r="F108" i="27" s="1"/>
  <c r="AL140" i="5"/>
  <c r="AM140" i="5" s="1"/>
  <c r="F172" i="27" s="1"/>
  <c r="AL30" i="5"/>
  <c r="AC30" i="17" s="1"/>
  <c r="AL86" i="5"/>
  <c r="AM86" i="5" s="1"/>
  <c r="F101" i="27" s="1"/>
  <c r="AL133" i="5"/>
  <c r="Z19" i="17"/>
  <c r="Z75" i="17"/>
  <c r="Z68" i="17"/>
  <c r="Z21" i="17"/>
  <c r="Z82" i="17"/>
  <c r="Z42" i="17"/>
  <c r="Z147" i="17"/>
  <c r="Z9" i="17"/>
  <c r="Z64" i="17"/>
  <c r="Z116" i="17"/>
  <c r="Z40" i="17"/>
  <c r="Z36" i="17"/>
  <c r="Z94" i="17"/>
  <c r="Z141" i="17"/>
  <c r="Z66" i="17"/>
  <c r="Z118" i="17"/>
  <c r="Z54" i="17"/>
  <c r="Z38" i="17"/>
  <c r="Z95" i="17"/>
  <c r="Z143" i="17"/>
  <c r="Z26" i="17"/>
  <c r="Z81" i="17"/>
  <c r="Z130" i="17"/>
  <c r="Z121" i="17"/>
  <c r="Z27" i="17"/>
  <c r="Z83" i="17"/>
  <c r="Z131" i="17"/>
  <c r="Z49" i="17"/>
  <c r="Z102" i="17"/>
  <c r="Z151" i="17"/>
  <c r="Z15" i="17"/>
  <c r="Z71" i="17"/>
  <c r="Z124" i="17"/>
  <c r="Z44" i="17"/>
  <c r="Z148" i="17"/>
  <c r="Z17" i="17"/>
  <c r="Z73" i="17"/>
  <c r="Z126" i="17"/>
  <c r="Z107" i="17"/>
  <c r="Z45" i="17"/>
  <c r="Z99" i="17"/>
  <c r="F107" i="27"/>
  <c r="AC92" i="17"/>
  <c r="Z12" i="17"/>
  <c r="Z13" i="17"/>
  <c r="Z57" i="17"/>
  <c r="Z30" i="17"/>
  <c r="Z5" i="17"/>
  <c r="Z88" i="17"/>
  <c r="Z6" i="17"/>
  <c r="Z33" i="17"/>
  <c r="Z89" i="17"/>
  <c r="Z136" i="17"/>
  <c r="Z20" i="17"/>
  <c r="Z34" i="17"/>
  <c r="Z91" i="17"/>
  <c r="Z138" i="17"/>
  <c r="Z3" i="17"/>
  <c r="Z56" i="17"/>
  <c r="Z109" i="17"/>
  <c r="Z157" i="17"/>
  <c r="Z22" i="17"/>
  <c r="Z78" i="17"/>
  <c r="Z145" i="17"/>
  <c r="Z51" i="17"/>
  <c r="Z104" i="17"/>
  <c r="Z24" i="17"/>
  <c r="Z80" i="17"/>
  <c r="Z128" i="17"/>
  <c r="Z155" i="17"/>
  <c r="Z53" i="17"/>
  <c r="Z105" i="17"/>
  <c r="Z153" i="17"/>
  <c r="AL63" i="5"/>
  <c r="AM63" i="5" s="1"/>
  <c r="Z92" i="17"/>
  <c r="Z39" i="17"/>
  <c r="Z96" i="17"/>
  <c r="Z144" i="17"/>
  <c r="Z76" i="17"/>
  <c r="Z41" i="17"/>
  <c r="Z97" i="17"/>
  <c r="Z146" i="17"/>
  <c r="Z8" i="17"/>
  <c r="Z63" i="17"/>
  <c r="Z115" i="17"/>
  <c r="Z164" i="17"/>
  <c r="Z29" i="17"/>
  <c r="Z85" i="17"/>
  <c r="Z132" i="17"/>
  <c r="Z58" i="17"/>
  <c r="Z159" i="17"/>
  <c r="Z31" i="17"/>
  <c r="Z87" i="17"/>
  <c r="Z134" i="17"/>
  <c r="Z60" i="17"/>
  <c r="Z112" i="17"/>
  <c r="Z160" i="17"/>
  <c r="F93" i="27"/>
  <c r="F99" i="27"/>
  <c r="AC84" i="17"/>
  <c r="Z67" i="17"/>
  <c r="Z69" i="17"/>
  <c r="Z4" i="17"/>
  <c r="Z158" i="17"/>
  <c r="Z133" i="17"/>
  <c r="Z59" i="17"/>
  <c r="Z32" i="17"/>
  <c r="Z114" i="17"/>
  <c r="Z46" i="17"/>
  <c r="Z100" i="17"/>
  <c r="Z48" i="17"/>
  <c r="Z101" i="17"/>
  <c r="Z150" i="17"/>
  <c r="Z14" i="17"/>
  <c r="Z70" i="17"/>
  <c r="Z123" i="17"/>
  <c r="Z35" i="17"/>
  <c r="Z93" i="17"/>
  <c r="Z140" i="17"/>
  <c r="Z10" i="17"/>
  <c r="Z65" i="17"/>
  <c r="Z117" i="17"/>
  <c r="Z47" i="17"/>
  <c r="Z37" i="17"/>
  <c r="Z142" i="17"/>
  <c r="Z11" i="17"/>
  <c r="Z119" i="17"/>
  <c r="F171" i="27"/>
  <c r="AC139" i="17"/>
  <c r="Z162" i="17"/>
  <c r="Z106" i="17"/>
  <c r="Z154" i="17"/>
  <c r="Z55" i="17"/>
  <c r="Z108" i="17"/>
  <c r="Z156" i="17"/>
  <c r="Z77" i="17"/>
  <c r="Z90" i="17"/>
  <c r="Z43" i="17"/>
  <c r="Z98" i="17"/>
  <c r="Z16" i="17"/>
  <c r="Z72" i="17"/>
  <c r="Z125" i="17"/>
  <c r="Z18" i="17"/>
  <c r="Z74" i="17"/>
  <c r="Z127" i="17"/>
  <c r="F84" i="27"/>
  <c r="AC71" i="17"/>
  <c r="F148" i="27"/>
  <c r="AC124" i="17"/>
  <c r="Z120" i="17"/>
  <c r="Z122" i="17"/>
  <c r="Z139" i="17"/>
  <c r="Z110" i="17"/>
  <c r="Z86" i="17"/>
  <c r="Z111" i="17"/>
  <c r="Z135" i="17"/>
  <c r="Z61" i="17"/>
  <c r="Z113" i="17"/>
  <c r="Z161" i="17"/>
  <c r="Z7" i="17"/>
  <c r="Z62" i="17"/>
  <c r="Z163" i="17"/>
  <c r="Z28" i="17"/>
  <c r="Z84" i="17"/>
  <c r="Z137" i="17"/>
  <c r="Z50" i="17"/>
  <c r="Z103" i="17"/>
  <c r="Z23" i="17"/>
  <c r="Z79" i="17"/>
  <c r="Z149" i="17"/>
  <c r="Z52" i="17"/>
  <c r="Z152" i="17"/>
  <c r="Z25" i="17"/>
  <c r="Z129" i="17"/>
  <c r="F2" i="27"/>
  <c r="AC2" i="17"/>
  <c r="F92" i="27"/>
  <c r="AC78" i="17"/>
  <c r="F156" i="27"/>
  <c r="AL50" i="5"/>
  <c r="AM50" i="5" s="1"/>
  <c r="AL103" i="5"/>
  <c r="AM103" i="5" s="1"/>
  <c r="AL43" i="5"/>
  <c r="AM43" i="5" s="1"/>
  <c r="AL98" i="5"/>
  <c r="AM98" i="5" s="1"/>
  <c r="AL151" i="5"/>
  <c r="AM151" i="5" s="1"/>
  <c r="AL44" i="5"/>
  <c r="AM44" i="5" s="1"/>
  <c r="AL148" i="5"/>
  <c r="AM148" i="5" s="1"/>
  <c r="AL49" i="5"/>
  <c r="AM49" i="5" s="1"/>
  <c r="AL66" i="5"/>
  <c r="AM66" i="5" s="1"/>
  <c r="AL118" i="5"/>
  <c r="AM118" i="5" s="1"/>
  <c r="AL106" i="5"/>
  <c r="AM106" i="5" s="1"/>
  <c r="AL154" i="5"/>
  <c r="AM154" i="5" s="1"/>
  <c r="AL40" i="5"/>
  <c r="AM40" i="5" s="1"/>
  <c r="AL145" i="5"/>
  <c r="AM145" i="5" s="1"/>
  <c r="AL77" i="5"/>
  <c r="AM77" i="5" s="1"/>
  <c r="AL55" i="5"/>
  <c r="AM55" i="5" s="1"/>
  <c r="AL108" i="5"/>
  <c r="AM108" i="5" s="1"/>
  <c r="AL156" i="5"/>
  <c r="AM156" i="5" s="1"/>
  <c r="AL102" i="5"/>
  <c r="AM102" i="5" s="1"/>
  <c r="AL9" i="5"/>
  <c r="AM9" i="5" s="1"/>
  <c r="AL64" i="5"/>
  <c r="AM64" i="5" s="1"/>
  <c r="AL116" i="5"/>
  <c r="AM116" i="5" s="1"/>
  <c r="AL10" i="5"/>
  <c r="AM10" i="5" s="1"/>
  <c r="AL65" i="5"/>
  <c r="AM65" i="5" s="1"/>
  <c r="AL117" i="5"/>
  <c r="AM117" i="5" s="1"/>
  <c r="AL14" i="5"/>
  <c r="AM14" i="5" s="1"/>
  <c r="AL123" i="5"/>
  <c r="AM123" i="5" s="1"/>
  <c r="AL5" i="5"/>
  <c r="AM5" i="5" s="1"/>
  <c r="AL59" i="5"/>
  <c r="AM59" i="5" s="1"/>
  <c r="AL111" i="5"/>
  <c r="AM111" i="5" s="1"/>
  <c r="AL46" i="5"/>
  <c r="AM46" i="5" s="1"/>
  <c r="AL100" i="5"/>
  <c r="AM100" i="5" s="1"/>
  <c r="AL90" i="5"/>
  <c r="AM90" i="5" s="1"/>
  <c r="AL137" i="5"/>
  <c r="AM137" i="5" s="1"/>
  <c r="AL28" i="5"/>
  <c r="AM28" i="5" s="1"/>
  <c r="AL70" i="5"/>
  <c r="AM70" i="5" s="1"/>
  <c r="AL16" i="5"/>
  <c r="AM16" i="5" s="1"/>
  <c r="AL72" i="5"/>
  <c r="AM72" i="5" s="1"/>
  <c r="AL125" i="5"/>
  <c r="AM125" i="5" s="1"/>
  <c r="AL11" i="5"/>
  <c r="AM11" i="5" s="1"/>
  <c r="AL119" i="5"/>
  <c r="AM119" i="5" s="1"/>
  <c r="AL48" i="5"/>
  <c r="AM48" i="5" s="1"/>
  <c r="AL101" i="5"/>
  <c r="AM101" i="5" s="1"/>
  <c r="AL150" i="5"/>
  <c r="AM150" i="5" s="1"/>
  <c r="AL18" i="5"/>
  <c r="AM18" i="5" s="1"/>
  <c r="AL17" i="5"/>
  <c r="AM17" i="5" s="1"/>
  <c r="AL73" i="5"/>
  <c r="AM73" i="5" s="1"/>
  <c r="AL126" i="5"/>
  <c r="AM126" i="5" s="1"/>
  <c r="AL25" i="5"/>
  <c r="AM25" i="5" s="1"/>
  <c r="AL129" i="5"/>
  <c r="AM129" i="5" s="1"/>
  <c r="AL61" i="5"/>
  <c r="AM61" i="5" s="1"/>
  <c r="AL113" i="5"/>
  <c r="AM113" i="5" s="1"/>
  <c r="AL161" i="5"/>
  <c r="AM161" i="5" s="1"/>
  <c r="AL47" i="5"/>
  <c r="AM47" i="5" s="1"/>
  <c r="AL149" i="5"/>
  <c r="AM149" i="5" s="1"/>
  <c r="AL115" i="5"/>
  <c r="AM115" i="5" s="1"/>
  <c r="AL7" i="5"/>
  <c r="AM7" i="5" s="1"/>
  <c r="AL62" i="5"/>
  <c r="AM62" i="5" s="1"/>
  <c r="AL163" i="5"/>
  <c r="AM163" i="5" s="1"/>
  <c r="AL4" i="5"/>
  <c r="AM4" i="5" s="1"/>
  <c r="AL57" i="5"/>
  <c r="AM57" i="5" s="1"/>
  <c r="AL110" i="5"/>
  <c r="AM110" i="5" s="1"/>
  <c r="AL158" i="5"/>
  <c r="AM158" i="5" s="1"/>
  <c r="AL74" i="5"/>
  <c r="AM74" i="5" s="1"/>
  <c r="AL36" i="5"/>
  <c r="AM36" i="5" s="1"/>
  <c r="AL94" i="5"/>
  <c r="AM94" i="5" s="1"/>
  <c r="AL141" i="5"/>
  <c r="AM141" i="5" s="1"/>
  <c r="AL24" i="5"/>
  <c r="AM24" i="5" s="1"/>
  <c r="AL80" i="5"/>
  <c r="AM80" i="5" s="1"/>
  <c r="AL128" i="5"/>
  <c r="AM128" i="5" s="1"/>
  <c r="AL32" i="5"/>
  <c r="AM32" i="5" s="1"/>
  <c r="AL88" i="5"/>
  <c r="AM88" i="5" s="1"/>
  <c r="AL135" i="5"/>
  <c r="AM135" i="5" s="1"/>
  <c r="AL12" i="5"/>
  <c r="AM12" i="5" s="1"/>
  <c r="AL67" i="5"/>
  <c r="AM67" i="5" s="1"/>
  <c r="AL120" i="5"/>
  <c r="AM120" i="5" s="1"/>
  <c r="AL164" i="5"/>
  <c r="AM164" i="5" s="1"/>
  <c r="AL54" i="5"/>
  <c r="AM54" i="5" s="1"/>
  <c r="AL107" i="5"/>
  <c r="AM107" i="5" s="1"/>
  <c r="AL155" i="5"/>
  <c r="AM155" i="5" s="1"/>
  <c r="AL13" i="5"/>
  <c r="AM13" i="5" s="1"/>
  <c r="AL69" i="5"/>
  <c r="AM69" i="5" s="1"/>
  <c r="AL122" i="5"/>
  <c r="AM122" i="5" s="1"/>
  <c r="AL157" i="5"/>
  <c r="AM157" i="5" s="1"/>
  <c r="AL31" i="5"/>
  <c r="AM31" i="5" s="1"/>
  <c r="AL87" i="5"/>
  <c r="AM87" i="5" s="1"/>
  <c r="AL134" i="5"/>
  <c r="AM134" i="5" s="1"/>
  <c r="AL38" i="5"/>
  <c r="AM38" i="5" s="1"/>
  <c r="AL95" i="5"/>
  <c r="AM95" i="5" s="1"/>
  <c r="AL143" i="5"/>
  <c r="AM143" i="5" s="1"/>
  <c r="AL19" i="5"/>
  <c r="AM19" i="5" s="1"/>
  <c r="AL75" i="5"/>
  <c r="AM75" i="5" s="1"/>
  <c r="AL6" i="5"/>
  <c r="AM6" i="5" s="1"/>
  <c r="AL114" i="5"/>
  <c r="AM114" i="5" s="1"/>
  <c r="AL162" i="5"/>
  <c r="AM162" i="5" s="1"/>
  <c r="AL21" i="5"/>
  <c r="AM21" i="5" s="1"/>
  <c r="AL127" i="5"/>
  <c r="AM127" i="5" s="1"/>
  <c r="AL51" i="5"/>
  <c r="AM51" i="5" s="1"/>
  <c r="AL104" i="5"/>
  <c r="AM104" i="5" s="1"/>
  <c r="AL8" i="5"/>
  <c r="AM8" i="5" s="1"/>
  <c r="AL37" i="5"/>
  <c r="AM37" i="5" s="1"/>
  <c r="AL142" i="5"/>
  <c r="AM142" i="5" s="1"/>
  <c r="AL45" i="5"/>
  <c r="AM45" i="5" s="1"/>
  <c r="AL99" i="5"/>
  <c r="AM99" i="5" s="1"/>
  <c r="AL81" i="5"/>
  <c r="AM81" i="5" s="1"/>
  <c r="AL130" i="5"/>
  <c r="AM130" i="5" s="1"/>
  <c r="AL68" i="5"/>
  <c r="AM68" i="5" s="1"/>
  <c r="AL121" i="5"/>
  <c r="AM121" i="5" s="1"/>
  <c r="AL27" i="5"/>
  <c r="AM27" i="5" s="1"/>
  <c r="AL83" i="5"/>
  <c r="AM83" i="5" s="1"/>
  <c r="AL131" i="5"/>
  <c r="AM131" i="5" s="1"/>
  <c r="AL58" i="5"/>
  <c r="AM58" i="5" s="1"/>
  <c r="AL159" i="5"/>
  <c r="AM159" i="5" s="1"/>
  <c r="AL53" i="5"/>
  <c r="AM53" i="5" s="1"/>
  <c r="AL105" i="5"/>
  <c r="AM105" i="5" s="1"/>
  <c r="AL153" i="5"/>
  <c r="AM153" i="5" s="1"/>
  <c r="AL33" i="5"/>
  <c r="AM33" i="5" s="1"/>
  <c r="AL89" i="5"/>
  <c r="AM89" i="5" s="1"/>
  <c r="AL136" i="5"/>
  <c r="AM136" i="5" s="1"/>
  <c r="AL20" i="5"/>
  <c r="AM20" i="5" s="1"/>
  <c r="AL76" i="5"/>
  <c r="AM76" i="5" s="1"/>
  <c r="AL34" i="5"/>
  <c r="AM34" i="5" s="1"/>
  <c r="AL91" i="5"/>
  <c r="AM91" i="5" s="1"/>
  <c r="AL138" i="5"/>
  <c r="AM138" i="5" s="1"/>
  <c r="AL52" i="5"/>
  <c r="AM52" i="5" s="1"/>
  <c r="AL152" i="5"/>
  <c r="AM152" i="5" s="1"/>
  <c r="AL109" i="5"/>
  <c r="AM109" i="5" s="1"/>
  <c r="AL60" i="5"/>
  <c r="AM60" i="5" s="1"/>
  <c r="AL112" i="5"/>
  <c r="AM112" i="5" s="1"/>
  <c r="AL160" i="5"/>
  <c r="AM160" i="5" s="1"/>
  <c r="AL3" i="5"/>
  <c r="AL39" i="5"/>
  <c r="AM39" i="5" s="1"/>
  <c r="AL96" i="5"/>
  <c r="AM96" i="5" s="1"/>
  <c r="AL144" i="5"/>
  <c r="AM144" i="5" s="1"/>
  <c r="AL26" i="5"/>
  <c r="AM26" i="5" s="1"/>
  <c r="AL82" i="5"/>
  <c r="AM82" i="5" s="1"/>
  <c r="AL41" i="5"/>
  <c r="AM41" i="5" s="1"/>
  <c r="AL97" i="5"/>
  <c r="AM97" i="5" s="1"/>
  <c r="AL146" i="5"/>
  <c r="AM146" i="5" s="1"/>
  <c r="AA164" i="5"/>
  <c r="AH164" i="5" s="1"/>
  <c r="D203" i="27" s="1"/>
  <c r="AA160" i="5"/>
  <c r="AH160" i="5" s="1"/>
  <c r="D199" i="27" s="1"/>
  <c r="AA157" i="5"/>
  <c r="AH157" i="5" s="1"/>
  <c r="D195" i="27" s="1"/>
  <c r="AA153" i="5"/>
  <c r="AA151" i="5"/>
  <c r="AH151" i="5" s="1"/>
  <c r="D187" i="27" s="1"/>
  <c r="D183" i="27"/>
  <c r="AA147" i="5"/>
  <c r="AH147" i="5" s="1"/>
  <c r="D179" i="27" s="1"/>
  <c r="AA143" i="5"/>
  <c r="AH143" i="5" s="1"/>
  <c r="AA139" i="5"/>
  <c r="AH139" i="5" s="1"/>
  <c r="D171" i="27" s="1"/>
  <c r="AA135" i="5"/>
  <c r="AH135" i="5" s="1"/>
  <c r="D167" i="27" s="1"/>
  <c r="D163" i="27"/>
  <c r="AA129" i="5"/>
  <c r="D155" i="27"/>
  <c r="AA127" i="5"/>
  <c r="AH127" i="5" s="1"/>
  <c r="D151" i="27" s="1"/>
  <c r="AA123" i="5"/>
  <c r="AH123" i="5" s="1"/>
  <c r="D147" i="27" s="1"/>
  <c r="AA119" i="5"/>
  <c r="AH119" i="5" s="1"/>
  <c r="AA115" i="5"/>
  <c r="AH115" i="5" s="1"/>
  <c r="D139" i="27" s="1"/>
  <c r="AA112" i="5"/>
  <c r="AH112" i="5" s="1"/>
  <c r="D135" i="27" s="1"/>
  <c r="AA109" i="5"/>
  <c r="AH109" i="5" s="1"/>
  <c r="D131" i="27" s="1"/>
  <c r="AA105" i="5"/>
  <c r="AA102" i="5"/>
  <c r="AH102" i="5" s="1"/>
  <c r="D123" i="27" s="1"/>
  <c r="AA99" i="5"/>
  <c r="AH99" i="5" s="1"/>
  <c r="D119" i="27" s="1"/>
  <c r="D115" i="27"/>
  <c r="AA95" i="5"/>
  <c r="AH95" i="5" s="1"/>
  <c r="AA92" i="5"/>
  <c r="AH92" i="5" s="1"/>
  <c r="D107" i="27" s="1"/>
  <c r="AA88" i="5"/>
  <c r="AH88" i="5" s="1"/>
  <c r="D103" i="27" s="1"/>
  <c r="AA84" i="5"/>
  <c r="AH84" i="5" s="1"/>
  <c r="D99" i="27" s="1"/>
  <c r="AA77" i="5"/>
  <c r="AH77" i="5" s="1"/>
  <c r="D91" i="27" s="1"/>
  <c r="AA74" i="5"/>
  <c r="AH74" i="5" s="1"/>
  <c r="D87" i="27" s="1"/>
  <c r="AA70" i="5"/>
  <c r="AH70" i="5" s="1"/>
  <c r="D83" i="27" s="1"/>
  <c r="AA63" i="5"/>
  <c r="AH63" i="5" s="1"/>
  <c r="D75" i="27" s="1"/>
  <c r="AA60" i="5"/>
  <c r="AH60" i="5" s="1"/>
  <c r="D71" i="27" s="1"/>
  <c r="AA56" i="5"/>
  <c r="AH56" i="5" s="1"/>
  <c r="D67" i="27" s="1"/>
  <c r="AA53" i="5"/>
  <c r="AA49" i="5"/>
  <c r="AH49" i="5" s="1"/>
  <c r="D59" i="27" s="1"/>
  <c r="AA45" i="5"/>
  <c r="AH45" i="5" s="1"/>
  <c r="D55" i="27" s="1"/>
  <c r="AA42" i="5"/>
  <c r="AH42" i="5" s="1"/>
  <c r="D51" i="27" s="1"/>
  <c r="AA38" i="5"/>
  <c r="AH38" i="5" s="1"/>
  <c r="D43" i="27"/>
  <c r="AA32" i="5"/>
  <c r="AH32" i="5" s="1"/>
  <c r="D39" i="27" s="1"/>
  <c r="AA28" i="5"/>
  <c r="AH28" i="5" s="1"/>
  <c r="D35" i="27" s="1"/>
  <c r="AA25" i="5"/>
  <c r="D27" i="27"/>
  <c r="AA18" i="5"/>
  <c r="AH18" i="5" s="1"/>
  <c r="D23" i="27" s="1"/>
  <c r="AA14" i="5"/>
  <c r="AH14" i="5" s="1"/>
  <c r="D19" i="27" s="1"/>
  <c r="AA11" i="5"/>
  <c r="AH11" i="5" s="1"/>
  <c r="AA8" i="5"/>
  <c r="AH8" i="5" s="1"/>
  <c r="D11" i="27" s="1"/>
  <c r="D7" i="27"/>
  <c r="AA3" i="5"/>
  <c r="AH3" i="5" s="1"/>
  <c r="D3" i="27" s="1"/>
  <c r="AA2" i="5"/>
  <c r="AH2" i="5" s="1"/>
  <c r="D2" i="27" s="1"/>
  <c r="AA163" i="5"/>
  <c r="AH163" i="5" s="1"/>
  <c r="D202" i="27" s="1"/>
  <c r="D198" i="27"/>
  <c r="AA156" i="5"/>
  <c r="AH156" i="5" s="1"/>
  <c r="D194" i="27" s="1"/>
  <c r="AA152" i="5"/>
  <c r="AH152" i="5" s="1"/>
  <c r="D190" i="27" s="1"/>
  <c r="AA150" i="5"/>
  <c r="D182" i="27"/>
  <c r="AA146" i="5"/>
  <c r="AH146" i="5" s="1"/>
  <c r="D178" i="27" s="1"/>
  <c r="AA142" i="5"/>
  <c r="AH142" i="5" s="1"/>
  <c r="D174" i="27" s="1"/>
  <c r="AA138" i="5"/>
  <c r="AH138" i="5" s="1"/>
  <c r="D170" i="27" s="1"/>
  <c r="AA134" i="5"/>
  <c r="AH134" i="5" s="1"/>
  <c r="AA131" i="5"/>
  <c r="AH131" i="5" s="1"/>
  <c r="D162" i="27" s="1"/>
  <c r="AA128" i="5"/>
  <c r="AH128" i="5" s="1"/>
  <c r="D158" i="27" s="1"/>
  <c r="D154" i="27"/>
  <c r="AA126" i="5"/>
  <c r="AH126" i="5" s="1"/>
  <c r="D150" i="27" s="1"/>
  <c r="AA122" i="5"/>
  <c r="AH122" i="5" s="1"/>
  <c r="D146" i="27" s="1"/>
  <c r="AA118" i="5"/>
  <c r="AH118" i="5" s="1"/>
  <c r="D142" i="27" s="1"/>
  <c r="D138" i="27"/>
  <c r="AA111" i="5"/>
  <c r="AH111" i="5" s="1"/>
  <c r="D134" i="27" s="1"/>
  <c r="AA108" i="5"/>
  <c r="AH108" i="5" s="1"/>
  <c r="D130" i="27" s="1"/>
  <c r="D126" i="27"/>
  <c r="AA101" i="5"/>
  <c r="D118" i="27"/>
  <c r="AA97" i="5"/>
  <c r="AH97" i="5" s="1"/>
  <c r="D114" i="27" s="1"/>
  <c r="D110" i="27"/>
  <c r="AA91" i="5"/>
  <c r="AH91" i="5" s="1"/>
  <c r="D106" i="27" s="1"/>
  <c r="AA87" i="5"/>
  <c r="AH87" i="5" s="1"/>
  <c r="D102" i="27" s="1"/>
  <c r="AA83" i="5"/>
  <c r="AH83" i="5" s="1"/>
  <c r="D98" i="27" s="1"/>
  <c r="AA80" i="5"/>
  <c r="AH80" i="5" s="1"/>
  <c r="D94" i="27" s="1"/>
  <c r="AA73" i="5"/>
  <c r="AH73" i="5" s="1"/>
  <c r="D86" i="27" s="1"/>
  <c r="AA69" i="5"/>
  <c r="AH69" i="5" s="1"/>
  <c r="D82" i="27" s="1"/>
  <c r="AA66" i="5"/>
  <c r="AH66" i="5" s="1"/>
  <c r="D78" i="27" s="1"/>
  <c r="AA62" i="5"/>
  <c r="AH62" i="5" s="1"/>
  <c r="D74" i="27" s="1"/>
  <c r="AA59" i="5"/>
  <c r="AH59" i="5" s="1"/>
  <c r="D70" i="27" s="1"/>
  <c r="AA55" i="5"/>
  <c r="AH55" i="5" s="1"/>
  <c r="D66" i="27" s="1"/>
  <c r="AA52" i="5"/>
  <c r="AH52" i="5" s="1"/>
  <c r="D62" i="27" s="1"/>
  <c r="AA48" i="5"/>
  <c r="D54" i="27"/>
  <c r="AA41" i="5"/>
  <c r="AH41" i="5" s="1"/>
  <c r="D50" i="27" s="1"/>
  <c r="AA37" i="5"/>
  <c r="AH37" i="5" s="1"/>
  <c r="D46" i="27" s="1"/>
  <c r="AA34" i="5"/>
  <c r="AH34" i="5" s="1"/>
  <c r="D42" i="27" s="1"/>
  <c r="AA31" i="5"/>
  <c r="AH31" i="5" s="1"/>
  <c r="AA27" i="5"/>
  <c r="AH27" i="5" s="1"/>
  <c r="D34" i="27" s="1"/>
  <c r="AA24" i="5"/>
  <c r="AH24" i="5" s="1"/>
  <c r="D30" i="27" s="1"/>
  <c r="AA21" i="5"/>
  <c r="AH21" i="5" s="1"/>
  <c r="D26" i="27" s="1"/>
  <c r="AA17" i="5"/>
  <c r="AH17" i="5" s="1"/>
  <c r="D22" i="27" s="1"/>
  <c r="AA13" i="5"/>
  <c r="AH13" i="5" s="1"/>
  <c r="D18" i="27" s="1"/>
  <c r="D14" i="27"/>
  <c r="AA7" i="5"/>
  <c r="AH7" i="5" s="1"/>
  <c r="D10" i="27" s="1"/>
  <c r="AA5" i="5"/>
  <c r="AH5" i="5" s="1"/>
  <c r="AA162" i="5"/>
  <c r="AH162" i="5" s="1"/>
  <c r="D201" i="27" s="1"/>
  <c r="AA159" i="5"/>
  <c r="AH159" i="5" s="1"/>
  <c r="D197" i="27" s="1"/>
  <c r="AA155" i="5"/>
  <c r="AH155" i="5" s="1"/>
  <c r="D193" i="27" s="1"/>
  <c r="D189" i="27"/>
  <c r="AA149" i="5"/>
  <c r="AH149" i="5" s="1"/>
  <c r="D185" i="27" s="1"/>
  <c r="AA148" i="5"/>
  <c r="AH148" i="5" s="1"/>
  <c r="D181" i="27" s="1"/>
  <c r="AA145" i="5"/>
  <c r="AH145" i="5" s="1"/>
  <c r="D177" i="27" s="1"/>
  <c r="AA141" i="5"/>
  <c r="AH141" i="5" s="1"/>
  <c r="D173" i="27" s="1"/>
  <c r="AA137" i="5"/>
  <c r="AH137" i="5" s="1"/>
  <c r="D169" i="27" s="1"/>
  <c r="AA133" i="5"/>
  <c r="AH133" i="5" s="1"/>
  <c r="D165" i="27" s="1"/>
  <c r="D161" i="27"/>
  <c r="D157" i="27"/>
  <c r="D153" i="27"/>
  <c r="AA125" i="5"/>
  <c r="AH125" i="5" s="1"/>
  <c r="D149" i="27" s="1"/>
  <c r="AA121" i="5"/>
  <c r="AH121" i="5" s="1"/>
  <c r="D145" i="27" s="1"/>
  <c r="AA117" i="5"/>
  <c r="AH117" i="5" s="1"/>
  <c r="D141" i="27" s="1"/>
  <c r="AA114" i="5"/>
  <c r="AH114" i="5" s="1"/>
  <c r="D137" i="27" s="1"/>
  <c r="D133" i="27"/>
  <c r="AA107" i="5"/>
  <c r="AH107" i="5" s="1"/>
  <c r="D129" i="27" s="1"/>
  <c r="AA104" i="5"/>
  <c r="AH104" i="5" s="1"/>
  <c r="D125" i="27" s="1"/>
  <c r="D121" i="27"/>
  <c r="D117" i="27"/>
  <c r="D113" i="27"/>
  <c r="AA94" i="5"/>
  <c r="AH94" i="5" s="1"/>
  <c r="D109" i="27" s="1"/>
  <c r="AA90" i="5"/>
  <c r="AH90" i="5" s="1"/>
  <c r="D105" i="27" s="1"/>
  <c r="AA86" i="5"/>
  <c r="AH86" i="5" s="1"/>
  <c r="D101" i="27" s="1"/>
  <c r="AA82" i="5"/>
  <c r="AH82" i="5" s="1"/>
  <c r="D97" i="27" s="1"/>
  <c r="AA79" i="5"/>
  <c r="AH79" i="5" s="1"/>
  <c r="D93" i="27" s="1"/>
  <c r="AA76" i="5"/>
  <c r="AH76" i="5" s="1"/>
  <c r="D89" i="27" s="1"/>
  <c r="AA72" i="5"/>
  <c r="AH72" i="5" s="1"/>
  <c r="D85" i="27" s="1"/>
  <c r="AA68" i="5"/>
  <c r="AH68" i="5" s="1"/>
  <c r="D81" i="27" s="1"/>
  <c r="AA65" i="5"/>
  <c r="AH65" i="5" s="1"/>
  <c r="D77" i="27" s="1"/>
  <c r="D73" i="27"/>
  <c r="AA58" i="5"/>
  <c r="AH58" i="5" s="1"/>
  <c r="D69" i="27" s="1"/>
  <c r="AA54" i="5"/>
  <c r="AH54" i="5" s="1"/>
  <c r="D65" i="27" s="1"/>
  <c r="AA51" i="5"/>
  <c r="AH51" i="5" s="1"/>
  <c r="D61" i="27" s="1"/>
  <c r="AA47" i="5"/>
  <c r="AH47" i="5" s="1"/>
  <c r="D57" i="27" s="1"/>
  <c r="AA44" i="5"/>
  <c r="AH44" i="5" s="1"/>
  <c r="D53" i="27" s="1"/>
  <c r="AA40" i="5"/>
  <c r="AH40" i="5" s="1"/>
  <c r="D49" i="27" s="1"/>
  <c r="AA36" i="5"/>
  <c r="AH36" i="5" s="1"/>
  <c r="D45" i="27" s="1"/>
  <c r="D41" i="27"/>
  <c r="AA30" i="5"/>
  <c r="AH30" i="5" s="1"/>
  <c r="D37" i="27" s="1"/>
  <c r="AA26" i="5"/>
  <c r="AH26" i="5" s="1"/>
  <c r="D33" i="27" s="1"/>
  <c r="AA23" i="5"/>
  <c r="AH23" i="5" s="1"/>
  <c r="D29" i="27" s="1"/>
  <c r="AA20" i="5"/>
  <c r="AH20" i="5" s="1"/>
  <c r="D25" i="27" s="1"/>
  <c r="AA16" i="5"/>
  <c r="AH16" i="5" s="1"/>
  <c r="D21" i="27" s="1"/>
  <c r="D17" i="27"/>
  <c r="AA10" i="5"/>
  <c r="AH10" i="5" s="1"/>
  <c r="D13" i="27" s="1"/>
  <c r="AA6" i="5"/>
  <c r="AH6" i="5" s="1"/>
  <c r="D9" i="27" s="1"/>
  <c r="D5" i="27"/>
  <c r="Z2" i="17"/>
  <c r="AA161" i="5"/>
  <c r="AH161" i="5" s="1"/>
  <c r="D200" i="27" s="1"/>
  <c r="AA158" i="5"/>
  <c r="AH158" i="5" s="1"/>
  <c r="D196" i="27" s="1"/>
  <c r="AA154" i="5"/>
  <c r="AH154" i="5" s="1"/>
  <c r="D192" i="27" s="1"/>
  <c r="D188" i="27"/>
  <c r="D184" i="27"/>
  <c r="D180" i="27"/>
  <c r="AA144" i="5"/>
  <c r="AH144" i="5" s="1"/>
  <c r="D176" i="27" s="1"/>
  <c r="AA140" i="5"/>
  <c r="AH140" i="5" s="1"/>
  <c r="D172" i="27" s="1"/>
  <c r="AA136" i="5"/>
  <c r="AH136" i="5" s="1"/>
  <c r="D168" i="27" s="1"/>
  <c r="AA132" i="5"/>
  <c r="AH132" i="5" s="1"/>
  <c r="D164" i="27" s="1"/>
  <c r="AA130" i="5"/>
  <c r="AH130" i="5" s="1"/>
  <c r="D160" i="27" s="1"/>
  <c r="D156" i="27"/>
  <c r="D152" i="27"/>
  <c r="AA124" i="5"/>
  <c r="AH124" i="5" s="1"/>
  <c r="D148" i="27" s="1"/>
  <c r="AA120" i="5"/>
  <c r="AH120" i="5" s="1"/>
  <c r="D144" i="27" s="1"/>
  <c r="AA116" i="5"/>
  <c r="AH116" i="5" s="1"/>
  <c r="D140" i="27" s="1"/>
  <c r="AA113" i="5"/>
  <c r="AH113" i="5" s="1"/>
  <c r="D136" i="27" s="1"/>
  <c r="AA110" i="5"/>
  <c r="AH110" i="5" s="1"/>
  <c r="D132" i="27" s="1"/>
  <c r="AA106" i="5"/>
  <c r="AH106" i="5" s="1"/>
  <c r="D128" i="27" s="1"/>
  <c r="AA103" i="5"/>
  <c r="AH103" i="5" s="1"/>
  <c r="D124" i="27" s="1"/>
  <c r="AA100" i="5"/>
  <c r="AH100" i="5" s="1"/>
  <c r="D120" i="27" s="1"/>
  <c r="AA98" i="5"/>
  <c r="AH98" i="5" s="1"/>
  <c r="D116" i="27" s="1"/>
  <c r="AA96" i="5"/>
  <c r="AH96" i="5" s="1"/>
  <c r="D112" i="27" s="1"/>
  <c r="AA93" i="5"/>
  <c r="AH93" i="5" s="1"/>
  <c r="D108" i="27" s="1"/>
  <c r="AA89" i="5"/>
  <c r="AH89" i="5" s="1"/>
  <c r="D104" i="27" s="1"/>
  <c r="AA85" i="5"/>
  <c r="AH85" i="5" s="1"/>
  <c r="D100" i="27" s="1"/>
  <c r="AA81" i="5"/>
  <c r="AH81" i="5" s="1"/>
  <c r="D96" i="27" s="1"/>
  <c r="AA78" i="5"/>
  <c r="AH78" i="5" s="1"/>
  <c r="D92" i="27" s="1"/>
  <c r="AA75" i="5"/>
  <c r="AH75" i="5" s="1"/>
  <c r="D88" i="27" s="1"/>
  <c r="AA71" i="5"/>
  <c r="AH71" i="5" s="1"/>
  <c r="D84" i="27" s="1"/>
  <c r="AA67" i="5"/>
  <c r="AH67" i="5" s="1"/>
  <c r="D80" i="27" s="1"/>
  <c r="AA64" i="5"/>
  <c r="AH64" i="5" s="1"/>
  <c r="D76" i="27" s="1"/>
  <c r="AA61" i="5"/>
  <c r="AH61" i="5" s="1"/>
  <c r="D72" i="27" s="1"/>
  <c r="AA57" i="5"/>
  <c r="AH57" i="5" s="1"/>
  <c r="D68" i="27" s="1"/>
  <c r="D64" i="27"/>
  <c r="AA50" i="5"/>
  <c r="AH50" i="5" s="1"/>
  <c r="D60" i="27" s="1"/>
  <c r="AA46" i="5"/>
  <c r="AH46" i="5" s="1"/>
  <c r="D56" i="27" s="1"/>
  <c r="AA43" i="5"/>
  <c r="AH43" i="5" s="1"/>
  <c r="D52" i="27" s="1"/>
  <c r="AA39" i="5"/>
  <c r="AH39" i="5" s="1"/>
  <c r="D48" i="27" s="1"/>
  <c r="AA35" i="5"/>
  <c r="AH35" i="5" s="1"/>
  <c r="D44" i="27" s="1"/>
  <c r="AA33" i="5"/>
  <c r="AH33" i="5" s="1"/>
  <c r="D40" i="27" s="1"/>
  <c r="AA29" i="5"/>
  <c r="AH29" i="5" s="1"/>
  <c r="D36" i="27" s="1"/>
  <c r="D32" i="27"/>
  <c r="AA22" i="5"/>
  <c r="AH22" i="5" s="1"/>
  <c r="D28" i="27" s="1"/>
  <c r="AA19" i="5"/>
  <c r="AH19" i="5" s="1"/>
  <c r="D24" i="27" s="1"/>
  <c r="AA15" i="5"/>
  <c r="AH15" i="5" s="1"/>
  <c r="D20" i="27" s="1"/>
  <c r="AA12" i="5"/>
  <c r="AH12" i="5" s="1"/>
  <c r="D16" i="27" s="1"/>
  <c r="AA9" i="5"/>
  <c r="AH9" i="5" s="1"/>
  <c r="D12" i="27" s="1"/>
  <c r="D8" i="27"/>
  <c r="AA4" i="5"/>
  <c r="AH4" i="5" s="1"/>
  <c r="D4" i="27" s="1"/>
  <c r="J2"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I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D2"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C2" i="5"/>
  <c r="AD2" i="5" s="1"/>
  <c r="U2" i="17" s="1"/>
  <c r="C3" i="5"/>
  <c r="AD3" i="5" s="1"/>
  <c r="U3" i="17" s="1"/>
  <c r="C4" i="5"/>
  <c r="AD4" i="5" s="1"/>
  <c r="U4" i="17" s="1"/>
  <c r="C5" i="5"/>
  <c r="AD5" i="5" s="1"/>
  <c r="U5" i="17" s="1"/>
  <c r="C6" i="5"/>
  <c r="AD6" i="5" s="1"/>
  <c r="U6" i="17" s="1"/>
  <c r="C7" i="5"/>
  <c r="AD7" i="5" s="1"/>
  <c r="U7" i="17" s="1"/>
  <c r="C8" i="5"/>
  <c r="AD8" i="5" s="1"/>
  <c r="U8" i="17" s="1"/>
  <c r="C9" i="5"/>
  <c r="AD9" i="5" s="1"/>
  <c r="U9" i="17" s="1"/>
  <c r="C10" i="5"/>
  <c r="AD10" i="5" s="1"/>
  <c r="U10" i="17" s="1"/>
  <c r="C11" i="5"/>
  <c r="AD11" i="5" s="1"/>
  <c r="U11" i="17" s="1"/>
  <c r="C12" i="5"/>
  <c r="AD12" i="5" s="1"/>
  <c r="U12" i="17" s="1"/>
  <c r="C13" i="5"/>
  <c r="AD13" i="5" s="1"/>
  <c r="U13" i="17" s="1"/>
  <c r="C14" i="5"/>
  <c r="AD14" i="5" s="1"/>
  <c r="U14" i="17" s="1"/>
  <c r="C15" i="5"/>
  <c r="AD15" i="5" s="1"/>
  <c r="U15" i="17" s="1"/>
  <c r="C16" i="5"/>
  <c r="AD16" i="5" s="1"/>
  <c r="U16" i="17" s="1"/>
  <c r="C17" i="5"/>
  <c r="AD17" i="5" s="1"/>
  <c r="U17" i="17" s="1"/>
  <c r="C18" i="5"/>
  <c r="AD18" i="5" s="1"/>
  <c r="U18" i="17" s="1"/>
  <c r="C19" i="5"/>
  <c r="AD19" i="5" s="1"/>
  <c r="U19" i="17" s="1"/>
  <c r="C20" i="5"/>
  <c r="AD20" i="5" s="1"/>
  <c r="U20" i="17" s="1"/>
  <c r="C21" i="5"/>
  <c r="AD21" i="5" s="1"/>
  <c r="U21" i="17" s="1"/>
  <c r="C22" i="5"/>
  <c r="AD22" i="5" s="1"/>
  <c r="U22" i="17" s="1"/>
  <c r="C23" i="5"/>
  <c r="AD23" i="5" s="1"/>
  <c r="U23" i="17" s="1"/>
  <c r="C24" i="5"/>
  <c r="AD24" i="5" s="1"/>
  <c r="U24" i="17" s="1"/>
  <c r="C25" i="5"/>
  <c r="AD25" i="5" s="1"/>
  <c r="U25" i="17" s="1"/>
  <c r="C26" i="5"/>
  <c r="AD26" i="5" s="1"/>
  <c r="U26" i="17" s="1"/>
  <c r="C27" i="5"/>
  <c r="AD27" i="5" s="1"/>
  <c r="U27" i="17" s="1"/>
  <c r="C28" i="5"/>
  <c r="AD28" i="5" s="1"/>
  <c r="U28" i="17" s="1"/>
  <c r="C29" i="5"/>
  <c r="AD29" i="5" s="1"/>
  <c r="U29" i="17" s="1"/>
  <c r="C30" i="5"/>
  <c r="AD30" i="5" s="1"/>
  <c r="U30" i="17" s="1"/>
  <c r="C31" i="5"/>
  <c r="AD31" i="5" s="1"/>
  <c r="U31" i="17" s="1"/>
  <c r="C32" i="5"/>
  <c r="AD32" i="5" s="1"/>
  <c r="U32" i="17" s="1"/>
  <c r="C33" i="5"/>
  <c r="AD33" i="5" s="1"/>
  <c r="U33" i="17" s="1"/>
  <c r="C34" i="5"/>
  <c r="AD34" i="5" s="1"/>
  <c r="U34" i="17" s="1"/>
  <c r="C35" i="5"/>
  <c r="AD35" i="5" s="1"/>
  <c r="U35" i="17" s="1"/>
  <c r="C36" i="5"/>
  <c r="AD36" i="5" s="1"/>
  <c r="U36" i="17" s="1"/>
  <c r="C37" i="5"/>
  <c r="AD37" i="5" s="1"/>
  <c r="U37" i="17" s="1"/>
  <c r="C38" i="5"/>
  <c r="AD38" i="5" s="1"/>
  <c r="U38" i="17" s="1"/>
  <c r="C39" i="5"/>
  <c r="AD39" i="5" s="1"/>
  <c r="U39" i="17" s="1"/>
  <c r="C40" i="5"/>
  <c r="AD40" i="5" s="1"/>
  <c r="U40" i="17" s="1"/>
  <c r="C41" i="5"/>
  <c r="AD41" i="5" s="1"/>
  <c r="U41" i="17" s="1"/>
  <c r="C42" i="5"/>
  <c r="AD42" i="5" s="1"/>
  <c r="U42" i="17" s="1"/>
  <c r="C43" i="5"/>
  <c r="AD43" i="5" s="1"/>
  <c r="U43" i="17" s="1"/>
  <c r="C44" i="5"/>
  <c r="AD44" i="5" s="1"/>
  <c r="U44" i="17" s="1"/>
  <c r="C45" i="5"/>
  <c r="AD45" i="5" s="1"/>
  <c r="U45" i="17" s="1"/>
  <c r="C46" i="5"/>
  <c r="AD46" i="5" s="1"/>
  <c r="U46" i="17" s="1"/>
  <c r="C47" i="5"/>
  <c r="AD47" i="5" s="1"/>
  <c r="U47" i="17" s="1"/>
  <c r="C48" i="5"/>
  <c r="AD48" i="5" s="1"/>
  <c r="U48" i="17" s="1"/>
  <c r="C49" i="5"/>
  <c r="AD49" i="5" s="1"/>
  <c r="U49" i="17" s="1"/>
  <c r="C50" i="5"/>
  <c r="AD50" i="5" s="1"/>
  <c r="U50" i="17" s="1"/>
  <c r="C51" i="5"/>
  <c r="AD51" i="5" s="1"/>
  <c r="U51" i="17" s="1"/>
  <c r="C52" i="5"/>
  <c r="AD52" i="5" s="1"/>
  <c r="U52" i="17" s="1"/>
  <c r="C53" i="5"/>
  <c r="AD53" i="5" s="1"/>
  <c r="U53" i="17" s="1"/>
  <c r="C54" i="5"/>
  <c r="AD54" i="5" s="1"/>
  <c r="U54" i="17" s="1"/>
  <c r="C55" i="5"/>
  <c r="AD55" i="5" s="1"/>
  <c r="U55" i="17" s="1"/>
  <c r="C56" i="5"/>
  <c r="AD56" i="5" s="1"/>
  <c r="U56" i="17" s="1"/>
  <c r="C57" i="5"/>
  <c r="AD57" i="5" s="1"/>
  <c r="U57" i="17" s="1"/>
  <c r="C58" i="5"/>
  <c r="AD58" i="5" s="1"/>
  <c r="U58" i="17" s="1"/>
  <c r="C59" i="5"/>
  <c r="AD59" i="5" s="1"/>
  <c r="U59" i="17" s="1"/>
  <c r="C60" i="5"/>
  <c r="AD60" i="5" s="1"/>
  <c r="U60" i="17" s="1"/>
  <c r="C61" i="5"/>
  <c r="AD61" i="5" s="1"/>
  <c r="U61" i="17" s="1"/>
  <c r="C62" i="5"/>
  <c r="AD62" i="5" s="1"/>
  <c r="U62" i="17" s="1"/>
  <c r="C63" i="5"/>
  <c r="AD63" i="5" s="1"/>
  <c r="U63" i="17" s="1"/>
  <c r="C64" i="5"/>
  <c r="AD64" i="5" s="1"/>
  <c r="U64" i="17" s="1"/>
  <c r="C65" i="5"/>
  <c r="AD65" i="5" s="1"/>
  <c r="U65" i="17" s="1"/>
  <c r="C66" i="5"/>
  <c r="AD66" i="5" s="1"/>
  <c r="U66" i="17" s="1"/>
  <c r="C67" i="5"/>
  <c r="AD67" i="5" s="1"/>
  <c r="U67" i="17" s="1"/>
  <c r="C68" i="5"/>
  <c r="AD68" i="5" s="1"/>
  <c r="U68" i="17" s="1"/>
  <c r="C69" i="5"/>
  <c r="AD69" i="5" s="1"/>
  <c r="U69" i="17" s="1"/>
  <c r="C70" i="5"/>
  <c r="AD70" i="5" s="1"/>
  <c r="U70" i="17" s="1"/>
  <c r="C71" i="5"/>
  <c r="AD71" i="5" s="1"/>
  <c r="U71" i="17" s="1"/>
  <c r="C72" i="5"/>
  <c r="AD72" i="5" s="1"/>
  <c r="U72" i="17" s="1"/>
  <c r="C73" i="5"/>
  <c r="AD73" i="5" s="1"/>
  <c r="U73" i="17" s="1"/>
  <c r="C74" i="5"/>
  <c r="AD74" i="5" s="1"/>
  <c r="U74" i="17" s="1"/>
  <c r="C75" i="5"/>
  <c r="AD75" i="5" s="1"/>
  <c r="U75" i="17" s="1"/>
  <c r="C76" i="5"/>
  <c r="AD76" i="5" s="1"/>
  <c r="U76" i="17" s="1"/>
  <c r="C77" i="5"/>
  <c r="AD77" i="5" s="1"/>
  <c r="U77" i="17" s="1"/>
  <c r="C78" i="5"/>
  <c r="AD78" i="5" s="1"/>
  <c r="U78" i="17" s="1"/>
  <c r="C79" i="5"/>
  <c r="AD79" i="5" s="1"/>
  <c r="U79" i="17" s="1"/>
  <c r="C80" i="5"/>
  <c r="AD80" i="5" s="1"/>
  <c r="U80" i="17" s="1"/>
  <c r="C81" i="5"/>
  <c r="AD81" i="5" s="1"/>
  <c r="U81" i="17" s="1"/>
  <c r="C82" i="5"/>
  <c r="AD82" i="5" s="1"/>
  <c r="U82" i="17" s="1"/>
  <c r="C83" i="5"/>
  <c r="AD83" i="5" s="1"/>
  <c r="U83" i="17" s="1"/>
  <c r="C84" i="5"/>
  <c r="AD84" i="5" s="1"/>
  <c r="U84" i="17" s="1"/>
  <c r="C85" i="5"/>
  <c r="AD85" i="5" s="1"/>
  <c r="U85" i="17" s="1"/>
  <c r="C86" i="5"/>
  <c r="AD86" i="5" s="1"/>
  <c r="U86" i="17" s="1"/>
  <c r="C87" i="5"/>
  <c r="AD87" i="5" s="1"/>
  <c r="U87" i="17" s="1"/>
  <c r="C88" i="5"/>
  <c r="AD88" i="5" s="1"/>
  <c r="U88" i="17" s="1"/>
  <c r="C89" i="5"/>
  <c r="AD89" i="5" s="1"/>
  <c r="U89" i="17" s="1"/>
  <c r="C90" i="5"/>
  <c r="AD90" i="5" s="1"/>
  <c r="U90" i="17" s="1"/>
  <c r="C91" i="5"/>
  <c r="AD91" i="5" s="1"/>
  <c r="U91" i="17" s="1"/>
  <c r="C92" i="5"/>
  <c r="AD92" i="5" s="1"/>
  <c r="U92" i="17" s="1"/>
  <c r="C93" i="5"/>
  <c r="AD93" i="5" s="1"/>
  <c r="U93" i="17" s="1"/>
  <c r="C94" i="5"/>
  <c r="AD94" i="5" s="1"/>
  <c r="U94" i="17" s="1"/>
  <c r="C95" i="5"/>
  <c r="AD95" i="5" s="1"/>
  <c r="U95" i="17" s="1"/>
  <c r="C96" i="5"/>
  <c r="AD96" i="5" s="1"/>
  <c r="U96" i="17" s="1"/>
  <c r="C97" i="5"/>
  <c r="AD97" i="5" s="1"/>
  <c r="U97" i="17" s="1"/>
  <c r="C98" i="5"/>
  <c r="AD98" i="5" s="1"/>
  <c r="U98" i="17" s="1"/>
  <c r="C99" i="5"/>
  <c r="AD99" i="5" s="1"/>
  <c r="U99" i="17" s="1"/>
  <c r="C100" i="5"/>
  <c r="AD100" i="5" s="1"/>
  <c r="U100" i="17" s="1"/>
  <c r="C101" i="5"/>
  <c r="AD101" i="5" s="1"/>
  <c r="U101" i="17" s="1"/>
  <c r="C102" i="5"/>
  <c r="AD102" i="5" s="1"/>
  <c r="U102" i="17" s="1"/>
  <c r="C103" i="5"/>
  <c r="AD103" i="5" s="1"/>
  <c r="U103" i="17" s="1"/>
  <c r="C104" i="5"/>
  <c r="AD104" i="5" s="1"/>
  <c r="U104" i="17" s="1"/>
  <c r="C105" i="5"/>
  <c r="AD105" i="5" s="1"/>
  <c r="U105" i="17" s="1"/>
  <c r="C106" i="5"/>
  <c r="AD106" i="5" s="1"/>
  <c r="U106" i="17" s="1"/>
  <c r="C107" i="5"/>
  <c r="AD107" i="5" s="1"/>
  <c r="U107" i="17" s="1"/>
  <c r="C108" i="5"/>
  <c r="AD108" i="5" s="1"/>
  <c r="U108" i="17" s="1"/>
  <c r="C109" i="5"/>
  <c r="AD109" i="5" s="1"/>
  <c r="U109" i="17" s="1"/>
  <c r="C110" i="5"/>
  <c r="AD110" i="5" s="1"/>
  <c r="U110" i="17" s="1"/>
  <c r="C111" i="5"/>
  <c r="AD111" i="5" s="1"/>
  <c r="U111" i="17" s="1"/>
  <c r="C112" i="5"/>
  <c r="AD112" i="5" s="1"/>
  <c r="U112" i="17" s="1"/>
  <c r="C113" i="5"/>
  <c r="AD113" i="5" s="1"/>
  <c r="U113" i="17" s="1"/>
  <c r="C114" i="5"/>
  <c r="AD114" i="5" s="1"/>
  <c r="U114" i="17" s="1"/>
  <c r="C115" i="5"/>
  <c r="AD115" i="5" s="1"/>
  <c r="U115" i="17" s="1"/>
  <c r="C116" i="5"/>
  <c r="AD116" i="5" s="1"/>
  <c r="U116" i="17" s="1"/>
  <c r="C117" i="5"/>
  <c r="AD117" i="5" s="1"/>
  <c r="U117" i="17" s="1"/>
  <c r="C118" i="5"/>
  <c r="AD118" i="5" s="1"/>
  <c r="U118" i="17" s="1"/>
  <c r="C119" i="5"/>
  <c r="AD119" i="5" s="1"/>
  <c r="U119" i="17" s="1"/>
  <c r="C120" i="5"/>
  <c r="AD120" i="5" s="1"/>
  <c r="U120" i="17" s="1"/>
  <c r="C121" i="5"/>
  <c r="AD121" i="5" s="1"/>
  <c r="U121" i="17" s="1"/>
  <c r="C122" i="5"/>
  <c r="AD122" i="5" s="1"/>
  <c r="U122" i="17" s="1"/>
  <c r="C123" i="5"/>
  <c r="AD123" i="5" s="1"/>
  <c r="U123" i="17" s="1"/>
  <c r="C124" i="5"/>
  <c r="AD124" i="5" s="1"/>
  <c r="U124" i="17" s="1"/>
  <c r="C125" i="5"/>
  <c r="AD125" i="5" s="1"/>
  <c r="U125" i="17" s="1"/>
  <c r="C126" i="5"/>
  <c r="AD126" i="5" s="1"/>
  <c r="U126" i="17" s="1"/>
  <c r="C127" i="5"/>
  <c r="AD127" i="5" s="1"/>
  <c r="U127" i="17" s="1"/>
  <c r="C128" i="5"/>
  <c r="AD128" i="5" s="1"/>
  <c r="U128" i="17" s="1"/>
  <c r="C129" i="5"/>
  <c r="AD129" i="5" s="1"/>
  <c r="U129" i="17" s="1"/>
  <c r="C130" i="5"/>
  <c r="AD130" i="5" s="1"/>
  <c r="U130" i="17" s="1"/>
  <c r="C131" i="5"/>
  <c r="AD131" i="5" s="1"/>
  <c r="U131" i="17" s="1"/>
  <c r="C132" i="5"/>
  <c r="AD132" i="5" s="1"/>
  <c r="U132" i="17" s="1"/>
  <c r="C133" i="5"/>
  <c r="AD133" i="5" s="1"/>
  <c r="U133" i="17" s="1"/>
  <c r="C134" i="5"/>
  <c r="AD134" i="5" s="1"/>
  <c r="U134" i="17" s="1"/>
  <c r="C135" i="5"/>
  <c r="AD135" i="5" s="1"/>
  <c r="U135" i="17" s="1"/>
  <c r="C136" i="5"/>
  <c r="AD136" i="5" s="1"/>
  <c r="U136" i="17" s="1"/>
  <c r="C137" i="5"/>
  <c r="AD137" i="5" s="1"/>
  <c r="U137" i="17" s="1"/>
  <c r="C138" i="5"/>
  <c r="AD138" i="5" s="1"/>
  <c r="U138" i="17" s="1"/>
  <c r="C139" i="5"/>
  <c r="AD139" i="5" s="1"/>
  <c r="U139" i="17" s="1"/>
  <c r="C140" i="5"/>
  <c r="AD140" i="5" s="1"/>
  <c r="U140" i="17" s="1"/>
  <c r="C141" i="5"/>
  <c r="AD141" i="5" s="1"/>
  <c r="U141" i="17" s="1"/>
  <c r="C142" i="5"/>
  <c r="AD142" i="5" s="1"/>
  <c r="U142" i="17" s="1"/>
  <c r="C143" i="5"/>
  <c r="AD143" i="5" s="1"/>
  <c r="U143" i="17" s="1"/>
  <c r="C144" i="5"/>
  <c r="AD144" i="5" s="1"/>
  <c r="U144" i="17" s="1"/>
  <c r="C145" i="5"/>
  <c r="AD145" i="5" s="1"/>
  <c r="U145" i="17" s="1"/>
  <c r="C146" i="5"/>
  <c r="AD146" i="5" s="1"/>
  <c r="U146" i="17" s="1"/>
  <c r="C147" i="5"/>
  <c r="AD147" i="5" s="1"/>
  <c r="U147" i="17" s="1"/>
  <c r="C148" i="5"/>
  <c r="AD148" i="5" s="1"/>
  <c r="U148" i="17" s="1"/>
  <c r="C149" i="5"/>
  <c r="AD149" i="5" s="1"/>
  <c r="U149" i="17" s="1"/>
  <c r="C150" i="5"/>
  <c r="AD150" i="5" s="1"/>
  <c r="U150" i="17" s="1"/>
  <c r="C151" i="5"/>
  <c r="AD151" i="5" s="1"/>
  <c r="U151" i="17" s="1"/>
  <c r="C152" i="5"/>
  <c r="AD152" i="5" s="1"/>
  <c r="U152" i="17" s="1"/>
  <c r="C153" i="5"/>
  <c r="AD153" i="5" s="1"/>
  <c r="U153" i="17" s="1"/>
  <c r="C154" i="5"/>
  <c r="AD154" i="5" s="1"/>
  <c r="U154" i="17" s="1"/>
  <c r="C155" i="5"/>
  <c r="AD155" i="5" s="1"/>
  <c r="U155" i="17" s="1"/>
  <c r="C156" i="5"/>
  <c r="AD156" i="5" s="1"/>
  <c r="U156" i="17" s="1"/>
  <c r="C157" i="5"/>
  <c r="AD157" i="5" s="1"/>
  <c r="U157" i="17" s="1"/>
  <c r="C158" i="5"/>
  <c r="AD158" i="5" s="1"/>
  <c r="U158" i="17" s="1"/>
  <c r="C159" i="5"/>
  <c r="AD159" i="5" s="1"/>
  <c r="U159" i="17" s="1"/>
  <c r="C160" i="5"/>
  <c r="AD160" i="5" s="1"/>
  <c r="U160" i="17" s="1"/>
  <c r="C161" i="5"/>
  <c r="AD161" i="5" s="1"/>
  <c r="U161" i="17" s="1"/>
  <c r="C162" i="5"/>
  <c r="AD162" i="5" s="1"/>
  <c r="U162" i="17" s="1"/>
  <c r="C163" i="5"/>
  <c r="AD163" i="5" s="1"/>
  <c r="U163" i="17" s="1"/>
  <c r="C164" i="5"/>
  <c r="AD164" i="5" s="1"/>
  <c r="U164" i="17" s="1"/>
  <c r="AC22" i="17" l="1"/>
  <c r="AC29" i="17"/>
  <c r="AC85" i="17"/>
  <c r="AC42" i="17"/>
  <c r="AC56" i="17"/>
  <c r="AC79" i="17"/>
  <c r="AC132" i="17"/>
  <c r="AC15" i="17"/>
  <c r="AC35" i="17"/>
  <c r="AC23" i="17"/>
  <c r="AC86" i="17"/>
  <c r="AC147" i="17"/>
  <c r="AC93" i="17"/>
  <c r="AM30" i="5"/>
  <c r="F37" i="27" s="1"/>
  <c r="AC140" i="17"/>
  <c r="AC3" i="17"/>
  <c r="AM3" i="5"/>
  <c r="F3" i="27" s="1"/>
  <c r="AM133" i="5"/>
  <c r="F165" i="27" s="1"/>
  <c r="AC133" i="17"/>
  <c r="AF156" i="5"/>
  <c r="W156" i="17" s="1"/>
  <c r="AF122" i="5"/>
  <c r="W122" i="17" s="1"/>
  <c r="AF83" i="5"/>
  <c r="W83" i="17" s="1"/>
  <c r="AF55" i="5"/>
  <c r="W55" i="17" s="1"/>
  <c r="AF21" i="5"/>
  <c r="W21" i="17" s="1"/>
  <c r="AF155" i="5"/>
  <c r="W155" i="17" s="1"/>
  <c r="AF145" i="5"/>
  <c r="W145" i="17" s="1"/>
  <c r="AF121" i="5"/>
  <c r="W121" i="17" s="1"/>
  <c r="AF114" i="5"/>
  <c r="W114" i="17" s="1"/>
  <c r="AF107" i="5"/>
  <c r="W107" i="17" s="1"/>
  <c r="AF90" i="5"/>
  <c r="W90" i="17" s="1"/>
  <c r="AF82" i="5"/>
  <c r="W82" i="17" s="1"/>
  <c r="AF76" i="5"/>
  <c r="W76" i="17" s="1"/>
  <c r="AF68" i="5"/>
  <c r="W68" i="17" s="1"/>
  <c r="AF54" i="5"/>
  <c r="W54" i="17" s="1"/>
  <c r="AF47" i="5"/>
  <c r="W47" i="17" s="1"/>
  <c r="AF40" i="5"/>
  <c r="W40" i="17" s="1"/>
  <c r="AF26" i="5"/>
  <c r="W26" i="17" s="1"/>
  <c r="AF20" i="5"/>
  <c r="W20" i="17" s="1"/>
  <c r="AF6" i="5"/>
  <c r="W6" i="17" s="1"/>
  <c r="AF146" i="5"/>
  <c r="W146" i="17" s="1"/>
  <c r="AF108" i="5"/>
  <c r="W108" i="17" s="1"/>
  <c r="AF91" i="5"/>
  <c r="W91" i="17" s="1"/>
  <c r="AF62" i="5"/>
  <c r="W62" i="17" s="1"/>
  <c r="AF27" i="5"/>
  <c r="W27" i="17" s="1"/>
  <c r="AF2" i="5"/>
  <c r="AF137" i="5"/>
  <c r="W137" i="17" s="1"/>
  <c r="AF161" i="5"/>
  <c r="W161" i="17" s="1"/>
  <c r="AF154" i="5"/>
  <c r="W154" i="17" s="1"/>
  <c r="AF144" i="5"/>
  <c r="W144" i="17" s="1"/>
  <c r="AF136" i="5"/>
  <c r="W136" i="17" s="1"/>
  <c r="AF130" i="5"/>
  <c r="W130" i="17" s="1"/>
  <c r="AF120" i="5"/>
  <c r="W120" i="17" s="1"/>
  <c r="AF113" i="5"/>
  <c r="W113" i="17" s="1"/>
  <c r="AF106" i="5"/>
  <c r="W106" i="17" s="1"/>
  <c r="AF100" i="5"/>
  <c r="W100" i="17" s="1"/>
  <c r="AF96" i="5"/>
  <c r="W96" i="17" s="1"/>
  <c r="AF89" i="5"/>
  <c r="W89" i="17" s="1"/>
  <c r="AF81" i="5"/>
  <c r="W81" i="17" s="1"/>
  <c r="AF75" i="5"/>
  <c r="W75" i="17" s="1"/>
  <c r="AF67" i="5"/>
  <c r="W67" i="17" s="1"/>
  <c r="AF61" i="5"/>
  <c r="W61" i="17" s="1"/>
  <c r="AF46" i="5"/>
  <c r="W46" i="17" s="1"/>
  <c r="AF39" i="5"/>
  <c r="W39" i="17" s="1"/>
  <c r="AF33" i="5"/>
  <c r="W33" i="17" s="1"/>
  <c r="AF19" i="5"/>
  <c r="W19" i="17" s="1"/>
  <c r="AF12" i="5"/>
  <c r="W12" i="17" s="1"/>
  <c r="AF149" i="5"/>
  <c r="W149" i="17" s="1"/>
  <c r="AF160" i="5"/>
  <c r="W160" i="17" s="1"/>
  <c r="AF153" i="5"/>
  <c r="W153" i="17" s="1"/>
  <c r="AF143" i="5"/>
  <c r="W143" i="17" s="1"/>
  <c r="AF135" i="5"/>
  <c r="W135" i="17" s="1"/>
  <c r="AF129" i="5"/>
  <c r="W129" i="17" s="1"/>
  <c r="AF127" i="5"/>
  <c r="W127" i="17" s="1"/>
  <c r="AF119" i="5"/>
  <c r="W119" i="17" s="1"/>
  <c r="AF112" i="5"/>
  <c r="W112" i="17" s="1"/>
  <c r="AF105" i="5"/>
  <c r="W105" i="17" s="1"/>
  <c r="AF99" i="5"/>
  <c r="W99" i="17" s="1"/>
  <c r="AF95" i="5"/>
  <c r="W95" i="17" s="1"/>
  <c r="AF88" i="5"/>
  <c r="W88" i="17" s="1"/>
  <c r="AF74" i="5"/>
  <c r="W74" i="17" s="1"/>
  <c r="AF60" i="5"/>
  <c r="W60" i="17" s="1"/>
  <c r="AF53" i="5"/>
  <c r="W53" i="17" s="1"/>
  <c r="AF45" i="5"/>
  <c r="W45" i="17" s="1"/>
  <c r="AF38" i="5"/>
  <c r="W38" i="17" s="1"/>
  <c r="AF32" i="5"/>
  <c r="W32" i="17" s="1"/>
  <c r="AF25" i="5"/>
  <c r="W25" i="17" s="1"/>
  <c r="AF18" i="5"/>
  <c r="W18" i="17" s="1"/>
  <c r="AF11" i="5"/>
  <c r="W11" i="17" s="1"/>
  <c r="Y11" i="17"/>
  <c r="D15" i="27"/>
  <c r="Y38" i="17"/>
  <c r="D47" i="27"/>
  <c r="D79" i="27"/>
  <c r="Y95" i="17"/>
  <c r="D111" i="27"/>
  <c r="Y119" i="17"/>
  <c r="D143" i="27"/>
  <c r="Y143" i="17"/>
  <c r="D175" i="27"/>
  <c r="AF138" i="5"/>
  <c r="W138" i="17" s="1"/>
  <c r="AF101" i="5"/>
  <c r="W101" i="17" s="1"/>
  <c r="AF41" i="5"/>
  <c r="W41" i="17" s="1"/>
  <c r="AF162" i="5"/>
  <c r="W162" i="17" s="1"/>
  <c r="AF152" i="5"/>
  <c r="W152" i="17" s="1"/>
  <c r="AF142" i="5"/>
  <c r="W142" i="17" s="1"/>
  <c r="AF134" i="5"/>
  <c r="W134" i="17" s="1"/>
  <c r="AF128" i="5"/>
  <c r="W128" i="17" s="1"/>
  <c r="AF126" i="5"/>
  <c r="W126" i="17" s="1"/>
  <c r="AF118" i="5"/>
  <c r="W118" i="17" s="1"/>
  <c r="AF111" i="5"/>
  <c r="W111" i="17" s="1"/>
  <c r="AF87" i="5"/>
  <c r="W87" i="17" s="1"/>
  <c r="AF80" i="5"/>
  <c r="W80" i="17" s="1"/>
  <c r="AF73" i="5"/>
  <c r="W73" i="17" s="1"/>
  <c r="AF66" i="5"/>
  <c r="W66" i="17" s="1"/>
  <c r="AF59" i="5"/>
  <c r="W59" i="17" s="1"/>
  <c r="AF52" i="5"/>
  <c r="W52" i="17" s="1"/>
  <c r="AF37" i="5"/>
  <c r="W37" i="17" s="1"/>
  <c r="AF31" i="5"/>
  <c r="W31" i="17" s="1"/>
  <c r="AF24" i="5"/>
  <c r="W24" i="17" s="1"/>
  <c r="AF17" i="5"/>
  <c r="W17" i="17" s="1"/>
  <c r="AF5" i="5"/>
  <c r="W5" i="17" s="1"/>
  <c r="AF150" i="5"/>
  <c r="W150" i="17" s="1"/>
  <c r="AF48" i="5"/>
  <c r="W48" i="17" s="1"/>
  <c r="AF13" i="5"/>
  <c r="W13" i="17" s="1"/>
  <c r="AF159" i="5"/>
  <c r="W159" i="17" s="1"/>
  <c r="AF148" i="5"/>
  <c r="W148" i="17" s="1"/>
  <c r="AF141" i="5"/>
  <c r="W141" i="17" s="1"/>
  <c r="AF133" i="5"/>
  <c r="W133" i="17" s="1"/>
  <c r="AF125" i="5"/>
  <c r="W125" i="17" s="1"/>
  <c r="AF117" i="5"/>
  <c r="W117" i="17" s="1"/>
  <c r="AF104" i="5"/>
  <c r="W104" i="17" s="1"/>
  <c r="AF94" i="5"/>
  <c r="W94" i="17" s="1"/>
  <c r="AF86" i="5"/>
  <c r="W86" i="17" s="1"/>
  <c r="AF79" i="5"/>
  <c r="W79" i="17" s="1"/>
  <c r="AF72" i="5"/>
  <c r="W72" i="17" s="1"/>
  <c r="AF65" i="5"/>
  <c r="W65" i="17" s="1"/>
  <c r="AF58" i="5"/>
  <c r="W58" i="17" s="1"/>
  <c r="AF51" i="5"/>
  <c r="W51" i="17" s="1"/>
  <c r="AF44" i="5"/>
  <c r="W44" i="17" s="1"/>
  <c r="AF36" i="5"/>
  <c r="W36" i="17" s="1"/>
  <c r="AF30" i="5"/>
  <c r="W30" i="17" s="1"/>
  <c r="AF23" i="5"/>
  <c r="W23" i="17" s="1"/>
  <c r="AF16" i="5"/>
  <c r="W16" i="17" s="1"/>
  <c r="AF10" i="5"/>
  <c r="W10" i="17" s="1"/>
  <c r="Y5" i="17"/>
  <c r="D6" i="27"/>
  <c r="Y31" i="17"/>
  <c r="D38" i="27"/>
  <c r="Y134" i="17"/>
  <c r="D166" i="27"/>
  <c r="AF163" i="5"/>
  <c r="W163" i="17" s="1"/>
  <c r="AF131" i="5"/>
  <c r="W131" i="17" s="1"/>
  <c r="AF97" i="5"/>
  <c r="W97" i="17" s="1"/>
  <c r="AF69" i="5"/>
  <c r="W69" i="17" s="1"/>
  <c r="AF34" i="5"/>
  <c r="W34" i="17" s="1"/>
  <c r="AF7" i="5"/>
  <c r="W7" i="17" s="1"/>
  <c r="AF158" i="5"/>
  <c r="W158" i="17" s="1"/>
  <c r="AF140" i="5"/>
  <c r="W140" i="17" s="1"/>
  <c r="AF132" i="5"/>
  <c r="W132" i="17" s="1"/>
  <c r="AF124" i="5"/>
  <c r="W124" i="17" s="1"/>
  <c r="AF116" i="5"/>
  <c r="W116" i="17" s="1"/>
  <c r="AF110" i="5"/>
  <c r="W110" i="17" s="1"/>
  <c r="AF103" i="5"/>
  <c r="W103" i="17" s="1"/>
  <c r="AF98" i="5"/>
  <c r="W98" i="17" s="1"/>
  <c r="AF93" i="5"/>
  <c r="W93" i="17" s="1"/>
  <c r="AF85" i="5"/>
  <c r="W85" i="17" s="1"/>
  <c r="AF78" i="5"/>
  <c r="W78" i="17" s="1"/>
  <c r="AF71" i="5"/>
  <c r="W71" i="17" s="1"/>
  <c r="AF64" i="5"/>
  <c r="W64" i="17" s="1"/>
  <c r="AF57" i="5"/>
  <c r="W57" i="17" s="1"/>
  <c r="AF50" i="5"/>
  <c r="W50" i="17" s="1"/>
  <c r="AF43" i="5"/>
  <c r="W43" i="17" s="1"/>
  <c r="AF35" i="5"/>
  <c r="W35" i="17" s="1"/>
  <c r="AF29" i="5"/>
  <c r="W29" i="17" s="1"/>
  <c r="AF22" i="5"/>
  <c r="W22" i="17" s="1"/>
  <c r="AF15" i="5"/>
  <c r="W15" i="17" s="1"/>
  <c r="AF9" i="5"/>
  <c r="W9" i="17" s="1"/>
  <c r="AF4" i="5"/>
  <c r="W4" i="17" s="1"/>
  <c r="AF164" i="5"/>
  <c r="W164" i="17" s="1"/>
  <c r="AF157" i="5"/>
  <c r="W157" i="17" s="1"/>
  <c r="AF151" i="5"/>
  <c r="W151" i="17" s="1"/>
  <c r="AF147" i="5"/>
  <c r="W147" i="17" s="1"/>
  <c r="AF139" i="5"/>
  <c r="W139" i="17" s="1"/>
  <c r="AF123" i="5"/>
  <c r="W123" i="17" s="1"/>
  <c r="AF115" i="5"/>
  <c r="W115" i="17" s="1"/>
  <c r="AF109" i="5"/>
  <c r="W109" i="17" s="1"/>
  <c r="AF102" i="5"/>
  <c r="W102" i="17" s="1"/>
  <c r="AF92" i="5"/>
  <c r="W92" i="17" s="1"/>
  <c r="AF84" i="5"/>
  <c r="W84" i="17" s="1"/>
  <c r="AF77" i="5"/>
  <c r="W77" i="17" s="1"/>
  <c r="AF70" i="5"/>
  <c r="W70" i="17" s="1"/>
  <c r="AF63" i="5"/>
  <c r="W63" i="17" s="1"/>
  <c r="AF56" i="5"/>
  <c r="W56" i="17" s="1"/>
  <c r="AF49" i="5"/>
  <c r="W49" i="17" s="1"/>
  <c r="AF42" i="5"/>
  <c r="W42" i="17" s="1"/>
  <c r="AF28" i="5"/>
  <c r="W28" i="17" s="1"/>
  <c r="AF14" i="5"/>
  <c r="W14" i="17" s="1"/>
  <c r="AF8" i="5"/>
  <c r="W8" i="17" s="1"/>
  <c r="AF3" i="5"/>
  <c r="W3" i="17" s="1"/>
  <c r="Y154" i="17"/>
  <c r="Y128" i="17"/>
  <c r="F32" i="27"/>
  <c r="F193" i="27"/>
  <c r="AC155" i="17"/>
  <c r="F136" i="27"/>
  <c r="AC113" i="17"/>
  <c r="F41" i="27"/>
  <c r="F123" i="27"/>
  <c r="AC102" i="17"/>
  <c r="F192" i="27"/>
  <c r="AC154" i="17"/>
  <c r="F117" i="27"/>
  <c r="F60" i="27"/>
  <c r="AC50" i="17"/>
  <c r="AD2" i="17"/>
  <c r="AD79" i="17"/>
  <c r="Y33" i="17"/>
  <c r="Y61" i="17"/>
  <c r="Y89" i="17"/>
  <c r="Y113" i="17"/>
  <c r="Y136" i="17"/>
  <c r="Y158" i="17"/>
  <c r="Y6" i="17"/>
  <c r="Y90" i="17"/>
  <c r="Y114" i="17"/>
  <c r="Y137" i="17"/>
  <c r="Y162" i="17"/>
  <c r="Y27" i="17"/>
  <c r="Y55" i="17"/>
  <c r="Y83" i="17"/>
  <c r="Y108" i="17"/>
  <c r="Y131" i="17"/>
  <c r="Y156" i="17"/>
  <c r="Y14" i="17"/>
  <c r="Y42" i="17"/>
  <c r="Y70" i="17"/>
  <c r="Y123" i="17"/>
  <c r="Y147" i="17"/>
  <c r="F176" i="27"/>
  <c r="AC144" i="17"/>
  <c r="F131" i="27"/>
  <c r="AC109" i="17"/>
  <c r="F89" i="27"/>
  <c r="AC76" i="17"/>
  <c r="F182" i="27"/>
  <c r="F98" i="27"/>
  <c r="AC83" i="17"/>
  <c r="F183" i="27"/>
  <c r="F125" i="27"/>
  <c r="AC104" i="17"/>
  <c r="F73" i="27"/>
  <c r="F166" i="27"/>
  <c r="AC134" i="17"/>
  <c r="F129" i="27"/>
  <c r="AC107" i="17"/>
  <c r="F39" i="27"/>
  <c r="AC32" i="17"/>
  <c r="F163" i="27"/>
  <c r="F74" i="27"/>
  <c r="AC62" i="17"/>
  <c r="F72" i="27"/>
  <c r="AC61" i="17"/>
  <c r="F23" i="27"/>
  <c r="AC18" i="17"/>
  <c r="F149" i="27"/>
  <c r="AC125" i="17"/>
  <c r="F184" i="27"/>
  <c r="F19" i="27"/>
  <c r="AC14" i="17"/>
  <c r="F194" i="27"/>
  <c r="AC156" i="17"/>
  <c r="F128" i="27"/>
  <c r="AC106" i="17"/>
  <c r="F53" i="27"/>
  <c r="AC44" i="17"/>
  <c r="AD42" i="17"/>
  <c r="Y132" i="17"/>
  <c r="Y133" i="17"/>
  <c r="Y152" i="17"/>
  <c r="F162" i="27"/>
  <c r="AC131" i="17"/>
  <c r="F103" i="27"/>
  <c r="AC88" i="17"/>
  <c r="F147" i="27"/>
  <c r="AC123" i="17"/>
  <c r="Y9" i="17"/>
  <c r="Y35" i="17"/>
  <c r="Y64" i="17"/>
  <c r="Y93" i="17"/>
  <c r="Y116" i="17"/>
  <c r="Y140" i="17"/>
  <c r="Y161" i="17"/>
  <c r="Y10" i="17"/>
  <c r="Y36" i="17"/>
  <c r="Y65" i="17"/>
  <c r="Y94" i="17"/>
  <c r="Y117" i="17"/>
  <c r="Y141" i="17"/>
  <c r="Y59" i="17"/>
  <c r="Y87" i="17"/>
  <c r="Y111" i="17"/>
  <c r="Y18" i="17"/>
  <c r="Y45" i="17"/>
  <c r="Y74" i="17"/>
  <c r="Y99" i="17"/>
  <c r="Y127" i="17"/>
  <c r="F43" i="27"/>
  <c r="F112" i="27"/>
  <c r="AC96" i="17"/>
  <c r="F190" i="27"/>
  <c r="AC152" i="17"/>
  <c r="F25" i="27"/>
  <c r="AC20" i="17"/>
  <c r="F118" i="27"/>
  <c r="F34" i="27"/>
  <c r="AC27" i="17"/>
  <c r="F119" i="27"/>
  <c r="AC99" i="17"/>
  <c r="F61" i="27"/>
  <c r="AC51" i="17"/>
  <c r="F9" i="27"/>
  <c r="AC6" i="17"/>
  <c r="F102" i="27"/>
  <c r="AC87" i="17"/>
  <c r="F65" i="27"/>
  <c r="AC54" i="17"/>
  <c r="F158" i="27"/>
  <c r="AC128" i="17"/>
  <c r="F196" i="27"/>
  <c r="AC158" i="17"/>
  <c r="F10" i="27"/>
  <c r="AC7" i="17"/>
  <c r="F8" i="27"/>
  <c r="F186" i="27"/>
  <c r="AC150" i="17"/>
  <c r="F85" i="27"/>
  <c r="AC72" i="17"/>
  <c r="F120" i="27"/>
  <c r="AC100" i="17"/>
  <c r="F141" i="27"/>
  <c r="AC117" i="17"/>
  <c r="F130" i="27"/>
  <c r="AC108" i="17"/>
  <c r="F64" i="27"/>
  <c r="F187" i="27"/>
  <c r="AC151" i="17"/>
  <c r="AD124" i="17"/>
  <c r="AD147" i="17"/>
  <c r="AD23" i="17"/>
  <c r="Y110" i="17"/>
  <c r="Y159" i="17"/>
  <c r="F189" i="27"/>
  <c r="F22" i="27"/>
  <c r="AC17" i="17"/>
  <c r="Y12" i="17"/>
  <c r="Y39" i="17"/>
  <c r="Y67" i="17"/>
  <c r="Y96" i="17"/>
  <c r="Y120" i="17"/>
  <c r="Y144" i="17"/>
  <c r="Y40" i="17"/>
  <c r="Y68" i="17"/>
  <c r="Y121" i="17"/>
  <c r="Y145" i="17"/>
  <c r="Y7" i="17"/>
  <c r="Y34" i="17"/>
  <c r="Y62" i="17"/>
  <c r="Y91" i="17"/>
  <c r="Y138" i="17"/>
  <c r="Y163" i="17"/>
  <c r="Y49" i="17"/>
  <c r="Y77" i="17"/>
  <c r="Y102" i="17"/>
  <c r="Y151" i="17"/>
  <c r="F178" i="27"/>
  <c r="AC146" i="17"/>
  <c r="F48" i="27"/>
  <c r="AC39" i="17"/>
  <c r="F126" i="27"/>
  <c r="F168" i="27"/>
  <c r="AC136" i="17"/>
  <c r="F54" i="27"/>
  <c r="F145" i="27"/>
  <c r="AC121" i="17"/>
  <c r="F55" i="27"/>
  <c r="AC45" i="17"/>
  <c r="F151" i="27"/>
  <c r="AC127" i="17"/>
  <c r="F152" i="27"/>
  <c r="F38" i="27"/>
  <c r="AC31" i="17"/>
  <c r="F203" i="27"/>
  <c r="AC164" i="17"/>
  <c r="F94" i="27"/>
  <c r="AC80" i="17"/>
  <c r="F132" i="27"/>
  <c r="AC110" i="17"/>
  <c r="F139" i="27"/>
  <c r="AC115" i="17"/>
  <c r="F159" i="27"/>
  <c r="AC129" i="17"/>
  <c r="F122" i="27"/>
  <c r="AC101" i="17"/>
  <c r="F21" i="27"/>
  <c r="AC16" i="17"/>
  <c r="F56" i="27"/>
  <c r="AC46" i="17"/>
  <c r="F77" i="27"/>
  <c r="AC65" i="17"/>
  <c r="F66" i="27"/>
  <c r="AC55" i="17"/>
  <c r="F142" i="27"/>
  <c r="AC118" i="17"/>
  <c r="F180" i="27"/>
  <c r="F75" i="27"/>
  <c r="AC63" i="17"/>
  <c r="AD29" i="17"/>
  <c r="AD140" i="17"/>
  <c r="Y4" i="17"/>
  <c r="Y24" i="17"/>
  <c r="F33" i="27"/>
  <c r="AC26" i="17"/>
  <c r="F47" i="27"/>
  <c r="AC38" i="17"/>
  <c r="Y15" i="17"/>
  <c r="Y43" i="17"/>
  <c r="Y71" i="17"/>
  <c r="Y98" i="17"/>
  <c r="Y124" i="17"/>
  <c r="Y16" i="17"/>
  <c r="Y44" i="17"/>
  <c r="Y72" i="17"/>
  <c r="Y125" i="17"/>
  <c r="Y148" i="17"/>
  <c r="Y37" i="17"/>
  <c r="Y66" i="17"/>
  <c r="Y118" i="17"/>
  <c r="Y142" i="17"/>
  <c r="F114" i="27"/>
  <c r="AC97" i="17"/>
  <c r="F62" i="27"/>
  <c r="AC52" i="17"/>
  <c r="F104" i="27"/>
  <c r="AC89" i="17"/>
  <c r="F197" i="27"/>
  <c r="AC159" i="17"/>
  <c r="F81" i="27"/>
  <c r="AC68" i="17"/>
  <c r="F174" i="27"/>
  <c r="AC142" i="17"/>
  <c r="F154" i="27"/>
  <c r="F88" i="27"/>
  <c r="AC75" i="17"/>
  <c r="F195" i="27"/>
  <c r="AC157" i="17"/>
  <c r="F144" i="27"/>
  <c r="AC120" i="17"/>
  <c r="F30" i="27"/>
  <c r="AC24" i="17"/>
  <c r="F68" i="27"/>
  <c r="AC57" i="17"/>
  <c r="F185" i="27"/>
  <c r="AC149" i="17"/>
  <c r="F95" i="27"/>
  <c r="F58" i="27"/>
  <c r="AC48" i="17"/>
  <c r="F83" i="27"/>
  <c r="AC70" i="17"/>
  <c r="F198" i="27"/>
  <c r="F13" i="27"/>
  <c r="AC10" i="17"/>
  <c r="F91" i="27"/>
  <c r="AC77" i="17"/>
  <c r="F78" i="27"/>
  <c r="AC66" i="17"/>
  <c r="F116" i="27"/>
  <c r="AC98" i="17"/>
  <c r="AD78" i="17"/>
  <c r="AD71" i="17"/>
  <c r="AD86" i="17"/>
  <c r="AD84" i="17"/>
  <c r="Y29" i="17"/>
  <c r="Y30" i="17"/>
  <c r="Y52" i="17"/>
  <c r="F153" i="27"/>
  <c r="F138" i="27"/>
  <c r="Y19" i="17"/>
  <c r="Y46" i="17"/>
  <c r="Y75" i="17"/>
  <c r="Y100" i="17"/>
  <c r="Y20" i="17"/>
  <c r="Y47" i="17"/>
  <c r="Y76" i="17"/>
  <c r="Y149" i="17"/>
  <c r="Y13" i="17"/>
  <c r="Y41" i="17"/>
  <c r="Y69" i="17"/>
  <c r="Y97" i="17"/>
  <c r="Y122" i="17"/>
  <c r="Y146" i="17"/>
  <c r="Y3" i="17"/>
  <c r="Y28" i="17"/>
  <c r="Y56" i="17"/>
  <c r="Y84" i="17"/>
  <c r="Y109" i="17"/>
  <c r="Y157" i="17"/>
  <c r="F50" i="27"/>
  <c r="AC41" i="17"/>
  <c r="F199" i="27"/>
  <c r="AC160" i="17"/>
  <c r="F170" i="27"/>
  <c r="AC138" i="17"/>
  <c r="F40" i="27"/>
  <c r="AC33" i="17"/>
  <c r="F133" i="27"/>
  <c r="F17" i="27"/>
  <c r="F110" i="27"/>
  <c r="F90" i="27"/>
  <c r="F24" i="27"/>
  <c r="AC19" i="17"/>
  <c r="F146" i="27"/>
  <c r="AC122" i="17"/>
  <c r="F80" i="27"/>
  <c r="AC67" i="17"/>
  <c r="F173" i="27"/>
  <c r="AC141" i="17"/>
  <c r="F4" i="27"/>
  <c r="AC4" i="17"/>
  <c r="F121" i="27"/>
  <c r="F31" i="27"/>
  <c r="AC25" i="17"/>
  <c r="F27" i="27"/>
  <c r="F35" i="27"/>
  <c r="AC28" i="17"/>
  <c r="F134" i="27"/>
  <c r="AC111" i="17"/>
  <c r="F140" i="27"/>
  <c r="AC116" i="17"/>
  <c r="F177" i="27"/>
  <c r="AC145" i="17"/>
  <c r="F14" i="27"/>
  <c r="F52" i="27"/>
  <c r="AC43" i="17"/>
  <c r="AD56" i="17"/>
  <c r="AD92" i="17"/>
  <c r="AD93" i="17"/>
  <c r="AD132" i="17"/>
  <c r="Y57" i="17"/>
  <c r="Y58" i="17"/>
  <c r="Y80" i="17"/>
  <c r="F63" i="27"/>
  <c r="AC53" i="17"/>
  <c r="F87" i="27"/>
  <c r="AC74" i="17"/>
  <c r="AD139" i="17"/>
  <c r="Y22" i="17"/>
  <c r="Y50" i="17"/>
  <c r="Y78" i="17"/>
  <c r="Y103" i="17"/>
  <c r="Y23" i="17"/>
  <c r="Y51" i="17"/>
  <c r="Y79" i="17"/>
  <c r="Y104" i="17"/>
  <c r="Y17" i="17"/>
  <c r="Y73" i="17"/>
  <c r="Y126" i="17"/>
  <c r="Y32" i="17"/>
  <c r="Y60" i="17"/>
  <c r="Y88" i="17"/>
  <c r="Y112" i="17"/>
  <c r="Y135" i="17"/>
  <c r="Y160" i="17"/>
  <c r="F161" i="27"/>
  <c r="F135" i="27"/>
  <c r="AC112" i="17"/>
  <c r="F106" i="27"/>
  <c r="AC91" i="17"/>
  <c r="F191" i="27"/>
  <c r="AC153" i="17"/>
  <c r="F69" i="27"/>
  <c r="AC58" i="17"/>
  <c r="F160" i="27"/>
  <c r="AC130" i="17"/>
  <c r="F46" i="27"/>
  <c r="AC37" i="17"/>
  <c r="F26" i="27"/>
  <c r="AC21" i="17"/>
  <c r="F175" i="27"/>
  <c r="AC143" i="17"/>
  <c r="F82" i="27"/>
  <c r="AC69" i="17"/>
  <c r="F16" i="27"/>
  <c r="AC12" i="17"/>
  <c r="F109" i="27"/>
  <c r="AC94" i="17"/>
  <c r="F155" i="27"/>
  <c r="F57" i="27"/>
  <c r="AC47" i="17"/>
  <c r="F150" i="27"/>
  <c r="AC126" i="17"/>
  <c r="F143" i="27"/>
  <c r="AC119" i="17"/>
  <c r="F169" i="27"/>
  <c r="AC137" i="17"/>
  <c r="F70" i="27"/>
  <c r="AC59" i="17"/>
  <c r="F76" i="27"/>
  <c r="AC64" i="17"/>
  <c r="F113" i="27"/>
  <c r="F59" i="27"/>
  <c r="AC49" i="17"/>
  <c r="F188" i="27"/>
  <c r="AD22" i="17"/>
  <c r="AD15" i="17"/>
  <c r="Y85" i="17"/>
  <c r="Y86" i="17"/>
  <c r="F7" i="27"/>
  <c r="F137" i="27"/>
  <c r="AC114" i="17"/>
  <c r="F15" i="27"/>
  <c r="AC11" i="17"/>
  <c r="Y81" i="17"/>
  <c r="Y106" i="17"/>
  <c r="Y130" i="17"/>
  <c r="Y26" i="17"/>
  <c r="Y54" i="17"/>
  <c r="Y82" i="17"/>
  <c r="Y107" i="17"/>
  <c r="Y155" i="17"/>
  <c r="Y21" i="17"/>
  <c r="Y8" i="17"/>
  <c r="Y63" i="17"/>
  <c r="Y92" i="17"/>
  <c r="Y115" i="17"/>
  <c r="Y139" i="17"/>
  <c r="Y164" i="17"/>
  <c r="F97" i="27"/>
  <c r="AC82" i="17"/>
  <c r="F71" i="27"/>
  <c r="AC60" i="17"/>
  <c r="F42" i="27"/>
  <c r="AC34" i="17"/>
  <c r="F127" i="27"/>
  <c r="AC105" i="17"/>
  <c r="F5" i="27"/>
  <c r="F96" i="27"/>
  <c r="AC81" i="17"/>
  <c r="F11" i="27"/>
  <c r="AC8" i="17"/>
  <c r="F201" i="27"/>
  <c r="AC162" i="17"/>
  <c r="F111" i="27"/>
  <c r="AC95" i="17"/>
  <c r="F18" i="27"/>
  <c r="AC13" i="17"/>
  <c r="F167" i="27"/>
  <c r="AC135" i="17"/>
  <c r="F45" i="27"/>
  <c r="AC36" i="17"/>
  <c r="F202" i="27"/>
  <c r="AC163" i="17"/>
  <c r="F200" i="27"/>
  <c r="AC161" i="17"/>
  <c r="F86" i="27"/>
  <c r="AC73" i="17"/>
  <c r="F79" i="27"/>
  <c r="F105" i="27"/>
  <c r="AC90" i="17"/>
  <c r="F6" i="27"/>
  <c r="AC5" i="17"/>
  <c r="F12" i="27"/>
  <c r="AC9" i="17"/>
  <c r="F49" i="27"/>
  <c r="AC40" i="17"/>
  <c r="F181" i="27"/>
  <c r="AC148" i="17"/>
  <c r="F124" i="27"/>
  <c r="AC103" i="17"/>
  <c r="AD35" i="17"/>
  <c r="AD85" i="17"/>
  <c r="AE158" i="5"/>
  <c r="AE140" i="5"/>
  <c r="AE161" i="5"/>
  <c r="AE154" i="5"/>
  <c r="V154" i="17" s="1"/>
  <c r="AE144" i="5"/>
  <c r="V144" i="17" s="1"/>
  <c r="AE136" i="5"/>
  <c r="AE130" i="5"/>
  <c r="V130" i="17" s="1"/>
  <c r="AE120" i="5"/>
  <c r="V120" i="17" s="1"/>
  <c r="AE113" i="5"/>
  <c r="AE106" i="5"/>
  <c r="V106" i="17" s="1"/>
  <c r="AE100" i="5"/>
  <c r="AE96" i="5"/>
  <c r="V96" i="17" s="1"/>
  <c r="AE89" i="5"/>
  <c r="AE81" i="5"/>
  <c r="V81" i="17" s="1"/>
  <c r="AE75" i="5"/>
  <c r="AE67" i="5"/>
  <c r="AE61" i="5"/>
  <c r="AE46" i="5"/>
  <c r="AE39" i="5"/>
  <c r="V39" i="17" s="1"/>
  <c r="AE33" i="5"/>
  <c r="AE19" i="5"/>
  <c r="AE12" i="5"/>
  <c r="AE159" i="5"/>
  <c r="AE148" i="5"/>
  <c r="AE141" i="5"/>
  <c r="AE133" i="5"/>
  <c r="AE125" i="5"/>
  <c r="AE117" i="5"/>
  <c r="AE104" i="5"/>
  <c r="AE94" i="5"/>
  <c r="AE86" i="5"/>
  <c r="AE79" i="5"/>
  <c r="AE72" i="5"/>
  <c r="AE65" i="5"/>
  <c r="AE58" i="5"/>
  <c r="AE51" i="5"/>
  <c r="AE44" i="5"/>
  <c r="AE36" i="5"/>
  <c r="V36" i="17" s="1"/>
  <c r="AE30" i="5"/>
  <c r="AE23" i="5"/>
  <c r="AE16" i="5"/>
  <c r="AE10" i="5"/>
  <c r="AE152" i="5"/>
  <c r="AE142" i="5"/>
  <c r="AE134" i="5"/>
  <c r="AE128" i="5"/>
  <c r="V128" i="17" s="1"/>
  <c r="AE126" i="5"/>
  <c r="V126" i="17" s="1"/>
  <c r="AE118" i="5"/>
  <c r="AE111" i="5"/>
  <c r="V111" i="17" s="1"/>
  <c r="AE87" i="5"/>
  <c r="AE80" i="5"/>
  <c r="V80" i="17" s="1"/>
  <c r="AE73" i="5"/>
  <c r="V73" i="17" s="1"/>
  <c r="AE66" i="5"/>
  <c r="AE59" i="5"/>
  <c r="V59" i="17" s="1"/>
  <c r="AE52" i="5"/>
  <c r="AE37" i="5"/>
  <c r="AE31" i="5"/>
  <c r="AE24" i="5"/>
  <c r="V24" i="17" s="1"/>
  <c r="AE17" i="5"/>
  <c r="V17" i="17" s="1"/>
  <c r="AE5" i="5"/>
  <c r="V5" i="17" s="1"/>
  <c r="AE162" i="5"/>
  <c r="AE155" i="5"/>
  <c r="AE149" i="5"/>
  <c r="AE145" i="5"/>
  <c r="AE137" i="5"/>
  <c r="V137" i="17" s="1"/>
  <c r="AE121" i="5"/>
  <c r="V121" i="17" s="1"/>
  <c r="AE114" i="5"/>
  <c r="AE107" i="5"/>
  <c r="AE90" i="5"/>
  <c r="V90" i="17" s="1"/>
  <c r="AE82" i="5"/>
  <c r="V82" i="17" s="1"/>
  <c r="AE76" i="5"/>
  <c r="AE68" i="5"/>
  <c r="V68" i="17" s="1"/>
  <c r="AE54" i="5"/>
  <c r="AE47" i="5"/>
  <c r="AE40" i="5"/>
  <c r="AE26" i="5"/>
  <c r="V26" i="17" s="1"/>
  <c r="AE20" i="5"/>
  <c r="AE6" i="5"/>
  <c r="AE160" i="5"/>
  <c r="AE153" i="5"/>
  <c r="AE143" i="5"/>
  <c r="V143" i="17" s="1"/>
  <c r="AE135" i="5"/>
  <c r="V135" i="17" s="1"/>
  <c r="AE129" i="5"/>
  <c r="AE127" i="5"/>
  <c r="V127" i="17" s="1"/>
  <c r="AE119" i="5"/>
  <c r="AE112" i="5"/>
  <c r="AE105" i="5"/>
  <c r="AE99" i="5"/>
  <c r="AE95" i="5"/>
  <c r="V95" i="17" s="1"/>
  <c r="AE88" i="5"/>
  <c r="V88" i="17" s="1"/>
  <c r="AE74" i="5"/>
  <c r="AE60" i="5"/>
  <c r="AE53" i="5"/>
  <c r="AE45" i="5"/>
  <c r="AE38" i="5"/>
  <c r="V38" i="17" s="1"/>
  <c r="AE32" i="5"/>
  <c r="V32" i="17" s="1"/>
  <c r="AE25" i="5"/>
  <c r="AE18" i="5"/>
  <c r="AE11" i="5"/>
  <c r="AE132" i="5"/>
  <c r="AE124" i="5"/>
  <c r="V124" i="17" s="1"/>
  <c r="AE116" i="5"/>
  <c r="V116" i="17" s="1"/>
  <c r="AE110" i="5"/>
  <c r="AE103" i="5"/>
  <c r="AE98" i="5"/>
  <c r="V98" i="17" s="1"/>
  <c r="AE93" i="5"/>
  <c r="AE85" i="5"/>
  <c r="AE78" i="5"/>
  <c r="AE71" i="5"/>
  <c r="V71" i="17" s="1"/>
  <c r="AE64" i="5"/>
  <c r="V64" i="17" s="1"/>
  <c r="AE57" i="5"/>
  <c r="AE50" i="5"/>
  <c r="V50" i="17" s="1"/>
  <c r="AE43" i="5"/>
  <c r="V43" i="17" s="1"/>
  <c r="AE35" i="5"/>
  <c r="AE29" i="5"/>
  <c r="AE22" i="5"/>
  <c r="AE15" i="5"/>
  <c r="V15" i="17" s="1"/>
  <c r="AE9" i="5"/>
  <c r="V9" i="17" s="1"/>
  <c r="AE4" i="5"/>
  <c r="AH25" i="5"/>
  <c r="AH53" i="5"/>
  <c r="AH105" i="5"/>
  <c r="AH129" i="5"/>
  <c r="AH153" i="5"/>
  <c r="AE164" i="5"/>
  <c r="V164" i="17" s="1"/>
  <c r="AE157" i="5"/>
  <c r="AE151" i="5"/>
  <c r="V151" i="17" s="1"/>
  <c r="AE147" i="5"/>
  <c r="AE139" i="5"/>
  <c r="AE123" i="5"/>
  <c r="V123" i="17" s="1"/>
  <c r="AE115" i="5"/>
  <c r="V115" i="17" s="1"/>
  <c r="AE109" i="5"/>
  <c r="AE102" i="5"/>
  <c r="AE92" i="5"/>
  <c r="AE84" i="5"/>
  <c r="V84" i="17" s="1"/>
  <c r="AE77" i="5"/>
  <c r="AE70" i="5"/>
  <c r="V70" i="17" s="1"/>
  <c r="AE63" i="5"/>
  <c r="V63" i="17" s="1"/>
  <c r="AE56" i="5"/>
  <c r="AE49" i="5"/>
  <c r="AE42" i="5"/>
  <c r="AE28" i="5"/>
  <c r="V28" i="17" s="1"/>
  <c r="AE14" i="5"/>
  <c r="V14" i="17" s="1"/>
  <c r="AE8" i="5"/>
  <c r="V8" i="17" s="1"/>
  <c r="AE3" i="5"/>
  <c r="AE163" i="5"/>
  <c r="AE156" i="5"/>
  <c r="AE150" i="5"/>
  <c r="AE146" i="5"/>
  <c r="AE138" i="5"/>
  <c r="AE131" i="5"/>
  <c r="V131" i="17" s="1"/>
  <c r="AE122" i="5"/>
  <c r="AE108" i="5"/>
  <c r="AE101" i="5"/>
  <c r="AE97" i="5"/>
  <c r="AE91" i="5"/>
  <c r="AE83" i="5"/>
  <c r="V83" i="17" s="1"/>
  <c r="AE69" i="5"/>
  <c r="AE62" i="5"/>
  <c r="V62" i="17" s="1"/>
  <c r="AE55" i="5"/>
  <c r="AE48" i="5"/>
  <c r="AE41" i="5"/>
  <c r="AE34" i="5"/>
  <c r="AE27" i="5"/>
  <c r="V27" i="17" s="1"/>
  <c r="AE21" i="5"/>
  <c r="V21" i="17" s="1"/>
  <c r="AE13" i="5"/>
  <c r="AE7" i="5"/>
  <c r="V7" i="17" s="1"/>
  <c r="AE2" i="5"/>
  <c r="AH48" i="5"/>
  <c r="AH101" i="5"/>
  <c r="AH150" i="5"/>
  <c r="Y2" i="17"/>
  <c r="AD30" i="17" l="1"/>
  <c r="AD133" i="17"/>
  <c r="Y105" i="17"/>
  <c r="D127" i="27"/>
  <c r="D95" i="27"/>
  <c r="W2" i="17"/>
  <c r="Y53" i="17"/>
  <c r="D63" i="27"/>
  <c r="Y25" i="17"/>
  <c r="D31" i="27"/>
  <c r="Y150" i="17"/>
  <c r="D186" i="27"/>
  <c r="Y101" i="17"/>
  <c r="D122" i="27"/>
  <c r="AG120" i="5"/>
  <c r="D90" i="27"/>
  <c r="Y153" i="17"/>
  <c r="D191" i="27"/>
  <c r="Y48" i="17"/>
  <c r="D58" i="27"/>
  <c r="Y129" i="17"/>
  <c r="D159" i="27"/>
  <c r="AG81" i="5"/>
  <c r="AG130" i="5"/>
  <c r="AG34" i="5"/>
  <c r="V34" i="17"/>
  <c r="AG91" i="5"/>
  <c r="V91" i="17"/>
  <c r="AG138" i="5"/>
  <c r="V138" i="17"/>
  <c r="AG77" i="5"/>
  <c r="V77" i="17"/>
  <c r="AG22" i="5"/>
  <c r="V22" i="17"/>
  <c r="AG78" i="5"/>
  <c r="V78" i="17"/>
  <c r="AG45" i="5"/>
  <c r="V45" i="17"/>
  <c r="AG99" i="5"/>
  <c r="V99" i="17"/>
  <c r="AG40" i="5"/>
  <c r="V40" i="17"/>
  <c r="AG145" i="5"/>
  <c r="V145" i="17"/>
  <c r="AG31" i="5"/>
  <c r="V31" i="17"/>
  <c r="AG87" i="5"/>
  <c r="V87" i="17"/>
  <c r="AG134" i="5"/>
  <c r="V134" i="17"/>
  <c r="AG23" i="5"/>
  <c r="V23" i="17"/>
  <c r="AG79" i="5"/>
  <c r="V79" i="17"/>
  <c r="AG96" i="5"/>
  <c r="AG46" i="5"/>
  <c r="V46" i="17"/>
  <c r="AG100" i="5"/>
  <c r="V100" i="17"/>
  <c r="AD9" i="17"/>
  <c r="AD73" i="17"/>
  <c r="AD135" i="17"/>
  <c r="AD8" i="17"/>
  <c r="AD34" i="17"/>
  <c r="AD11" i="17"/>
  <c r="AD119" i="17"/>
  <c r="AD94" i="17"/>
  <c r="AD21" i="17"/>
  <c r="AD153" i="17"/>
  <c r="AD145" i="17"/>
  <c r="AD141" i="17"/>
  <c r="AD33" i="17"/>
  <c r="AD66" i="17"/>
  <c r="AD70" i="17"/>
  <c r="AD57" i="17"/>
  <c r="AD75" i="17"/>
  <c r="AD159" i="17"/>
  <c r="AD55" i="17"/>
  <c r="AD101" i="17"/>
  <c r="AD80" i="17"/>
  <c r="AD127" i="17"/>
  <c r="AD136" i="17"/>
  <c r="AD72" i="17"/>
  <c r="AD158" i="17"/>
  <c r="AD6" i="17"/>
  <c r="AD44" i="17"/>
  <c r="AD62" i="17"/>
  <c r="AD134" i="17"/>
  <c r="AD83" i="17"/>
  <c r="AD144" i="17"/>
  <c r="AD102" i="17"/>
  <c r="AD3" i="17"/>
  <c r="AG41" i="5"/>
  <c r="V41" i="17"/>
  <c r="AG97" i="5"/>
  <c r="V97" i="17"/>
  <c r="AG146" i="5"/>
  <c r="V146" i="17"/>
  <c r="AG29" i="5"/>
  <c r="V29" i="17"/>
  <c r="AG85" i="5"/>
  <c r="V85" i="17"/>
  <c r="AG132" i="5"/>
  <c r="V132" i="17"/>
  <c r="AG53" i="5"/>
  <c r="V53" i="17"/>
  <c r="AG105" i="5"/>
  <c r="V105" i="17"/>
  <c r="AG153" i="5"/>
  <c r="V153" i="17"/>
  <c r="AG47" i="5"/>
  <c r="V47" i="17"/>
  <c r="AG149" i="5"/>
  <c r="V149" i="17"/>
  <c r="AG37" i="5"/>
  <c r="V37" i="17"/>
  <c r="AG142" i="5"/>
  <c r="V142" i="17"/>
  <c r="AG30" i="5"/>
  <c r="V30" i="17"/>
  <c r="AG86" i="5"/>
  <c r="V86" i="17"/>
  <c r="AG133" i="5"/>
  <c r="V133" i="17"/>
  <c r="AG48" i="5"/>
  <c r="V48" i="17"/>
  <c r="AG101" i="5"/>
  <c r="V101" i="17"/>
  <c r="AG150" i="5"/>
  <c r="V150" i="17"/>
  <c r="AG92" i="5"/>
  <c r="V92" i="17"/>
  <c r="AG139" i="5"/>
  <c r="V139" i="17"/>
  <c r="AG35" i="5"/>
  <c r="V35" i="17"/>
  <c r="AG93" i="5"/>
  <c r="V93" i="17"/>
  <c r="AG60" i="5"/>
  <c r="V60" i="17"/>
  <c r="AG112" i="5"/>
  <c r="V112" i="17"/>
  <c r="AG160" i="5"/>
  <c r="V160" i="17"/>
  <c r="AG54" i="5"/>
  <c r="V54" i="17"/>
  <c r="AG107" i="5"/>
  <c r="V107" i="17"/>
  <c r="AG155" i="5"/>
  <c r="V155" i="17"/>
  <c r="AG94" i="5"/>
  <c r="V94" i="17"/>
  <c r="AG141" i="5"/>
  <c r="V141" i="17"/>
  <c r="AG61" i="5"/>
  <c r="V61" i="17"/>
  <c r="AG113" i="5"/>
  <c r="V113" i="17"/>
  <c r="AG161" i="5"/>
  <c r="V161" i="17"/>
  <c r="AG158" i="5"/>
  <c r="V158" i="17"/>
  <c r="AD103" i="17"/>
  <c r="AD5" i="17"/>
  <c r="AD161" i="17"/>
  <c r="AD13" i="17"/>
  <c r="AD81" i="17"/>
  <c r="AD60" i="17"/>
  <c r="AD114" i="17"/>
  <c r="AD64" i="17"/>
  <c r="AD126" i="17"/>
  <c r="AD12" i="17"/>
  <c r="AD37" i="17"/>
  <c r="AD91" i="17"/>
  <c r="AD74" i="17"/>
  <c r="AD116" i="17"/>
  <c r="AD25" i="17"/>
  <c r="AD67" i="17"/>
  <c r="AD138" i="17"/>
  <c r="AD77" i="17"/>
  <c r="AD48" i="17"/>
  <c r="AD24" i="17"/>
  <c r="AD89" i="17"/>
  <c r="AD63" i="17"/>
  <c r="AD65" i="17"/>
  <c r="AD129" i="17"/>
  <c r="AD164" i="17"/>
  <c r="AD45" i="17"/>
  <c r="AD108" i="17"/>
  <c r="AD150" i="17"/>
  <c r="AD128" i="17"/>
  <c r="AD51" i="17"/>
  <c r="AD20" i="17"/>
  <c r="AD123" i="17"/>
  <c r="AD106" i="17"/>
  <c r="AD125" i="17"/>
  <c r="AD50" i="17"/>
  <c r="AG72" i="5"/>
  <c r="V72" i="17"/>
  <c r="AG2" i="5"/>
  <c r="V2" i="17"/>
  <c r="AG55" i="5"/>
  <c r="V55" i="17"/>
  <c r="AG108" i="5"/>
  <c r="V108" i="17"/>
  <c r="AG156" i="5"/>
  <c r="V156" i="17"/>
  <c r="AG42" i="5"/>
  <c r="V42" i="17"/>
  <c r="AG147" i="5"/>
  <c r="V147" i="17"/>
  <c r="AG11" i="5"/>
  <c r="V11" i="17"/>
  <c r="AG119" i="5"/>
  <c r="V119" i="17"/>
  <c r="AG6" i="5"/>
  <c r="V6" i="17"/>
  <c r="AG114" i="5"/>
  <c r="V114" i="17"/>
  <c r="AG162" i="5"/>
  <c r="V162" i="17"/>
  <c r="AG52" i="5"/>
  <c r="V52" i="17"/>
  <c r="AG152" i="5"/>
  <c r="V152" i="17"/>
  <c r="AG44" i="5"/>
  <c r="V44" i="17"/>
  <c r="AG148" i="5"/>
  <c r="V148" i="17"/>
  <c r="AG144" i="5"/>
  <c r="AG12" i="5"/>
  <c r="V12" i="17"/>
  <c r="AG67" i="5"/>
  <c r="V67" i="17"/>
  <c r="AG140" i="5"/>
  <c r="V140" i="17"/>
  <c r="AG163" i="5"/>
  <c r="V163" i="17"/>
  <c r="AG49" i="5"/>
  <c r="V49" i="17"/>
  <c r="AG102" i="5"/>
  <c r="V102" i="17"/>
  <c r="AG103" i="5"/>
  <c r="V103" i="17"/>
  <c r="AG18" i="5"/>
  <c r="V18" i="17"/>
  <c r="AG74" i="5"/>
  <c r="V74" i="17"/>
  <c r="AG51" i="5"/>
  <c r="V51" i="17"/>
  <c r="AG104" i="5"/>
  <c r="V104" i="17"/>
  <c r="AG19" i="5"/>
  <c r="V19" i="17"/>
  <c r="AG75" i="5"/>
  <c r="V75" i="17"/>
  <c r="AD148" i="17"/>
  <c r="AD90" i="17"/>
  <c r="AD163" i="17"/>
  <c r="AD95" i="17"/>
  <c r="AD82" i="17"/>
  <c r="AD59" i="17"/>
  <c r="AD47" i="17"/>
  <c r="AD69" i="17"/>
  <c r="AD130" i="17"/>
  <c r="AD112" i="17"/>
  <c r="AD53" i="17"/>
  <c r="AD43" i="17"/>
  <c r="AD111" i="17"/>
  <c r="AD122" i="17"/>
  <c r="AD160" i="17"/>
  <c r="AD10" i="17"/>
  <c r="AD120" i="17"/>
  <c r="AD142" i="17"/>
  <c r="AD52" i="17"/>
  <c r="AD38" i="17"/>
  <c r="AD46" i="17"/>
  <c r="AD115" i="17"/>
  <c r="AD31" i="17"/>
  <c r="AD121" i="17"/>
  <c r="AD39" i="17"/>
  <c r="AD17" i="17"/>
  <c r="AD117" i="17"/>
  <c r="AD54" i="17"/>
  <c r="AD99" i="17"/>
  <c r="AD152" i="17"/>
  <c r="AD88" i="17"/>
  <c r="AD156" i="17"/>
  <c r="AD18" i="17"/>
  <c r="AD32" i="17"/>
  <c r="AD104" i="17"/>
  <c r="AD76" i="17"/>
  <c r="AD113" i="17"/>
  <c r="AG16" i="5"/>
  <c r="V16" i="17"/>
  <c r="AG125" i="5"/>
  <c r="V125" i="17"/>
  <c r="AG13" i="5"/>
  <c r="V13" i="17"/>
  <c r="AG69" i="5"/>
  <c r="V69" i="17"/>
  <c r="AG122" i="5"/>
  <c r="V122" i="17"/>
  <c r="AG3" i="5"/>
  <c r="V3" i="17"/>
  <c r="AG56" i="5"/>
  <c r="V56" i="17"/>
  <c r="AG109" i="5"/>
  <c r="V109" i="17"/>
  <c r="AG157" i="5"/>
  <c r="V157" i="17"/>
  <c r="AG4" i="5"/>
  <c r="V4" i="17"/>
  <c r="AG57" i="5"/>
  <c r="V57" i="17"/>
  <c r="AG110" i="5"/>
  <c r="V110" i="17"/>
  <c r="AG25" i="5"/>
  <c r="V25" i="17"/>
  <c r="AG129" i="5"/>
  <c r="V129" i="17"/>
  <c r="AG20" i="5"/>
  <c r="V20" i="17"/>
  <c r="AG76" i="5"/>
  <c r="V76" i="17"/>
  <c r="AG66" i="5"/>
  <c r="V66" i="17"/>
  <c r="AG118" i="5"/>
  <c r="V118" i="17"/>
  <c r="AG58" i="5"/>
  <c r="V58" i="17"/>
  <c r="AG159" i="5"/>
  <c r="V159" i="17"/>
  <c r="AG10" i="5"/>
  <c r="V10" i="17"/>
  <c r="AG65" i="5"/>
  <c r="V65" i="17"/>
  <c r="AG117" i="5"/>
  <c r="V117" i="17"/>
  <c r="AG39" i="5"/>
  <c r="AG33" i="5"/>
  <c r="V33" i="17"/>
  <c r="AG89" i="5"/>
  <c r="V89" i="17"/>
  <c r="AG136" i="5"/>
  <c r="V136" i="17"/>
  <c r="AD40" i="17"/>
  <c r="AD36" i="17"/>
  <c r="AD162" i="17"/>
  <c r="AD105" i="17"/>
  <c r="AD49" i="17"/>
  <c r="AD137" i="17"/>
  <c r="AD143" i="17"/>
  <c r="AD58" i="17"/>
  <c r="AD28" i="17"/>
  <c r="AD4" i="17"/>
  <c r="AD19" i="17"/>
  <c r="AD41" i="17"/>
  <c r="AD98" i="17"/>
  <c r="AD149" i="17"/>
  <c r="AD157" i="17"/>
  <c r="AD68" i="17"/>
  <c r="AD97" i="17"/>
  <c r="AD26" i="17"/>
  <c r="AD118" i="17"/>
  <c r="AD16" i="17"/>
  <c r="AD110" i="17"/>
  <c r="AD146" i="17"/>
  <c r="AD151" i="17"/>
  <c r="AD100" i="17"/>
  <c r="AD7" i="17"/>
  <c r="AD87" i="17"/>
  <c r="AD27" i="17"/>
  <c r="AD96" i="17"/>
  <c r="AD131" i="17"/>
  <c r="AD14" i="17"/>
  <c r="AD61" i="17"/>
  <c r="AD107" i="17"/>
  <c r="AD109" i="17"/>
  <c r="AD154" i="17"/>
  <c r="AD155" i="17"/>
  <c r="AG154" i="5"/>
  <c r="AG32" i="5"/>
  <c r="AG28" i="5"/>
  <c r="AG124" i="5"/>
  <c r="C148" i="27" s="1"/>
  <c r="G148" i="27" s="1"/>
  <c r="AN124" i="5" s="1"/>
  <c r="AG84" i="5"/>
  <c r="AG116" i="5"/>
  <c r="AG36" i="5"/>
  <c r="AG143" i="5"/>
  <c r="AG38" i="5"/>
  <c r="AG127" i="5"/>
  <c r="AG50" i="5"/>
  <c r="AG5" i="5"/>
  <c r="AG59" i="5"/>
  <c r="AG111" i="5"/>
  <c r="AG135" i="5"/>
  <c r="AG98" i="5"/>
  <c r="AG17" i="5"/>
  <c r="AG73" i="5"/>
  <c r="AG126" i="5"/>
  <c r="AG68" i="5"/>
  <c r="AG121" i="5"/>
  <c r="AG9" i="5"/>
  <c r="AG7" i="5"/>
  <c r="AG62" i="5"/>
  <c r="AG151" i="5"/>
  <c r="AG15" i="5"/>
  <c r="AG24" i="5"/>
  <c r="AG80" i="5"/>
  <c r="AG128" i="5"/>
  <c r="AG95" i="5"/>
  <c r="AG106" i="5"/>
  <c r="AG43" i="5"/>
  <c r="AG26" i="5"/>
  <c r="AG82" i="5"/>
  <c r="AG64" i="5"/>
  <c r="AG21" i="5"/>
  <c r="AG8" i="5"/>
  <c r="AG63" i="5"/>
  <c r="AG115" i="5"/>
  <c r="AG164" i="5"/>
  <c r="AG71" i="5"/>
  <c r="AG88" i="5"/>
  <c r="AG90" i="5"/>
  <c r="AG137" i="5"/>
  <c r="AG27" i="5"/>
  <c r="AG83" i="5"/>
  <c r="AG131" i="5"/>
  <c r="AG14" i="5"/>
  <c r="AG70" i="5"/>
  <c r="AG123" i="5"/>
  <c r="X63" i="17" l="1"/>
  <c r="C75" i="27"/>
  <c r="G75" i="27" s="1"/>
  <c r="AN63" i="5" s="1"/>
  <c r="X102" i="17"/>
  <c r="C123" i="27"/>
  <c r="G123" i="27" s="1"/>
  <c r="AN102" i="5" s="1"/>
  <c r="X46" i="17"/>
  <c r="C56" i="27"/>
  <c r="G56" i="27" s="1"/>
  <c r="AN46" i="5" s="1"/>
  <c r="AE46" i="17" s="1"/>
  <c r="X111" i="17"/>
  <c r="C134" i="27"/>
  <c r="G134" i="27" s="1"/>
  <c r="AN111" i="5" s="1"/>
  <c r="X154" i="17"/>
  <c r="C192" i="27"/>
  <c r="G192" i="27" s="1"/>
  <c r="AN154" i="5" s="1"/>
  <c r="X136" i="17"/>
  <c r="C168" i="27"/>
  <c r="G168" i="27" s="1"/>
  <c r="AN136" i="5" s="1"/>
  <c r="X159" i="17"/>
  <c r="C197" i="27"/>
  <c r="G197" i="27" s="1"/>
  <c r="AN159" i="5" s="1"/>
  <c r="AE159" i="17" s="1"/>
  <c r="X118" i="17"/>
  <c r="C142" i="27"/>
  <c r="G142" i="27" s="1"/>
  <c r="X76" i="17"/>
  <c r="C89" i="27"/>
  <c r="G89" i="27" s="1"/>
  <c r="AN76" i="5" s="1"/>
  <c r="X25" i="17"/>
  <c r="C31" i="27"/>
  <c r="G31" i="27" s="1"/>
  <c r="AN25" i="5" s="1"/>
  <c r="X157" i="17"/>
  <c r="C195" i="27"/>
  <c r="G195" i="27" s="1"/>
  <c r="AN157" i="5" s="1"/>
  <c r="AE157" i="17" s="1"/>
  <c r="X122" i="17"/>
  <c r="C146" i="27"/>
  <c r="G146" i="27" s="1"/>
  <c r="X16" i="17"/>
  <c r="C21" i="27"/>
  <c r="G21" i="27" s="1"/>
  <c r="AN16" i="5" s="1"/>
  <c r="C117" i="27"/>
  <c r="G117" i="27" s="1"/>
  <c r="X52" i="17"/>
  <c r="C62" i="27"/>
  <c r="G62" i="27" s="1"/>
  <c r="X6" i="17"/>
  <c r="C9" i="27"/>
  <c r="G9" i="27" s="1"/>
  <c r="X147" i="17"/>
  <c r="C179" i="27"/>
  <c r="G179" i="27" s="1"/>
  <c r="X108" i="17"/>
  <c r="C130" i="27"/>
  <c r="G130" i="27" s="1"/>
  <c r="X61" i="17"/>
  <c r="C72" i="27"/>
  <c r="G72" i="27" s="1"/>
  <c r="AN61" i="5" s="1"/>
  <c r="AE61" i="17" s="1"/>
  <c r="C182" i="27"/>
  <c r="G182" i="27" s="1"/>
  <c r="X107" i="17"/>
  <c r="C129" i="27"/>
  <c r="G129" i="27" s="1"/>
  <c r="AN107" i="5" s="1"/>
  <c r="X60" i="17"/>
  <c r="C71" i="27"/>
  <c r="G71" i="27" s="1"/>
  <c r="AN60" i="5" s="1"/>
  <c r="X139" i="17"/>
  <c r="C171" i="27"/>
  <c r="G171" i="27" s="1"/>
  <c r="AN139" i="5" s="1"/>
  <c r="AE139" i="17" s="1"/>
  <c r="X101" i="17"/>
  <c r="C122" i="27"/>
  <c r="G122" i="27" s="1"/>
  <c r="X30" i="17"/>
  <c r="C37" i="27"/>
  <c r="G37" i="27" s="1"/>
  <c r="AN30" i="5" s="1"/>
  <c r="AE30" i="17" s="1"/>
  <c r="X149" i="17"/>
  <c r="C185" i="27"/>
  <c r="G185" i="27" s="1"/>
  <c r="AN149" i="5" s="1"/>
  <c r="X105" i="17"/>
  <c r="C127" i="27"/>
  <c r="G127" i="27" s="1"/>
  <c r="AN105" i="5" s="1"/>
  <c r="AE105" i="17" s="1"/>
  <c r="X29" i="17"/>
  <c r="C36" i="27"/>
  <c r="G36" i="27" s="1"/>
  <c r="X96" i="17"/>
  <c r="C112" i="27"/>
  <c r="G112" i="27" s="1"/>
  <c r="AN96" i="5" s="1"/>
  <c r="X134" i="17"/>
  <c r="C166" i="27"/>
  <c r="G166" i="27" s="1"/>
  <c r="C113" i="27"/>
  <c r="G113" i="27" s="1"/>
  <c r="X45" i="17"/>
  <c r="C55" i="27"/>
  <c r="G55" i="27" s="1"/>
  <c r="C155" i="27"/>
  <c r="G155" i="27" s="1"/>
  <c r="X91" i="17"/>
  <c r="C106" i="27"/>
  <c r="G106" i="27" s="1"/>
  <c r="AN91" i="5" s="1"/>
  <c r="C17" i="27"/>
  <c r="G17" i="27" s="1"/>
  <c r="X123" i="17"/>
  <c r="C147" i="27"/>
  <c r="G147" i="27" s="1"/>
  <c r="AN123" i="5" s="1"/>
  <c r="C41" i="27"/>
  <c r="G41" i="27" s="1"/>
  <c r="X8" i="17"/>
  <c r="C11" i="27"/>
  <c r="G11" i="27" s="1"/>
  <c r="AN8" i="5" s="1"/>
  <c r="X15" i="17"/>
  <c r="C20" i="27"/>
  <c r="G20" i="27" s="1"/>
  <c r="AN15" i="5" s="1"/>
  <c r="X70" i="17"/>
  <c r="C83" i="27"/>
  <c r="G83" i="27" s="1"/>
  <c r="AN70" i="5" s="1"/>
  <c r="C154" i="27"/>
  <c r="G154" i="27" s="1"/>
  <c r="X151" i="17"/>
  <c r="C187" i="27"/>
  <c r="G187" i="27" s="1"/>
  <c r="AN151" i="5" s="1"/>
  <c r="X126" i="17"/>
  <c r="C150" i="27"/>
  <c r="G150" i="27" s="1"/>
  <c r="AN126" i="5" s="1"/>
  <c r="X59" i="17"/>
  <c r="C70" i="27"/>
  <c r="G70" i="27" s="1"/>
  <c r="AN59" i="5" s="1"/>
  <c r="X65" i="17"/>
  <c r="C77" i="27"/>
  <c r="G77" i="27" s="1"/>
  <c r="AN65" i="5" s="1"/>
  <c r="AE65" i="17" s="1"/>
  <c r="C152" i="27"/>
  <c r="G152" i="27" s="1"/>
  <c r="X104" i="17"/>
  <c r="C125" i="27"/>
  <c r="G125" i="27" s="1"/>
  <c r="X74" i="17"/>
  <c r="C87" i="27"/>
  <c r="G87" i="27" s="1"/>
  <c r="X49" i="17"/>
  <c r="C59" i="27"/>
  <c r="G59" i="27" s="1"/>
  <c r="AN49" i="5" s="1"/>
  <c r="AE49" i="17" s="1"/>
  <c r="X67" i="17"/>
  <c r="C80" i="27"/>
  <c r="G80" i="27" s="1"/>
  <c r="AN67" i="5" s="1"/>
  <c r="C180" i="27"/>
  <c r="G180" i="27" s="1"/>
  <c r="X140" i="17"/>
  <c r="C172" i="27"/>
  <c r="G172" i="27" s="1"/>
  <c r="X14" i="17"/>
  <c r="C19" i="27"/>
  <c r="G19" i="27" s="1"/>
  <c r="AN14" i="5" s="1"/>
  <c r="C90" i="27"/>
  <c r="G90" i="27" s="1"/>
  <c r="X43" i="17"/>
  <c r="C52" i="27"/>
  <c r="G52" i="27" s="1"/>
  <c r="AN43" i="5" s="1"/>
  <c r="X62" i="17"/>
  <c r="C74" i="27"/>
  <c r="G74" i="27" s="1"/>
  <c r="AN62" i="5" s="1"/>
  <c r="X73" i="17"/>
  <c r="C86" i="27"/>
  <c r="G86" i="27" s="1"/>
  <c r="AN73" i="5" s="1"/>
  <c r="X5" i="17"/>
  <c r="C6" i="27"/>
  <c r="G6" i="27" s="1"/>
  <c r="AN5" i="5" s="1"/>
  <c r="X143" i="17"/>
  <c r="C175" i="27"/>
  <c r="G175" i="27" s="1"/>
  <c r="AN143" i="5" s="1"/>
  <c r="C163" i="27"/>
  <c r="G163" i="27" s="1"/>
  <c r="X89" i="17"/>
  <c r="C104" i="27"/>
  <c r="G104" i="27" s="1"/>
  <c r="AN89" i="5" s="1"/>
  <c r="AE89" i="17" s="1"/>
  <c r="C133" i="27"/>
  <c r="G133" i="27" s="1"/>
  <c r="X66" i="17"/>
  <c r="C78" i="27"/>
  <c r="G78" i="27" s="1"/>
  <c r="X20" i="17"/>
  <c r="C25" i="27"/>
  <c r="G25" i="27" s="1"/>
  <c r="X110" i="17"/>
  <c r="C132" i="27"/>
  <c r="G132" i="27" s="1"/>
  <c r="AN110" i="5" s="1"/>
  <c r="X109" i="17"/>
  <c r="C131" i="27"/>
  <c r="G131" i="27" s="1"/>
  <c r="AN109" i="5" s="1"/>
  <c r="X69" i="17"/>
  <c r="C82" i="27"/>
  <c r="G82" i="27" s="1"/>
  <c r="X44" i="17"/>
  <c r="C53" i="27"/>
  <c r="G53" i="27" s="1"/>
  <c r="X162" i="17"/>
  <c r="C201" i="27"/>
  <c r="G201" i="27" s="1"/>
  <c r="X119" i="17"/>
  <c r="C143" i="27"/>
  <c r="G143" i="27" s="1"/>
  <c r="C115" i="27"/>
  <c r="G115" i="27" s="1"/>
  <c r="X55" i="17"/>
  <c r="C66" i="27"/>
  <c r="G66" i="27" s="1"/>
  <c r="AN55" i="5" s="1"/>
  <c r="AE55" i="17" s="1"/>
  <c r="X158" i="17"/>
  <c r="C196" i="27"/>
  <c r="G196" i="27" s="1"/>
  <c r="C8" i="27"/>
  <c r="G8" i="27" s="1"/>
  <c r="C118" i="27"/>
  <c r="G118" i="27" s="1"/>
  <c r="X54" i="17"/>
  <c r="C65" i="27"/>
  <c r="G65" i="27" s="1"/>
  <c r="C7" i="27"/>
  <c r="G7" i="27" s="1"/>
  <c r="X92" i="17"/>
  <c r="C107" i="27"/>
  <c r="G107" i="27" s="1"/>
  <c r="X48" i="17"/>
  <c r="C58" i="27"/>
  <c r="G58" i="27" s="1"/>
  <c r="X142" i="17"/>
  <c r="C174" i="27"/>
  <c r="G174" i="27" s="1"/>
  <c r="C121" i="27"/>
  <c r="G121" i="27" s="1"/>
  <c r="X53" i="17"/>
  <c r="C63" i="27"/>
  <c r="G63" i="27" s="1"/>
  <c r="X146" i="17"/>
  <c r="C178" i="27"/>
  <c r="G178" i="27" s="1"/>
  <c r="C157" i="27"/>
  <c r="G157" i="27" s="1"/>
  <c r="X87" i="17"/>
  <c r="C102" i="27"/>
  <c r="G102" i="27" s="1"/>
  <c r="X40" i="17"/>
  <c r="C49" i="27"/>
  <c r="G49" i="27" s="1"/>
  <c r="C156" i="27"/>
  <c r="G156" i="27" s="1"/>
  <c r="X77" i="17"/>
  <c r="C91" i="27"/>
  <c r="G91" i="27" s="1"/>
  <c r="X34" i="17"/>
  <c r="C42" i="27"/>
  <c r="G42" i="27" s="1"/>
  <c r="X26" i="17"/>
  <c r="C33" i="27"/>
  <c r="G33" i="27" s="1"/>
  <c r="AN26" i="5" s="1"/>
  <c r="X117" i="17"/>
  <c r="C141" i="27"/>
  <c r="G141" i="27" s="1"/>
  <c r="C188" i="27"/>
  <c r="G188" i="27" s="1"/>
  <c r="X131" i="17"/>
  <c r="C162" i="27"/>
  <c r="G162" i="27" s="1"/>
  <c r="AN131" i="5" s="1"/>
  <c r="X88" i="17"/>
  <c r="C103" i="27"/>
  <c r="G103" i="27" s="1"/>
  <c r="AN88" i="5" s="1"/>
  <c r="X21" i="17"/>
  <c r="C26" i="27"/>
  <c r="G26" i="27" s="1"/>
  <c r="AN21" i="5" s="1"/>
  <c r="X106" i="17"/>
  <c r="C128" i="27"/>
  <c r="G128" i="27" s="1"/>
  <c r="AN106" i="5" s="1"/>
  <c r="X7" i="17"/>
  <c r="C10" i="27"/>
  <c r="G10" i="27" s="1"/>
  <c r="AN7" i="5" s="1"/>
  <c r="X17" i="17"/>
  <c r="C22" i="27"/>
  <c r="G22" i="27" s="1"/>
  <c r="AN17" i="5" s="1"/>
  <c r="X84" i="17"/>
  <c r="C99" i="27"/>
  <c r="G99" i="27" s="1"/>
  <c r="AN84" i="5" s="1"/>
  <c r="AE84" i="17" s="1"/>
  <c r="X10" i="17"/>
  <c r="C13" i="27"/>
  <c r="G13" i="27" s="1"/>
  <c r="X75" i="17"/>
  <c r="C88" i="27"/>
  <c r="G88" i="27" s="1"/>
  <c r="X51" i="17"/>
  <c r="C61" i="27"/>
  <c r="G61" i="27" s="1"/>
  <c r="X18" i="17"/>
  <c r="C23" i="27"/>
  <c r="G23" i="27" s="1"/>
  <c r="AN18" i="5" s="1"/>
  <c r="AE18" i="17" s="1"/>
  <c r="X163" i="17"/>
  <c r="C202" i="27"/>
  <c r="G202" i="27" s="1"/>
  <c r="AN163" i="5" s="1"/>
  <c r="AE163" i="17" s="1"/>
  <c r="X12" i="17"/>
  <c r="C16" i="27"/>
  <c r="G16" i="27" s="1"/>
  <c r="C184" i="27"/>
  <c r="G184" i="27" s="1"/>
  <c r="X130" i="17"/>
  <c r="C160" i="27"/>
  <c r="G160" i="27" s="1"/>
  <c r="AN130" i="5" s="1"/>
  <c r="AE130" i="17" s="1"/>
  <c r="C64" i="27"/>
  <c r="G64" i="27" s="1"/>
  <c r="C189" i="27"/>
  <c r="G189" i="27" s="1"/>
  <c r="X83" i="17"/>
  <c r="C98" i="27"/>
  <c r="G98" i="27" s="1"/>
  <c r="AN83" i="5" s="1"/>
  <c r="X71" i="17"/>
  <c r="C84" i="27"/>
  <c r="G84" i="27" s="1"/>
  <c r="AN71" i="5" s="1"/>
  <c r="X64" i="17"/>
  <c r="C76" i="27"/>
  <c r="G76" i="27" s="1"/>
  <c r="AN64" i="5" s="1"/>
  <c r="X95" i="17"/>
  <c r="C111" i="27"/>
  <c r="G111" i="27" s="1"/>
  <c r="AN95" i="5" s="1"/>
  <c r="X9" i="17"/>
  <c r="C12" i="27"/>
  <c r="G12" i="27" s="1"/>
  <c r="AN9" i="5" s="1"/>
  <c r="X98" i="17"/>
  <c r="C116" i="27"/>
  <c r="G116" i="27" s="1"/>
  <c r="AN98" i="5" s="1"/>
  <c r="X50" i="17"/>
  <c r="C60" i="27"/>
  <c r="G60" i="27" s="1"/>
  <c r="AN50" i="5" s="1"/>
  <c r="X127" i="17"/>
  <c r="C151" i="27"/>
  <c r="G151" i="27" s="1"/>
  <c r="AN127" i="5" s="1"/>
  <c r="X36" i="17"/>
  <c r="C45" i="27"/>
  <c r="G45" i="27" s="1"/>
  <c r="AN36" i="5" s="1"/>
  <c r="X33" i="17"/>
  <c r="C40" i="27"/>
  <c r="G40" i="27" s="1"/>
  <c r="AN33" i="5" s="1"/>
  <c r="AE33" i="17" s="1"/>
  <c r="X58" i="17"/>
  <c r="C69" i="27"/>
  <c r="G69" i="27" s="1"/>
  <c r="C14" i="27"/>
  <c r="G14" i="27" s="1"/>
  <c r="X129" i="17"/>
  <c r="C159" i="27"/>
  <c r="G159" i="27" s="1"/>
  <c r="AN129" i="5" s="1"/>
  <c r="X57" i="17"/>
  <c r="C68" i="27"/>
  <c r="G68" i="27" s="1"/>
  <c r="X56" i="17"/>
  <c r="C67" i="27"/>
  <c r="G67" i="27" s="1"/>
  <c r="AN56" i="5" s="1"/>
  <c r="AE56" i="17" s="1"/>
  <c r="X13" i="17"/>
  <c r="C18" i="27"/>
  <c r="G18" i="27" s="1"/>
  <c r="X144" i="17"/>
  <c r="C176" i="27"/>
  <c r="G176" i="27" s="1"/>
  <c r="X152" i="17"/>
  <c r="C190" i="27"/>
  <c r="G190" i="27" s="1"/>
  <c r="X114" i="17"/>
  <c r="C137" i="27"/>
  <c r="G137" i="27" s="1"/>
  <c r="C79" i="27"/>
  <c r="G79" i="27" s="1"/>
  <c r="X42" i="17"/>
  <c r="C51" i="27"/>
  <c r="G51" i="27" s="1"/>
  <c r="X2" i="17"/>
  <c r="C2" i="27"/>
  <c r="G2" i="27" s="1"/>
  <c r="AN2" i="5" s="1"/>
  <c r="AE2" i="17" s="1"/>
  <c r="X161" i="17"/>
  <c r="C200" i="27"/>
  <c r="G200" i="27" s="1"/>
  <c r="X141" i="17"/>
  <c r="C173" i="27"/>
  <c r="G173" i="27" s="1"/>
  <c r="C54" i="27"/>
  <c r="G54" i="27" s="1"/>
  <c r="X160" i="17"/>
  <c r="C199" i="27"/>
  <c r="G199" i="27" s="1"/>
  <c r="X93" i="17"/>
  <c r="C108" i="27"/>
  <c r="G108" i="27" s="1"/>
  <c r="C43" i="27"/>
  <c r="G43" i="27" s="1"/>
  <c r="X133" i="17"/>
  <c r="C165" i="27"/>
  <c r="G165" i="27" s="1"/>
  <c r="C110" i="27"/>
  <c r="G110" i="27" s="1"/>
  <c r="X47" i="17"/>
  <c r="C57" i="27"/>
  <c r="G57" i="27" s="1"/>
  <c r="X132" i="17"/>
  <c r="C164" i="27"/>
  <c r="G164" i="27" s="1"/>
  <c r="X97" i="17"/>
  <c r="C114" i="27"/>
  <c r="G114" i="27" s="1"/>
  <c r="X79" i="17"/>
  <c r="C93" i="27"/>
  <c r="G93" i="27" s="1"/>
  <c r="AN79" i="5" s="1"/>
  <c r="AE79" i="17" s="1"/>
  <c r="X31" i="17"/>
  <c r="C38" i="27"/>
  <c r="G38" i="27" s="1"/>
  <c r="C183" i="27"/>
  <c r="G183" i="27" s="1"/>
  <c r="X78" i="17"/>
  <c r="C92" i="27"/>
  <c r="G92" i="27" s="1"/>
  <c r="C27" i="27"/>
  <c r="G27" i="27" s="1"/>
  <c r="X81" i="17"/>
  <c r="C96" i="27"/>
  <c r="G96" i="27" s="1"/>
  <c r="X90" i="17"/>
  <c r="C105" i="27"/>
  <c r="G105" i="27" s="1"/>
  <c r="AN90" i="5" s="1"/>
  <c r="X24" i="17"/>
  <c r="C30" i="27"/>
  <c r="G30" i="27" s="1"/>
  <c r="AN24" i="5" s="1"/>
  <c r="X27" i="17"/>
  <c r="C34" i="27"/>
  <c r="G34" i="27" s="1"/>
  <c r="AN27" i="5" s="1"/>
  <c r="X164" i="17"/>
  <c r="C203" i="27"/>
  <c r="G203" i="27" s="1"/>
  <c r="AN164" i="5" s="1"/>
  <c r="C161" i="27"/>
  <c r="G161" i="27" s="1"/>
  <c r="X128" i="17"/>
  <c r="C158" i="27"/>
  <c r="G158" i="27" s="1"/>
  <c r="AN128" i="5" s="1"/>
  <c r="X121" i="17"/>
  <c r="C145" i="27"/>
  <c r="G145" i="27" s="1"/>
  <c r="AN121" i="5" s="1"/>
  <c r="X38" i="17"/>
  <c r="C47" i="27"/>
  <c r="G47" i="27" s="1"/>
  <c r="AN38" i="5" s="1"/>
  <c r="X116" i="17"/>
  <c r="C140" i="27"/>
  <c r="G140" i="27" s="1"/>
  <c r="AN116" i="5" s="1"/>
  <c r="AE102" i="17"/>
  <c r="X28" i="17"/>
  <c r="C35" i="27"/>
  <c r="G35" i="27" s="1"/>
  <c r="AN28" i="5" s="1"/>
  <c r="X39" i="17"/>
  <c r="C48" i="27"/>
  <c r="G48" i="27" s="1"/>
  <c r="AN39" i="5" s="1"/>
  <c r="AE39" i="17" s="1"/>
  <c r="X19" i="17"/>
  <c r="C24" i="27"/>
  <c r="G24" i="27" s="1"/>
  <c r="C198" i="27"/>
  <c r="G198" i="27" s="1"/>
  <c r="X103" i="17"/>
  <c r="C124" i="27"/>
  <c r="G124" i="27" s="1"/>
  <c r="C138" i="27"/>
  <c r="G138" i="27" s="1"/>
  <c r="X100" i="17"/>
  <c r="C120" i="27"/>
  <c r="G120" i="27" s="1"/>
  <c r="AN100" i="5" s="1"/>
  <c r="AE100" i="17" s="1"/>
  <c r="X120" i="17"/>
  <c r="C144" i="27"/>
  <c r="G144" i="27" s="1"/>
  <c r="X137" i="17"/>
  <c r="C169" i="27"/>
  <c r="G169" i="27" s="1"/>
  <c r="AN137" i="5" s="1"/>
  <c r="X115" i="17"/>
  <c r="C139" i="27"/>
  <c r="G139" i="27" s="1"/>
  <c r="AN115" i="5" s="1"/>
  <c r="X82" i="17"/>
  <c r="C97" i="27"/>
  <c r="G97" i="27" s="1"/>
  <c r="AN82" i="5" s="1"/>
  <c r="X80" i="17"/>
  <c r="C94" i="27"/>
  <c r="G94" i="27" s="1"/>
  <c r="AN80" i="5" s="1"/>
  <c r="X68" i="17"/>
  <c r="C81" i="27"/>
  <c r="G81" i="27" s="1"/>
  <c r="AN68" i="5" s="1"/>
  <c r="X135" i="17"/>
  <c r="C167" i="27"/>
  <c r="G167" i="27" s="1"/>
  <c r="AN135" i="5" s="1"/>
  <c r="X32" i="17"/>
  <c r="C39" i="27"/>
  <c r="G39" i="27" s="1"/>
  <c r="C32" i="27"/>
  <c r="G32" i="27" s="1"/>
  <c r="C5" i="27"/>
  <c r="G5" i="27" s="1"/>
  <c r="C153" i="27"/>
  <c r="G153" i="27" s="1"/>
  <c r="C95" i="27"/>
  <c r="G95" i="27" s="1"/>
  <c r="X4" i="17"/>
  <c r="C4" i="27"/>
  <c r="G4" i="27" s="1"/>
  <c r="X3" i="17"/>
  <c r="C3" i="27"/>
  <c r="G3" i="27" s="1"/>
  <c r="X125" i="17"/>
  <c r="C149" i="27"/>
  <c r="G149" i="27" s="1"/>
  <c r="X148" i="17"/>
  <c r="C181" i="27"/>
  <c r="G181" i="27" s="1"/>
  <c r="C126" i="27"/>
  <c r="G126" i="27" s="1"/>
  <c r="C73" i="27"/>
  <c r="G73" i="27" s="1"/>
  <c r="X11" i="17"/>
  <c r="C15" i="27"/>
  <c r="G15" i="27" s="1"/>
  <c r="X156" i="17"/>
  <c r="C194" i="27"/>
  <c r="G194" i="27" s="1"/>
  <c r="X72" i="17"/>
  <c r="C85" i="27"/>
  <c r="G85" i="27" s="1"/>
  <c r="X113" i="17"/>
  <c r="C136" i="27"/>
  <c r="G136" i="27" s="1"/>
  <c r="X94" i="17"/>
  <c r="C109" i="27"/>
  <c r="G109" i="27" s="1"/>
  <c r="AN94" i="5" s="1"/>
  <c r="X155" i="17"/>
  <c r="C193" i="27"/>
  <c r="G193" i="27" s="1"/>
  <c r="X112" i="17"/>
  <c r="C135" i="27"/>
  <c r="G135" i="27" s="1"/>
  <c r="AN112" i="5" s="1"/>
  <c r="X35" i="17"/>
  <c r="C44" i="27"/>
  <c r="G44" i="27" s="1"/>
  <c r="AN35" i="5" s="1"/>
  <c r="X150" i="17"/>
  <c r="C186" i="27"/>
  <c r="G186" i="27" s="1"/>
  <c r="X86" i="17"/>
  <c r="C101" i="27"/>
  <c r="G101" i="27" s="1"/>
  <c r="X37" i="17"/>
  <c r="C46" i="27"/>
  <c r="G46" i="27" s="1"/>
  <c r="X153" i="17"/>
  <c r="C191" i="27"/>
  <c r="G191" i="27" s="1"/>
  <c r="X85" i="17"/>
  <c r="C100" i="27"/>
  <c r="G100" i="27" s="1"/>
  <c r="X41" i="17"/>
  <c r="C50" i="27"/>
  <c r="G50" i="27" s="1"/>
  <c r="X23" i="17"/>
  <c r="C29" i="27"/>
  <c r="G29" i="27" s="1"/>
  <c r="X145" i="17"/>
  <c r="C177" i="27"/>
  <c r="G177" i="27" s="1"/>
  <c r="X99" i="17"/>
  <c r="C119" i="27"/>
  <c r="G119" i="27" s="1"/>
  <c r="X22" i="17"/>
  <c r="C28" i="27"/>
  <c r="G28" i="27" s="1"/>
  <c r="X138" i="17"/>
  <c r="C170" i="27"/>
  <c r="G170" i="27" s="1"/>
  <c r="AE149" i="17"/>
  <c r="AE107" i="17"/>
  <c r="AI104" i="17"/>
  <c r="AE76" i="17"/>
  <c r="AI18" i="17"/>
  <c r="AE136" i="17"/>
  <c r="AE25" i="17"/>
  <c r="AE60" i="17"/>
  <c r="AI61" i="17"/>
  <c r="AI107" i="17"/>
  <c r="AE154" i="17"/>
  <c r="AI126" i="17"/>
  <c r="AI144" i="17"/>
  <c r="AI105" i="17"/>
  <c r="AI46" i="17"/>
  <c r="AE129" i="17"/>
  <c r="AE16" i="17"/>
  <c r="AE91" i="17"/>
  <c r="X124" i="17"/>
  <c r="AI21" i="17"/>
  <c r="AE67" i="17"/>
  <c r="AI117" i="17"/>
  <c r="AI24" i="17"/>
  <c r="AE96" i="17"/>
  <c r="AI52" i="17"/>
  <c r="AF76" i="17" l="1"/>
  <c r="AF100" i="17"/>
  <c r="AF39" i="17"/>
  <c r="AI38" i="17"/>
  <c r="AI133" i="17"/>
  <c r="AI141" i="17"/>
  <c r="AF56" i="17"/>
  <c r="AI58" i="17"/>
  <c r="AI50" i="17"/>
  <c r="AI64" i="17"/>
  <c r="AI130" i="17"/>
  <c r="AI26" i="17"/>
  <c r="AI54" i="17"/>
  <c r="AI14" i="17"/>
  <c r="AI59" i="17"/>
  <c r="AF30" i="17"/>
  <c r="AI147" i="17"/>
  <c r="AF154" i="17"/>
  <c r="AI99" i="17"/>
  <c r="AI85" i="17"/>
  <c r="AI150" i="17"/>
  <c r="AI94" i="17"/>
  <c r="AI11" i="17"/>
  <c r="AI32" i="17"/>
  <c r="AI82" i="17"/>
  <c r="AI100" i="17"/>
  <c r="AI39" i="17"/>
  <c r="AI27" i="17"/>
  <c r="AI97" i="17"/>
  <c r="AI114" i="17"/>
  <c r="AI56" i="17"/>
  <c r="AF33" i="17"/>
  <c r="AI51" i="17"/>
  <c r="AI17" i="17"/>
  <c r="AI88" i="17"/>
  <c r="AI87" i="17"/>
  <c r="AI142" i="17"/>
  <c r="AI119" i="17"/>
  <c r="AI109" i="17"/>
  <c r="AI73" i="17"/>
  <c r="AI74" i="17"/>
  <c r="AI15" i="17"/>
  <c r="AI91" i="17"/>
  <c r="AI96" i="17"/>
  <c r="AI30" i="17"/>
  <c r="AI122" i="17"/>
  <c r="AI118" i="17"/>
  <c r="AI111" i="17"/>
  <c r="AF91" i="17"/>
  <c r="AI121" i="17"/>
  <c r="AI78" i="17"/>
  <c r="AI161" i="17"/>
  <c r="AI33" i="17"/>
  <c r="AI98" i="17"/>
  <c r="AI71" i="17"/>
  <c r="AI34" i="17"/>
  <c r="AI89" i="17"/>
  <c r="AI140" i="17"/>
  <c r="AI6" i="17"/>
  <c r="AF157" i="17"/>
  <c r="AI124" i="17"/>
  <c r="AF16" i="17"/>
  <c r="AI145" i="17"/>
  <c r="AI153" i="17"/>
  <c r="AI35" i="17"/>
  <c r="AI113" i="17"/>
  <c r="AI4" i="17"/>
  <c r="AI135" i="17"/>
  <c r="AI115" i="17"/>
  <c r="AI28" i="17"/>
  <c r="AI132" i="17"/>
  <c r="AI93" i="17"/>
  <c r="AF2" i="17"/>
  <c r="AI152" i="17"/>
  <c r="AI57" i="17"/>
  <c r="AI12" i="17"/>
  <c r="AI75" i="17"/>
  <c r="AI7" i="17"/>
  <c r="AI131" i="17"/>
  <c r="AI48" i="17"/>
  <c r="AI162" i="17"/>
  <c r="AI110" i="17"/>
  <c r="AI62" i="17"/>
  <c r="AI8" i="17"/>
  <c r="AI29" i="17"/>
  <c r="AI101" i="17"/>
  <c r="AF61" i="17"/>
  <c r="AI157" i="17"/>
  <c r="AI159" i="17"/>
  <c r="AF96" i="17"/>
  <c r="AF129" i="17"/>
  <c r="AF60" i="17"/>
  <c r="AI103" i="17"/>
  <c r="AI128" i="17"/>
  <c r="AI2" i="17"/>
  <c r="AI36" i="17"/>
  <c r="AI9" i="17"/>
  <c r="AI83" i="17"/>
  <c r="AF163" i="17"/>
  <c r="AI77" i="17"/>
  <c r="AI146" i="17"/>
  <c r="AI158" i="17"/>
  <c r="AI151" i="17"/>
  <c r="AI45" i="17"/>
  <c r="AF139" i="17"/>
  <c r="AF25" i="17"/>
  <c r="AI138" i="17"/>
  <c r="AI23" i="17"/>
  <c r="AI37" i="17"/>
  <c r="AI112" i="17"/>
  <c r="AI72" i="17"/>
  <c r="AI148" i="17"/>
  <c r="AI68" i="17"/>
  <c r="AI137" i="17"/>
  <c r="AI90" i="17"/>
  <c r="AI31" i="17"/>
  <c r="AI47" i="17"/>
  <c r="AI160" i="17"/>
  <c r="AI129" i="17"/>
  <c r="AI163" i="17"/>
  <c r="AI10" i="17"/>
  <c r="AI106" i="17"/>
  <c r="AI92" i="17"/>
  <c r="AI44" i="17"/>
  <c r="AI20" i="17"/>
  <c r="AI143" i="17"/>
  <c r="AI43" i="17"/>
  <c r="AI67" i="17"/>
  <c r="AF65" i="17"/>
  <c r="AI139" i="17"/>
  <c r="AI25" i="17"/>
  <c r="AI136" i="17"/>
  <c r="AI102" i="17"/>
  <c r="AF136" i="17"/>
  <c r="AI116" i="17"/>
  <c r="AI42" i="17"/>
  <c r="AI127" i="17"/>
  <c r="AI95" i="17"/>
  <c r="AF18" i="17"/>
  <c r="AF84" i="17"/>
  <c r="AI53" i="17"/>
  <c r="AI55" i="17"/>
  <c r="AF49" i="17"/>
  <c r="AI65" i="17"/>
  <c r="AI123" i="17"/>
  <c r="AI108" i="17"/>
  <c r="AI22" i="17"/>
  <c r="AI41" i="17"/>
  <c r="AI86" i="17"/>
  <c r="AI155" i="17"/>
  <c r="AI156" i="17"/>
  <c r="AI125" i="17"/>
  <c r="AI80" i="17"/>
  <c r="AI120" i="17"/>
  <c r="AI19" i="17"/>
  <c r="AI164" i="17"/>
  <c r="AI81" i="17"/>
  <c r="AI79" i="17"/>
  <c r="AI13" i="17"/>
  <c r="AF130" i="17"/>
  <c r="AI84" i="17"/>
  <c r="AI40" i="17"/>
  <c r="AI69" i="17"/>
  <c r="AI66" i="17"/>
  <c r="AI5" i="17"/>
  <c r="AI49" i="17"/>
  <c r="AI70" i="17"/>
  <c r="AI134" i="17"/>
  <c r="AI149" i="17"/>
  <c r="AI60" i="17"/>
  <c r="AI16" i="17"/>
  <c r="AI76" i="17"/>
  <c r="AI154" i="17"/>
  <c r="AI63" i="17"/>
  <c r="AN122" i="5"/>
  <c r="AE122" i="17" s="1"/>
  <c r="AN118" i="5"/>
  <c r="AE118" i="17" s="1"/>
  <c r="AN117" i="5"/>
  <c r="AE117" i="17" s="1"/>
  <c r="AN77" i="5"/>
  <c r="AE77" i="17" s="1"/>
  <c r="AN142" i="5"/>
  <c r="AE142" i="17" s="1"/>
  <c r="AN44" i="5"/>
  <c r="AE44" i="17" s="1"/>
  <c r="AN140" i="5"/>
  <c r="AE140" i="17" s="1"/>
  <c r="AN45" i="5"/>
  <c r="AE45" i="17" s="1"/>
  <c r="AN29" i="5"/>
  <c r="AE29" i="17" s="1"/>
  <c r="AN101" i="5"/>
  <c r="AE101" i="17" s="1"/>
  <c r="AN6" i="5"/>
  <c r="AE6" i="17" s="1"/>
  <c r="AN138" i="5"/>
  <c r="AE138" i="17" s="1"/>
  <c r="AN23" i="5"/>
  <c r="AE23" i="17" s="1"/>
  <c r="AN37" i="5"/>
  <c r="AE37" i="17" s="1"/>
  <c r="AN72" i="5"/>
  <c r="AE72" i="17" s="1"/>
  <c r="AN4" i="5"/>
  <c r="AE4" i="17" s="1"/>
  <c r="AN78" i="5"/>
  <c r="AE78" i="17" s="1"/>
  <c r="AN97" i="5"/>
  <c r="AE97" i="17" s="1"/>
  <c r="AN133" i="5"/>
  <c r="AE133" i="17" s="1"/>
  <c r="AN42" i="5"/>
  <c r="AE42" i="17" s="1"/>
  <c r="AN144" i="5"/>
  <c r="AE144" i="17" s="1"/>
  <c r="AN103" i="5"/>
  <c r="AE103" i="17" s="1"/>
  <c r="AN57" i="5"/>
  <c r="AE57" i="17" s="1"/>
  <c r="AN74" i="5"/>
  <c r="AE74" i="17" s="1"/>
  <c r="AN120" i="5"/>
  <c r="AE120" i="17" s="1"/>
  <c r="AN51" i="5"/>
  <c r="AE51" i="17" s="1"/>
  <c r="AN146" i="5"/>
  <c r="AE146" i="17" s="1"/>
  <c r="AN48" i="5"/>
  <c r="AE48" i="17" s="1"/>
  <c r="AN69" i="5"/>
  <c r="AE69" i="17" s="1"/>
  <c r="AN66" i="5"/>
  <c r="AE66" i="17" s="1"/>
  <c r="AN104" i="5"/>
  <c r="AE104" i="17" s="1"/>
  <c r="AN52" i="5"/>
  <c r="AE52" i="17" s="1"/>
  <c r="AN54" i="5"/>
  <c r="AE54" i="17" s="1"/>
  <c r="AN20" i="5"/>
  <c r="AE20" i="17" s="1"/>
  <c r="AN22" i="5"/>
  <c r="AE22" i="17" s="1"/>
  <c r="AN41" i="5"/>
  <c r="AE41" i="17" s="1"/>
  <c r="AN86" i="5"/>
  <c r="AE86" i="17" s="1"/>
  <c r="AN155" i="5"/>
  <c r="AE155" i="17" s="1"/>
  <c r="AN156" i="5"/>
  <c r="AE156" i="17" s="1"/>
  <c r="AN148" i="5"/>
  <c r="AE148" i="17" s="1"/>
  <c r="AN32" i="5"/>
  <c r="AE32" i="17" s="1"/>
  <c r="AN132" i="5"/>
  <c r="AE132" i="17" s="1"/>
  <c r="AN141" i="5"/>
  <c r="AE141" i="17" s="1"/>
  <c r="AN13" i="5"/>
  <c r="AE13" i="17" s="1"/>
  <c r="AN92" i="5"/>
  <c r="AE92" i="17" s="1"/>
  <c r="AN119" i="5"/>
  <c r="AE119" i="17" s="1"/>
  <c r="AN134" i="5"/>
  <c r="AE134" i="17" s="1"/>
  <c r="AN108" i="5"/>
  <c r="AE108" i="17" s="1"/>
  <c r="AN19" i="5"/>
  <c r="AE19" i="17" s="1"/>
  <c r="AN12" i="5"/>
  <c r="AE12" i="17" s="1"/>
  <c r="AN75" i="5"/>
  <c r="AE75" i="17" s="1"/>
  <c r="AN40" i="5"/>
  <c r="AE40" i="17" s="1"/>
  <c r="AN53" i="5"/>
  <c r="AE53" i="17" s="1"/>
  <c r="AN99" i="5"/>
  <c r="AE99" i="17" s="1"/>
  <c r="AN85" i="5"/>
  <c r="AE85" i="17" s="1"/>
  <c r="AN150" i="5"/>
  <c r="AE150" i="17" s="1"/>
  <c r="AN11" i="5"/>
  <c r="AE11" i="17" s="1"/>
  <c r="AN125" i="5"/>
  <c r="AE125" i="17" s="1"/>
  <c r="AN81" i="5"/>
  <c r="AE81" i="17" s="1"/>
  <c r="AN31" i="5"/>
  <c r="AE31" i="17" s="1"/>
  <c r="AN47" i="5"/>
  <c r="AE47" i="17" s="1"/>
  <c r="AN93" i="5"/>
  <c r="AE93" i="17" s="1"/>
  <c r="AN161" i="5"/>
  <c r="AE161" i="17" s="1"/>
  <c r="AN114" i="5"/>
  <c r="AE114" i="17" s="1"/>
  <c r="AN58" i="5"/>
  <c r="AE58" i="17" s="1"/>
  <c r="AN34" i="5"/>
  <c r="AE34" i="17" s="1"/>
  <c r="AN87" i="5"/>
  <c r="AE87" i="17" s="1"/>
  <c r="AN158" i="5"/>
  <c r="AE158" i="17" s="1"/>
  <c r="AN162" i="5"/>
  <c r="AE162" i="17" s="1"/>
  <c r="AN147" i="5"/>
  <c r="AE147" i="17" s="1"/>
  <c r="AN10" i="5"/>
  <c r="AE10" i="17" s="1"/>
  <c r="AN145" i="5"/>
  <c r="AE145" i="17" s="1"/>
  <c r="AN153" i="5"/>
  <c r="AE153" i="17" s="1"/>
  <c r="AN113" i="5"/>
  <c r="AE113" i="17" s="1"/>
  <c r="AN3" i="5"/>
  <c r="AE3" i="17" s="1"/>
  <c r="AN160" i="5"/>
  <c r="AE160" i="17" s="1"/>
  <c r="AN152" i="5"/>
  <c r="AE152" i="17" s="1"/>
  <c r="AF102" i="17"/>
  <c r="AI3" i="17"/>
  <c r="AF55" i="17"/>
  <c r="AF149" i="17"/>
  <c r="AF105" i="17"/>
  <c r="AF46" i="17"/>
  <c r="AF107" i="17"/>
  <c r="AF159" i="17"/>
  <c r="AE17" i="17"/>
  <c r="AE126" i="17"/>
  <c r="AE137" i="17"/>
  <c r="AE131" i="17"/>
  <c r="AE9" i="17"/>
  <c r="AE27" i="17"/>
  <c r="AE7" i="17"/>
  <c r="AE62" i="17"/>
  <c r="AE71" i="17"/>
  <c r="AE15" i="17"/>
  <c r="AE106" i="17"/>
  <c r="AE127" i="17"/>
  <c r="AE68" i="17"/>
  <c r="AE88" i="17"/>
  <c r="AF67" i="17"/>
  <c r="AE94" i="17"/>
  <c r="AE63" i="17"/>
  <c r="AE123" i="17"/>
  <c r="AE21" i="17"/>
  <c r="AE83" i="17"/>
  <c r="AE38" i="17"/>
  <c r="AE143" i="17"/>
  <c r="AE14" i="17"/>
  <c r="AE98" i="17"/>
  <c r="AE80" i="17"/>
  <c r="AE90" i="17"/>
  <c r="AF79" i="17"/>
  <c r="AF89" i="17"/>
  <c r="AE64" i="17"/>
  <c r="AE82" i="17"/>
  <c r="AE8" i="17"/>
  <c r="AE135" i="17"/>
  <c r="AE70" i="17"/>
  <c r="AE124" i="17"/>
  <c r="AE109" i="17"/>
  <c r="AE95" i="17"/>
  <c r="AE26" i="17"/>
  <c r="AE116" i="17"/>
  <c r="AE36" i="17"/>
  <c r="AE43" i="17"/>
  <c r="AE128" i="17"/>
  <c r="AE28" i="17"/>
  <c r="AE110" i="17"/>
  <c r="AE73" i="17"/>
  <c r="AE24" i="17"/>
  <c r="AE5" i="17"/>
  <c r="AE59" i="17"/>
  <c r="AE115" i="17"/>
  <c r="AE111" i="17"/>
  <c r="AE164" i="17"/>
  <c r="AE151" i="17"/>
  <c r="AE50" i="17"/>
  <c r="AE121" i="17"/>
  <c r="AE112" i="17"/>
  <c r="AE35" i="17"/>
  <c r="AF47" i="17" l="1"/>
  <c r="AF92" i="17"/>
  <c r="AF35" i="17"/>
  <c r="AF59" i="17"/>
  <c r="AF36" i="17"/>
  <c r="AF8" i="17"/>
  <c r="AF14" i="17"/>
  <c r="AF7" i="17"/>
  <c r="AF48" i="17"/>
  <c r="AF77" i="17"/>
  <c r="AF164" i="17"/>
  <c r="AF15" i="17"/>
  <c r="AF43" i="17"/>
  <c r="AF98" i="17"/>
  <c r="AF62" i="17"/>
  <c r="AF141" i="17"/>
  <c r="AF73" i="17"/>
  <c r="AF90" i="17"/>
  <c r="AF135" i="17"/>
  <c r="AF112" i="17"/>
  <c r="AF5" i="17"/>
  <c r="AF116" i="17"/>
  <c r="AF82" i="17"/>
  <c r="AF143" i="17"/>
  <c r="AF88" i="17"/>
  <c r="AF27" i="17"/>
  <c r="AF75" i="17"/>
  <c r="AF121" i="17"/>
  <c r="AF24" i="17"/>
  <c r="AF26" i="17"/>
  <c r="AF64" i="17"/>
  <c r="AF38" i="17"/>
  <c r="AF68" i="17"/>
  <c r="AF9" i="17"/>
  <c r="AF20" i="17"/>
  <c r="AF95" i="17"/>
  <c r="AF32" i="17"/>
  <c r="AF83" i="17"/>
  <c r="AF127" i="17"/>
  <c r="AF131" i="17"/>
  <c r="AF58" i="17"/>
  <c r="AF151" i="17"/>
  <c r="AF110" i="17"/>
  <c r="AF109" i="17"/>
  <c r="AF21" i="17"/>
  <c r="AF106" i="17"/>
  <c r="AF137" i="17"/>
  <c r="AF50" i="17"/>
  <c r="AF124" i="17"/>
  <c r="AF123" i="17"/>
  <c r="AF126" i="17"/>
  <c r="AF10" i="17"/>
  <c r="AF57" i="17"/>
  <c r="AF140" i="17"/>
  <c r="AF111" i="17"/>
  <c r="AF128" i="17"/>
  <c r="AF70" i="17"/>
  <c r="AF80" i="17"/>
  <c r="AF63" i="17"/>
  <c r="AF71" i="17"/>
  <c r="AF17" i="17"/>
  <c r="AF155" i="17"/>
  <c r="AF66" i="17"/>
  <c r="AF37" i="17"/>
  <c r="AF28" i="17"/>
  <c r="AF115" i="17"/>
  <c r="AF94" i="17"/>
  <c r="AF99" i="17"/>
  <c r="AF31" i="17"/>
  <c r="AF160" i="17"/>
  <c r="AF34" i="17"/>
  <c r="AF85" i="17"/>
  <c r="AF12" i="17"/>
  <c r="AF132" i="17"/>
  <c r="AF52" i="17"/>
  <c r="AF69" i="17"/>
  <c r="AF144" i="17"/>
  <c r="AF6" i="17"/>
  <c r="AF86" i="17"/>
  <c r="AF4" i="17"/>
  <c r="AF44" i="17"/>
  <c r="AF3" i="17"/>
  <c r="AF147" i="17"/>
  <c r="AF81" i="17"/>
  <c r="AF19" i="17"/>
  <c r="AF41" i="17"/>
  <c r="AF142" i="17"/>
  <c r="AF13" i="17"/>
  <c r="AF22" i="17"/>
  <c r="AF120" i="17"/>
  <c r="AF72" i="17"/>
  <c r="AF101" i="17"/>
  <c r="AF158" i="17"/>
  <c r="AF114" i="17"/>
  <c r="AF53" i="17"/>
  <c r="AF104" i="17"/>
  <c r="AF74" i="17"/>
  <c r="AF133" i="17"/>
  <c r="AF29" i="17"/>
  <c r="AF42" i="17"/>
  <c r="AF113" i="17"/>
  <c r="AF161" i="17"/>
  <c r="AF40" i="17"/>
  <c r="AF108" i="17"/>
  <c r="AF148" i="17"/>
  <c r="AF146" i="17"/>
  <c r="AF97" i="17"/>
  <c r="AF45" i="17"/>
  <c r="AF117" i="17"/>
  <c r="AF162" i="17"/>
  <c r="AF153" i="17"/>
  <c r="AF93" i="17"/>
  <c r="AF11" i="17"/>
  <c r="AF134" i="17"/>
  <c r="AF156" i="17"/>
  <c r="AF54" i="17"/>
  <c r="AF78" i="17"/>
  <c r="AF23" i="17"/>
  <c r="AF118" i="17"/>
  <c r="AF145" i="17"/>
  <c r="AF87" i="17"/>
  <c r="AF150" i="17"/>
  <c r="AF119" i="17"/>
  <c r="AF51" i="17"/>
  <c r="AF103" i="17"/>
  <c r="AF138" i="17"/>
  <c r="AF122" i="17"/>
  <c r="AF125" i="17"/>
  <c r="AF152" i="17"/>
  <c r="AG101" i="17" l="1"/>
  <c r="AG102" i="17"/>
  <c r="AG161" i="17"/>
  <c r="AG153" i="17"/>
  <c r="AG155" i="17"/>
  <c r="AG7" i="17"/>
  <c r="AG133" i="17"/>
  <c r="AG113" i="17"/>
  <c r="AG160" i="17"/>
  <c r="AG141" i="17"/>
  <c r="AG154" i="17"/>
  <c r="AG29" i="17"/>
  <c r="AG78" i="17"/>
  <c r="AG14" i="17"/>
  <c r="AG16" i="17"/>
  <c r="AG44" i="17"/>
  <c r="AG103" i="17"/>
  <c r="AG108" i="17"/>
  <c r="AG145" i="17"/>
  <c r="AG60" i="17"/>
  <c r="AG93" i="17"/>
  <c r="AG159" i="17"/>
  <c r="AG164" i="17"/>
  <c r="AG131" i="17"/>
  <c r="AG86" i="17"/>
  <c r="AG6" i="17"/>
  <c r="AG32" i="17"/>
  <c r="AG22" i="17"/>
  <c r="AG129" i="17"/>
  <c r="AG52" i="17"/>
  <c r="AG23" i="17"/>
  <c r="AG25" i="17"/>
  <c r="AG41" i="17"/>
  <c r="AG10" i="17"/>
  <c r="AG136" i="17"/>
  <c r="AG49" i="17"/>
  <c r="AG112" i="17"/>
  <c r="AG63" i="17"/>
  <c r="AG123" i="17"/>
  <c r="AG110" i="17"/>
  <c r="AG115" i="17"/>
  <c r="AG82" i="17"/>
  <c r="AG88" i="17"/>
  <c r="AG33" i="17"/>
  <c r="AG8" i="17"/>
  <c r="AG106" i="17"/>
  <c r="AG39" i="17"/>
  <c r="AG4" i="17"/>
  <c r="AG162" i="17"/>
  <c r="AG47" i="17"/>
  <c r="AG140" i="17"/>
  <c r="AG74" i="17"/>
  <c r="AG76" i="17"/>
  <c r="AG163" i="17"/>
  <c r="AG147" i="17"/>
  <c r="AG57" i="17"/>
  <c r="AG104" i="17"/>
  <c r="AG46" i="17"/>
  <c r="AG125" i="17"/>
  <c r="AG26" i="17"/>
  <c r="AG96" i="17"/>
  <c r="AG143" i="17"/>
  <c r="AG9" i="17"/>
  <c r="AG21" i="17"/>
  <c r="AG124" i="17"/>
  <c r="AG5" i="17"/>
  <c r="AG54" i="17"/>
  <c r="AG156" i="17"/>
  <c r="AG72" i="17"/>
  <c r="AG91" i="17"/>
  <c r="AG122" i="17"/>
  <c r="AG118" i="17"/>
  <c r="AG152" i="17"/>
  <c r="AG90" i="17"/>
  <c r="AG43" i="17"/>
  <c r="AG89" i="17"/>
  <c r="AG59" i="17"/>
  <c r="AG98" i="17"/>
  <c r="AG71" i="17"/>
  <c r="AG37" i="17"/>
  <c r="AG119" i="17"/>
  <c r="AG67" i="17"/>
  <c r="AG92" i="17"/>
  <c r="AG144" i="17"/>
  <c r="AG40" i="17"/>
  <c r="AG75" i="17"/>
  <c r="AG48" i="17"/>
  <c r="AG139" i="17"/>
  <c r="AG149" i="17"/>
  <c r="AG146" i="17"/>
  <c r="AG117" i="17"/>
  <c r="AG157" i="17"/>
  <c r="AG51" i="17"/>
  <c r="AG142" i="17"/>
  <c r="AG19" i="17"/>
  <c r="AG138" i="17"/>
  <c r="AG64" i="17"/>
  <c r="AG20" i="17"/>
  <c r="AG68" i="17"/>
  <c r="AG83" i="17"/>
  <c r="AG24" i="17"/>
  <c r="AG50" i="17"/>
  <c r="AG34" i="17"/>
  <c r="AG130" i="17"/>
  <c r="AG42" i="17"/>
  <c r="AG45" i="17"/>
  <c r="AG18" i="17"/>
  <c r="AG100" i="17"/>
  <c r="AG30" i="17"/>
  <c r="AG77" i="17"/>
  <c r="AG99" i="17"/>
  <c r="AG151" i="17"/>
  <c r="AG70" i="17"/>
  <c r="AG69" i="17"/>
  <c r="AG126" i="17"/>
  <c r="AG111" i="17"/>
  <c r="AG38" i="17"/>
  <c r="AG150" i="17"/>
  <c r="AG105" i="17"/>
  <c r="AG87" i="17"/>
  <c r="AG11" i="17"/>
  <c r="AG58" i="17"/>
  <c r="AG85" i="17"/>
  <c r="AG13" i="17"/>
  <c r="AG79" i="17"/>
  <c r="AG56" i="17"/>
  <c r="AG53" i="17"/>
  <c r="AG120" i="17"/>
  <c r="AG107" i="17"/>
  <c r="AG84" i="17"/>
  <c r="AG12" i="17"/>
  <c r="AG65" i="17"/>
  <c r="AG132" i="17"/>
  <c r="AG2" i="17"/>
  <c r="AG55" i="17"/>
  <c r="AG3" i="17"/>
  <c r="AG114" i="17"/>
  <c r="AG135" i="17"/>
  <c r="AG62" i="17"/>
  <c r="AG35" i="17"/>
  <c r="AG116" i="17"/>
  <c r="AG36" i="17"/>
  <c r="AG80" i="17"/>
  <c r="AG28" i="17"/>
  <c r="AG27" i="17"/>
  <c r="AG121" i="17"/>
  <c r="AG134" i="17"/>
  <c r="AG137" i="17"/>
  <c r="AG158" i="17"/>
  <c r="AG97" i="17"/>
  <c r="AG148" i="17"/>
  <c r="AG81" i="17"/>
  <c r="AG61" i="17"/>
  <c r="AG66" i="17"/>
  <c r="AG109" i="17"/>
  <c r="AG127" i="17"/>
  <c r="AG94" i="17"/>
  <c r="AG128" i="17"/>
  <c r="AG73" i="17"/>
  <c r="AG17" i="17"/>
  <c r="AG15" i="17"/>
  <c r="AG31" i="17"/>
  <c r="AG9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Margreet Barkhof</author>
  </authors>
  <commentList>
    <comment ref="BH1" authorId="0" shapeId="0" xr:uid="{ACF868F0-7A2D-4FE5-9AFE-10C14203F7D3}">
      <text>
        <r>
          <rPr>
            <b/>
            <sz val="9"/>
            <color indexed="81"/>
            <rFont val="Tahoma"/>
            <family val="2"/>
          </rPr>
          <t>Margreet Barkhof:</t>
        </r>
        <r>
          <rPr>
            <sz val="9"/>
            <color indexed="81"/>
            <rFont val="Tahoma"/>
            <family val="2"/>
          </rPr>
          <t xml:space="preserve">
Highlighted values have been imputed based on corresponding SDG region estimates (Caribbean, Micronesia, Polynesia, Southern Europ, Western Europe)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Margreet Barkhof</author>
  </authors>
  <commentList>
    <comment ref="AD1" authorId="0" shapeId="0" xr:uid="{1D1F2A56-02F0-40CF-B5A9-9B7E18E2CB6E}">
      <text>
        <r>
          <rPr>
            <b/>
            <sz val="9"/>
            <color indexed="81"/>
            <rFont val="Tahoma"/>
            <family val="2"/>
          </rPr>
          <t>Margreet Barkhof:</t>
        </r>
        <r>
          <rPr>
            <sz val="9"/>
            <color indexed="81"/>
            <rFont val="Tahoma"/>
            <family val="2"/>
          </rPr>
          <t xml:space="preserve">
Highlighted columns are not counted.
In the case of Water service level, uprooted people, and people recently affected by natural shocks, only the calculated indicator is counted, not the underlying variables
</t>
        </r>
      </text>
    </comment>
  </commentList>
</comments>
</file>

<file path=xl/sharedStrings.xml><?xml version="1.0" encoding="utf-8"?>
<sst xmlns="http://schemas.openxmlformats.org/spreadsheetml/2006/main" count="23407" uniqueCount="1114">
  <si>
    <t>Children’s Climate and Environment Risk Index (CCRI)</t>
  </si>
  <si>
    <t>Version 3.1 (11 August 2021)</t>
  </si>
  <si>
    <t>163 countries, excluding small area SIDS</t>
  </si>
  <si>
    <t>Sheet</t>
  </si>
  <si>
    <t>Description</t>
  </si>
  <si>
    <t>CCRI</t>
  </si>
  <si>
    <t>Children’s Climate and Environment Risk Index with underlying pillars and main components</t>
  </si>
  <si>
    <t>Pillar 1</t>
  </si>
  <si>
    <t>Table with calculations of indices, sub-components and components of Pillar 1: Exposure to climate and environmental shocks and stresses</t>
  </si>
  <si>
    <t>P1_IndicatorData</t>
  </si>
  <si>
    <t>Pillar 1 Indicator data</t>
  </si>
  <si>
    <t>P1_IndicatorYear</t>
  </si>
  <si>
    <t>Pillar 1 Indicator date</t>
  </si>
  <si>
    <t>P1_IndicatorSource</t>
  </si>
  <si>
    <t>Pillar 1 Indicator source</t>
  </si>
  <si>
    <t>Pillar 2</t>
  </si>
  <si>
    <t>Table with calculations of indices, sub-components and components of Pillar 2: Child vulnerability</t>
  </si>
  <si>
    <t>P2_IndicatorData</t>
  </si>
  <si>
    <t>Pillar 2 Indicator data</t>
  </si>
  <si>
    <t>P2_IndicatorYear</t>
  </si>
  <si>
    <t>Pillar 2 Indicator date</t>
  </si>
  <si>
    <t>P2_IndicatorSource</t>
  </si>
  <si>
    <t>Pillar 2 Indicator source</t>
  </si>
  <si>
    <t>Regions</t>
  </si>
  <si>
    <t>UN Statistics Division Country Groupings for the countries included in the CCRI model</t>
  </si>
  <si>
    <t>Metadata</t>
  </si>
  <si>
    <t>Indicator metadata</t>
  </si>
  <si>
    <t>- 2022: UNICEF Programme regions have been updated and UNICEF reporting regions have been added.</t>
  </si>
  <si>
    <t>ISO</t>
  </si>
  <si>
    <t>UN Sub-Region Name</t>
  </si>
  <si>
    <t>UNICEF Programme regions</t>
  </si>
  <si>
    <t>UNICEF SOWC Country Name</t>
  </si>
  <si>
    <t>Water scarcity</t>
  </si>
  <si>
    <t>Riverine floods</t>
  </si>
  <si>
    <t>Coastal floods</t>
  </si>
  <si>
    <t>Tropical cyclones</t>
  </si>
  <si>
    <t>Malaria</t>
  </si>
  <si>
    <t>Zika</t>
  </si>
  <si>
    <t>Dengue</t>
  </si>
  <si>
    <t>Aedes</t>
  </si>
  <si>
    <t>Vector borne diseases</t>
  </si>
  <si>
    <t>Heatwaves</t>
  </si>
  <si>
    <t>Air pollution</t>
  </si>
  <si>
    <t>Lead pollution</t>
  </si>
  <si>
    <t>Pesticide pollution</t>
  </si>
  <si>
    <t>Soil and water pollution</t>
  </si>
  <si>
    <t>Climate and environmental shocks</t>
  </si>
  <si>
    <t>Child health</t>
  </si>
  <si>
    <t>Child nutrition</t>
  </si>
  <si>
    <t>Maternal health</t>
  </si>
  <si>
    <t>Child health and nutrition</t>
  </si>
  <si>
    <t>Education</t>
  </si>
  <si>
    <t>Water, sanitation, and hygiene</t>
  </si>
  <si>
    <t>Poverty and Inequality</t>
  </si>
  <si>
    <t>Communication assets</t>
  </si>
  <si>
    <t>Social protection and economic empowerment</t>
  </si>
  <si>
    <t>Poverty, communication assets, and social protection</t>
  </si>
  <si>
    <t>Child vulnerability</t>
  </si>
  <si>
    <t>Children's Climate and Environment Risk Index</t>
  </si>
  <si>
    <t>Rank</t>
  </si>
  <si>
    <t>Number of missing components Pillar 2 
(out of 4)</t>
  </si>
  <si>
    <t>Number of missing indicators Pillar 2 
(out of 23)</t>
  </si>
  <si>
    <t>Percentage of missing indicators Pillar 2</t>
  </si>
  <si>
    <t>Southern Asia</t>
  </si>
  <si>
    <t>SA</t>
  </si>
  <si>
    <t>Afghanistan</t>
  </si>
  <si>
    <t>AFG</t>
  </si>
  <si>
    <t>Southern Europe</t>
  </si>
  <si>
    <t>ECA</t>
  </si>
  <si>
    <t>Albania</t>
  </si>
  <si>
    <t>ALB</t>
  </si>
  <si>
    <t>Northern Africa</t>
  </si>
  <si>
    <t>MENA</t>
  </si>
  <si>
    <t>Algeria</t>
  </si>
  <si>
    <t>DZA</t>
  </si>
  <si>
    <t>Sub-Saharan Africa</t>
  </si>
  <si>
    <t>ESA</t>
  </si>
  <si>
    <t>Angola</t>
  </si>
  <si>
    <t>AGO</t>
  </si>
  <si>
    <t>Latin America and the Caribbean</t>
  </si>
  <si>
    <t>LAC</t>
  </si>
  <si>
    <t>Argentina</t>
  </si>
  <si>
    <t>ARG</t>
  </si>
  <si>
    <t>Western Asia</t>
  </si>
  <si>
    <t>Armenia</t>
  </si>
  <si>
    <t>ARM</t>
  </si>
  <si>
    <t>Australia and New Zealand</t>
  </si>
  <si>
    <t/>
  </si>
  <si>
    <t>Australia</t>
  </si>
  <si>
    <t>AUS</t>
  </si>
  <si>
    <t>Western Europe</t>
  </si>
  <si>
    <t>Austria</t>
  </si>
  <si>
    <t>AUT</t>
  </si>
  <si>
    <t>Azerbaijan</t>
  </si>
  <si>
    <t>AZE</t>
  </si>
  <si>
    <t>Bahrain</t>
  </si>
  <si>
    <t>BHR</t>
  </si>
  <si>
    <t>Bangladesh</t>
  </si>
  <si>
    <t>BGD</t>
  </si>
  <si>
    <t>Eastern Europe</t>
  </si>
  <si>
    <t>Belarus</t>
  </si>
  <si>
    <t>BLR</t>
  </si>
  <si>
    <t>Belgium</t>
  </si>
  <si>
    <t>BEL</t>
  </si>
  <si>
    <t>Belize</t>
  </si>
  <si>
    <t>BLZ</t>
  </si>
  <si>
    <t>WCA</t>
  </si>
  <si>
    <t>Benin</t>
  </si>
  <si>
    <t>BEN</t>
  </si>
  <si>
    <t>Bhutan</t>
  </si>
  <si>
    <t>BTN</t>
  </si>
  <si>
    <t>Bolivia (Plurinational State of)</t>
  </si>
  <si>
    <t>BOL</t>
  </si>
  <si>
    <t>Bosnia and Herzegovina</t>
  </si>
  <si>
    <t>BIH</t>
  </si>
  <si>
    <t>Botswana</t>
  </si>
  <si>
    <t>BWA</t>
  </si>
  <si>
    <t>Brazil</t>
  </si>
  <si>
    <t>BRA</t>
  </si>
  <si>
    <t>South-eastern Asia</t>
  </si>
  <si>
    <t>Brunei Darussalam</t>
  </si>
  <si>
    <t>BRN</t>
  </si>
  <si>
    <t>Bulgaria</t>
  </si>
  <si>
    <t>BGR</t>
  </si>
  <si>
    <t>Burkina Faso</t>
  </si>
  <si>
    <t>BFA</t>
  </si>
  <si>
    <t>Burundi</t>
  </si>
  <si>
    <t>BDI</t>
  </si>
  <si>
    <t>EAP</t>
  </si>
  <si>
    <t>Cambodia</t>
  </si>
  <si>
    <t>KHM</t>
  </si>
  <si>
    <t>Cameroon</t>
  </si>
  <si>
    <t>CMR</t>
  </si>
  <si>
    <t>Northern America</t>
  </si>
  <si>
    <t>Canada</t>
  </si>
  <si>
    <t>CAN</t>
  </si>
  <si>
    <t>Central African Republic</t>
  </si>
  <si>
    <t>CAF</t>
  </si>
  <si>
    <t>Chad</t>
  </si>
  <si>
    <t>TCD</t>
  </si>
  <si>
    <t>Chile</t>
  </si>
  <si>
    <t>CHL</t>
  </si>
  <si>
    <t>Eastern Asia</t>
  </si>
  <si>
    <t>China</t>
  </si>
  <si>
    <t>CHN</t>
  </si>
  <si>
    <t>Colombia</t>
  </si>
  <si>
    <t>COL</t>
  </si>
  <si>
    <t>Congo</t>
  </si>
  <si>
    <t>COG</t>
  </si>
  <si>
    <t>Costa Rica</t>
  </si>
  <si>
    <t>CRI</t>
  </si>
  <si>
    <t>Côte d'Ivoire</t>
  </si>
  <si>
    <t>CIV</t>
  </si>
  <si>
    <t>Croatia</t>
  </si>
  <si>
    <t>HRV</t>
  </si>
  <si>
    <t>Cuba</t>
  </si>
  <si>
    <t>CUB</t>
  </si>
  <si>
    <t>Cyprus</t>
  </si>
  <si>
    <t>CYP</t>
  </si>
  <si>
    <t>Czechia</t>
  </si>
  <si>
    <t>CZE</t>
  </si>
  <si>
    <t>Democratic People's Republic of Korea</t>
  </si>
  <si>
    <t>PRK</t>
  </si>
  <si>
    <t>Democratic Republic of the Congo</t>
  </si>
  <si>
    <t>COD</t>
  </si>
  <si>
    <t>Northern Europe</t>
  </si>
  <si>
    <t>Denmark</t>
  </si>
  <si>
    <t>DNK</t>
  </si>
  <si>
    <t>Djibouti</t>
  </si>
  <si>
    <t>DJI</t>
  </si>
  <si>
    <t>Dominican Republic</t>
  </si>
  <si>
    <t>DOM</t>
  </si>
  <si>
    <t>Ecuador</t>
  </si>
  <si>
    <t>ECU</t>
  </si>
  <si>
    <t>Egypt</t>
  </si>
  <si>
    <t>EGY</t>
  </si>
  <si>
    <t>El Salvador</t>
  </si>
  <si>
    <t>SLV</t>
  </si>
  <si>
    <t>Equatorial Guinea</t>
  </si>
  <si>
    <t>GNQ</t>
  </si>
  <si>
    <t>Eritrea</t>
  </si>
  <si>
    <t>ERI</t>
  </si>
  <si>
    <t>Estonia</t>
  </si>
  <si>
    <t>EST</t>
  </si>
  <si>
    <t>Eswatini</t>
  </si>
  <si>
    <t>SWZ</t>
  </si>
  <si>
    <t>Ethiopia</t>
  </si>
  <si>
    <t>ETH</t>
  </si>
  <si>
    <t>Finland</t>
  </si>
  <si>
    <t>FIN</t>
  </si>
  <si>
    <t>France</t>
  </si>
  <si>
    <t>FRA</t>
  </si>
  <si>
    <t>Gabon</t>
  </si>
  <si>
    <t>GAB</t>
  </si>
  <si>
    <t>Gambia</t>
  </si>
  <si>
    <t>GMB</t>
  </si>
  <si>
    <t>Georgia</t>
  </si>
  <si>
    <t>GEO</t>
  </si>
  <si>
    <t>Germany</t>
  </si>
  <si>
    <t>DEU</t>
  </si>
  <si>
    <t>Ghana</t>
  </si>
  <si>
    <t>GHA</t>
  </si>
  <si>
    <t>Greece</t>
  </si>
  <si>
    <t>GRC</t>
  </si>
  <si>
    <t>Guatemala</t>
  </si>
  <si>
    <t>GTM</t>
  </si>
  <si>
    <t>Guinea</t>
  </si>
  <si>
    <t>GIN</t>
  </si>
  <si>
    <t>Guinea-Bissau</t>
  </si>
  <si>
    <t>GNB</t>
  </si>
  <si>
    <t>Guyana</t>
  </si>
  <si>
    <t>GUY</t>
  </si>
  <si>
    <t>Haiti</t>
  </si>
  <si>
    <t>HTI</t>
  </si>
  <si>
    <t>Honduras</t>
  </si>
  <si>
    <t>HND</t>
  </si>
  <si>
    <t>Hungary</t>
  </si>
  <si>
    <t>HUN</t>
  </si>
  <si>
    <t>Iceland</t>
  </si>
  <si>
    <t>ISL</t>
  </si>
  <si>
    <t>India</t>
  </si>
  <si>
    <t>IND</t>
  </si>
  <si>
    <t>Indonesia</t>
  </si>
  <si>
    <t>IDN</t>
  </si>
  <si>
    <t>Iran (Islamic Republic of)</t>
  </si>
  <si>
    <t>IRN</t>
  </si>
  <si>
    <t>Iraq</t>
  </si>
  <si>
    <t>IRQ</t>
  </si>
  <si>
    <t>Ireland</t>
  </si>
  <si>
    <t>IRL</t>
  </si>
  <si>
    <t>Israel</t>
  </si>
  <si>
    <t>ISR</t>
  </si>
  <si>
    <t>Italy</t>
  </si>
  <si>
    <t>ITA</t>
  </si>
  <si>
    <t>Japan</t>
  </si>
  <si>
    <t>JPN</t>
  </si>
  <si>
    <t>Jordan</t>
  </si>
  <si>
    <t>JOR</t>
  </si>
  <si>
    <t>Central Asia</t>
  </si>
  <si>
    <t>Kazakhstan</t>
  </si>
  <si>
    <t>KAZ</t>
  </si>
  <si>
    <t>Kenya</t>
  </si>
  <si>
    <t>KEN</t>
  </si>
  <si>
    <t>Kuwait</t>
  </si>
  <si>
    <t>KWT</t>
  </si>
  <si>
    <t>Kyrgyzstan</t>
  </si>
  <si>
    <t>KGZ</t>
  </si>
  <si>
    <t>Lao People's Democratic Republic</t>
  </si>
  <si>
    <t>LAO</t>
  </si>
  <si>
    <t>Latvia</t>
  </si>
  <si>
    <t>LVA</t>
  </si>
  <si>
    <t>Lebanon</t>
  </si>
  <si>
    <t>LBN</t>
  </si>
  <si>
    <t>Lesotho</t>
  </si>
  <si>
    <t>LSO</t>
  </si>
  <si>
    <t>Liberia</t>
  </si>
  <si>
    <t>LBR</t>
  </si>
  <si>
    <t>Libya</t>
  </si>
  <si>
    <t>LBY</t>
  </si>
  <si>
    <t>Liechtenstein</t>
  </si>
  <si>
    <t>LIE</t>
  </si>
  <si>
    <t>Lithuania</t>
  </si>
  <si>
    <t>LTU</t>
  </si>
  <si>
    <t>Luxembourg</t>
  </si>
  <si>
    <t>LUX</t>
  </si>
  <si>
    <t>Madagascar</t>
  </si>
  <si>
    <t>MDG</t>
  </si>
  <si>
    <t>Malawi</t>
  </si>
  <si>
    <t>MWI</t>
  </si>
  <si>
    <t>Malaysia</t>
  </si>
  <si>
    <t>MYS</t>
  </si>
  <si>
    <t>Mali</t>
  </si>
  <si>
    <t>MLI</t>
  </si>
  <si>
    <t>Malta</t>
  </si>
  <si>
    <t>MLT</t>
  </si>
  <si>
    <t>Mauritania</t>
  </si>
  <si>
    <t>MRT</t>
  </si>
  <si>
    <t>Mexico</t>
  </si>
  <si>
    <t>MEX</t>
  </si>
  <si>
    <t>Mongolia</t>
  </si>
  <si>
    <t>MNG</t>
  </si>
  <si>
    <t>Montenegro</t>
  </si>
  <si>
    <t>MNE</t>
  </si>
  <si>
    <t>Morocco</t>
  </si>
  <si>
    <t>MAR</t>
  </si>
  <si>
    <t>Mozambique</t>
  </si>
  <si>
    <t>MOZ</t>
  </si>
  <si>
    <t>Myanmar</t>
  </si>
  <si>
    <t>MMR</t>
  </si>
  <si>
    <t>Namibia</t>
  </si>
  <si>
    <t>NAM</t>
  </si>
  <si>
    <t>Nepal</t>
  </si>
  <si>
    <t>NPL</t>
  </si>
  <si>
    <t>Netherlands</t>
  </si>
  <si>
    <t>NLD</t>
  </si>
  <si>
    <t>New Zealand</t>
  </si>
  <si>
    <t>NZL</t>
  </si>
  <si>
    <t>Nicaragua</t>
  </si>
  <si>
    <t>NIC</t>
  </si>
  <si>
    <t>Niger</t>
  </si>
  <si>
    <t>NER</t>
  </si>
  <si>
    <t>Nigeria</t>
  </si>
  <si>
    <t>NGA</t>
  </si>
  <si>
    <t>North Macedonia</t>
  </si>
  <si>
    <t>MKD</t>
  </si>
  <si>
    <t>Norway</t>
  </si>
  <si>
    <t>NOR</t>
  </si>
  <si>
    <t>Oman</t>
  </si>
  <si>
    <t>OMN</t>
  </si>
  <si>
    <t>Pakistan</t>
  </si>
  <si>
    <t>PAK</t>
  </si>
  <si>
    <t>Panama</t>
  </si>
  <si>
    <t>PAN</t>
  </si>
  <si>
    <t>Melanesia</t>
  </si>
  <si>
    <t>Papua New Guinea</t>
  </si>
  <si>
    <t>PNG</t>
  </si>
  <si>
    <t>Paraguay</t>
  </si>
  <si>
    <t>PRY</t>
  </si>
  <si>
    <t>Peru</t>
  </si>
  <si>
    <t>PER</t>
  </si>
  <si>
    <t>Philippines</t>
  </si>
  <si>
    <t>PHL</t>
  </si>
  <si>
    <t>Poland</t>
  </si>
  <si>
    <t>POL</t>
  </si>
  <si>
    <t>Portugal</t>
  </si>
  <si>
    <t>PRT</t>
  </si>
  <si>
    <t>Qatar</t>
  </si>
  <si>
    <t>QAT</t>
  </si>
  <si>
    <t>Republic of Korea</t>
  </si>
  <si>
    <t>KOR</t>
  </si>
  <si>
    <t>Republic of Moldova</t>
  </si>
  <si>
    <t>MDA</t>
  </si>
  <si>
    <t>Romania</t>
  </si>
  <si>
    <t>ROU</t>
  </si>
  <si>
    <t>Russian Federation</t>
  </si>
  <si>
    <t>RUS</t>
  </si>
  <si>
    <t>Rwanda</t>
  </si>
  <si>
    <t>RWA</t>
  </si>
  <si>
    <t>Saudi Arabia</t>
  </si>
  <si>
    <t>SAU</t>
  </si>
  <si>
    <t>Senegal</t>
  </si>
  <si>
    <t>SEN</t>
  </si>
  <si>
    <t>Serbia</t>
  </si>
  <si>
    <t>SRB</t>
  </si>
  <si>
    <t>Sierra Leone</t>
  </si>
  <si>
    <t>SLE</t>
  </si>
  <si>
    <t>Slovakia</t>
  </si>
  <si>
    <t>SVK</t>
  </si>
  <si>
    <t>Slovenia</t>
  </si>
  <si>
    <t>SVN</t>
  </si>
  <si>
    <t>Solomon Islands</t>
  </si>
  <si>
    <t>SLB</t>
  </si>
  <si>
    <t>Somalia</t>
  </si>
  <si>
    <t>SOM</t>
  </si>
  <si>
    <t>South Africa</t>
  </si>
  <si>
    <t>ZAF</t>
  </si>
  <si>
    <t>South Sudan</t>
  </si>
  <si>
    <t>SSD</t>
  </si>
  <si>
    <t>Spain</t>
  </si>
  <si>
    <t>ESP</t>
  </si>
  <si>
    <t>Sri Lanka</t>
  </si>
  <si>
    <t>LKA</t>
  </si>
  <si>
    <t>State of Palestine</t>
  </si>
  <si>
    <t>PSE</t>
  </si>
  <si>
    <t>Sudan</t>
  </si>
  <si>
    <t>SDN</t>
  </si>
  <si>
    <t>Suriname</t>
  </si>
  <si>
    <t>SUR</t>
  </si>
  <si>
    <t>Sweden</t>
  </si>
  <si>
    <t>SWE</t>
  </si>
  <si>
    <t>Switzerland</t>
  </si>
  <si>
    <t>CHE</t>
  </si>
  <si>
    <t>Syrian Arab Republic</t>
  </si>
  <si>
    <t>SYR</t>
  </si>
  <si>
    <t>Tajikistan</t>
  </si>
  <si>
    <t>TJK</t>
  </si>
  <si>
    <t>Thailand</t>
  </si>
  <si>
    <t>THA</t>
  </si>
  <si>
    <t>Togo</t>
  </si>
  <si>
    <t>TGO</t>
  </si>
  <si>
    <t>Tunisia</t>
  </si>
  <si>
    <t>TUN</t>
  </si>
  <si>
    <t>Turkey</t>
  </si>
  <si>
    <t>TUR</t>
  </si>
  <si>
    <t>Turkmenistan</t>
  </si>
  <si>
    <t>TKM</t>
  </si>
  <si>
    <t>Uganda</t>
  </si>
  <si>
    <t>UGA</t>
  </si>
  <si>
    <t>Ukraine</t>
  </si>
  <si>
    <t>UKR</t>
  </si>
  <si>
    <t>United Arab Emirates</t>
  </si>
  <si>
    <t>ARE</t>
  </si>
  <si>
    <t>United Kingdom</t>
  </si>
  <si>
    <t>GBR</t>
  </si>
  <si>
    <t>United Republic of Tanzania</t>
  </si>
  <si>
    <t>TZA</t>
  </si>
  <si>
    <t>United States</t>
  </si>
  <si>
    <t>USA</t>
  </si>
  <si>
    <t>Uruguay</t>
  </si>
  <si>
    <t>URY</t>
  </si>
  <si>
    <t>Uzbekistan</t>
  </si>
  <si>
    <t>UZB</t>
  </si>
  <si>
    <t>Venezuela (Bolivarian Republic of)</t>
  </si>
  <si>
    <t>VEN</t>
  </si>
  <si>
    <t>Viet Nam</t>
  </si>
  <si>
    <t>VNM</t>
  </si>
  <si>
    <t>Yemen</t>
  </si>
  <si>
    <t>YEM</t>
  </si>
  <si>
    <t>Zambia</t>
  </si>
  <si>
    <t>ZMB</t>
  </si>
  <si>
    <t>Zimbabwe</t>
  </si>
  <si>
    <t>ZWE</t>
  </si>
  <si>
    <t>wss_GPWU18_T</t>
  </si>
  <si>
    <t>wss_GPWU18_P</t>
  </si>
  <si>
    <t>fld50yrp_GPWU18_T</t>
  </si>
  <si>
    <t>fld50yrp_GPWU18_P</t>
  </si>
  <si>
    <t>cfr3_4_GPWU18_T</t>
  </si>
  <si>
    <t>cfr3_4_GPWU18_P</t>
  </si>
  <si>
    <t>ccw100yrp_2_5_GPWU18_T</t>
  </si>
  <si>
    <t>ccw100yrp_2_5_GPWU18_P</t>
  </si>
  <si>
    <t>ccw100yrp_4_5_GPWU18_T</t>
  </si>
  <si>
    <t>ccw100yrp_4_5_GPWU18_P</t>
  </si>
  <si>
    <t>vect_malpv_sta_GPWU18_T</t>
  </si>
  <si>
    <t>vect_malpv_sta_GPWU18_P</t>
  </si>
  <si>
    <t>vect_malpv_ust_GPWU18_T</t>
  </si>
  <si>
    <t>vect_malpv_ust_GPWU18_P</t>
  </si>
  <si>
    <t>vect_malpf_sta_GPWU18_T</t>
  </si>
  <si>
    <t>vect_malpf_sta_GPWU18_P</t>
  </si>
  <si>
    <t>vect_malpf_ust_GPWU18_T</t>
  </si>
  <si>
    <t>vect_malpf_ust_GPWU18_P</t>
  </si>
  <si>
    <t>vect_zika_GPWU18_T</t>
  </si>
  <si>
    <t>vect_zika_GPWU18_P</t>
  </si>
  <si>
    <t>vect_dengue_GPWU18_T</t>
  </si>
  <si>
    <t>vect_dengue_GPWU18_P</t>
  </si>
  <si>
    <t>vect_aedes_GPWU18_T</t>
  </si>
  <si>
    <t>vect_aedes_GPWU18_P</t>
  </si>
  <si>
    <t>heatwvs_GPWU18_T</t>
  </si>
  <si>
    <t>heatwvs_GPWU18_P</t>
  </si>
  <si>
    <t>PM2.5_10_GPWU18_T</t>
  </si>
  <si>
    <t>PM2.5_10_GPWU18_P</t>
  </si>
  <si>
    <t>PM2.5_25_GPWU18_T</t>
  </si>
  <si>
    <t>PM2.5_25_GPWU18_P</t>
  </si>
  <si>
    <t>LP_U20_BLL5_T</t>
  </si>
  <si>
    <t>LP_U20_BLL5_P</t>
  </si>
  <si>
    <t>PestR_GPWU18_T</t>
  </si>
  <si>
    <t>PestR_GPWU18_P</t>
  </si>
  <si>
    <t>ccw100yrp_A</t>
  </si>
  <si>
    <t>ccw100yrp_R</t>
  </si>
  <si>
    <t>vect_malpv_A</t>
  </si>
  <si>
    <t>vect_malpv_R</t>
  </si>
  <si>
    <t>vect_malpv</t>
  </si>
  <si>
    <t>vect_malpf_A</t>
  </si>
  <si>
    <t>vect_malpf_R</t>
  </si>
  <si>
    <t>vect_malpf</t>
  </si>
  <si>
    <t>vect_mal</t>
  </si>
  <si>
    <t>vect_zika</t>
  </si>
  <si>
    <t>vect_dengue</t>
  </si>
  <si>
    <t>vect_aedes</t>
  </si>
  <si>
    <t>PM2.5_10_25_A</t>
  </si>
  <si>
    <t>PM2.5_10_25_R</t>
  </si>
  <si>
    <t>LP_U20_BLL5</t>
  </si>
  <si>
    <t>pest_risk</t>
  </si>
  <si>
    <t>MIN</t>
  </si>
  <si>
    <t>MAX</t>
  </si>
  <si>
    <t>wss_GPWPOP_T</t>
  </si>
  <si>
    <t>fld50yrp_GPWPOP_T</t>
  </si>
  <si>
    <t>cfr3_4_GPWPOP_T</t>
  </si>
  <si>
    <t>ccw100yrp_2_GPWPOP_T</t>
  </si>
  <si>
    <t>ccw100yrp_3_GPWPOP_T</t>
  </si>
  <si>
    <t>ccw100yrp_4_GPWPOP_T</t>
  </si>
  <si>
    <t>ccw100yrp_5_GPWPOP_T</t>
  </si>
  <si>
    <t>ccw100yrp_2_5_GPWPOP_T</t>
  </si>
  <si>
    <t>ccw100yrp_4_5_GPWPOP_T</t>
  </si>
  <si>
    <t>vect_malpv_sta_GPWPOP_T</t>
  </si>
  <si>
    <t>vect_malpv_ust_GPWPOP_T</t>
  </si>
  <si>
    <t>vect_malpf_sta_GPWPOP_T</t>
  </si>
  <si>
    <t>vect_malpf_ust_GPWPOP_T</t>
  </si>
  <si>
    <t>vect_zika_GPWPOP_T</t>
  </si>
  <si>
    <t>vect_dengue_GPWPOP_T</t>
  </si>
  <si>
    <t>vect_aedes_GPWPOP_T</t>
  </si>
  <si>
    <t>heatwvs_GPWPOP_T</t>
  </si>
  <si>
    <t>PM2.5_10_GPWPOP_T</t>
  </si>
  <si>
    <t>PM2.5_25_GPWPOP_T</t>
  </si>
  <si>
    <t>U20_N</t>
  </si>
  <si>
    <t>PestR_GPWPOP_T</t>
  </si>
  <si>
    <t>GPWPOP_T</t>
  </si>
  <si>
    <t>GPWU18_T</t>
  </si>
  <si>
    <t>U18_P</t>
  </si>
  <si>
    <t>No data</t>
  </si>
  <si>
    <t>2000-2020</t>
  </si>
  <si>
    <t>WRI, UNEP</t>
  </si>
  <si>
    <t>UNDRR</t>
  </si>
  <si>
    <t>WRI</t>
  </si>
  <si>
    <t>The Malaria Project</t>
  </si>
  <si>
    <t>Messina et al.</t>
  </si>
  <si>
    <t>Kraemer et al.</t>
  </si>
  <si>
    <t>Data for Children Collaborative</t>
  </si>
  <si>
    <t>Atmospheric Composition Analysis Group</t>
  </si>
  <si>
    <t>Pure Earth, UNICEF</t>
  </si>
  <si>
    <t>UN WPP</t>
  </si>
  <si>
    <t>Tang et al.</t>
  </si>
  <si>
    <t>CIESIN</t>
  </si>
  <si>
    <t>SH.DYN.MORT</t>
  </si>
  <si>
    <t>SH.MED.DEN.NURSMID</t>
  </si>
  <si>
    <t>SH_ACS_DTP3</t>
  </si>
  <si>
    <t>SH_ACS_MCV2</t>
  </si>
  <si>
    <t>SH_ACS_PCV3</t>
  </si>
  <si>
    <t>SH.XPD.GHED.GD.ZS</t>
  </si>
  <si>
    <t>NT_ANT_HAZ_NE2_MOD</t>
  </si>
  <si>
    <t>SH.STA.BRTW.ZS</t>
  </si>
  <si>
    <t>SH.STA.MMRT</t>
  </si>
  <si>
    <t>ED_ROFST_L1_T</t>
  </si>
  <si>
    <t>ED_ROFST_L2_T</t>
  </si>
  <si>
    <t>ED_ADT_LIT_T</t>
  </si>
  <si>
    <t>SE.XPD.TOTL.GD.ZS</t>
  </si>
  <si>
    <t>SI_COV_CHLD</t>
  </si>
  <si>
    <t>GOV_XPD_SSN</t>
  </si>
  <si>
    <t>fin24b.t.a</t>
  </si>
  <si>
    <t>account.t.d</t>
  </si>
  <si>
    <t>WAT_SL</t>
  </si>
  <si>
    <t>SH.STA.HYGN.ZS</t>
  </si>
  <si>
    <t>SI.POV.NAHC</t>
  </si>
  <si>
    <t>SI.POV.GINI</t>
  </si>
  <si>
    <t>IT.CEL.SETS.P2</t>
  </si>
  <si>
    <t>EG_ACS_ELEC</t>
  </si>
  <si>
    <t>SH_ACS_DMP</t>
  </si>
  <si>
    <t>ED_OFST</t>
  </si>
  <si>
    <t>SSN_XPD_COV</t>
  </si>
  <si>
    <t>FIN_ACS</t>
  </si>
  <si>
    <t>POV_INEQ</t>
  </si>
  <si>
    <t>COM_ASSETS</t>
  </si>
  <si>
    <t>SOC_PROT</t>
  </si>
  <si>
    <t>WAT_BAS</t>
  </si>
  <si>
    <t>WAT_LIM</t>
  </si>
  <si>
    <t>WAT_UNIMP</t>
  </si>
  <si>
    <t>WAT_SUR</t>
  </si>
  <si>
    <t>POP_T</t>
  </si>
  <si>
    <t>World Bank</t>
  </si>
  <si>
    <t>SDG</t>
  </si>
  <si>
    <t>UNICEF/WHO/World Bank JME</t>
  </si>
  <si>
    <t>UNESCO</t>
  </si>
  <si>
    <t>World Bank Findex</t>
  </si>
  <si>
    <t>JMP</t>
  </si>
  <si>
    <t>Calculated based on JMP</t>
  </si>
  <si>
    <t>UNDESA</t>
  </si>
  <si>
    <t>World Bank ASPIRE</t>
  </si>
  <si>
    <t>M49 Code</t>
  </si>
  <si>
    <t>UN Region Name</t>
  </si>
  <si>
    <t>Least Developed Countries (LDC)</t>
  </si>
  <si>
    <t>Land Locked Developing Countries (LLDC)</t>
  </si>
  <si>
    <t>Small Island Developing States (SIDS)</t>
  </si>
  <si>
    <t>Developed / Developing Countries</t>
  </si>
  <si>
    <t>UNICEF Programme country</t>
  </si>
  <si>
    <t>UNICEF Reporting regions</t>
  </si>
  <si>
    <t>UNICEF reporting subregions</t>
  </si>
  <si>
    <t>Asia</t>
  </si>
  <si>
    <t>x</t>
  </si>
  <si>
    <t>Developing</t>
  </si>
  <si>
    <t>South Asia</t>
  </si>
  <si>
    <t>Europe</t>
  </si>
  <si>
    <t>Developed</t>
  </si>
  <si>
    <t>Europe and Central Asia</t>
  </si>
  <si>
    <t>Eastern Europe and Central Asia</t>
  </si>
  <si>
    <t>Africa</t>
  </si>
  <si>
    <t>Middle East and North Africa</t>
  </si>
  <si>
    <t>Eastern and Southern Africa</t>
  </si>
  <si>
    <t>Americas</t>
  </si>
  <si>
    <t>Latin America and Caribbean</t>
  </si>
  <si>
    <t>Oceania</t>
  </si>
  <si>
    <t>East Asia and Pacific</t>
  </si>
  <si>
    <t>West and Central Africa</t>
  </si>
  <si>
    <t>North America</t>
  </si>
  <si>
    <t>Series code</t>
  </si>
  <si>
    <t>Pillar</t>
  </si>
  <si>
    <t>Component</t>
  </si>
  <si>
    <t>Sub-component</t>
  </si>
  <si>
    <t>Indicator short name</t>
  </si>
  <si>
    <t>Indicator Name</t>
  </si>
  <si>
    <t>Relevance</t>
  </si>
  <si>
    <t>Source</t>
  </si>
  <si>
    <t>UN SDG Target</t>
  </si>
  <si>
    <t>UN SDG Indicator</t>
  </si>
  <si>
    <t>Countries (N)</t>
  </si>
  <si>
    <t>Reference year</t>
  </si>
  <si>
    <t>Unit of measurement</t>
  </si>
  <si>
    <t>Link</t>
  </si>
  <si>
    <t>Citation</t>
  </si>
  <si>
    <t>Validity / limitation of indicator</t>
  </si>
  <si>
    <t>Publication year</t>
  </si>
  <si>
    <t>Publisher</t>
  </si>
  <si>
    <t>Shock exposure</t>
  </si>
  <si>
    <t>People exposed to water scarcity (absolute)</t>
  </si>
  <si>
    <t>Number of people exposed to water scarcity</t>
  </si>
  <si>
    <t>This indicator shows the estimated number of people exposed to water scarcity.
A global map of water scarcity was combined with a high-resolution global gridded population dataset (GPWv4.11) to estimate the number of people exposed. 
This water scarcity map was based on the average score of five indicators: the baseline water stress score, seasonal variability score, interannual variability score, ground water table decline score, and drought frequency score. Areas with an average water scarcity score greater than or equal to 2 were considered in the analysis of population exposure to water scarcity. For countries with only areas with an average water scarcity score less than 2, the number of people exposed was considered 0.</t>
  </si>
  <si>
    <t>World Resources Institute (WRI) Aqueduct 3.0, UNEP/GRID-Europe, CIESIN | Gridded Population of the World (UN-Adjusted), UN World Population Prospects</t>
  </si>
  <si>
    <t>Number</t>
  </si>
  <si>
    <t>WRI Aqueduct 3.0: https://doi.org/10.46830/writn.18.00146 UNEP Drought events: http://preview.grid.unep.ch</t>
  </si>
  <si>
    <t>For WRI Aqueduct 3.0: Hofste, R., S. Kuzma, S. Walker, E.H. Sutanudjaja, et. al. 2019. “Aqueduct 3.0: Updated Decision Relevant Global Water Risk Indicators.” Technical Note. Washington, DC: World Resources Institute. Available online at: https://www.wri.org/publication/aqueduct-30.</t>
  </si>
  <si>
    <t>The calculation of the water scarcity score is based on indicators with a score only: indicators without a data value are not counted in the average score of an area. 
Sub-basins classified as arid and low water use are not considered in the baseline water stress score</t>
  </si>
  <si>
    <t>Children exposed to water scarcity (absolute)</t>
  </si>
  <si>
    <t>Number of children under 18 exposed to water scarcity</t>
  </si>
  <si>
    <t>This indicator shows the estimated number of children under 18 exposed to water scarcity. The number was estimated by applying a country’s proportion of population under 18 to the number of people exposed to water scarcity.</t>
  </si>
  <si>
    <t>World Resources Institute (WRI) Aqueduct 3.0, UNEP, CIESIN | Gridded Population of the World (UN-Adjusted), UN World Population Prospects</t>
  </si>
  <si>
    <t>Children exposed to water scarcity (relative)</t>
  </si>
  <si>
    <t>Percentage of children under 18 exposed to water scarcity</t>
  </si>
  <si>
    <t>This indicator shows the proportion of children under 18 exposed to water scarcity.</t>
  </si>
  <si>
    <t>%</t>
  </si>
  <si>
    <t>Riverine floods 50 years (absolute)</t>
  </si>
  <si>
    <t>People exposed to riverine floods 50 years (absolute)</t>
  </si>
  <si>
    <t xml:space="preserve">Number of people exposed to riverine floods (50 years return period) </t>
  </si>
  <si>
    <t xml:space="preserve">This indicator shows the estimated number of people living in areas exposed to riverine floods (50-year return period). A global flood hazard map (50 years) was combined with a high-resolution global gridded population dataset (GPWv4.11) to estimate the number of people exposed. </t>
  </si>
  <si>
    <t>UNDRR, CIESIN | Gridded Population of the World (UN-Adjusted), UN World Population Prospects</t>
  </si>
  <si>
    <t>https://risk.preventionweb.net/capraviewer/</t>
  </si>
  <si>
    <t>UNDRR Global Risk Assessment 2015: GVM and IAVCEI, UNEP, CIMNE and associates and INGENIAR, FEWS NET and CIMA Foundation.</t>
  </si>
  <si>
    <t xml:space="preserve">The main purpose of all GAR Atlas datasets is to broadly identify high risk areas at global level and also identifying areas where more detailed data should be collected and where detailed risk assessments are to be performed. 
The global flood hazard map does not take into account flood defenses.
</t>
  </si>
  <si>
    <t>UNDRR Global Risk Assessment 2015</t>
  </si>
  <si>
    <t>Children exposed to riverine floods 50 years (absolute)</t>
  </si>
  <si>
    <t xml:space="preserve">Number of children under 18 exposed to riverine floods (50 years return period) </t>
  </si>
  <si>
    <t>This indicator shows the estimated number of children under 18 living in areas exposed to riverine floods (50-year return period). The number was estimated by applying a country’s proportion of population under 18 to the number of people living in areas exposed to riverine floods (50-year return period).</t>
  </si>
  <si>
    <t>Riverine floods 50 years (relative)</t>
  </si>
  <si>
    <t>Children exposed to riverine floods 50 years (relative)</t>
  </si>
  <si>
    <t>Percentage of children under 18 exposed to riverine floods - percentage of child population under 18 (50 years return period)</t>
  </si>
  <si>
    <t>This indicator shows the proportion of children under 18 living in areas exposed to riverine floods (50-year return period)</t>
  </si>
  <si>
    <t>Coastal flood risk (absolute)</t>
  </si>
  <si>
    <t>People living in areas with coastal flood risk (absolute)</t>
  </si>
  <si>
    <t>Number of people living in areas with high to very high coastal flood risk (zone 3 - 4: high to very high)</t>
  </si>
  <si>
    <t xml:space="preserve">This indicator shows the estimated number of people living in areas with high to very high coastal flood risk.
A global map of coastal flood risk was combined with a high-resolution global gridded population dataset (GPWv4.11) to estimate the number of people living in areas with high to very high coastal flood risk. For countries without areas with high to very high coastal flood risk, the number of people exposed was considered 0.
Coastal flood risk measures the percentage of the population expected to be affected by coastal flooding in an average year. Areas considered in this analysis are zone 3 with high coastal flood risk (3 in 10,000 to 2 in 1,000 people) and zone 4 with very high coastal flood risk (more than 2 in 1,000 people).
</t>
  </si>
  <si>
    <t>Coastal flooding is one of the effects of climate induced factors for coastal systems, particularly of storms, waves, and extreme sea levels. Total damages from coastal flooding have increased globally over the last decades. Coastal systems and low-lying areas are expected to increasingly experience adverse impacts such as submergence, coastal flooding, and coastal erosion due to relative sea level rise.</t>
  </si>
  <si>
    <t>World Resources Institute (WRI) Aqueduct 3.0, CIESIN | Gridded Population of the World (UN-Adjusted)</t>
  </si>
  <si>
    <t>https://www.wri.org/aqueduct</t>
  </si>
  <si>
    <t>Hofste, R., S. Kuzma, S. Walker, E.H. Sutanudjaja, et. al. 2019. “Aqueduct 3.0: Updated Decision Relevant Global Water Risk Indicators.” Technical Note. Washington, DC: World Resources Institute. Available online at: https://www.wri.org/publication/aqueduct-30.</t>
  </si>
  <si>
    <t>Children living in areas with coastal flood risk (absolute)</t>
  </si>
  <si>
    <t>Number of children living in areas with high to very high coastal flood risk (zone 3 - 4: high to very high)</t>
  </si>
  <si>
    <t>This indicator shows the estimated number of children under 18 living in areas with high to very high coastal flood risk. The number was estimated by applying a country’s proportion of population under 18  to the number of people living in areas with high to very high coastal flood risk.</t>
  </si>
  <si>
    <t>World Resources Institute (WRI) Aqueduct 3.0, CIESIN | Gridded Population of the World (UN-Adjusted), UN World Population Prospects</t>
  </si>
  <si>
    <t>Hofste, R., S. Kuzma, S. Walker, E.H. Sutanudjaja, et. al. 2019. “Aqueduct 3.0: Updated DecisionRelevant Global Water Risk Indicators.” Technical Note. Washington, DC: World Resources Institute. Available online at: https://www.wri.org/publication/aqueduct-30.</t>
  </si>
  <si>
    <t>World Resources Institute / Aqueduct 3.0</t>
  </si>
  <si>
    <t>Coastal flood risk (relative)</t>
  </si>
  <si>
    <t>Children living in areas with coastal flood risk (relative)</t>
  </si>
  <si>
    <t>Percentage of children living in areas with high to very high coastal flood risk (zone 3 - 4: high to very high)</t>
  </si>
  <si>
    <t>This indicator shows the proportion of children under 18 living in areas with high to very high coastal flood risk.</t>
  </si>
  <si>
    <t>cfr_3_4_GPWU18_P</t>
  </si>
  <si>
    <t>Cyclone wind 100 years (absolute)</t>
  </si>
  <si>
    <t xml:space="preserve">People exposed to cyclone winds 119 - 153 km/h (100 years) </t>
  </si>
  <si>
    <t>Number of people exposed to cyclone wind between 119 - 153 km/h (SS1, Zone 2) - 100 year return period</t>
  </si>
  <si>
    <t>This indicator shows the estimated number of people living in areas exposed to cyclone winds between 119 – 153 km/h (100-year return period). A global cyclone wind map (100 years) was combined with a high-resolution global gridded population dataset (GPWv4.11) to estimate the number of people living in areas exposed to cyclone winds of this category.  The number of people exposed is considered 0 for countries without areas exposed to this wind speed category.
Wind speeds between 119-153 km/h correspond to the Saffir Simpson Category 1 (SS1). These very dangerous winds will produce some damage.</t>
  </si>
  <si>
    <t>UNDRR, CIESIN | Gridded Population of the World</t>
  </si>
  <si>
    <t>People exposed to cyclone winds 153 - 178 km/h (100 years)</t>
  </si>
  <si>
    <t>Number of people exposed to cyclone wind between 153 - 178 km/h (Zone 3) - 100 year return period</t>
  </si>
  <si>
    <t>This indicator shows the estimated number of people living in areas exposed to cyclone winds between 153 – 178 km/h (100-year return period). A global cyclone wind map (100 years) was combined with a high-resolution global gridded population dataset (GPWv4.11) to estimate the number of people living in areas exposed to cyclone winds of this category. The number of people exposed is considered 0 for countries without areas exposed to this wind speed category.</t>
  </si>
  <si>
    <t>People exposed to cyclone winds 178 - 208 km/h (100 years)</t>
  </si>
  <si>
    <t>Number of people exposed to cyclone wind between 178-208 km/h (SS3, Zone 4) - 100 year return period</t>
  </si>
  <si>
    <t>This indicator shows the estimated number of people living in areas exposed to cyclone winds between 178 – 208 km/h (100-year return period). A global cyclone wind map (100 years) was combined with a high-resolution global gridded population dataset (GPWv4.11) to estimate the number of people living in areas exposed to cyclone winds of this category. The number of people exposed is considered 0 for countries without areas exposed to this wind speed category.
Wind speeds between 178-208 km/h correspond to the Saffir Simpson Category 3 (SS3). These winds will produce devastating damage.</t>
  </si>
  <si>
    <t>People exposed to cyclone winds &gt; 208 km/h (100 years)</t>
  </si>
  <si>
    <t>Number of people exposed to cyclone wind above 208 km/h (Zone 5) - 100-year return period</t>
  </si>
  <si>
    <t>This indicator shows the estimated number of people living in areas exposed to cyclone winds between &gt; 208 km/h (100-year return period). A global cyclone wind map (100 years) was combined with a high-resolution global gridded population dataset (GPWv4.11) to estimate the number of people living in areas exposed to cyclone winds of this category. The number of people exposed is considered 0 for countries without areas exposed to this wind speed category.</t>
  </si>
  <si>
    <t>People exposed to extensive cyclone wind 100 years (absolute)</t>
  </si>
  <si>
    <t>Number of people exposed to cyclone wind (above 119 km/h) - 100-year return period</t>
  </si>
  <si>
    <t xml:space="preserve">This indicator shows the estimated number of people living in areas exposed to extensive cyclone winds, i.e., cyclone wind speeds above 119 km/h (100-year return period). It is the sum of the estimated number of people living in areas exposed to four categories of cyclone wind speed: between 119 - 153 km/h, 153 - 178 km/h, 178-208 km/h and above 208 km/h (i.e., the sum of indicators ccw100yrp_2_GPWPOP_T, ccw100yrp_3_GPWPOP_T, ccw100yrp_4_GPWPOP_T and ccw100yrp_5_GPWPOP_T) </t>
  </si>
  <si>
    <t>Children exposed to extensive cyclone wind 100 years (absolute)</t>
  </si>
  <si>
    <t>Number of children exposed to cyclone wind (above 119 km/h) - 100-year return period</t>
  </si>
  <si>
    <t>This indicator shows the estimated number of children under 18 living in areas exposed to extensive cyclone winds (100-year return period). The number was estimated by applying a country’s proportion of population under 18 to the number of people living in areas exposed to extensive cyclone winds (100-year return period).</t>
  </si>
  <si>
    <t>UNDRR, CIESIN | Gridded Population of the World, UN World Population Prospects</t>
  </si>
  <si>
    <t>Cyclone wind 100 years (relative)</t>
  </si>
  <si>
    <t>Children exposed to extensive cyclone wind 100 years (relative)</t>
  </si>
  <si>
    <t>Percentage of children exposed to cyclone wind (above 119 km/h) - 100-year return period</t>
  </si>
  <si>
    <t>This indicator shows the proportion of children under 18 living in areas exposed to extensive cyclone winds (100-year return period).</t>
  </si>
  <si>
    <t>People exposed to intensive cyclone wind 100 years (absolute)</t>
  </si>
  <si>
    <t>Number of people exposed to cyclone wind (above 178 km/h) - 100-year return period</t>
  </si>
  <si>
    <t>This indicator shows the estimated number of people living in areas exposed to intensive cyclone winds, i.e., cyclone wind speeds above 178 km/h (100-year return period). It is the sum of the number of people living in areas exposed to two categories of cyclone wind speed: between 178-208 km/h and above 208 km/h (i.e., the sum of indicators ccw100yrp_4_GPWPOP_T and ccw100yrp_5_GPWPOP_T)</t>
  </si>
  <si>
    <t>Children exposed to intensive cyclone wind 100 years (absolute)</t>
  </si>
  <si>
    <t>Number of children exposed to cyclone wind (above 178 km/h) - 100-year return period</t>
  </si>
  <si>
    <t xml:space="preserve">This indicator shows the estimated number of children under 18 living in areas exposed to intensive cyclone winds (100-year return period). The number was estimated by applying a country’s proportion of population under 18 to the number of people living in areas exposed to intensive cyclone winds (100-year return period). </t>
  </si>
  <si>
    <t>Children exposed to intensive cyclone wind 100 years (relative)</t>
  </si>
  <si>
    <t>Percentage of children exposed to cyclone wind (above 178 km/h) - 100-year return period</t>
  </si>
  <si>
    <t xml:space="preserve">This indicator shows the proportion of children under 18 living in areas exposed to intensive cyclone winds (100-year return period). </t>
  </si>
  <si>
    <t>People at risk of PV Malaria - Stable transmission (absolute)</t>
  </si>
  <si>
    <r>
      <t xml:space="preserve">Number of people at risk of </t>
    </r>
    <r>
      <rPr>
        <i/>
        <sz val="10"/>
        <color rgb="FF000000"/>
        <rFont val="Calibri"/>
        <family val="2"/>
        <scheme val="minor"/>
      </rPr>
      <t>Plasmodium Vivax</t>
    </r>
    <r>
      <rPr>
        <sz val="10"/>
        <color rgb="FF000000"/>
        <rFont val="Calibri"/>
        <family val="2"/>
        <scheme val="minor"/>
      </rPr>
      <t xml:space="preserve"> Malaria in 2010 - Stable transmission</t>
    </r>
  </si>
  <si>
    <r>
      <t xml:space="preserve">This indicator shows the estimated number of people living in areas with stable transmission of </t>
    </r>
    <r>
      <rPr>
        <i/>
        <sz val="10"/>
        <color theme="1"/>
        <rFont val="Calibri"/>
        <family val="2"/>
        <scheme val="minor"/>
      </rPr>
      <t>Plasmodium Vivax</t>
    </r>
    <r>
      <rPr>
        <sz val="10"/>
        <color theme="1"/>
        <rFont val="Calibri"/>
        <family val="2"/>
        <scheme val="minor"/>
      </rPr>
      <t xml:space="preserve"> (PV) Malaria. A global map of Spatial limits of PV Malaria stable transmission in 2010 was combined with a high-resolution global gridded population dataset (GPWv4.11) to estimate the number of people exposed. 
The number of people is considered 0 for countries without areas with stable transmission of PV Malaria.
Areas with stable transmission include any regions where the annual case incidence is likely to exceed 1 per 10,000.</t>
    </r>
  </si>
  <si>
    <t>The Malaria Atlas Project, CIESIN | Gridded Population of the World, UN World Population Prospects</t>
  </si>
  <si>
    <t>https://malariaatlas.org/explorer/#/</t>
  </si>
  <si>
    <t>Gething, P. W., Elyazar, I. R., Moyes, C. L., Smith, D. L., Battle, K. E., Guerra, C. A., Patil, A. P., Tatem, A. J., Howes, R. E., Myers, M. F., George, D. B., Horby, P., Wertheim, H. F., Price, R. N., Müeller, I., Baird, J. K., … Hay, S. I. (2012). A long neglected world malaria map: Plasmodium vivax endemicity in 2010. PLoS neglected tropical diseases, 6(9), e1814.
doi: 10.1371/journal.pntd.0001814</t>
  </si>
  <si>
    <t>The classification of areas with stable malaria transmission is a very broad classification of risk including any regions where the annual case incidence is likely to exceed 1 per 10,000. Within this category the study carried out more elaborate spatial modelling based on parasite rate data and environmental variables, providing maps of PV Malaria endemicity. Annual case incidence data were used over the most recent four years (where the study had access to the data) and at the smallest district size available.</t>
  </si>
  <si>
    <t>Children at risk of PV Malaria - Stable transmission (absolute)</t>
  </si>
  <si>
    <r>
      <t xml:space="preserve">Number of children at risk of </t>
    </r>
    <r>
      <rPr>
        <i/>
        <sz val="10"/>
        <color rgb="FF000000"/>
        <rFont val="Calibri"/>
        <family val="2"/>
        <scheme val="minor"/>
      </rPr>
      <t>Plasmodium Vivax</t>
    </r>
    <r>
      <rPr>
        <sz val="10"/>
        <color rgb="FF000000"/>
        <rFont val="Calibri"/>
        <family val="2"/>
        <scheme val="minor"/>
      </rPr>
      <t xml:space="preserve"> Malaria in 2010 - Stable transmission</t>
    </r>
  </si>
  <si>
    <t>This indicator shows the estimated number of children under 18 living in areas with stable transmission of PV Malaria. The number was estimated by applying a country’s proportion of population under 18 to the number of people living in areas with stable transmission of PV Malaria.</t>
  </si>
  <si>
    <t>Children at risk of PV Malaria - Stable transmission (relative)</t>
  </si>
  <si>
    <r>
      <t xml:space="preserve">Percentage of children at risk of </t>
    </r>
    <r>
      <rPr>
        <i/>
        <sz val="10"/>
        <color rgb="FF000000"/>
        <rFont val="Calibri"/>
        <family val="2"/>
        <scheme val="minor"/>
      </rPr>
      <t>Plasmodium Vivax</t>
    </r>
    <r>
      <rPr>
        <sz val="10"/>
        <color rgb="FF000000"/>
        <rFont val="Calibri"/>
        <family val="2"/>
        <scheme val="minor"/>
      </rPr>
      <t xml:space="preserve"> Malaria in 2010 - Stable transmission</t>
    </r>
  </si>
  <si>
    <t>This indicator shows the proportion of children under 18 living in areas with stable transmission of PV Malaria.</t>
  </si>
  <si>
    <t>People at risk of PV Malaria - Unstable transmission (absolute)</t>
  </si>
  <si>
    <r>
      <t xml:space="preserve">Number of people at risk of </t>
    </r>
    <r>
      <rPr>
        <i/>
        <sz val="10"/>
        <color rgb="FF000000"/>
        <rFont val="Calibri"/>
        <family val="2"/>
        <scheme val="minor"/>
      </rPr>
      <t>Plasmodium Vivax</t>
    </r>
    <r>
      <rPr>
        <sz val="10"/>
        <color rgb="FF000000"/>
        <rFont val="Calibri"/>
        <family val="2"/>
        <scheme val="minor"/>
      </rPr>
      <t xml:space="preserve"> Malaria in 2010 - Unstable transmission</t>
    </r>
  </si>
  <si>
    <t>This indicator shows the estimated number of people living in areas with unstable transmission of PV Malaria. A global map of Spatial limits of PV Malaria unstable transmission in 2010 was combined with a high-resolution global gridded population dataset (GPWv4.11) to estimate the number of people exposed. The number of people is considered 0 for countries without areas with unstable transmission of PV Malaria. Areas with unstable transmission are those where local transmission cannot be ruled out, but levels are extremely low, with annual case incidence reported at less than 1 per 10,000.</t>
  </si>
  <si>
    <t>Areas with unstable malaria transmission are those where local transmission cannot be ruled out, but levels are extremely low, with annual case incidence reported at less than 1 per 10,000. Annual case incidence data were used over the most recent four years (where the study had access to the data) and at the smallest district size available.</t>
  </si>
  <si>
    <t>Children at risk of PV Malaria - Unstable transmission (absolute)</t>
  </si>
  <si>
    <r>
      <t xml:space="preserve">Number of children at risk of </t>
    </r>
    <r>
      <rPr>
        <i/>
        <sz val="10"/>
        <color rgb="FF000000"/>
        <rFont val="Calibri"/>
        <family val="2"/>
        <scheme val="minor"/>
      </rPr>
      <t>Plasmodium Vivax</t>
    </r>
    <r>
      <rPr>
        <sz val="10"/>
        <color rgb="FF000000"/>
        <rFont val="Calibri"/>
        <family val="2"/>
        <scheme val="minor"/>
      </rPr>
      <t xml:space="preserve"> Malaria in 2010 - Unstable transmission</t>
    </r>
  </si>
  <si>
    <t>This indicator shows the estimated number of children under 18 living in areas with unstable transmission of PV Malaria. The number was estimated by applying a country’s proportion of population under 18 to the number of people living in areas with unstable transmission of PV Malaria.</t>
  </si>
  <si>
    <t>Children at risk of PV Malaria - Unstable transmission (relative)</t>
  </si>
  <si>
    <r>
      <t>Percentage of children at risk of</t>
    </r>
    <r>
      <rPr>
        <i/>
        <sz val="10"/>
        <color rgb="FF000000"/>
        <rFont val="Calibri"/>
        <family val="2"/>
        <scheme val="minor"/>
      </rPr>
      <t xml:space="preserve"> Plasmodium Vivax</t>
    </r>
    <r>
      <rPr>
        <sz val="10"/>
        <color rgb="FF000000"/>
        <rFont val="Calibri"/>
        <family val="2"/>
        <scheme val="minor"/>
      </rPr>
      <t xml:space="preserve"> Malaria in 2010 - Unstable transmission</t>
    </r>
  </si>
  <si>
    <t>This indicator shows the proportion of children under 18 living in areas with unstable transmission of PV Malaria.</t>
  </si>
  <si>
    <t>People at risk of PF Malaria - Stable transmission (absolute)</t>
  </si>
  <si>
    <r>
      <t xml:space="preserve">Number of people at risk of </t>
    </r>
    <r>
      <rPr>
        <i/>
        <sz val="10"/>
        <color rgb="FF000000"/>
        <rFont val="Calibri"/>
        <family val="2"/>
        <scheme val="minor"/>
      </rPr>
      <t>Plasmodium Falciparum</t>
    </r>
    <r>
      <rPr>
        <sz val="10"/>
        <color rgb="FF000000"/>
        <rFont val="Calibri"/>
        <family val="2"/>
        <scheme val="minor"/>
      </rPr>
      <t xml:space="preserve"> Malaria in 2010 - Stable transmission</t>
    </r>
  </si>
  <si>
    <r>
      <t xml:space="preserve">This indicator shows the estimated number of people living in areas with stable transmission of </t>
    </r>
    <r>
      <rPr>
        <i/>
        <sz val="10"/>
        <color theme="1"/>
        <rFont val="Calibri"/>
        <family val="2"/>
        <scheme val="minor"/>
      </rPr>
      <t>Plasmodium Falciparum</t>
    </r>
    <r>
      <rPr>
        <sz val="10"/>
        <color theme="1"/>
        <rFont val="Calibri"/>
        <family val="2"/>
        <scheme val="minor"/>
      </rPr>
      <t xml:space="preserve"> (PF) Malaria. A global map of Spatial limits of PF Malaria stable transmission in 2010 was combined with a high-resolution global gridded population dataset (GPWv4.11) to estimate the number of people exposed. The number of people is considered 0 for countries without areas with stable transmission of PF Malaria. Areas with stable transmission include any regions where the annual case incidence is likely to exceed 1 per 10,000.</t>
    </r>
  </si>
  <si>
    <t>Gething, P. W., Patil, A. P., Smith, D. L., Guerra, C. A., Elyazar, I. R., Johnston, G. L., Tatem, A. J., … Hay, S. I. (2011). A new world malaria map: Plasmodium falciparum endemicity in 2010. Malaria journal, 10, 378. 
doi:10.1186/1475-2875-10-378</t>
  </si>
  <si>
    <t>The classification of areas with stable malaria transmission is a very broad classification of risk including any regions where the annual case incidence is likely to exceed 1 per 10,000. Within this category the study carried out more elaborate spatial modelling based on parasite rate data and environmental variables, providing maps of endemicity. Annual case incidence data were used over the most recent four years (where the study had access to the data) and at the smallest district size available.</t>
  </si>
  <si>
    <t>Children at risk of PF Malaria - Stable transmission (absolute)</t>
  </si>
  <si>
    <r>
      <t>Number of children at risk of</t>
    </r>
    <r>
      <rPr>
        <i/>
        <sz val="10"/>
        <color rgb="FF000000"/>
        <rFont val="Calibri"/>
        <family val="2"/>
        <scheme val="minor"/>
      </rPr>
      <t xml:space="preserve"> Plasmodium Falciparum</t>
    </r>
    <r>
      <rPr>
        <sz val="10"/>
        <color rgb="FF000000"/>
        <rFont val="Calibri"/>
        <family val="2"/>
        <scheme val="minor"/>
      </rPr>
      <t xml:space="preserve"> Malaria in 2010 - Stable transmission</t>
    </r>
  </si>
  <si>
    <t>This indicator shows the estimated number of children under 18 living in areas with stable transmission of PF Malaria. The number was estimated by applying a country’s proportion of population under 18 to the number of people living in areas with stable transmission of PF Malaria.</t>
  </si>
  <si>
    <t>Children at risk of PF Malaria - Stable transmission (relative)</t>
  </si>
  <si>
    <r>
      <t xml:space="preserve">Percentage of children at risk of </t>
    </r>
    <r>
      <rPr>
        <i/>
        <sz val="10"/>
        <color rgb="FF000000"/>
        <rFont val="Calibri"/>
        <family val="2"/>
        <scheme val="minor"/>
      </rPr>
      <t>Plasmodium Falciparum</t>
    </r>
    <r>
      <rPr>
        <sz val="10"/>
        <color rgb="FF000000"/>
        <rFont val="Calibri"/>
        <family val="2"/>
        <scheme val="minor"/>
      </rPr>
      <t xml:space="preserve"> Malaria in 2010 - Stable transmission</t>
    </r>
  </si>
  <si>
    <t>This indicator shows the proportion of children under 18 living in areas with stable transmission of PF Malaria.</t>
  </si>
  <si>
    <t>People at risk of PF Malaria - Unstable transmission (absolute)</t>
  </si>
  <si>
    <t>Number of people at risk of Plasmodium Falciparum Malaria in 2010 - Unstable transmission</t>
  </si>
  <si>
    <t>This indicator shows the estimated number of people living in areas with unstable transmission of PF Malaria. A global map of Spatial limits of PF Malaria unstable transmission in 2010 was combined with a high-resolution global gridded population dataset (GPWv4.11) to estimate the number of people exposed. The number of people is considered 0 for countries without areas with unstable transmission of PF Malaria.
Areas with unstable transmission are those where local transmission cannot be ruled out, but levels are extremely low, with annual case incidence reported at less than 1 per 10,000.</t>
  </si>
  <si>
    <t>Children at risk of PF Malaria - Unstable transmission (absolute)</t>
  </si>
  <si>
    <r>
      <t xml:space="preserve">Number of children at risk of </t>
    </r>
    <r>
      <rPr>
        <i/>
        <sz val="10"/>
        <color rgb="FF000000"/>
        <rFont val="Calibri"/>
        <family val="2"/>
        <scheme val="minor"/>
      </rPr>
      <t>Plasmodium Falciparum</t>
    </r>
    <r>
      <rPr>
        <sz val="10"/>
        <color rgb="FF000000"/>
        <rFont val="Calibri"/>
        <family val="2"/>
        <scheme val="minor"/>
      </rPr>
      <t xml:space="preserve"> Malaria in 2010 - Unstable transmission</t>
    </r>
  </si>
  <si>
    <t>This indicator shows the estimated number of children under 18 living in areas with unstable transmission of PF Malaria. The number was estimated by applying a country’s proportion of population under 18 to the number of people living in areas with unstable transmission of PF Malaria.</t>
  </si>
  <si>
    <t>Children at risk of PF Malaria - Unstable transmission (relative)</t>
  </si>
  <si>
    <r>
      <t xml:space="preserve">Percentage of children at risk of </t>
    </r>
    <r>
      <rPr>
        <i/>
        <sz val="10"/>
        <color rgb="FF000000"/>
        <rFont val="Calibri"/>
        <family val="2"/>
        <scheme val="minor"/>
      </rPr>
      <t>Plasmodium Falciparum</t>
    </r>
    <r>
      <rPr>
        <sz val="10"/>
        <color rgb="FF000000"/>
        <rFont val="Calibri"/>
        <family val="2"/>
        <scheme val="minor"/>
      </rPr>
      <t xml:space="preserve"> Malaria in 2010 - Unstable transmission</t>
    </r>
  </si>
  <si>
    <t>This indicator shows the proportion of children under 18 living in areas with unstable transmission of PF Malaria.</t>
  </si>
  <si>
    <t>People exposed to Zika (absolute)</t>
  </si>
  <si>
    <t>Number of people exposed to Zika</t>
  </si>
  <si>
    <t>This indicator shows the estimated number of people potentially exposed to Zika. A global map of environmental suitability for Zika was combined with a high-resolution global gridded population dataset (GPWv4.11) to estimate the number of people exposed. The number of people is considered 0 for countries without environmental suitability for Zika. A threshold environmental suitability value of 0.397 in the map was determined to incorporate 90% of all Zika virus occurrence locations. This was used to classify each area in the maps as suitable or unsuitable for the transmission of the Zika virus to humans.</t>
  </si>
  <si>
    <t>Messina et al., CIESIN | Gridded Population of the World, UN World Population Prospects</t>
  </si>
  <si>
    <t>https://doi.org/10.6084/m9.figshare.2574298.v1</t>
  </si>
  <si>
    <t>Messina, Jane; Kraemer, Moritz; Brady, Oliver; Pigott, David; Shearer, Freya; Weiss, Daniel; et al. (2016): Environmental suitability for Zika virus transmission. figshare. Dataset. https://doi.org/10.6084/m9.figshare.2574298.v1</t>
  </si>
  <si>
    <t>The values range from 0 (unsuitable) to 1 (suitable), based on boosted regression trees modelling, using a Zika virus human occurrence database and six high-resolution environmental covariates.</t>
  </si>
  <si>
    <t>Figshare</t>
  </si>
  <si>
    <t>Children exposed to Zika (absolute)</t>
  </si>
  <si>
    <t>Number of children exposed to Zika</t>
  </si>
  <si>
    <t>This indicator shows the estimated number of children under 18 potentially exposed to Zika. The number was estimated by applying a country’s proportion of population under 18 to the number of people exposed to Zika.</t>
  </si>
  <si>
    <t>Children exposed to Zika (relative)</t>
  </si>
  <si>
    <t>Percentage of children exposed to Zika</t>
  </si>
  <si>
    <t>This indicator shows the proportion of children under 18 potentially exposed to Zika.</t>
  </si>
  <si>
    <t>People exposed to Dengue (absolute)</t>
  </si>
  <si>
    <t>Number of people exposed to Dengue</t>
  </si>
  <si>
    <t>This indicator shows the estimated number of people potentially exposed to Dengue. A global map of environmental suitability for Dengue was combined with a high-resolution global gridded population dataset (GPWv4.11) to estimate the number of people exposed. The number of people is considered 0 for countries without environmental suitability for Dengue. Any area with a predicted dengue suitability value above 0.467 was considered suitable for Dengue.</t>
  </si>
  <si>
    <t>https://doi.org/10.1038/s41564-019-0476-8</t>
  </si>
  <si>
    <t>Messina, J.P., Brady, O.J., Golding, N. et al. The current and future global distribution and population at risk of dengue. Nat Microbiol 4, 1508–1515 (2019). https://doi.org/10.1038/s41564-019-0476-8</t>
  </si>
  <si>
    <t>Children exposed to Dengue (absolute)</t>
  </si>
  <si>
    <t>Number of children exposed to Dengue</t>
  </si>
  <si>
    <t>This indicator shows the estimated number of children under 18 potentially exposed to Dengue. The number was estimated by applying a country’s proportion of population under 18 to the number of people exposed to Dengue.</t>
  </si>
  <si>
    <t>Children exposed to Dengue (relative)</t>
  </si>
  <si>
    <t>Percentage of children exposed to Dengue</t>
  </si>
  <si>
    <t>This indicator shows the proportion of children under 18 potentially exposed to Dengue.</t>
  </si>
  <si>
    <t>People at risk of  Aedes (absolute)</t>
  </si>
  <si>
    <t>Number of people at risk of Aedes</t>
  </si>
  <si>
    <t xml:space="preserve">This indicator shows the estimated number of people potentially exposed to the Aedes Aegypti mosquito. A global map of the predicted distribution of the Aedes mosquito was combined with a high-resolution global gridded population dataset (GPWv4.11) to estimate the number of people exposed. The number of people is considered 0 for countries without predicted distribution of the Aedes mosquito. Any area with a predicted Aedes mosquito suitability value above 0.47 was considered at risk for Aedes. 
</t>
  </si>
  <si>
    <t>Kraemer et al., CIESIN | Gridded Population of the World, UN World Population Prospects</t>
  </si>
  <si>
    <t>doi: 10.7554/eLife.08347</t>
  </si>
  <si>
    <t>Kraemer et al. eLife 2015;4:e08347.</t>
  </si>
  <si>
    <t>Children at risk of Aedes (absolute)</t>
  </si>
  <si>
    <t>Number of children at risk of Aedes</t>
  </si>
  <si>
    <t>This indicator shows the estimated number of children under 18 potentially exposed to the Aedes Aegypti mosquito. The number was estimated by applying a country’s proportion of population under 18 to the number of people exposed to Aedes mosquito.</t>
  </si>
  <si>
    <t>Children at risk of Aedes (relative)</t>
  </si>
  <si>
    <t>Percentage of children at risk of Aedes</t>
  </si>
  <si>
    <t>This indicator shows the proportion of children under 18 potentially exposed to Aedes mosquito.</t>
  </si>
  <si>
    <t>People exposed to heatwaves (absolute)</t>
  </si>
  <si>
    <t>Number of people exposed to more than six heatwaves per year</t>
  </si>
  <si>
    <t>This indicator shows the estimated number of people living in areas where the average yearly number of heatwaves was above six per year between 2000 and 2020. A global map of heatwave frequencies (annual average number of heatwaves) was combined with a high-resolution global gridded population dataset (GPWv4.11) to estimate the number of people living in areas where the average yearly number of heatwaves was above six per year between 2000 and 2020.</t>
  </si>
  <si>
    <t>Data for Children Collaborative - Heatwave frequency was created using the Global gridded Berkley Earth Surface Temperature (BEST) observation dataset -, CIESIN | Gridded Population of the World, UN World Population Prospects</t>
  </si>
  <si>
    <t>http://berkeleyearth.org/data/</t>
  </si>
  <si>
    <t>Children exposed to heatwaves (absolute)</t>
  </si>
  <si>
    <t>Number of children exposed to more than six heatwaves per year</t>
  </si>
  <si>
    <t>This indicator shows the estimated number of children under 18 living in areas where the average yearly number of heatwaves was above six per year between 2000 and 2020. The number was estimated by applying a country’s proportion of population under 18 to the number of people living in areas with an average yearly number of heatwaves above six per year.</t>
  </si>
  <si>
    <t>Children exposed to heatwaves (relative)</t>
  </si>
  <si>
    <t>Percentage of children exposed to more than six heatwaves per year</t>
  </si>
  <si>
    <t>This indicator shows the proportion of children under 18 living in areas where the average yearly number of heatwaves was above six per year between 2000 and 2020</t>
  </si>
  <si>
    <t>People exposed to ambient air pollution (PM2.5 &gt;= 10 μg/m3) (absolute)</t>
  </si>
  <si>
    <t>Number of people exposed to outdoor fine particulate matter (PM2.5 &gt;= 10 μg/m3)</t>
  </si>
  <si>
    <t>This indicator shows the number of people living in areas with an annual mean of outdoor fine particulate matter concentrations (PM2.5) greater than 10 μg/m3.  
A global map of PM2.5 concentrations was combined with a high-resolution global gridded population dataset (GPWv4.11) to estimate the number of people living in areas where ambient air pollution exceeds 10 μg/m3. 
For countries without areas with PM2.5 concentrations greater than 10 μg/m3, the number of people exposed is considered 0.</t>
  </si>
  <si>
    <t>"Exposure to ambient fine particulate matter (PM2.5) is the leading environmental risk factor for the global burden of disease with an estimated 3 million attributable deaths worldwide in 2017. 
Additionally, the World Health Organization (WHO) estimates that 92% of the world’s population lives in areas with annual mean PM2.5 greater than 10 μg/m3, exceeding their air quality guideline for PM2.5 exposure." 
Source: Hammer et al. doi: 10.1021/acs.est.0c01764</t>
  </si>
  <si>
    <t>Atmospheric Composition Analysis Group, CIESIN | Gridded Population of the World, UN World Population Prospects</t>
  </si>
  <si>
    <t>Hammer, M. S.; van Donkelaar, A.; Li, C.; Lyapustin, A.; Sayer, A. M.; Hsu, N. C.; Levy, R. C.; Garay, M. J.; Kalashnikova, O. V.; Kahn, R. A.; Brauer, M.; Apte, J. S.; Henze, D. K.; Zhang, L.; Zhang, Q.; Ford, B.; Pierce, J. R.; and Martin, R. V., Global Estimates and Long-Term Trends of Fine Particulate Matter Concentrations (1998-2018)., Environ. Sci. Technol, doi: 10.1021/acs.est.0c01764, 2020</t>
  </si>
  <si>
    <t>Exposure to outdoor fine particulate matter (PM2.5) is a leading risk factor for mortality.
According to the WHO Air quality guidelines, PM2.5 &gt;= 10 μg/m3 are the lowest levels at which total, cardiopulmonary, and lung cancer mortality have been shown to increase with more than 95% confidence in response to long-term exposure to PM2.5</t>
  </si>
  <si>
    <t>Children exposed to ambient air pollution (PM2.5 &gt;= 10 μg/m3) (absolute)</t>
  </si>
  <si>
    <t>Number of children exposed to outdoor fine particulate matter (PM2.5 &gt;= 10 μg/m3)</t>
  </si>
  <si>
    <t xml:space="preserve">This indicator shows the number of children under 18 living in areas where ambient air pollution exceeds 10 μg/m3. It was estimated by applying a country’s proportion of population under 18  to the number of people exposed toPM2.5 &gt;= 10 μg/m3. </t>
  </si>
  <si>
    <t>Children exposed to ambient air pollution (PM2.5 &gt;= 10 μg/m3)(relative)</t>
  </si>
  <si>
    <t>Percentage of children exposed to outdoor fine particulate matter (PM2.5 &gt;= 10 μg/m3)</t>
  </si>
  <si>
    <t xml:space="preserve">This indicator shows the proportion of children under 18 living in areas where ambient air pollution exceeds 10 μg/m3. </t>
  </si>
  <si>
    <t>People exposed to ambient air pollution (PM2.5 &gt;= 25 μg/m3) (absolute)</t>
  </si>
  <si>
    <t>Number of people exposed to outdoor fine particulate matter (PM2.5 &gt;= 25 μg/m3)</t>
  </si>
  <si>
    <t>This indicator shows the number of people living in areas with an annual mean of outdoor fine particulate matter concentrations (PM2.5) greater than 25 μg/m3.  
A global map of PM2.5 concentrations was combined with a high-resolution global gridded population dataset (GPWv4.11) to estimate the number of people living in areas where ambient air pollution exceeds 25 μg/m3. 
For countries without areas with PM2.5 concentrations greater than 25 μg/m3, the number of people exposed is considered 0.</t>
  </si>
  <si>
    <t>Children exposed to ambient air pollution (PM2.5 &gt;= 25 μg/m3) (absolute)</t>
  </si>
  <si>
    <t>Number of children exposed to outdoor fine particulate matter (PM2.5 &gt;= 25 μg/m3)</t>
  </si>
  <si>
    <t xml:space="preserve">This indicator shows the number of children under 18 living in areas where ambient air pollution exceeds 25 μg/m3. The number was estimated by applying a country’s proportion of population under 18  to the number of people exposed toPM2.5 &gt;= 25 μg/m3. </t>
  </si>
  <si>
    <t>Children exposed to ambient air pollution (PM2.5 &gt;= 25 μg/m3) (relative)</t>
  </si>
  <si>
    <t>Percentage of children exposed to outdoor fine particulate matter (PM2.5 &gt;= 25 μg/m3)</t>
  </si>
  <si>
    <t xml:space="preserve">This indicator shows the proportion of children under 18 living in areas where ambient air pollution exceeds 25 μg/m3. </t>
  </si>
  <si>
    <t>Children exposed to lead pollution (absolute)</t>
  </si>
  <si>
    <t>Number of children (19 and under) with blood lead levels (BLL) over 5 ug/dl</t>
  </si>
  <si>
    <t>Number of children (19 and under) living with elevated blood lead levels (BLL&gt;5ug/dl). The data are estimates for average blood lead levels by country.</t>
  </si>
  <si>
    <t>Pure Earth, UNICEF: Data provided by the Institute for Health Metrics and Evaluation, utilizing their Burden of Disease dataset for 2019</t>
  </si>
  <si>
    <t>Number of children 19 and under</t>
  </si>
  <si>
    <t>https://lead.pollution.org/</t>
  </si>
  <si>
    <t>Children exposed to lead pollution (relative)</t>
  </si>
  <si>
    <t>Percentage of children (19 and under) with blood lead levels (BLL) over 5 ug/dl</t>
  </si>
  <si>
    <t xml:space="preserve">The percentage of children with elevated blood lead levels is calculated as the Number of children (19 and under) with blood lead levels (BLL) over 5 ug/dl as proportion of the total number of children (19 and under): i.e., indicator LP_U20_BLL5_T divided by U20_T.   </t>
  </si>
  <si>
    <t>Pure Earth, UNICEF: Data provided by the Institute for Health Metrics and Evaluation, utilizing their Burden of Disease dataset for 2019. UN World Population Prospects</t>
  </si>
  <si>
    <t>People living in areas with high pesticide pollution risk (absolute)</t>
  </si>
  <si>
    <t>Number of people living in areas with high pesticide pollution risk</t>
  </si>
  <si>
    <t>This indicator shows the estimated number of people living in areas with high pesticide pollution risk. A global map of pesticide risk showing the exposure of agricultural land to pesticide pollution was combined with a high-resolution global gridded population dataset (GPWv4.11) to estimate the number of people living in areas with high pesticide pollution risk. Any area with a pesticide pollution risk score above three was considered at high risk.</t>
  </si>
  <si>
    <t>Tang, F.H.M., Lenzen, M., McBratney, A. and Maggi F. (2021) - Risk of pesticide pollution at the global scale, NatureGeoscience -, CIESIN | Gridded Population of the World, UN World Population Prospects</t>
  </si>
  <si>
    <t>Global pesticide pollution risk data sets</t>
  </si>
  <si>
    <t>Tang, F.H.M., Lenzen, M., McBratney, A. et al. Risk of pesticide pollution at the global scale. Nat. Geosci. 14, 206–210 (2021). https://doi.org/10.1038/s41561-021-00712-5</t>
  </si>
  <si>
    <t>Children living in areas with high pesticide pollution risk (absolute)</t>
  </si>
  <si>
    <t>Number of children living in areas with high pesticide pollution risk</t>
  </si>
  <si>
    <t>This indicator shows the estimated number of children under 18 living in areas with high pesticide pollution risk. The number was estimated by applying a country’s proportion of population under 18 to the number of people living in areas with high pesticide pollution risk.</t>
  </si>
  <si>
    <t>Pollution from pesticides, which can often be found in soil and water can affect children’s skin, eyes, nervous system, cardiovascular system, gastrointestinal tract, liver, kidneys, reproductive system, endocrine system, blood, immune system and has been linked with cancer including childhood leukemia. It can also cause developmental delays, and can impact brain and behavior development. (https://www.unicef.org/media/91216/file/Healthy-Environments-for-Healthy-Children-Global-Programme-Framework-2021.pdf)</t>
  </si>
  <si>
    <t>Children living in areas with high pesticide pollution risk (relative)</t>
  </si>
  <si>
    <t>Percentage of children living in areas with high pesticide pollution risk</t>
  </si>
  <si>
    <t>This indicator shows the proportion of children under 18 living in areas with high pesticide pollution risk.</t>
  </si>
  <si>
    <t>Children exposed to water scarcity</t>
  </si>
  <si>
    <t>Calculated composite index</t>
  </si>
  <si>
    <t>Children exposed to riverine floods 50 years</t>
  </si>
  <si>
    <t>Children exposed to coastal flood risk</t>
  </si>
  <si>
    <t>Children exposed to cyclone wind 100 years (absolute)</t>
  </si>
  <si>
    <t>Children exposed to cyclone wind 100 years (relative)</t>
  </si>
  <si>
    <t>Children exposed to cyclone wind 100 years</t>
  </si>
  <si>
    <t>PV Malaria (absolute)</t>
  </si>
  <si>
    <t>Children at risk of PV Malaria (absolute)</t>
  </si>
  <si>
    <t>PV Malaria (relative)</t>
  </si>
  <si>
    <t>Children at risk of PV Malaria (relative)</t>
  </si>
  <si>
    <t>PV Malaria</t>
  </si>
  <si>
    <t>Children at risk of PV Malaria</t>
  </si>
  <si>
    <t>PF Malaria (absolute)</t>
  </si>
  <si>
    <t>Children at risk of PF Malaria (absolute)</t>
  </si>
  <si>
    <t>PF Malaria (relative)</t>
  </si>
  <si>
    <t>Children at risk of PF Malaria (relative)</t>
  </si>
  <si>
    <t>PF Malaria</t>
  </si>
  <si>
    <t>Children at risk of PF Malaria</t>
  </si>
  <si>
    <t>Children at risk of Malaria</t>
  </si>
  <si>
    <t>Children exposed to Zika</t>
  </si>
  <si>
    <t>Children exposed to Dengue</t>
  </si>
  <si>
    <t>Children at risk of Aedes</t>
  </si>
  <si>
    <t>Children exposed to vector borne diseases</t>
  </si>
  <si>
    <t>Children exposed to heatwaves</t>
  </si>
  <si>
    <t>Temperature anomaly</t>
  </si>
  <si>
    <t>Air pollution (absolute)</t>
  </si>
  <si>
    <t>Children exposed to ambient air pollution (Absolute)</t>
  </si>
  <si>
    <t>Air pollution (relative)</t>
  </si>
  <si>
    <t>Children exposed to ambient air pollution (Relative)</t>
  </si>
  <si>
    <t>Children exposed to ambient air pollution</t>
  </si>
  <si>
    <t>PM2.5_10_25</t>
  </si>
  <si>
    <t>Children exposed to lead pollution</t>
  </si>
  <si>
    <t>Children at risk of pesticide pollution</t>
  </si>
  <si>
    <t>Children exposed to soil and water pollution</t>
  </si>
  <si>
    <t>U5 mortality</t>
  </si>
  <si>
    <t>Mortality rate, under-5 (per 1,000 live births)</t>
  </si>
  <si>
    <t>Under-five mortality rate is the probability per 1,000 that a newborn baby will die before reaching age five, if subject to age-specific mortality rates of the specified year.</t>
  </si>
  <si>
    <t>UN Inter-agency Group for Child Mortality Estimation, redistrubuted by World Bank WDI</t>
  </si>
  <si>
    <t>3.2.1</t>
  </si>
  <si>
    <t>per 1,000 live births</t>
  </si>
  <si>
    <t>World Bank WDI SH.DYN.MORT</t>
  </si>
  <si>
    <t>Child health | Immunization</t>
  </si>
  <si>
    <t>DTP3 access</t>
  </si>
  <si>
    <t>Proportion of the target population with access to 3 doses of diphtheria-tetanus-pertussis (DTP3) (%)</t>
  </si>
  <si>
    <t>Percentage of surviving infants who received the 3 doses of diphtheria and tetanus toxoid with pertussis containing vaccine in a given year.</t>
  </si>
  <si>
    <t>World Health Organization (WHO), United Nations Children’s Fund (UNICEF), through the Global SDG Indicators Database.</t>
  </si>
  <si>
    <t>3.b.1</t>
  </si>
  <si>
    <t>Global SDG Indicators database</t>
  </si>
  <si>
    <t>MCV2 access</t>
  </si>
  <si>
    <t>Proportion of the target population with access to measles-containing-vaccine second-dose (MCV2) (%)</t>
  </si>
  <si>
    <t>Percentage of children who received two dose of measles containing vaccine according to nationally recommended schedule through routine immunization services in a given year.</t>
  </si>
  <si>
    <t>PCV3 access</t>
  </si>
  <si>
    <t>Proportion of the target population with access to pneumococcal conjugate 3rd dose (PCV3) (%)</t>
  </si>
  <si>
    <t>Percentage of surviving infants who received the nationally recommended doses of pneumococcal conjugate vaccine in a given year.</t>
  </si>
  <si>
    <t>Stunting</t>
  </si>
  <si>
    <t>Prevalence of stunting, height for age (% of children under 5)</t>
  </si>
  <si>
    <t>Percentage of children aged 0–59 months who are below minus two standard deviations from median height-for-age of the WHO Child Growth Standards. (Moderate and severe stunting)</t>
  </si>
  <si>
    <t>UNICEF, WHO, World Bank: Joint child malnutrition estimates (JME)</t>
  </si>
  <si>
    <t>2.2.1</t>
  </si>
  <si>
    <t>% of children under 5</t>
  </si>
  <si>
    <t>UNICEF Nutrition</t>
  </si>
  <si>
    <t>Low-birthweight</t>
  </si>
  <si>
    <t>Low-birthweight babies (% of births)</t>
  </si>
  <si>
    <t>Low-birthweight babies are newborns weighing less than 2,500 grams, with the measurement taken within the first hour of life, before significant postnatal weight loss has occurred.</t>
  </si>
  <si>
    <t>UNICEF-WHO Low birthweight estimates (data.unicef.org), redistributed by World Bank WDI.</t>
  </si>
  <si>
    <t>% of births</t>
  </si>
  <si>
    <t>World Bank WDI SH.STA.BRTW.ZS</t>
  </si>
  <si>
    <t>Maternal mortality</t>
  </si>
  <si>
    <t>Maternal mortality ratio (modeled estimate, per 100,000 live births)</t>
  </si>
  <si>
    <t>Maternal mortality ratio is the number of women who die from pregnancy-related causes while pregnant or within 42 days of pregnancy termination per 100,000 live births. The data are estimated with a regression model using information on the proportion of maternal deaths among non-AIDS deaths in women ages 15-49, fertility, birth attendants, and GDP measured using purchasing power parities (PPPs).</t>
  </si>
  <si>
    <t>WHO, UNICEF, UNFPA, World Bank Group, and the United Nations Population Division. Redistributed by the World Bank WDI database</t>
  </si>
  <si>
    <t>3.1.1</t>
  </si>
  <si>
    <t>per 100,000 live births</t>
  </si>
  <si>
    <t>World Bank WDI SH.STA.MMRT</t>
  </si>
  <si>
    <t>Nursing and midwifery personnel density</t>
  </si>
  <si>
    <t>Nursing and midwifery personnel density (per 10,000 people)</t>
  </si>
  <si>
    <t>The density of nursing and midwifery personnel is defined as the number of nursing and midwifery personnel per 10,000 population in the given national and/or subnational area.</t>
  </si>
  <si>
    <t>World Health Organization (WHO), through the Global SDG Indicators Database.</t>
  </si>
  <si>
    <t>3.c</t>
  </si>
  <si>
    <t>3.c.1</t>
  </si>
  <si>
    <r>
      <rPr>
        <sz val="10"/>
        <color theme="5" tint="-0.249977111117893"/>
        <rFont val="Calibri"/>
        <family val="2"/>
        <scheme val="minor"/>
      </rPr>
      <t>2014-</t>
    </r>
    <r>
      <rPr>
        <sz val="10"/>
        <color theme="1"/>
        <rFont val="Calibri"/>
        <family val="2"/>
        <scheme val="minor"/>
      </rPr>
      <t>2018</t>
    </r>
  </si>
  <si>
    <t>per 10,000 people</t>
  </si>
  <si>
    <t>Health expenditure</t>
  </si>
  <si>
    <t>Domestic general government health expenditure as a percentage of the GDP</t>
  </si>
  <si>
    <t>Public expenditure on health from domestic sources as a share of the economy as measured by GDP.</t>
  </si>
  <si>
    <t>World Health Organization Global Health Expenditure database, redistributed by World Bank WDI.</t>
  </si>
  <si>
    <t>2015-2018</t>
  </si>
  <si>
    <t>% of GDP</t>
  </si>
  <si>
    <t>World Bank WDI SH.XPD.GHED.GD.ZS</t>
  </si>
  <si>
    <t>Out-of-School</t>
  </si>
  <si>
    <t>Out-of-school rate primary</t>
  </si>
  <si>
    <t>Out-of-school rate for children of primary school age, both sexes (%)</t>
  </si>
  <si>
    <t>Proportion of children in the official primary school age range who are not enrolled in the primary level of education. The number of students of the official primary school age enrolled in the primary level of education is subtracted from the total population of the same age. The result is expressed as a percentage of the population of the official primary school age. The official age groups for the primary level of education are used in the indicator calculation.</t>
  </si>
  <si>
    <t>UNESCO Institute for Statistics</t>
  </si>
  <si>
    <t>4.1.4</t>
  </si>
  <si>
    <r>
      <rPr>
        <sz val="10"/>
        <color theme="5" tint="-0.249977111117893"/>
        <rFont val="Calibri"/>
        <family val="2"/>
        <scheme val="minor"/>
      </rPr>
      <t>2014-</t>
    </r>
    <r>
      <rPr>
        <sz val="10"/>
        <color theme="1"/>
        <rFont val="Calibri"/>
        <family val="2"/>
        <scheme val="minor"/>
      </rPr>
      <t>2020</t>
    </r>
  </si>
  <si>
    <t>UNESCO UIS data</t>
  </si>
  <si>
    <t>Out-of-school rate lower secondary</t>
  </si>
  <si>
    <t>Out-of-school rate for adolescents of lower secondary school age, both sexes (%)</t>
  </si>
  <si>
    <t>Proportion of children in the official lower secondary school age range who are not enrolled in the lower secondary level of education. The number of students of the official lower secondary school age enrolled in the lower secondary level of education is subtracted from the total population of the same age. The result is expressed as a percentage of the population of the official lower secondary. The official age groups for the lower secondary level of education are used in the indicator calculation.</t>
  </si>
  <si>
    <r>
      <rPr>
        <sz val="10"/>
        <color theme="5" tint="-0.249977111117893"/>
        <rFont val="Calibri"/>
        <family val="2"/>
        <scheme val="minor"/>
      </rPr>
      <t>2014-</t>
    </r>
    <r>
      <rPr>
        <sz val="10"/>
        <color theme="1"/>
        <rFont val="Calibri"/>
        <family val="2"/>
        <scheme val="minor"/>
      </rPr>
      <t>2019</t>
    </r>
  </si>
  <si>
    <t>Youth literacy rate</t>
  </si>
  <si>
    <t xml:space="preserve">Youth literacy rate, population 15-24 years, both sexes </t>
  </si>
  <si>
    <t>The youth literacy rate is defined by the percentage of the population aged 15 to 24 years that can read and write. It is typically measured according to the ability to comprehend a short simple statement on everyday life. Generally, literacy also encompasses numeracy, and measurement may incorporate a simple assessment of arithmetic ability. The literacy rate should be distinguished from functional literacy, a more comprehensive measure of literacy assessed on a continuum in which multiple proficiency levels can be determined</t>
  </si>
  <si>
    <t>4.6.2</t>
  </si>
  <si>
    <t>Education expenditure</t>
  </si>
  <si>
    <t>Government expenditure on education, total (% of GDP)</t>
  </si>
  <si>
    <t>The percentage of government expenditure on education to GDP is useful to compare education expenditure between countries and/or over time in relation to the size of their economy; A high percentage to GDP suggests a high priority for education and a capacity of raising revenues for public spending. Note that government expenditure appears lower in some countries where the private sector and/or households have a large share in total funding for education.</t>
  </si>
  <si>
    <t>UNESCO Institute for Statistics, redistributed by World Bank WDI.</t>
  </si>
  <si>
    <t>2015-2019</t>
  </si>
  <si>
    <t>World Bank WDI SE.XPD.TOTL.GD.ZS</t>
  </si>
  <si>
    <t>Water, sanitation, and hygiene (WASH)</t>
  </si>
  <si>
    <t>Drinking water service level</t>
  </si>
  <si>
    <t>At least basic drinking water</t>
  </si>
  <si>
    <t>Proportion of households using drinking water from an improved source, provided collection time is not more than 30 minutes for a roundtrip including queuing</t>
  </si>
  <si>
    <t>Proportion of households using drinking water from an improved source, provided collection time is not more than 30 minutes for a roundtrip including queuing.</t>
  </si>
  <si>
    <t>WHO/UNICEF Joint Monitoring Programme (JMP) for Water Supply, Sanitation and Hygiene</t>
  </si>
  <si>
    <t>6.1.1</t>
  </si>
  <si>
    <t>2015-2020</t>
  </si>
  <si>
    <t>washdata.org</t>
  </si>
  <si>
    <t>Limited drinking water</t>
  </si>
  <si>
    <t>Proportion of households using drinking water from an improved source for which collection time exceeds 30 minutes for a roundtrip including queuing</t>
  </si>
  <si>
    <t>Proportion of households using drinking water from an improved source for which collection time exceeds 30 minutes for a roundtrip including queuing.</t>
  </si>
  <si>
    <t>Unimproved drinking water source</t>
  </si>
  <si>
    <t>Proportion of households using drinking water from an unprotected dug well or unprotected spring</t>
  </si>
  <si>
    <t>Surface water</t>
  </si>
  <si>
    <t>Proportion of households using drinking water directly from a river, dam, lake, pond, stream, canal or irrigation canal</t>
  </si>
  <si>
    <t>Proportion of households using drinking water directly from a river, dam, lake, pond, stream, canal or irrigation canal.</t>
  </si>
  <si>
    <t>Drinking water service level score</t>
  </si>
  <si>
    <t>The drinking water service level is a composite indicator. It is calculated based on a weighted average of the four national level indicators of drinking water service levels collected by the Joint Monitoring Programme (JMP). The weight of each indicator in the final score is defined by the level of deprivation as per the formula: (At least basic drinking water * 1) + (Limited drinking water * 2) + (Unimproved drinking water source * 3) + (Surface water * 4).</t>
  </si>
  <si>
    <t>Households with different levels of drinking water service are affected differently by water scarcity</t>
  </si>
  <si>
    <t>WHO/UNICEF Joint Monitoring Programme (JMP) for Water Supply, Sanitation and Hygiene (washdata.org)</t>
  </si>
  <si>
    <t>Basic handwashing facilities</t>
  </si>
  <si>
    <t>People with basic handwashing facilities including soap and water (% of population)</t>
  </si>
  <si>
    <t>The percentage of people living in households that have a handwashing facility with soap and water available on the premises. Handwashing facilities may be fixed or mobile and include a sink with tap water, buckets with taps, tippy-taps, and jugs or basins designated for handwashing. Soap includes bar soap, liquid soap, powder detergent, and soapy water but does not include ash, soil, sand or other handwashing agents.</t>
  </si>
  <si>
    <t>WHO/UNICEF Joint Monitoring Programme (JMP) for Water Supply, Sanitation and Hygiene (washdata.org), redistributed by the World Bank WDI database.</t>
  </si>
  <si>
    <t>6.1.2</t>
  </si>
  <si>
    <r>
      <rPr>
        <sz val="10"/>
        <color theme="5" tint="-0.249977111117893"/>
        <rFont val="Calibri"/>
        <family val="2"/>
        <scheme val="minor"/>
      </rPr>
      <t>2014</t>
    </r>
    <r>
      <rPr>
        <sz val="10"/>
        <color theme="1"/>
        <rFont val="Calibri"/>
        <family val="2"/>
        <scheme val="minor"/>
      </rPr>
      <t>-2017</t>
    </r>
  </si>
  <si>
    <t>World Bank WDI SH.STA.HYGN.ZS</t>
  </si>
  <si>
    <t>Poverty and inequality</t>
  </si>
  <si>
    <t xml:space="preserve">Poverty headcount ratio </t>
  </si>
  <si>
    <t>Poverty headcount ratio at national poverty lines (% of population)</t>
  </si>
  <si>
    <t>National poverty headcount ratio is the percentage of the population living below the national poverty line(s). National estimates are based on population-weighted subgroup estimates from household surveys. For economies for which the data are from EU-SILC, the reported year is the income reference year, which is the year before the survey year.</t>
  </si>
  <si>
    <t>World Bank, Global Poverty Working Group. Data are compiled from official government sources or are computed by World Bank staff using national (i.e. country–specific) poverty lines.</t>
  </si>
  <si>
    <r>
      <rPr>
        <sz val="10"/>
        <color theme="5" tint="-0.249977111117893"/>
        <rFont val="Calibri"/>
        <family val="2"/>
        <scheme val="minor"/>
      </rPr>
      <t>2014</t>
    </r>
    <r>
      <rPr>
        <sz val="10"/>
        <color theme="1"/>
        <rFont val="Calibri"/>
        <family val="2"/>
        <scheme val="minor"/>
      </rPr>
      <t>-2019</t>
    </r>
  </si>
  <si>
    <t>World Bank WDI SI.POV.NAHC</t>
  </si>
  <si>
    <t>GINI Index</t>
  </si>
  <si>
    <t>Gini index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t>
  </si>
  <si>
    <t xml:space="preserve">World Bank, Development Research Group. Data are based on primary household survey data obtained from government statistical agencies and World Bank country departments. </t>
  </si>
  <si>
    <r>
      <rPr>
        <sz val="10"/>
        <color theme="5" tint="-0.249977111117893"/>
        <rFont val="Calibri"/>
        <family val="2"/>
        <scheme val="minor"/>
      </rPr>
      <t>2014</t>
    </r>
    <r>
      <rPr>
        <sz val="10"/>
        <color theme="1"/>
        <rFont val="Calibri"/>
        <family val="2"/>
        <scheme val="minor"/>
      </rPr>
      <t>-2018</t>
    </r>
  </si>
  <si>
    <t>World Bank WDI SI.POV.GINI</t>
  </si>
  <si>
    <t xml:space="preserve">Gini coefficients are not unique. It is possible for two different Lorenz curves to give rise to the same Gini coefficient. Furthermore, it is possible for the Gini coefficient of a developing country to rise (due to increasing inequality of income) while the number of people in absolute poverty decreases. 
Data are not strictly comparable across countries or even across years within a country. </t>
  </si>
  <si>
    <t>Mobile cellular subscriptions</t>
  </si>
  <si>
    <t>Mobile cellular subscriptions (per 100 people)</t>
  </si>
  <si>
    <t>Mobile cellular subscriptions (per 100 people) indicator is derived by all mobile subscriptions divided by the country's population and multiplied by 100. Mobile cellular telephone subscriptions are subscriptions to a public mobile telephone service that provide access to the PSTN using cellular technology.</t>
  </si>
  <si>
    <t>International Telecommunication Union (ITU) World Telecommunication/ICT Indicators Database, redistributed by the World Bank WDI database.</t>
  </si>
  <si>
    <t>5.b</t>
  </si>
  <si>
    <t>per 100 people</t>
  </si>
  <si>
    <t>World Bank WDI IT.CEL.SETS.P2</t>
  </si>
  <si>
    <t xml:space="preserve">The indicator gives a general idea of access. Ideally, statistics on telecommunications (and other information and communications technologies) should be compiled for three measures: subscriptions, access, and use. Data are not always strictly comparable between years and countries. The quality of data varies among reporting countries as a result of differences in regulations covering data provision and availability. </t>
  </si>
  <si>
    <t>Electricity access</t>
  </si>
  <si>
    <t>Proportion of population with access to electricity, all area (%)</t>
  </si>
  <si>
    <t>Proportion of population with access to electricity is the percentage of population with access to electricity.</t>
  </si>
  <si>
    <t>World Bank Group, through the Global SDG Indicators Database.</t>
  </si>
  <si>
    <t>7.1</t>
  </si>
  <si>
    <t>7.1.1</t>
  </si>
  <si>
    <t>Access rates are only considered if the primary source of lighting is the local electricity provider, solar systems, mini-grids and stand-alone systems. Sources such as generators, candles, batteries, etc., are not considered due to their limited working capacities and since they are usually kept as backup sources for lighting.</t>
  </si>
  <si>
    <t>Social protection and economic empowerment | Social safety nets</t>
  </si>
  <si>
    <t>Child cash benefits</t>
  </si>
  <si>
    <t>Proportion of children/households receiving child/family cash benefit, both sexes combined (%)</t>
  </si>
  <si>
    <t>Proportion of children covered by social protection benefits: ratio of children/households receiving child or family cash benefits to the total number of children/households with children. 
The indicator reflects the proportion of children effectively covered by a social protection system, including social protection floors. Effective coverage of social protection is measured by the number of people who are either actively contributing to a social insurance scheme or receiving benefits (contributory or non-contributory).</t>
  </si>
  <si>
    <t>ILO, through the Global SDG Indicators Database.</t>
  </si>
  <si>
    <t>1.3.1</t>
  </si>
  <si>
    <t>2016-2019</t>
  </si>
  <si>
    <t>SSN spending</t>
  </si>
  <si>
    <t>Annual SSN spending, total (as % of GDP)</t>
  </si>
  <si>
    <t>Total annual spending on social safety nets includes spending on conditional and unconditional cash transfers, social pension, school feeding, public works, food and in-kind, fee waivers and other social assistance. The total annual spending is expressed as percentage of GDP.</t>
  </si>
  <si>
    <t>World Bank ASPIRE (Atlas of Social Protection: Indicators of Resilience and Equity)</t>
  </si>
  <si>
    <r>
      <rPr>
        <sz val="10"/>
        <color theme="5" tint="-0.249977111117893"/>
        <rFont val="Calibri"/>
        <family val="2"/>
        <scheme val="minor"/>
      </rPr>
      <t>2010-</t>
    </r>
    <r>
      <rPr>
        <sz val="10"/>
        <color theme="1"/>
        <rFont val="Calibri"/>
        <family val="2"/>
        <scheme val="minor"/>
      </rPr>
      <t>2019</t>
    </r>
  </si>
  <si>
    <t>World Bank ASPIRE Social Expenditure indicators</t>
  </si>
  <si>
    <t>Social protection and economic empowerment | Financial inclusion</t>
  </si>
  <si>
    <t>Lacking emergency funds</t>
  </si>
  <si>
    <t>Coming up with emergency funds: not possible (% age 15+)</t>
  </si>
  <si>
    <t>The percentage of respondents who report that in case of an emergency it is not possible for them to come up with 1/20 of gross national income (GNI) per capita in local currency within the next month.</t>
  </si>
  <si>
    <t>World Bank Global Findex database</t>
  </si>
  <si>
    <t>% age 15+</t>
  </si>
  <si>
    <t>World Bank, Global Financial Inclusion (Findex) database</t>
  </si>
  <si>
    <t>Access to money services</t>
  </si>
  <si>
    <t>The percentage of adults (ages 15+) who report having an account (by themselves or together with someone else) at a bank or another type of financial institution or personally using a mobile money service in the past 12 months.</t>
  </si>
  <si>
    <t>Immunization</t>
  </si>
  <si>
    <t>Social safety nets</t>
  </si>
  <si>
    <t>Financial inclusion</t>
  </si>
  <si>
    <t>Social protection</t>
  </si>
  <si>
    <t>Nutrition</t>
  </si>
  <si>
    <t>WASH</t>
  </si>
  <si>
    <t>Governance</t>
  </si>
  <si>
    <t>Displacement and affected people</t>
  </si>
  <si>
    <t>Common</t>
  </si>
  <si>
    <t>Population</t>
  </si>
  <si>
    <t>Total population WPP</t>
  </si>
  <si>
    <t>Total population, both sexes combined</t>
  </si>
  <si>
    <t>De facto population in a country as of 1 July of the year indicated. Standard estimates from the medium variant of World Population Prospects 2019</t>
  </si>
  <si>
    <t>UN World Population Prospects</t>
  </si>
  <si>
    <t>WPP Data Query</t>
  </si>
  <si>
    <t>United Nations, Department of Economic and Social Affairs, Population Division (2019). World Population Prospects 2019, custom data acquired via website.</t>
  </si>
  <si>
    <t>Children U18 WPP (%)</t>
  </si>
  <si>
    <t>Percentage of child population under 18, both sexes combined</t>
  </si>
  <si>
    <t>Proportion of population under 18 from the medium variant of World Population Prospects 2019</t>
  </si>
  <si>
    <t>U20_T</t>
  </si>
  <si>
    <t>Children U20 WPP (N)</t>
  </si>
  <si>
    <t>Number of people under 20, both sexes combined</t>
  </si>
  <si>
    <t>Number of people under 20 from the medium variant of World Population Prospects 2019</t>
  </si>
  <si>
    <t>Total population GPW</t>
  </si>
  <si>
    <t>Total population counts adjusted to match the 2020 estimates of the 2015 Revision of UN World Population Prospects Country totals</t>
  </si>
  <si>
    <t>CIESIN | Gridded Population of the World</t>
  </si>
  <si>
    <t>Children U18 GPW</t>
  </si>
  <si>
    <t>Child population under 18, both sexes combined</t>
  </si>
  <si>
    <t>Calculated indicator</t>
  </si>
  <si>
    <t>CIESIN | Gridded Population of the World, UN World Population Prospects</t>
  </si>
  <si>
    <t>Missing data values</t>
  </si>
  <si>
    <t>% Missing data values</t>
  </si>
  <si>
    <t>AND</t>
  </si>
  <si>
    <t>AIA</t>
  </si>
  <si>
    <t>ATG</t>
  </si>
  <si>
    <t>BHS</t>
  </si>
  <si>
    <t>BRB</t>
  </si>
  <si>
    <t>VGB</t>
  </si>
  <si>
    <t>CPV</t>
  </si>
  <si>
    <t>COM</t>
  </si>
  <si>
    <t>COK</t>
  </si>
  <si>
    <t>DMA</t>
  </si>
  <si>
    <t>FJI</t>
  </si>
  <si>
    <t>GRD</t>
  </si>
  <si>
    <t>VAT</t>
  </si>
  <si>
    <t>JAM</t>
  </si>
  <si>
    <t>KIR</t>
  </si>
  <si>
    <t>MDV</t>
  </si>
  <si>
    <t>MHL</t>
  </si>
  <si>
    <t>MUS</t>
  </si>
  <si>
    <t>FSM</t>
  </si>
  <si>
    <t>MCO</t>
  </si>
  <si>
    <t>MSR</t>
  </si>
  <si>
    <t>NRU</t>
  </si>
  <si>
    <t>NIU</t>
  </si>
  <si>
    <t>PLW</t>
  </si>
  <si>
    <t>KNA</t>
  </si>
  <si>
    <t>LCA</t>
  </si>
  <si>
    <t>VCT</t>
  </si>
  <si>
    <t>WSM</t>
  </si>
  <si>
    <t>SMR</t>
  </si>
  <si>
    <t>STP</t>
  </si>
  <si>
    <t>SYC</t>
  </si>
  <si>
    <t>SGP</t>
  </si>
  <si>
    <t>TLS</t>
  </si>
  <si>
    <t>TKL</t>
  </si>
  <si>
    <t>TON</t>
  </si>
  <si>
    <t>TTO</t>
  </si>
  <si>
    <t>TCA</t>
  </si>
  <si>
    <t>TUV</t>
  </si>
  <si>
    <t>VUT</t>
  </si>
  <si>
    <t>Country coverage</t>
  </si>
  <si>
    <t># Components missing</t>
  </si>
  <si>
    <t>Andorra</t>
  </si>
  <si>
    <t>Anguilla</t>
  </si>
  <si>
    <t>Antigua and Barbuda</t>
  </si>
  <si>
    <t>Bahamas</t>
  </si>
  <si>
    <t>Barbados</t>
  </si>
  <si>
    <t>British Virgin Islands</t>
  </si>
  <si>
    <t>Cabo Verde</t>
  </si>
  <si>
    <t>Comoros</t>
  </si>
  <si>
    <t>Cook Islands</t>
  </si>
  <si>
    <t>Dominica</t>
  </si>
  <si>
    <t>Fiji</t>
  </si>
  <si>
    <t>Grenada</t>
  </si>
  <si>
    <t>Holy See</t>
  </si>
  <si>
    <t>Jamaica</t>
  </si>
  <si>
    <t>Kiribati</t>
  </si>
  <si>
    <t>Maldives</t>
  </si>
  <si>
    <t>Marshall Islands</t>
  </si>
  <si>
    <t>Mauritius</t>
  </si>
  <si>
    <t>Micronesia (Federated States of)</t>
  </si>
  <si>
    <t>Monaco</t>
  </si>
  <si>
    <t>Montserrat</t>
  </si>
  <si>
    <t>Nauru</t>
  </si>
  <si>
    <t>Niue</t>
  </si>
  <si>
    <t>Palau</t>
  </si>
  <si>
    <t>Saint Kitts and Nevis</t>
  </si>
  <si>
    <t>Saint Lucia</t>
  </si>
  <si>
    <t>Saint Vincent and the Grenadines</t>
  </si>
  <si>
    <t>Samoa</t>
  </si>
  <si>
    <t>San Marino</t>
  </si>
  <si>
    <t>Sao Tome and Principe</t>
  </si>
  <si>
    <t>Seychelles</t>
  </si>
  <si>
    <t>Singapore</t>
  </si>
  <si>
    <t>Timor-Leste</t>
  </si>
  <si>
    <t>Tokelau</t>
  </si>
  <si>
    <t>Tonga</t>
  </si>
  <si>
    <t>Trinidad and Tobago</t>
  </si>
  <si>
    <t>Turks and Caicos Islands</t>
  </si>
  <si>
    <t>Tuvalu</t>
  </si>
  <si>
    <t>Vanuatu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</si>
</sst>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_(* \(#,##0\);_(* &quot;-&quot;??_);_(@_)"/>
  </numFmts>
  <fonts count="36">
    <font>
      <sz val="11"/>
      <color theme="1"/>
      <name val="Calibri"/>
      <family val="2"/>
      <scheme val="minor"/>
    </font>
    <font>
      <sz val="10"/>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sz val="10"/>
      <color theme="5" tint="-0.249977111117893"/>
      <name val="Calibri"/>
      <family val="2"/>
      <scheme val="minor"/>
    </font>
    <font>
      <sz val="8"/>
      <name val="Calibri"/>
      <family val="2"/>
      <scheme val="minor"/>
    </font>
    <font>
      <u/>
      <sz val="11"/>
      <color theme="10"/>
      <name val="Calibri"/>
      <family val="2"/>
      <scheme val="minor"/>
    </font>
    <font>
      <u/>
      <sz val="10"/>
      <color theme="10"/>
      <name val="Calibri"/>
      <family val="2"/>
      <scheme val="minor"/>
    </font>
    <font>
      <sz val="10"/>
      <color rgb="FFC00000"/>
      <name val="Calibri"/>
      <family val="2"/>
      <scheme val="minor"/>
    </font>
    <font>
      <sz val="11"/>
      <color rgb="FFC00000"/>
      <name val="Calibri"/>
      <family val="2"/>
      <scheme val="minor"/>
    </font>
    <font>
      <sz val="10"/>
      <color theme="1" tint="0.499984740745262"/>
      <name val="Calibri"/>
      <family val="2"/>
      <scheme val="minor"/>
    </font>
    <font>
      <sz val="10"/>
      <name val="Arial"/>
      <family val="2"/>
    </font>
    <font>
      <sz val="11"/>
      <color theme="1"/>
      <name val="Calibri"/>
      <family val="2"/>
      <scheme val="minor"/>
    </font>
    <font>
      <i/>
      <sz val="10"/>
      <color rgb="FF000000"/>
      <name val="Calibri"/>
      <family val="2"/>
      <scheme val="minor"/>
    </font>
    <font>
      <sz val="10"/>
      <color rgb="FFFF0000"/>
      <name val="Calibri"/>
      <family val="2"/>
      <scheme val="minor"/>
    </font>
    <font>
      <b/>
      <sz val="10"/>
      <name val="Calibri"/>
      <family val="2"/>
      <scheme val="minor"/>
    </font>
    <font>
      <sz val="9"/>
      <color indexed="81"/>
      <name val="Tahoma"/>
      <family val="2"/>
    </font>
    <font>
      <b/>
      <sz val="9"/>
      <color indexed="81"/>
      <name val="Tahoma"/>
      <family val="2"/>
    </font>
    <font>
      <i/>
      <sz val="10"/>
      <color theme="1"/>
      <name val="Calibri"/>
      <family val="2"/>
      <scheme val="minor"/>
    </font>
    <font>
      <i/>
      <sz val="10"/>
      <color rgb="FFC00000"/>
      <name val="Calibri"/>
      <family val="2"/>
      <scheme val="minor"/>
    </font>
    <font>
      <b/>
      <sz val="10"/>
      <color theme="1"/>
      <name val="Calibri"/>
      <family val="2"/>
      <scheme val="minor"/>
    </font>
    <font>
      <i/>
      <sz val="11"/>
      <color theme="1"/>
      <name val="Calibri"/>
      <family val="2"/>
      <scheme val="minor"/>
    </font>
    <font>
      <b/>
      <i/>
      <sz val="10"/>
      <name val="Calibri"/>
      <family val="2"/>
      <scheme val="minor"/>
    </font>
    <font>
      <b/>
      <i/>
      <sz val="10"/>
      <color theme="1"/>
      <name val="Calibri"/>
      <family val="2"/>
      <scheme val="minor"/>
    </font>
    <font>
      <i/>
      <sz val="10"/>
      <color rgb="FFC65911"/>
      <name val="Calibri"/>
      <family val="2"/>
      <scheme val="minor"/>
    </font>
    <font>
      <sz val="10"/>
      <color rgb="FF000000"/>
      <name val="Calibri"/>
      <family val="2"/>
    </font>
    <font>
      <sz val="10"/>
      <name val="Calibri"/>
      <family val="2"/>
    </font>
    <font>
      <b/>
      <sz val="11"/>
      <color theme="1"/>
      <name val="Calibri"/>
      <family val="2"/>
      <scheme val="minor"/>
    </font>
    <font>
      <b/>
      <u/>
      <sz val="11"/>
      <color rgb="FF0070C0"/>
      <name val="Calibri"/>
      <family val="2"/>
      <scheme val="minor"/>
    </font>
    <font>
      <b/>
      <u/>
      <sz val="11"/>
      <color theme="0"/>
      <name val="Calibri"/>
      <family val="2"/>
      <scheme val="minor"/>
    </font>
    <font>
      <sz val="10"/>
      <color theme="2" tint="-0.499984740745262"/>
      <name val="Calibri"/>
      <family val="2"/>
      <scheme val="minor"/>
    </font>
    <font>
      <sz val="11"/>
      <color theme="1" tint="0.499984740745262"/>
      <name val="Calibri"/>
      <family val="2"/>
      <scheme val="minor"/>
    </font>
    <font>
      <b/>
      <sz val="10"/>
      <color rgb="FF000000"/>
      <name val="Calibri"/>
      <family val="2"/>
    </font>
    <font>
      <i/>
      <sz val="10"/>
      <name val="Calibri"/>
      <family val="2"/>
      <scheme val="minor"/>
    </font>
    <font>
      <sz val="9"/>
      <color theme="1"/>
      <name val="Arial Narrow"/>
      <family val="2"/>
    </font>
  </fonts>
  <fills count="33">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D9F5FF"/>
        <bgColor indexed="64"/>
      </patternFill>
    </fill>
    <fill>
      <patternFill patternType="solid">
        <fgColor rgb="FFEFFBFF"/>
        <bgColor indexed="64"/>
      </patternFill>
    </fill>
    <fill>
      <patternFill patternType="solid">
        <fgColor rgb="FFABE9FF"/>
        <bgColor indexed="64"/>
      </patternFill>
    </fill>
    <fill>
      <patternFill patternType="solid">
        <fgColor rgb="FF85DFFF"/>
        <bgColor indexed="64"/>
      </patternFill>
    </fill>
    <fill>
      <patternFill patternType="solid">
        <fgColor rgb="FFFFFF00"/>
        <bgColor indexed="64"/>
      </patternFill>
    </fill>
    <fill>
      <patternFill patternType="solid">
        <fgColor rgb="FFB07AD8"/>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BDD7EE"/>
        <bgColor indexed="64"/>
      </patternFill>
    </fill>
    <fill>
      <patternFill patternType="solid">
        <fgColor rgb="FFDDEBF7"/>
        <bgColor indexed="64"/>
      </patternFill>
    </fill>
    <fill>
      <patternFill patternType="solid">
        <fgColor rgb="FFF4B432"/>
        <bgColor indexed="64"/>
      </patternFill>
    </fill>
    <fill>
      <patternFill patternType="solid">
        <fgColor rgb="FFF4B432"/>
        <bgColor rgb="FF000000"/>
      </patternFill>
    </fill>
    <fill>
      <patternFill patternType="solid">
        <fgColor rgb="FFFFF9E7"/>
        <bgColor rgb="FF000000"/>
      </patternFill>
    </fill>
    <fill>
      <patternFill patternType="solid">
        <fgColor rgb="FFFFF9E7"/>
        <bgColor indexed="64"/>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7030A0"/>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7"/>
        <bgColor indexed="64"/>
      </patternFill>
    </fill>
    <fill>
      <patternFill patternType="solid">
        <fgColor rgb="FFC1EFFF"/>
        <bgColor indexed="64"/>
      </patternFill>
    </fill>
    <fill>
      <patternFill patternType="solid">
        <fgColor rgb="FFF4B084"/>
        <bgColor rgb="FF000000"/>
      </patternFill>
    </fill>
    <fill>
      <patternFill patternType="solid">
        <fgColor rgb="FF85DFFF"/>
        <bgColor rgb="FF000000"/>
      </patternFill>
    </fill>
    <fill>
      <patternFill patternType="solid">
        <fgColor rgb="FFD7C3DE"/>
        <bgColor rgb="FF000000"/>
      </patternFill>
    </fill>
    <fill>
      <patternFill patternType="solid">
        <fgColor theme="9" tint="0.79998168889431442"/>
        <bgColor indexed="64"/>
      </patternFill>
    </fill>
  </fills>
  <borders count="17">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249977111117893"/>
      </left>
      <right style="thin">
        <color theme="0" tint="-0.249977111117893"/>
      </right>
      <top style="thin">
        <color theme="0" tint="-0.249977111117893"/>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AEAAAA"/>
      </left>
      <right style="thin">
        <color rgb="FFAEAAAA"/>
      </right>
      <top style="thin">
        <color rgb="FFAEAAAA"/>
      </top>
      <bottom style="thin">
        <color rgb="FFAEAAAA"/>
      </bottom>
      <diagonal/>
    </border>
  </borders>
  <cellStyleXfs count="5">
    <xf numFmtId="0" fontId="0" fillId="0" borderId="0"/>
    <xf numFmtId="0" fontId="7" fillId="0" borderId="0" applyNumberFormat="0" applyFill="0" applyBorder="0" applyAlignment="0" applyProtection="0"/>
    <xf numFmtId="0" fontId="12" fillId="0" borderId="0"/>
    <xf numFmtId="164" fontId="13" fillId="0" borderId="0" applyFont="0" applyFill="0" applyBorder="0" applyAlignment="0" applyProtection="0"/>
    <xf numFmtId="9" fontId="13" fillId="0" borderId="0" applyFont="0" applyFill="0" applyBorder="0" applyAlignment="0" applyProtection="0"/>
  </cellStyleXfs>
  <cellXfs count="206">
    <xf numFmtId="0" fontId="0" fillId="0" borderId="0" xfId="0"/>
    <xf numFmtId="0" fontId="1" fillId="0" borderId="0" xfId="0" applyFont="1"/>
    <xf numFmtId="0" fontId="2" fillId="0" borderId="0" xfId="0" applyFont="1"/>
    <xf numFmtId="0" fontId="0" fillId="0" borderId="0" xfId="0" applyAlignment="1">
      <alignment vertical="top"/>
    </xf>
    <xf numFmtId="0" fontId="0" fillId="0" borderId="0" xfId="0" applyAlignment="1">
      <alignment vertical="top" wrapText="1"/>
    </xf>
    <xf numFmtId="0" fontId="3" fillId="0" borderId="0" xfId="0" applyFont="1"/>
    <xf numFmtId="0" fontId="4" fillId="0" borderId="0" xfId="0" applyFont="1" applyAlignment="1">
      <alignment vertical="top" wrapText="1"/>
    </xf>
    <xf numFmtId="0" fontId="4"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wrapText="1"/>
    </xf>
    <xf numFmtId="0" fontId="3" fillId="0" borderId="0" xfId="0" applyFont="1" applyAlignment="1">
      <alignment horizontal="right"/>
    </xf>
    <xf numFmtId="0" fontId="2" fillId="2" borderId="0" xfId="0" applyFont="1" applyFill="1" applyAlignment="1">
      <alignment vertical="top" wrapText="1"/>
    </xf>
    <xf numFmtId="0" fontId="2" fillId="2" borderId="0" xfId="0" applyFont="1" applyFill="1" applyAlignment="1">
      <alignment wrapText="1"/>
    </xf>
    <xf numFmtId="2" fontId="3" fillId="0" borderId="0" xfId="0" applyNumberFormat="1" applyFont="1" applyAlignment="1">
      <alignment horizontal="right"/>
    </xf>
    <xf numFmtId="165" fontId="3" fillId="0" borderId="0" xfId="0" applyNumberFormat="1" applyFont="1" applyAlignment="1">
      <alignment horizontal="right"/>
    </xf>
    <xf numFmtId="0" fontId="3" fillId="0" borderId="0" xfId="0" applyFont="1" applyAlignment="1">
      <alignment vertical="top"/>
    </xf>
    <xf numFmtId="0" fontId="2" fillId="2" borderId="0" xfId="0" applyFont="1" applyFill="1" applyAlignment="1">
      <alignment horizontal="left" vertical="top" wrapText="1"/>
    </xf>
    <xf numFmtId="0" fontId="0" fillId="3" borderId="0" xfId="0" applyFill="1"/>
    <xf numFmtId="0" fontId="3" fillId="3" borderId="0" xfId="0" applyFont="1" applyFill="1"/>
    <xf numFmtId="0" fontId="2" fillId="4" borderId="0" xfId="0" applyFont="1" applyFill="1" applyAlignment="1">
      <alignment vertical="top" wrapText="1"/>
    </xf>
    <xf numFmtId="0" fontId="2"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center" wrapText="1"/>
    </xf>
    <xf numFmtId="0" fontId="2" fillId="0" borderId="0" xfId="0" applyFont="1" applyAlignment="1">
      <alignment horizontal="center" vertical="top" wrapText="1"/>
    </xf>
    <xf numFmtId="0" fontId="11" fillId="6" borderId="0" xfId="0" applyFont="1" applyFill="1" applyAlignment="1">
      <alignment horizontal="center" vertical="center"/>
    </xf>
    <xf numFmtId="0" fontId="11" fillId="6" borderId="0" xfId="0" applyFont="1" applyFill="1" applyAlignment="1">
      <alignment horizontal="right" vertical="center"/>
    </xf>
    <xf numFmtId="0" fontId="3" fillId="0" borderId="0" xfId="0" applyFont="1" applyAlignment="1">
      <alignment horizontal="center" vertical="center"/>
    </xf>
    <xf numFmtId="0" fontId="1" fillId="0" borderId="0" xfId="0" applyFont="1" applyAlignment="1">
      <alignment vertical="center"/>
    </xf>
    <xf numFmtId="0" fontId="2" fillId="8" borderId="0" xfId="0" applyFont="1" applyFill="1" applyAlignment="1">
      <alignment vertical="top" wrapText="1"/>
    </xf>
    <xf numFmtId="2" fontId="3" fillId="8" borderId="0" xfId="0" applyNumberFormat="1" applyFont="1" applyFill="1" applyAlignment="1">
      <alignment horizontal="right"/>
    </xf>
    <xf numFmtId="0" fontId="3" fillId="0" borderId="0" xfId="0" applyFont="1" applyAlignment="1">
      <alignment horizontal="left"/>
    </xf>
    <xf numFmtId="0" fontId="3" fillId="8" borderId="0" xfId="0" applyFont="1" applyFill="1"/>
    <xf numFmtId="9" fontId="11" fillId="6" borderId="0" xfId="4" applyFont="1" applyFill="1" applyAlignment="1">
      <alignment horizontal="center" vertical="center"/>
    </xf>
    <xf numFmtId="0" fontId="3" fillId="8" borderId="0" xfId="0" applyFont="1" applyFill="1" applyAlignment="1">
      <alignment horizontal="center" vertical="center"/>
    </xf>
    <xf numFmtId="0" fontId="2" fillId="9" borderId="0" xfId="0" applyFont="1" applyFill="1" applyAlignment="1">
      <alignment vertical="top" wrapText="1"/>
    </xf>
    <xf numFmtId="0" fontId="3" fillId="9" borderId="0" xfId="0" applyFont="1" applyFill="1" applyAlignment="1">
      <alignment horizontal="center" vertical="center"/>
    </xf>
    <xf numFmtId="0" fontId="2" fillId="10" borderId="0" xfId="0" applyFont="1" applyFill="1" applyAlignment="1">
      <alignment vertical="top" wrapText="1"/>
    </xf>
    <xf numFmtId="0" fontId="3" fillId="10" borderId="0" xfId="0" applyFont="1" applyFill="1" applyAlignment="1">
      <alignment horizontal="center" vertical="center"/>
    </xf>
    <xf numFmtId="0" fontId="2" fillId="11" borderId="0" xfId="0" applyFont="1" applyFill="1" applyAlignment="1">
      <alignment vertical="top" wrapText="1"/>
    </xf>
    <xf numFmtId="0" fontId="2" fillId="0" borderId="0" xfId="0" applyFont="1" applyAlignment="1">
      <alignment horizontal="right"/>
    </xf>
    <xf numFmtId="0" fontId="3"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right" vertical="center"/>
    </xf>
    <xf numFmtId="0" fontId="3" fillId="0" borderId="0" xfId="0" applyFont="1" applyAlignment="1">
      <alignment wrapText="1"/>
    </xf>
    <xf numFmtId="0" fontId="0" fillId="0" borderId="0" xfId="0" applyAlignment="1">
      <alignment horizontal="center"/>
    </xf>
    <xf numFmtId="0" fontId="22" fillId="0" borderId="0" xfId="0" applyFont="1" applyAlignment="1">
      <alignment horizontal="center"/>
    </xf>
    <xf numFmtId="0" fontId="3" fillId="0" borderId="1" xfId="0" applyFont="1" applyBorder="1"/>
    <xf numFmtId="0" fontId="1" fillId="0" borderId="1" xfId="0" applyFont="1" applyBorder="1"/>
    <xf numFmtId="0" fontId="2" fillId="0" borderId="1" xfId="0" applyFont="1" applyBorder="1"/>
    <xf numFmtId="0" fontId="23" fillId="0" borderId="1" xfId="0" applyFont="1" applyBorder="1" applyAlignment="1">
      <alignment horizontal="center" textRotation="90" wrapText="1"/>
    </xf>
    <xf numFmtId="0" fontId="24" fillId="0" borderId="1" xfId="0" applyFont="1" applyBorder="1" applyAlignment="1">
      <alignment horizontal="center"/>
    </xf>
    <xf numFmtId="0" fontId="3" fillId="0" borderId="1" xfId="0" applyFont="1" applyBorder="1" applyAlignment="1">
      <alignment wrapText="1"/>
    </xf>
    <xf numFmtId="0" fontId="9" fillId="2" borderId="0" xfId="0" applyFont="1" applyFill="1" applyAlignment="1">
      <alignment horizontal="right"/>
    </xf>
    <xf numFmtId="0" fontId="16" fillId="13" borderId="1" xfId="0" applyFont="1" applyFill="1" applyBorder="1" applyAlignment="1">
      <alignment horizontal="center" textRotation="90" wrapText="1"/>
    </xf>
    <xf numFmtId="0" fontId="3" fillId="7" borderId="1" xfId="0" applyFont="1" applyFill="1" applyBorder="1" applyAlignment="1">
      <alignment horizontal="center" textRotation="90" wrapText="1"/>
    </xf>
    <xf numFmtId="0" fontId="3" fillId="7" borderId="1" xfId="0" applyFont="1" applyFill="1" applyBorder="1" applyAlignment="1">
      <alignment horizontal="center"/>
    </xf>
    <xf numFmtId="0" fontId="21" fillId="18" borderId="1" xfId="0" applyFont="1" applyFill="1" applyBorder="1" applyAlignment="1">
      <alignment horizontal="center" textRotation="90" wrapText="1"/>
    </xf>
    <xf numFmtId="0" fontId="25" fillId="0" borderId="1" xfId="0" applyFont="1" applyBorder="1" applyAlignment="1">
      <alignment horizontal="center" textRotation="90" wrapText="1"/>
    </xf>
    <xf numFmtId="0" fontId="25" fillId="0" borderId="1" xfId="0" applyFont="1" applyBorder="1" applyAlignment="1">
      <alignment horizontal="center"/>
    </xf>
    <xf numFmtId="0" fontId="19" fillId="0" borderId="2" xfId="0" applyFont="1" applyBorder="1" applyAlignment="1">
      <alignment vertical="top" wrapText="1"/>
    </xf>
    <xf numFmtId="0" fontId="19" fillId="0" borderId="2" xfId="0" applyFont="1" applyBorder="1" applyAlignment="1">
      <alignment horizontal="left" vertical="top" wrapText="1"/>
    </xf>
    <xf numFmtId="0" fontId="2" fillId="0" borderId="3" xfId="0" applyFont="1" applyBorder="1" applyAlignment="1">
      <alignment vertical="top" wrapText="1"/>
    </xf>
    <xf numFmtId="0" fontId="1" fillId="14" borderId="3" xfId="0" applyFont="1" applyFill="1" applyBorder="1" applyAlignment="1">
      <alignment horizontal="left" vertical="top" wrapText="1"/>
    </xf>
    <xf numFmtId="0" fontId="3" fillId="0" borderId="3" xfId="0" applyFont="1" applyBorder="1" applyAlignment="1">
      <alignment vertical="top" wrapText="1"/>
    </xf>
    <xf numFmtId="0" fontId="2" fillId="2" borderId="3" xfId="0" applyFont="1" applyFill="1" applyBorder="1" applyAlignment="1">
      <alignment vertical="top" wrapText="1"/>
    </xf>
    <xf numFmtId="0" fontId="2" fillId="0" borderId="3" xfId="0" applyFont="1" applyBorder="1" applyAlignment="1">
      <alignment horizontal="left" vertical="top" wrapText="1"/>
    </xf>
    <xf numFmtId="0" fontId="3" fillId="0" borderId="3" xfId="0" applyFont="1" applyBorder="1" applyAlignment="1">
      <alignment horizontal="right" vertical="top" wrapText="1"/>
    </xf>
    <xf numFmtId="0" fontId="3" fillId="0" borderId="3" xfId="0" applyFont="1" applyBorder="1" applyAlignment="1">
      <alignment horizontal="left" vertical="top" wrapText="1"/>
    </xf>
    <xf numFmtId="0" fontId="8" fillId="0" borderId="3" xfId="1" applyFont="1" applyBorder="1" applyAlignment="1">
      <alignment vertical="top" wrapText="1"/>
    </xf>
    <xf numFmtId="0" fontId="0" fillId="0" borderId="3" xfId="0" applyBorder="1" applyAlignment="1">
      <alignment vertical="top" wrapText="1"/>
    </xf>
    <xf numFmtId="0" fontId="1" fillId="0" borderId="3" xfId="0" applyFont="1" applyBorder="1" applyAlignment="1">
      <alignment vertical="top" wrapText="1"/>
    </xf>
    <xf numFmtId="0" fontId="9" fillId="2" borderId="3" xfId="0" applyFont="1" applyFill="1" applyBorder="1" applyAlignment="1">
      <alignment vertical="top" wrapText="1"/>
    </xf>
    <xf numFmtId="0" fontId="5" fillId="0" borderId="3" xfId="0" applyFont="1" applyBorder="1" applyAlignment="1">
      <alignment horizontal="right" vertical="top" wrapText="1"/>
    </xf>
    <xf numFmtId="0" fontId="8" fillId="0" borderId="3" xfId="1" applyFont="1" applyFill="1" applyBorder="1" applyAlignment="1">
      <alignment vertical="top" wrapText="1"/>
    </xf>
    <xf numFmtId="0" fontId="2" fillId="14" borderId="3" xfId="0" applyFont="1" applyFill="1" applyBorder="1" applyAlignment="1">
      <alignment vertical="top" wrapText="1"/>
    </xf>
    <xf numFmtId="0" fontId="8" fillId="0" borderId="3" xfId="1" applyFont="1" applyBorder="1" applyAlignment="1">
      <alignment horizontal="left" vertical="top" wrapText="1"/>
    </xf>
    <xf numFmtId="0" fontId="0" fillId="0" borderId="3" xfId="0" applyBorder="1"/>
    <xf numFmtId="0" fontId="2" fillId="4" borderId="3" xfId="0" applyFont="1" applyFill="1" applyBorder="1" applyAlignment="1">
      <alignment vertical="top" wrapText="1"/>
    </xf>
    <xf numFmtId="0" fontId="3" fillId="0" borderId="3" xfId="0" applyFont="1" applyBorder="1" applyAlignment="1">
      <alignment vertical="top"/>
    </xf>
    <xf numFmtId="0" fontId="14" fillId="2" borderId="3" xfId="0" applyFont="1" applyFill="1" applyBorder="1" applyAlignment="1">
      <alignment vertical="top" wrapText="1"/>
    </xf>
    <xf numFmtId="0" fontId="2" fillId="0" borderId="3" xfId="0" applyFont="1" applyBorder="1" applyAlignment="1">
      <alignment vertical="top"/>
    </xf>
    <xf numFmtId="0" fontId="2" fillId="2" borderId="3" xfId="0" applyFont="1" applyFill="1" applyBorder="1" applyAlignment="1">
      <alignment vertical="top"/>
    </xf>
    <xf numFmtId="0" fontId="2" fillId="0" borderId="3" xfId="0" applyFont="1" applyBorder="1" applyAlignment="1">
      <alignment horizontal="right" vertical="top"/>
    </xf>
    <xf numFmtId="0" fontId="2" fillId="0" borderId="3" xfId="0" applyFont="1" applyBorder="1" applyAlignment="1">
      <alignment horizontal="left" vertical="top"/>
    </xf>
    <xf numFmtId="0" fontId="9" fillId="4" borderId="3" xfId="0" applyFont="1" applyFill="1" applyBorder="1" applyAlignment="1">
      <alignment vertical="top" wrapText="1"/>
    </xf>
    <xf numFmtId="0" fontId="3" fillId="0" borderId="3" xfId="0" applyFont="1" applyBorder="1"/>
    <xf numFmtId="0" fontId="2" fillId="16" borderId="3" xfId="0" applyFont="1" applyFill="1" applyBorder="1" applyAlignment="1">
      <alignment vertical="top" wrapText="1"/>
    </xf>
    <xf numFmtId="0" fontId="2" fillId="15" borderId="3" xfId="0" applyFont="1" applyFill="1" applyBorder="1" applyAlignment="1">
      <alignment vertical="top" wrapText="1"/>
    </xf>
    <xf numFmtId="0" fontId="9" fillId="16" borderId="3" xfId="0" applyFont="1" applyFill="1" applyBorder="1" applyAlignment="1">
      <alignment vertical="top" wrapText="1"/>
    </xf>
    <xf numFmtId="0" fontId="9" fillId="14" borderId="3" xfId="0" applyFont="1" applyFill="1" applyBorder="1" applyAlignment="1">
      <alignment vertical="top" wrapText="1"/>
    </xf>
    <xf numFmtId="0" fontId="26" fillId="19" borderId="3" xfId="0" applyFont="1" applyFill="1" applyBorder="1" applyAlignment="1">
      <alignment vertical="top" wrapText="1"/>
    </xf>
    <xf numFmtId="0" fontId="19" fillId="0" borderId="3" xfId="0" applyFont="1" applyBorder="1" applyAlignment="1">
      <alignment vertical="top" wrapText="1"/>
    </xf>
    <xf numFmtId="0" fontId="3" fillId="2" borderId="3" xfId="0" applyFont="1" applyFill="1" applyBorder="1" applyAlignment="1">
      <alignment vertical="top" wrapText="1"/>
    </xf>
    <xf numFmtId="0" fontId="1" fillId="0" borderId="3" xfId="0" applyFont="1" applyBorder="1" applyAlignment="1">
      <alignment horizontal="left" vertical="top" wrapText="1"/>
    </xf>
    <xf numFmtId="0" fontId="26" fillId="20" borderId="3" xfId="0" applyFont="1" applyFill="1" applyBorder="1" applyAlignment="1">
      <alignment vertical="top"/>
    </xf>
    <xf numFmtId="0" fontId="3" fillId="18" borderId="3" xfId="0" applyFont="1" applyFill="1" applyBorder="1" applyAlignment="1">
      <alignment vertical="top"/>
    </xf>
    <xf numFmtId="0" fontId="26" fillId="20" borderId="3" xfId="0" applyFont="1" applyFill="1" applyBorder="1" applyAlignment="1">
      <alignment vertical="top" wrapText="1"/>
    </xf>
    <xf numFmtId="0" fontId="3" fillId="21" borderId="3" xfId="0" applyFont="1" applyFill="1" applyBorder="1" applyAlignment="1">
      <alignment vertical="top" wrapText="1"/>
    </xf>
    <xf numFmtId="0" fontId="1" fillId="21" borderId="3" xfId="0" applyFont="1" applyFill="1" applyBorder="1" applyAlignment="1">
      <alignment vertical="top" wrapText="1"/>
    </xf>
    <xf numFmtId="0" fontId="2" fillId="21" borderId="3" xfId="0" applyFont="1" applyFill="1" applyBorder="1" applyAlignment="1">
      <alignment horizontal="left" vertical="top" wrapText="1"/>
    </xf>
    <xf numFmtId="0" fontId="0" fillId="2" borderId="3" xfId="0" applyFill="1" applyBorder="1"/>
    <xf numFmtId="0" fontId="19" fillId="2" borderId="3" xfId="0" applyFont="1" applyFill="1" applyBorder="1" applyAlignment="1">
      <alignment vertical="top"/>
    </xf>
    <xf numFmtId="0" fontId="0" fillId="0" borderId="3" xfId="0" applyBorder="1" applyAlignment="1">
      <alignment vertical="top"/>
    </xf>
    <xf numFmtId="0" fontId="3" fillId="2" borderId="3" xfId="0" applyFont="1" applyFill="1" applyBorder="1" applyAlignment="1">
      <alignment vertical="top"/>
    </xf>
    <xf numFmtId="0" fontId="1" fillId="5" borderId="3" xfId="0" applyFont="1" applyFill="1" applyBorder="1" applyAlignment="1">
      <alignment horizontal="left" vertical="top" wrapText="1"/>
    </xf>
    <xf numFmtId="0" fontId="10" fillId="0" borderId="3" xfId="0" applyFont="1" applyBorder="1" applyAlignment="1">
      <alignment vertical="top"/>
    </xf>
    <xf numFmtId="0" fontId="1" fillId="2" borderId="3" xfId="0" applyFont="1" applyFill="1" applyBorder="1" applyAlignment="1">
      <alignment vertical="top" wrapText="1"/>
    </xf>
    <xf numFmtId="0" fontId="8" fillId="0" borderId="3" xfId="1" applyFont="1" applyFill="1" applyBorder="1" applyAlignment="1">
      <alignment vertical="top"/>
    </xf>
    <xf numFmtId="0" fontId="20" fillId="2" borderId="3" xfId="0" applyFont="1" applyFill="1" applyBorder="1" applyAlignment="1">
      <alignment vertical="top" wrapText="1"/>
    </xf>
    <xf numFmtId="0" fontId="2" fillId="17" borderId="3" xfId="0" applyFont="1" applyFill="1" applyBorder="1" applyAlignment="1">
      <alignment vertical="top" wrapText="1"/>
    </xf>
    <xf numFmtId="0" fontId="1" fillId="21" borderId="3" xfId="0" applyFont="1" applyFill="1" applyBorder="1" applyAlignment="1">
      <alignment horizontal="left" vertical="top" wrapText="1"/>
    </xf>
    <xf numFmtId="0" fontId="3" fillId="21" borderId="3" xfId="0" applyFont="1" applyFill="1" applyBorder="1" applyAlignment="1">
      <alignment vertical="top"/>
    </xf>
    <xf numFmtId="0" fontId="27" fillId="22" borderId="0" xfId="0" applyFont="1" applyFill="1" applyAlignment="1">
      <alignment vertical="top"/>
    </xf>
    <xf numFmtId="0" fontId="3" fillId="7" borderId="3" xfId="0" applyFont="1" applyFill="1" applyBorder="1" applyAlignment="1">
      <alignment vertical="top"/>
    </xf>
    <xf numFmtId="0" fontId="3" fillId="7" borderId="3" xfId="0" applyFont="1" applyFill="1" applyBorder="1" applyAlignment="1">
      <alignment vertical="top" wrapText="1"/>
    </xf>
    <xf numFmtId="0" fontId="27" fillId="22" borderId="0" xfId="0" applyFont="1" applyFill="1" applyAlignment="1">
      <alignment vertical="top" wrapText="1"/>
    </xf>
    <xf numFmtId="0" fontId="3" fillId="21" borderId="4" xfId="0" applyFont="1" applyFill="1" applyBorder="1" applyAlignment="1">
      <alignment vertical="top" wrapText="1"/>
    </xf>
    <xf numFmtId="0" fontId="3" fillId="18" borderId="5" xfId="0" applyFont="1" applyFill="1" applyBorder="1" applyAlignment="1">
      <alignment vertical="top"/>
    </xf>
    <xf numFmtId="0" fontId="3" fillId="0" borderId="5" xfId="0" applyFont="1" applyBorder="1" applyAlignment="1">
      <alignment vertical="top" wrapText="1"/>
    </xf>
    <xf numFmtId="0" fontId="3" fillId="21" borderId="6" xfId="0" applyFont="1" applyFill="1" applyBorder="1" applyAlignment="1">
      <alignment vertical="top" wrapText="1"/>
    </xf>
    <xf numFmtId="0" fontId="26" fillId="23" borderId="7" xfId="0" applyFont="1" applyFill="1" applyBorder="1" applyAlignment="1">
      <alignment vertical="top"/>
    </xf>
    <xf numFmtId="0" fontId="3" fillId="18" borderId="8" xfId="0" applyFont="1" applyFill="1" applyBorder="1" applyAlignment="1">
      <alignment vertical="top"/>
    </xf>
    <xf numFmtId="0" fontId="3" fillId="0" borderId="8" xfId="0" applyFont="1" applyBorder="1" applyAlignment="1">
      <alignment vertical="top" wrapText="1"/>
    </xf>
    <xf numFmtId="0" fontId="26" fillId="23" borderId="8" xfId="0" applyFont="1" applyFill="1" applyBorder="1" applyAlignment="1">
      <alignment vertical="top"/>
    </xf>
    <xf numFmtId="0" fontId="26" fillId="23" borderId="9" xfId="0" applyFont="1" applyFill="1" applyBorder="1" applyAlignment="1">
      <alignment vertical="top"/>
    </xf>
    <xf numFmtId="0" fontId="27" fillId="22" borderId="7" xfId="0" applyFont="1" applyFill="1" applyBorder="1" applyAlignment="1">
      <alignment vertical="top" wrapText="1"/>
    </xf>
    <xf numFmtId="0" fontId="27" fillId="22" borderId="8" xfId="0" applyFont="1" applyFill="1" applyBorder="1" applyAlignment="1">
      <alignment vertical="top"/>
    </xf>
    <xf numFmtId="0" fontId="3" fillId="0" borderId="8" xfId="0" applyFont="1" applyBorder="1" applyAlignment="1">
      <alignment vertical="top"/>
    </xf>
    <xf numFmtId="0" fontId="27" fillId="22" borderId="9" xfId="0" applyFont="1" applyFill="1" applyBorder="1" applyAlignment="1">
      <alignment vertical="top" wrapText="1"/>
    </xf>
    <xf numFmtId="0" fontId="3" fillId="21" borderId="10" xfId="0" applyFont="1" applyFill="1" applyBorder="1" applyAlignment="1">
      <alignment vertical="top" wrapText="1"/>
    </xf>
    <xf numFmtId="0" fontId="3" fillId="21" borderId="9" xfId="0" applyFont="1" applyFill="1" applyBorder="1" applyAlignment="1">
      <alignment vertical="top" wrapText="1"/>
    </xf>
    <xf numFmtId="0" fontId="27" fillId="22" borderId="11" xfId="0" applyFont="1" applyFill="1" applyBorder="1" applyAlignment="1">
      <alignment vertical="top" wrapText="1"/>
    </xf>
    <xf numFmtId="0" fontId="3" fillId="18" borderId="12" xfId="0" applyFont="1" applyFill="1" applyBorder="1" applyAlignment="1">
      <alignment vertical="top"/>
    </xf>
    <xf numFmtId="0" fontId="27" fillId="22" borderId="12" xfId="0" applyFont="1" applyFill="1" applyBorder="1" applyAlignment="1">
      <alignment vertical="top"/>
    </xf>
    <xf numFmtId="0" fontId="3" fillId="0" borderId="12" xfId="0" applyFont="1" applyBorder="1" applyAlignment="1">
      <alignment vertical="top"/>
    </xf>
    <xf numFmtId="0" fontId="27" fillId="22" borderId="13" xfId="0" applyFont="1" applyFill="1" applyBorder="1" applyAlignment="1">
      <alignment vertical="top" wrapText="1"/>
    </xf>
    <xf numFmtId="0" fontId="26" fillId="23" borderId="8" xfId="0" applyFont="1" applyFill="1" applyBorder="1" applyAlignment="1">
      <alignment vertical="top" wrapText="1"/>
    </xf>
    <xf numFmtId="0" fontId="2" fillId="5" borderId="3" xfId="0" applyFont="1" applyFill="1" applyBorder="1" applyAlignment="1">
      <alignment vertical="top" wrapText="1"/>
    </xf>
    <xf numFmtId="0" fontId="2" fillId="5" borderId="3" xfId="0" applyFont="1" applyFill="1" applyBorder="1" applyAlignment="1">
      <alignment vertical="top"/>
    </xf>
    <xf numFmtId="0" fontId="0" fillId="0" borderId="3" xfId="0" applyBorder="1" applyAlignment="1">
      <alignment horizontal="left" vertical="top"/>
    </xf>
    <xf numFmtId="0" fontId="3"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center"/>
    </xf>
    <xf numFmtId="0" fontId="3" fillId="2" borderId="0" xfId="0" applyFont="1" applyFill="1" applyAlignment="1">
      <alignment horizontal="left" vertical="top" wrapText="1"/>
    </xf>
    <xf numFmtId="0" fontId="3" fillId="7" borderId="0" xfId="0" applyFont="1" applyFill="1" applyAlignment="1">
      <alignment horizontal="left" vertical="top"/>
    </xf>
    <xf numFmtId="0" fontId="3" fillId="7" borderId="0" xfId="0" applyFont="1" applyFill="1" applyAlignment="1">
      <alignment horizontal="right"/>
    </xf>
    <xf numFmtId="0" fontId="3" fillId="2" borderId="0" xfId="0" applyFont="1" applyFill="1" applyAlignment="1">
      <alignment horizontal="left" vertical="top"/>
    </xf>
    <xf numFmtId="0" fontId="3" fillId="2" borderId="0" xfId="0" applyFont="1" applyFill="1" applyAlignment="1">
      <alignment horizontal="right"/>
    </xf>
    <xf numFmtId="0" fontId="3" fillId="21" borderId="0" xfId="0" applyFont="1" applyFill="1" applyAlignment="1">
      <alignment horizontal="left" vertical="top"/>
    </xf>
    <xf numFmtId="0" fontId="3" fillId="21" borderId="0" xfId="0" applyFont="1" applyFill="1" applyAlignment="1">
      <alignment horizontal="right"/>
    </xf>
    <xf numFmtId="0" fontId="21" fillId="18" borderId="1" xfId="0" applyFont="1" applyFill="1" applyBorder="1" applyAlignment="1">
      <alignment horizontal="center" vertical="top" wrapText="1"/>
    </xf>
    <xf numFmtId="0" fontId="3" fillId="2" borderId="0" xfId="0" applyFont="1" applyFill="1" applyAlignment="1">
      <alignment vertical="top" wrapText="1"/>
    </xf>
    <xf numFmtId="9" fontId="2" fillId="2" borderId="0" xfId="4" applyFont="1" applyFill="1" applyAlignment="1">
      <alignment horizontal="right"/>
    </xf>
    <xf numFmtId="9" fontId="2" fillId="2" borderId="0" xfId="4" applyFont="1" applyFill="1"/>
    <xf numFmtId="0" fontId="3" fillId="2" borderId="0" xfId="0" applyFont="1" applyFill="1"/>
    <xf numFmtId="0" fontId="28" fillId="0" borderId="0" xfId="0" applyFont="1"/>
    <xf numFmtId="0" fontId="0" fillId="0" borderId="0" xfId="0" applyAlignment="1">
      <alignment vertical="center"/>
    </xf>
    <xf numFmtId="0" fontId="28" fillId="0" borderId="0" xfId="0" applyFont="1" applyAlignment="1">
      <alignment horizontal="left" indent="2"/>
    </xf>
    <xf numFmtId="0" fontId="0" fillId="0" borderId="14" xfId="0" applyBorder="1" applyAlignment="1">
      <alignment horizontal="left" vertical="center" wrapText="1" indent="2"/>
    </xf>
    <xf numFmtId="0" fontId="0" fillId="0" borderId="14" xfId="0" applyBorder="1" applyAlignment="1">
      <alignment horizontal="left" vertical="center" indent="2"/>
    </xf>
    <xf numFmtId="0" fontId="29" fillId="25" borderId="14" xfId="1" applyFont="1" applyFill="1" applyBorder="1" applyAlignment="1">
      <alignment vertical="center"/>
    </xf>
    <xf numFmtId="0" fontId="29" fillId="2" borderId="14" xfId="1" applyFont="1" applyFill="1" applyBorder="1" applyAlignment="1">
      <alignment vertical="center"/>
    </xf>
    <xf numFmtId="0" fontId="29" fillId="14" borderId="14" xfId="1" applyFont="1" applyFill="1" applyBorder="1" applyAlignment="1">
      <alignment vertical="center"/>
    </xf>
    <xf numFmtId="0" fontId="29" fillId="15" borderId="14" xfId="1" applyFont="1" applyFill="1" applyBorder="1" applyAlignment="1">
      <alignment vertical="center"/>
    </xf>
    <xf numFmtId="0" fontId="29" fillId="0" borderId="14" xfId="1" applyFont="1" applyBorder="1" applyAlignment="1">
      <alignment vertical="center"/>
    </xf>
    <xf numFmtId="0" fontId="30" fillId="26" borderId="14" xfId="1" applyFont="1" applyFill="1" applyBorder="1" applyAlignment="1">
      <alignment vertical="center"/>
    </xf>
    <xf numFmtId="0" fontId="30" fillId="24" borderId="14" xfId="1" applyFont="1" applyFill="1" applyBorder="1" applyAlignment="1">
      <alignment vertical="center"/>
    </xf>
    <xf numFmtId="0" fontId="29" fillId="27" borderId="14" xfId="1" applyFont="1" applyFill="1" applyBorder="1" applyAlignment="1">
      <alignment vertical="center"/>
    </xf>
    <xf numFmtId="0" fontId="1" fillId="4" borderId="3" xfId="0" applyFont="1" applyFill="1" applyBorder="1" applyAlignment="1">
      <alignment vertical="top" wrapText="1"/>
    </xf>
    <xf numFmtId="0" fontId="1" fillId="16" borderId="3" xfId="0" applyFont="1" applyFill="1" applyBorder="1" applyAlignment="1">
      <alignment vertical="top" wrapText="1"/>
    </xf>
    <xf numFmtId="0" fontId="1" fillId="14" borderId="3" xfId="0" applyFont="1" applyFill="1" applyBorder="1" applyAlignment="1">
      <alignment vertical="top" wrapText="1"/>
    </xf>
    <xf numFmtId="0" fontId="1" fillId="7" borderId="3" xfId="0" applyFont="1" applyFill="1" applyBorder="1" applyAlignment="1">
      <alignment vertical="top" wrapText="1"/>
    </xf>
    <xf numFmtId="0" fontId="3" fillId="8" borderId="0" xfId="0" applyFont="1" applyFill="1" applyAlignment="1">
      <alignment vertical="top"/>
    </xf>
    <xf numFmtId="9" fontId="3" fillId="3" borderId="0" xfId="4" applyFont="1" applyFill="1"/>
    <xf numFmtId="0" fontId="31" fillId="0" borderId="15" xfId="0" applyFont="1" applyBorder="1" applyAlignment="1">
      <alignment horizontal="center" textRotation="90" wrapText="1"/>
    </xf>
    <xf numFmtId="0" fontId="31" fillId="0" borderId="15" xfId="0" applyFont="1" applyBorder="1" applyAlignment="1">
      <alignment horizontal="center"/>
    </xf>
    <xf numFmtId="9" fontId="31" fillId="0" borderId="15" xfId="4" applyFont="1" applyBorder="1" applyAlignment="1">
      <alignment horizontal="center"/>
    </xf>
    <xf numFmtId="0" fontId="0" fillId="3" borderId="0" xfId="0" applyFill="1" applyAlignment="1">
      <alignment vertical="top"/>
    </xf>
    <xf numFmtId="0" fontId="7" fillId="0" borderId="0" xfId="1" applyAlignment="1">
      <alignment vertical="top"/>
    </xf>
    <xf numFmtId="0" fontId="1" fillId="0" borderId="0" xfId="0" applyFont="1" applyAlignment="1">
      <alignment vertical="top" wrapText="1"/>
    </xf>
    <xf numFmtId="0" fontId="2" fillId="28" borderId="0" xfId="0" applyFont="1" applyFill="1" applyAlignment="1">
      <alignment vertical="top" wrapText="1"/>
    </xf>
    <xf numFmtId="0" fontId="3" fillId="28" borderId="0" xfId="0" applyFont="1" applyFill="1" applyAlignment="1">
      <alignment horizontal="center" vertical="center"/>
    </xf>
    <xf numFmtId="0" fontId="15" fillId="12" borderId="0" xfId="0" applyFont="1" applyFill="1" applyAlignment="1">
      <alignment vertical="top" wrapText="1"/>
    </xf>
    <xf numFmtId="0" fontId="2" fillId="10" borderId="1" xfId="0" applyFont="1" applyFill="1" applyBorder="1" applyAlignment="1">
      <alignment horizontal="center" textRotation="90" wrapText="1"/>
    </xf>
    <xf numFmtId="0" fontId="14" fillId="8" borderId="1" xfId="0" applyFont="1" applyFill="1" applyBorder="1" applyAlignment="1">
      <alignment horizontal="center" textRotation="90" wrapText="1"/>
    </xf>
    <xf numFmtId="165" fontId="3" fillId="10" borderId="1" xfId="0" applyNumberFormat="1" applyFont="1" applyFill="1" applyBorder="1" applyAlignment="1">
      <alignment horizontal="center" vertical="center"/>
    </xf>
    <xf numFmtId="165" fontId="19" fillId="8" borderId="1" xfId="0" applyNumberFormat="1" applyFont="1" applyFill="1" applyBorder="1" applyAlignment="1">
      <alignment horizontal="center" vertical="center"/>
    </xf>
    <xf numFmtId="0" fontId="16" fillId="11" borderId="1" xfId="0" applyFont="1" applyFill="1" applyBorder="1" applyAlignment="1">
      <alignment horizontal="center" textRotation="90" wrapText="1"/>
    </xf>
    <xf numFmtId="0" fontId="23" fillId="0" borderId="0" xfId="0" applyFont="1" applyAlignment="1">
      <alignment horizontal="center" textRotation="90" wrapText="1"/>
    </xf>
    <xf numFmtId="0" fontId="24" fillId="0" borderId="0" xfId="0" applyFont="1" applyAlignment="1">
      <alignment horizontal="center"/>
    </xf>
    <xf numFmtId="1" fontId="31" fillId="0" borderId="15" xfId="0" applyNumberFormat="1" applyFont="1" applyBorder="1" applyAlignment="1">
      <alignment horizontal="center"/>
    </xf>
    <xf numFmtId="0" fontId="0" fillId="2" borderId="0" xfId="0" applyFill="1" applyAlignment="1">
      <alignment horizontal="center"/>
    </xf>
    <xf numFmtId="3" fontId="3" fillId="0" borderId="0" xfId="3" applyNumberFormat="1" applyFont="1" applyAlignment="1">
      <alignment horizontal="right"/>
    </xf>
    <xf numFmtId="3" fontId="2" fillId="2" borderId="0" xfId="3" applyNumberFormat="1" applyFont="1" applyFill="1" applyAlignment="1">
      <alignment horizontal="right"/>
    </xf>
    <xf numFmtId="3" fontId="2" fillId="0" borderId="0" xfId="3" applyNumberFormat="1" applyFont="1"/>
    <xf numFmtId="166" fontId="3" fillId="0" borderId="0" xfId="3" applyNumberFormat="1" applyFont="1"/>
    <xf numFmtId="0" fontId="32" fillId="6" borderId="0" xfId="0" applyFont="1" applyFill="1"/>
    <xf numFmtId="0" fontId="32" fillId="0" borderId="0" xfId="0" applyFont="1"/>
    <xf numFmtId="0" fontId="26" fillId="29" borderId="16" xfId="0" applyFont="1" applyFill="1" applyBorder="1" applyAlignment="1">
      <alignment horizontal="center"/>
    </xf>
    <xf numFmtId="0" fontId="26" fillId="30" borderId="16" xfId="0" applyFont="1" applyFill="1" applyBorder="1" applyAlignment="1">
      <alignment horizontal="center" vertical="center"/>
    </xf>
    <xf numFmtId="0" fontId="33" fillId="31" borderId="16" xfId="0" applyFont="1" applyFill="1" applyBorder="1" applyAlignment="1">
      <alignment horizontal="center"/>
    </xf>
    <xf numFmtId="0" fontId="10" fillId="0" borderId="0" xfId="0" applyFont="1"/>
    <xf numFmtId="0" fontId="34" fillId="0" borderId="0" xfId="0" quotePrefix="1" applyFont="1"/>
    <xf numFmtId="0" fontId="35" fillId="32" borderId="1" xfId="0" applyFont="1" applyFill="1" applyBorder="1" applyAlignment="1">
      <alignment vertical="top" wrapText="1"/>
    </xf>
    <xf numFmtId="0" fontId="35" fillId="32" borderId="1" xfId="0" applyFont="1" applyFill="1" applyBorder="1" applyAlignment="1">
      <alignment vertical="top"/>
    </xf>
    <xf numFmtId="0" fontId="3" fillId="32" borderId="1" xfId="0" applyFont="1" applyFill="1" applyBorder="1"/>
  </cellXfs>
  <cellStyles count="5">
    <cellStyle name="Comma" xfId="3" builtinId="3"/>
    <cellStyle name="Hyperlink" xfId="1" builtinId="8"/>
    <cellStyle name="Normal" xfId="0" builtinId="0"/>
    <cellStyle name="Normal 3 3 2" xfId="2" xr:uid="{217D6095-C2F0-4ADC-B4E4-74567D041353}"/>
    <cellStyle name="Percent" xfId="4" builtinId="5"/>
  </cellStyles>
  <dxfs count="34">
    <dxf>
      <fill>
        <patternFill>
          <bgColor theme="7" tint="0.59996337778862885"/>
        </patternFill>
      </fill>
    </dxf>
    <dxf>
      <fill>
        <patternFill>
          <bgColor theme="7" tint="0.39994506668294322"/>
        </patternFill>
      </fill>
    </dxf>
    <dxf>
      <fill>
        <patternFill>
          <bgColor theme="7" tint="-0.24994659260841701"/>
        </patternFill>
      </fill>
    </dxf>
    <dxf>
      <fill>
        <patternFill>
          <bgColor theme="7" tint="-0.499984740745262"/>
        </patternFill>
      </fill>
    </dxf>
    <dxf>
      <font>
        <b/>
        <i val="0"/>
      </font>
      <fill>
        <patternFill>
          <bgColor rgb="FFDDEBF7"/>
        </patternFill>
      </fill>
    </dxf>
    <dxf>
      <font>
        <b/>
        <i val="0"/>
      </font>
      <fill>
        <patternFill>
          <bgColor rgb="FFBDD7EE"/>
        </patternFill>
      </fill>
    </dxf>
    <dxf>
      <font>
        <b/>
        <i val="0"/>
      </font>
      <fill>
        <patternFill>
          <bgColor rgb="FF9BC2E6"/>
        </patternFill>
      </fill>
    </dxf>
    <dxf>
      <font>
        <b/>
        <i val="0"/>
        <color rgb="FFFFFFFF"/>
      </font>
      <fill>
        <patternFill>
          <bgColor rgb="FF2F75B5"/>
        </patternFill>
      </fill>
    </dxf>
    <dxf>
      <font>
        <b/>
        <i val="0"/>
        <color rgb="FFFFFFFF"/>
      </font>
      <fill>
        <patternFill>
          <bgColor rgb="FF1F4E78"/>
        </patternFill>
      </fill>
    </dxf>
    <dxf>
      <font>
        <color theme="1"/>
      </font>
      <fill>
        <patternFill>
          <bgColor rgb="FFD9D9D9"/>
        </patternFill>
      </fill>
    </dxf>
    <dxf>
      <font>
        <b/>
        <i val="0"/>
        <color auto="1"/>
      </font>
      <fill>
        <patternFill>
          <bgColor rgb="FFFFF2CC"/>
        </patternFill>
      </fill>
    </dxf>
    <dxf>
      <font>
        <b/>
        <i val="0"/>
        <color auto="1"/>
      </font>
      <fill>
        <patternFill>
          <bgColor rgb="FFFFDA65"/>
        </patternFill>
      </fill>
    </dxf>
    <dxf>
      <font>
        <b/>
        <i val="0"/>
        <color auto="1"/>
      </font>
      <fill>
        <patternFill>
          <bgColor rgb="FFF4B432"/>
        </patternFill>
      </fill>
    </dxf>
    <dxf>
      <font>
        <b/>
        <i val="0"/>
        <color rgb="FFFFFFFF"/>
      </font>
      <fill>
        <patternFill>
          <bgColor rgb="FFC65911"/>
        </patternFill>
      </fill>
    </dxf>
    <dxf>
      <font>
        <b/>
        <i val="0"/>
        <color rgb="FFFFFFFF"/>
      </font>
      <fill>
        <patternFill>
          <bgColor rgb="FF833C0C"/>
        </patternFill>
      </fill>
    </dxf>
    <dxf>
      <fill>
        <patternFill>
          <bgColor theme="0" tint="-0.14996795556505021"/>
        </patternFill>
      </fill>
    </dxf>
    <dxf>
      <font>
        <b/>
        <i val="0"/>
      </font>
      <fill>
        <patternFill>
          <bgColor rgb="FFEFE5F7"/>
        </patternFill>
      </fill>
    </dxf>
    <dxf>
      <font>
        <b/>
        <i val="0"/>
      </font>
      <fill>
        <patternFill>
          <bgColor rgb="FFD8BEEC"/>
        </patternFill>
      </fill>
    </dxf>
    <dxf>
      <font>
        <b/>
        <i val="0"/>
        <color rgb="FF000000"/>
      </font>
      <fill>
        <patternFill>
          <bgColor rgb="FFB07AD8"/>
        </patternFill>
      </fill>
    </dxf>
    <dxf>
      <font>
        <b/>
        <i val="0"/>
        <color rgb="FFFFFFFF"/>
      </font>
      <fill>
        <patternFill>
          <bgColor rgb="FF5B2682"/>
        </patternFill>
      </fill>
    </dxf>
    <dxf>
      <font>
        <b/>
        <i val="0"/>
        <color rgb="FFFFFFFF"/>
      </font>
      <fill>
        <patternFill patternType="solid">
          <fgColor rgb="FF321547"/>
          <bgColor rgb="FF321547"/>
        </patternFill>
      </fill>
    </dxf>
    <dxf>
      <font>
        <color auto="1"/>
      </font>
      <fill>
        <patternFill>
          <bgColor rgb="FFD9D9D9"/>
        </patternFill>
      </fill>
    </dxf>
    <dxf>
      <font>
        <b/>
        <i val="0"/>
      </font>
      <fill>
        <patternFill>
          <bgColor rgb="FFDDEBF7"/>
        </patternFill>
      </fill>
    </dxf>
    <dxf>
      <font>
        <b/>
        <i val="0"/>
      </font>
      <fill>
        <patternFill>
          <bgColor rgb="FFBDD7EE"/>
        </patternFill>
      </fill>
    </dxf>
    <dxf>
      <font>
        <b/>
        <i val="0"/>
      </font>
      <fill>
        <patternFill>
          <bgColor rgb="FF9BC2E6"/>
        </patternFill>
      </fill>
    </dxf>
    <dxf>
      <font>
        <b/>
        <i val="0"/>
        <color rgb="FFFFFFFF"/>
      </font>
      <fill>
        <patternFill>
          <bgColor rgb="FF2F75B5"/>
        </patternFill>
      </fill>
    </dxf>
    <dxf>
      <font>
        <b/>
        <i val="0"/>
        <color rgb="FFFFFFFF"/>
      </font>
      <fill>
        <patternFill>
          <bgColor rgb="FF1F4E78"/>
        </patternFill>
      </fill>
    </dxf>
    <dxf>
      <font>
        <color theme="1"/>
      </font>
      <fill>
        <patternFill>
          <bgColor rgb="FFD9D9D9"/>
        </patternFill>
      </fill>
    </dxf>
    <dxf>
      <font>
        <b/>
        <i val="0"/>
        <color auto="1"/>
      </font>
      <fill>
        <patternFill>
          <bgColor rgb="FFFFF2CC"/>
        </patternFill>
      </fill>
    </dxf>
    <dxf>
      <font>
        <b/>
        <i val="0"/>
        <color auto="1"/>
      </font>
      <fill>
        <patternFill>
          <bgColor rgb="FFFFDA65"/>
        </patternFill>
      </fill>
    </dxf>
    <dxf>
      <font>
        <b/>
        <i val="0"/>
        <color auto="1"/>
      </font>
      <fill>
        <patternFill>
          <bgColor rgb="FFF4B432"/>
        </patternFill>
      </fill>
    </dxf>
    <dxf>
      <font>
        <b/>
        <i val="0"/>
        <color rgb="FFFFFFFF"/>
      </font>
      <fill>
        <patternFill>
          <bgColor rgb="FFC65911"/>
        </patternFill>
      </fill>
    </dxf>
    <dxf>
      <font>
        <b/>
        <i val="0"/>
        <color rgb="FFFFFFFF"/>
      </font>
      <fill>
        <patternFill>
          <bgColor rgb="FF833C0C"/>
        </patternFill>
      </fill>
    </dxf>
    <dxf>
      <fill>
        <patternFill>
          <bgColor theme="0" tint="-4.9989318521683403E-2"/>
        </patternFill>
      </fill>
    </dxf>
  </dxfs>
  <tableStyles count="0" defaultTableStyle="TableStyleMedium2" defaultPivotStyle="PivotStyleLight16"/>
  <colors>
    <mruColors>
      <color rgb="FF85DFFF"/>
      <color rgb="FFABE9FF"/>
      <color rgb="FFD9F5FF"/>
      <color rgb="FFC1EFFF"/>
      <color rgb="FFC39BE1"/>
      <color rgb="FFFFF9E7"/>
      <color rgb="FFF4B432"/>
      <color rgb="FFF3EBF9"/>
      <color rgb="FFEADCF4"/>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3" Type="http://schemas.openxmlformats.org/officeDocument/2006/relationships/hyperlink" Target="https://unstats.un.org/sdgs/indicators/database/" TargetMode="External"/><Relationship Id="rId18" Type="http://schemas.openxmlformats.org/officeDocument/2006/relationships/hyperlink" Target="https://washdata.org/" TargetMode="External"/><Relationship Id="rId26" Type="http://schemas.openxmlformats.org/officeDocument/2006/relationships/hyperlink" Target="https://unstats.un.org/sdgs/indicators/database/" TargetMode="External"/><Relationship Id="rId39" Type="http://schemas.openxmlformats.org/officeDocument/2006/relationships/hyperlink" Target="https://population.un.org/wpp/DataQuery/" TargetMode="External"/><Relationship Id="rId21" Type="http://schemas.openxmlformats.org/officeDocument/2006/relationships/hyperlink" Target="https://washdata.org/" TargetMode="External"/><Relationship Id="rId34" Type="http://schemas.openxmlformats.org/officeDocument/2006/relationships/hyperlink" Target="https://risk.preventionweb.net/capraviewer/" TargetMode="External"/><Relationship Id="rId42" Type="http://schemas.openxmlformats.org/officeDocument/2006/relationships/hyperlink" Target="https://figshare.com/articles/dataset/Global_pesticide_pollution_risk_data_sets/10302218?file=26221667" TargetMode="External"/><Relationship Id="rId7" Type="http://schemas.openxmlformats.org/officeDocument/2006/relationships/hyperlink" Target="https://population.un.org/wpp/DataQuery/" TargetMode="External"/><Relationship Id="rId2" Type="http://schemas.openxmlformats.org/officeDocument/2006/relationships/hyperlink" Target="https://www.worldbank.org/en/data/datatopics/aspire/indicator-glance" TargetMode="External"/><Relationship Id="rId16" Type="http://schemas.openxmlformats.org/officeDocument/2006/relationships/hyperlink" Target="https://unstats.un.org/sdgs/indicators/database/" TargetMode="External"/><Relationship Id="rId20" Type="http://schemas.openxmlformats.org/officeDocument/2006/relationships/hyperlink" Target="https://washdata.org/" TargetMode="External"/><Relationship Id="rId29" Type="http://schemas.openxmlformats.org/officeDocument/2006/relationships/hyperlink" Target="http://fizz.phys.dal.ca/~atmos/martin/?page_id=140" TargetMode="External"/><Relationship Id="rId41" Type="http://schemas.openxmlformats.org/officeDocument/2006/relationships/hyperlink" Target="https://data.unicef.org/topic/nutrition/malnutrition/" TargetMode="External"/><Relationship Id="rId1" Type="http://schemas.openxmlformats.org/officeDocument/2006/relationships/hyperlink" Target="https://www.worldbank.org/en/data/datatopics/aspire" TargetMode="External"/><Relationship Id="rId6" Type="http://schemas.openxmlformats.org/officeDocument/2006/relationships/hyperlink" Target="http://data.uis.unesco.org/" TargetMode="External"/><Relationship Id="rId11" Type="http://schemas.openxmlformats.org/officeDocument/2006/relationships/hyperlink" Target="https://unstats.un.org/sdgs/indicators/database/" TargetMode="External"/><Relationship Id="rId24" Type="http://schemas.openxmlformats.org/officeDocument/2006/relationships/hyperlink" Target="https://data.worldbank.org/indicator/SI.POV.GINI" TargetMode="External"/><Relationship Id="rId32" Type="http://schemas.openxmlformats.org/officeDocument/2006/relationships/hyperlink" Target="https://risk.preventionweb.net/capraviewer/" TargetMode="External"/><Relationship Id="rId37" Type="http://schemas.openxmlformats.org/officeDocument/2006/relationships/hyperlink" Target="https://lead.pollution.org/" TargetMode="External"/><Relationship Id="rId40" Type="http://schemas.openxmlformats.org/officeDocument/2006/relationships/hyperlink" Target="http://data.uis.unesco.org/" TargetMode="External"/><Relationship Id="rId5" Type="http://schemas.openxmlformats.org/officeDocument/2006/relationships/hyperlink" Target="http://data.uis.unesco.org/" TargetMode="External"/><Relationship Id="rId15" Type="http://schemas.openxmlformats.org/officeDocument/2006/relationships/hyperlink" Target="https://data.worldbank.org/indicator/SH.STA.MMRT" TargetMode="External"/><Relationship Id="rId23" Type="http://schemas.openxmlformats.org/officeDocument/2006/relationships/hyperlink" Target="https://data.worldbank.org/indicator/SI.POV.NAHC" TargetMode="External"/><Relationship Id="rId28" Type="http://schemas.openxmlformats.org/officeDocument/2006/relationships/hyperlink" Target="https://www.wri.org/aqueduct" TargetMode="External"/><Relationship Id="rId36" Type="http://schemas.openxmlformats.org/officeDocument/2006/relationships/hyperlink" Target="http://fizz.phys.dal.ca/~atmos/martin/?page_id=140" TargetMode="External"/><Relationship Id="rId10" Type="http://schemas.openxmlformats.org/officeDocument/2006/relationships/hyperlink" Target="https://unstats.un.org/sdgs/indicators/database/" TargetMode="External"/><Relationship Id="rId19" Type="http://schemas.openxmlformats.org/officeDocument/2006/relationships/hyperlink" Target="https://washdata.org/" TargetMode="External"/><Relationship Id="rId31" Type="http://schemas.openxmlformats.org/officeDocument/2006/relationships/hyperlink" Target="https://malariaatlas.org/explorer/" TargetMode="External"/><Relationship Id="rId44" Type="http://schemas.openxmlformats.org/officeDocument/2006/relationships/printerSettings" Target="../printerSettings/printerSettings8.bin"/><Relationship Id="rId4" Type="http://schemas.openxmlformats.org/officeDocument/2006/relationships/hyperlink" Target="https://data.worldbank.org/indicator/SH.XPD.GHED.GD.ZS" TargetMode="External"/><Relationship Id="rId9" Type="http://schemas.openxmlformats.org/officeDocument/2006/relationships/hyperlink" Target="https://data.worldbank.org/indicator/SH.DYN.MORT" TargetMode="External"/><Relationship Id="rId14" Type="http://schemas.openxmlformats.org/officeDocument/2006/relationships/hyperlink" Target="https://data.worldbank.org/indicator/SH.STA.BRTW.ZS" TargetMode="External"/><Relationship Id="rId22" Type="http://schemas.openxmlformats.org/officeDocument/2006/relationships/hyperlink" Target="https://data.worldbank.org/indicator/SH.STA.HYGN.ZS" TargetMode="External"/><Relationship Id="rId27" Type="http://schemas.openxmlformats.org/officeDocument/2006/relationships/hyperlink" Target="https://www.wri.org/aqueduct" TargetMode="External"/><Relationship Id="rId30" Type="http://schemas.openxmlformats.org/officeDocument/2006/relationships/hyperlink" Target="https://doi.org/10.6084/m9.figshare.2574298.v1" TargetMode="External"/><Relationship Id="rId35" Type="http://schemas.openxmlformats.org/officeDocument/2006/relationships/hyperlink" Target="https://risk.preventionweb.net/capraviewer/" TargetMode="External"/><Relationship Id="rId43" Type="http://schemas.openxmlformats.org/officeDocument/2006/relationships/hyperlink" Target="http://berkeleyearth.org/data/" TargetMode="External"/><Relationship Id="rId8" Type="http://schemas.openxmlformats.org/officeDocument/2006/relationships/hyperlink" Target="https://data.worldbank.org/indicator/SE.XPD.TOTL.GD.ZS" TargetMode="External"/><Relationship Id="rId3" Type="http://schemas.openxmlformats.org/officeDocument/2006/relationships/hyperlink" Target="https://datacatalog.worldbank.org/dataset/global-financial-inclusion-global-findex-database" TargetMode="External"/><Relationship Id="rId12" Type="http://schemas.openxmlformats.org/officeDocument/2006/relationships/hyperlink" Target="https://unstats.un.org/sdgs/indicators/database/" TargetMode="External"/><Relationship Id="rId17" Type="http://schemas.openxmlformats.org/officeDocument/2006/relationships/hyperlink" Target="https://datacatalog.worldbank.org/dataset/global-financial-inclusion-global-findex-database" TargetMode="External"/><Relationship Id="rId25" Type="http://schemas.openxmlformats.org/officeDocument/2006/relationships/hyperlink" Target="http://data.worldbank.org/indicator/IT.CEL.SETS.P2" TargetMode="External"/><Relationship Id="rId33" Type="http://schemas.openxmlformats.org/officeDocument/2006/relationships/hyperlink" Target="https://risk.preventionweb.net/capraviewer/" TargetMode="External"/><Relationship Id="rId38" Type="http://schemas.openxmlformats.org/officeDocument/2006/relationships/hyperlink" Target="https://population.un.org/wpp/DataQuery/"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5CA78-212E-423C-93D5-C8963793104E}">
  <dimension ref="A1:B19"/>
  <sheetViews>
    <sheetView showGridLines="0" tabSelected="1" workbookViewId="0"/>
  </sheetViews>
  <sheetFormatPr defaultColWidth="8.85546875" defaultRowHeight="15"/>
  <cols>
    <col min="1" max="1" width="22.42578125" customWidth="1"/>
    <col min="2" max="2" width="90.140625" customWidth="1"/>
  </cols>
  <sheetData>
    <row r="1" spans="1:2">
      <c r="A1" s="155" t="s">
        <v>0</v>
      </c>
    </row>
    <row r="2" spans="1:2">
      <c r="A2" s="155" t="s">
        <v>1</v>
      </c>
    </row>
    <row r="3" spans="1:2">
      <c r="A3" s="155" t="s">
        <v>2</v>
      </c>
    </row>
    <row r="5" spans="1:2">
      <c r="A5" s="155" t="s">
        <v>3</v>
      </c>
      <c r="B5" s="157" t="s">
        <v>4</v>
      </c>
    </row>
    <row r="6" spans="1:2" s="156" customFormat="1" ht="21" customHeight="1">
      <c r="A6" s="166" t="s">
        <v>5</v>
      </c>
      <c r="B6" s="158" t="s">
        <v>6</v>
      </c>
    </row>
    <row r="7" spans="1:2" s="156" customFormat="1" ht="30">
      <c r="A7" s="167" t="s">
        <v>7</v>
      </c>
      <c r="B7" s="158" t="s">
        <v>8</v>
      </c>
    </row>
    <row r="8" spans="1:2" s="156" customFormat="1" ht="21" customHeight="1">
      <c r="A8" s="160" t="s">
        <v>9</v>
      </c>
      <c r="B8" s="159" t="s">
        <v>10</v>
      </c>
    </row>
    <row r="9" spans="1:2" s="156" customFormat="1" ht="21" customHeight="1">
      <c r="A9" s="161" t="s">
        <v>11</v>
      </c>
      <c r="B9" s="159" t="s">
        <v>12</v>
      </c>
    </row>
    <row r="10" spans="1:2" s="156" customFormat="1" ht="21" customHeight="1">
      <c r="A10" s="161" t="s">
        <v>13</v>
      </c>
      <c r="B10" s="159" t="s">
        <v>14</v>
      </c>
    </row>
    <row r="11" spans="1:2" s="156" customFormat="1" ht="21" customHeight="1">
      <c r="A11" s="165" t="s">
        <v>15</v>
      </c>
      <c r="B11" s="158" t="s">
        <v>16</v>
      </c>
    </row>
    <row r="12" spans="1:2" s="156" customFormat="1" ht="21" customHeight="1">
      <c r="A12" s="162" t="s">
        <v>17</v>
      </c>
      <c r="B12" s="159" t="s">
        <v>18</v>
      </c>
    </row>
    <row r="13" spans="1:2" s="156" customFormat="1" ht="21" customHeight="1">
      <c r="A13" s="163" t="s">
        <v>19</v>
      </c>
      <c r="B13" s="159" t="s">
        <v>20</v>
      </c>
    </row>
    <row r="14" spans="1:2" s="156" customFormat="1" ht="21" customHeight="1">
      <c r="A14" s="163" t="s">
        <v>21</v>
      </c>
      <c r="B14" s="159" t="s">
        <v>22</v>
      </c>
    </row>
    <row r="15" spans="1:2" ht="21" customHeight="1">
      <c r="A15" s="164" t="s">
        <v>23</v>
      </c>
      <c r="B15" s="159" t="s">
        <v>24</v>
      </c>
    </row>
    <row r="16" spans="1:2" ht="21" customHeight="1">
      <c r="A16" s="164" t="s">
        <v>25</v>
      </c>
      <c r="B16" s="159" t="s">
        <v>26</v>
      </c>
    </row>
    <row r="18" spans="1:1">
      <c r="A18" s="202" t="s">
        <v>27</v>
      </c>
    </row>
    <row r="19" spans="1:1">
      <c r="A19" s="201"/>
    </row>
  </sheetData>
  <hyperlinks>
    <hyperlink ref="A6" location="CCRI!A1" display="CCRI" xr:uid="{17A90B16-D44A-4C70-8E5B-E57AA8998F6D}"/>
    <hyperlink ref="A7" location="Pillar1!A1" display="Pillar 1" xr:uid="{FA6EB5D5-DAC2-4602-8A40-1A82398F7CBE}"/>
    <hyperlink ref="A8" location="P1_IndicatorData!A1" display="P1_IndicatorData" xr:uid="{CF0E0F29-09EA-471B-9DD5-E2D61C75D65F}"/>
    <hyperlink ref="A9" location="P1_IndicatorYear!A1" display="P1_IndicatorYear" xr:uid="{2C33C2A8-2DAA-4AFB-AF0B-CE97A47C89AA}"/>
    <hyperlink ref="A10" location="P1_IndicatorSource!A1" display="P1_IndicatorSource" xr:uid="{D4A6271D-7942-4600-BC8D-DE0E56954137}"/>
    <hyperlink ref="A11" location="Pillar2!A1" display="Pillar 2" xr:uid="{F2A58672-6509-40E4-9535-E68B612672FD}"/>
    <hyperlink ref="A12" location="P2_IndicatorData!A1" display="P2_IndicatorData" xr:uid="{74827823-EBAF-4211-B122-9709BCFA0218}"/>
    <hyperlink ref="A13" location="P2_IndicatorYear!A1" display="P2_IndicatorYear" xr:uid="{404C3754-7EC8-4448-84E6-948B53EE6817}"/>
    <hyperlink ref="A14" location="P2_IndicatorSource!A1" display="P2_IndicatorSource" xr:uid="{0FD72977-CA43-4DDA-8B39-760C2F6CC715}"/>
    <hyperlink ref="A15" location="Regions!A1" display="Regions" xr:uid="{4D5EAAF8-8364-4D6B-A949-78A632713EE7}"/>
    <hyperlink ref="A16" location="Metadata!A1" display="Metadata" xr:uid="{0DB2E56B-3499-4D3C-8E1A-B34194CE9E3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580D9-F569-4EA8-AF18-460F02C6DBD2}">
  <sheetPr>
    <tabColor theme="8" tint="0.59999389629810485"/>
  </sheetPr>
  <dimension ref="A1:AD164"/>
  <sheetViews>
    <sheetView workbookViewId="0">
      <pane xSplit="2" ySplit="1" topLeftCell="C2" activePane="bottomRight" state="frozen"/>
      <selection pane="bottomRight"/>
      <selection pane="bottomLeft" activeCell="A2" sqref="A2"/>
      <selection pane="topRight" activeCell="C1" sqref="C1"/>
    </sheetView>
  </sheetViews>
  <sheetFormatPr defaultColWidth="8.85546875" defaultRowHeight="15"/>
  <cols>
    <col min="1" max="1" width="25.7109375" customWidth="1"/>
    <col min="2" max="2" width="6.85546875" customWidth="1"/>
    <col min="3" max="3" width="11.7109375" style="5" customWidth="1"/>
    <col min="4" max="4" width="18.7109375" customWidth="1"/>
    <col min="5" max="7" width="13.85546875" customWidth="1"/>
    <col min="8" max="8" width="16.85546875" customWidth="1"/>
    <col min="9" max="11" width="13.85546875" customWidth="1"/>
    <col min="12" max="12" width="15.140625" customWidth="1"/>
    <col min="13" max="14" width="13.85546875" customWidth="1"/>
    <col min="15" max="15" width="17.140625" customWidth="1"/>
    <col min="16" max="17" width="13.85546875" customWidth="1"/>
    <col min="18" max="18" width="18.28515625" customWidth="1"/>
    <col min="19" max="27" width="13.85546875" customWidth="1"/>
    <col min="28" max="29" width="11.42578125" customWidth="1"/>
    <col min="30" max="30" width="10.42578125" customWidth="1"/>
  </cols>
  <sheetData>
    <row r="1" spans="1:30" ht="14.25" customHeight="1">
      <c r="A1" s="5" t="s">
        <v>31</v>
      </c>
      <c r="B1" s="5" t="s">
        <v>28</v>
      </c>
      <c r="C1" s="8" t="s">
        <v>502</v>
      </c>
      <c r="D1" s="16" t="s">
        <v>503</v>
      </c>
      <c r="E1" s="11" t="s">
        <v>504</v>
      </c>
      <c r="F1" s="11" t="s">
        <v>505</v>
      </c>
      <c r="G1" s="11" t="s">
        <v>506</v>
      </c>
      <c r="H1" s="11" t="s">
        <v>507</v>
      </c>
      <c r="I1" s="8" t="s">
        <v>508</v>
      </c>
      <c r="J1" s="9" t="s">
        <v>509</v>
      </c>
      <c r="K1" s="22" t="s">
        <v>510</v>
      </c>
      <c r="L1" s="22" t="s">
        <v>511</v>
      </c>
      <c r="M1" s="22" t="s">
        <v>512</v>
      </c>
      <c r="N1" s="9" t="s">
        <v>513</v>
      </c>
      <c r="O1" s="9" t="s">
        <v>514</v>
      </c>
      <c r="P1" s="12" t="s">
        <v>515</v>
      </c>
      <c r="Q1" s="9" t="s">
        <v>516</v>
      </c>
      <c r="R1" s="8" t="s">
        <v>517</v>
      </c>
      <c r="S1" s="8" t="s">
        <v>518</v>
      </c>
      <c r="T1" s="19" t="s">
        <v>532</v>
      </c>
      <c r="U1" s="19" t="s">
        <v>533</v>
      </c>
      <c r="V1" s="19" t="s">
        <v>534</v>
      </c>
      <c r="W1" s="19" t="s">
        <v>535</v>
      </c>
      <c r="X1" s="28" t="s">
        <v>519</v>
      </c>
      <c r="Y1" s="9" t="s">
        <v>520</v>
      </c>
      <c r="Z1" s="9" t="s">
        <v>521</v>
      </c>
      <c r="AA1" s="9" t="s">
        <v>522</v>
      </c>
      <c r="AB1" s="21" t="s">
        <v>523</v>
      </c>
      <c r="AC1" s="11" t="s">
        <v>524</v>
      </c>
      <c r="AD1" s="21" t="s">
        <v>536</v>
      </c>
    </row>
    <row r="2" spans="1:30" ht="15" customHeight="1">
      <c r="A2" s="1" t="s">
        <v>65</v>
      </c>
      <c r="B2" s="2" t="s">
        <v>66</v>
      </c>
      <c r="C2" s="5" t="s">
        <v>537</v>
      </c>
      <c r="D2" s="5" t="s">
        <v>538</v>
      </c>
      <c r="E2" s="5" t="s">
        <v>538</v>
      </c>
      <c r="F2" s="5" t="s">
        <v>538</v>
      </c>
      <c r="G2" s="5" t="s">
        <v>538</v>
      </c>
      <c r="H2" s="5" t="s">
        <v>537</v>
      </c>
      <c r="I2" s="5" t="s">
        <v>539</v>
      </c>
      <c r="J2" s="5" t="s">
        <v>87</v>
      </c>
      <c r="K2" s="5" t="s">
        <v>537</v>
      </c>
      <c r="L2" s="5" t="s">
        <v>87</v>
      </c>
      <c r="M2" s="5" t="s">
        <v>87</v>
      </c>
      <c r="N2" s="5" t="s">
        <v>540</v>
      </c>
      <c r="O2" s="5" t="s">
        <v>537</v>
      </c>
      <c r="P2" s="5" t="s">
        <v>87</v>
      </c>
      <c r="Q2" s="5" t="s">
        <v>87</v>
      </c>
      <c r="R2" s="5" t="s">
        <v>541</v>
      </c>
      <c r="S2" s="5" t="s">
        <v>541</v>
      </c>
      <c r="T2" s="5" t="s">
        <v>542</v>
      </c>
      <c r="U2" s="5" t="s">
        <v>542</v>
      </c>
      <c r="V2" s="5" t="s">
        <v>542</v>
      </c>
      <c r="W2" s="5" t="s">
        <v>542</v>
      </c>
      <c r="X2" s="31" t="s">
        <v>543</v>
      </c>
      <c r="Y2" s="5" t="s">
        <v>537</v>
      </c>
      <c r="Z2" s="5" t="s">
        <v>537</v>
      </c>
      <c r="AA2" s="5" t="s">
        <v>87</v>
      </c>
      <c r="AB2" s="5" t="s">
        <v>537</v>
      </c>
      <c r="AC2" s="30" t="s">
        <v>538</v>
      </c>
      <c r="AD2" s="5" t="s">
        <v>544</v>
      </c>
    </row>
    <row r="3" spans="1:30" ht="15" customHeight="1">
      <c r="A3" s="1" t="s">
        <v>69</v>
      </c>
      <c r="B3" s="2" t="s">
        <v>70</v>
      </c>
      <c r="C3" s="5" t="s">
        <v>537</v>
      </c>
      <c r="D3" s="5" t="s">
        <v>538</v>
      </c>
      <c r="E3" s="5" t="s">
        <v>538</v>
      </c>
      <c r="F3" s="5" t="s">
        <v>538</v>
      </c>
      <c r="G3" s="5" t="s">
        <v>538</v>
      </c>
      <c r="H3" s="5" t="s">
        <v>537</v>
      </c>
      <c r="I3" s="5" t="s">
        <v>539</v>
      </c>
      <c r="J3" s="5" t="s">
        <v>537</v>
      </c>
      <c r="K3" s="5" t="s">
        <v>537</v>
      </c>
      <c r="L3" s="5" t="s">
        <v>540</v>
      </c>
      <c r="M3" s="5" t="s">
        <v>540</v>
      </c>
      <c r="N3" s="5" t="s">
        <v>540</v>
      </c>
      <c r="O3" s="5" t="s">
        <v>537</v>
      </c>
      <c r="P3" s="5" t="s">
        <v>87</v>
      </c>
      <c r="Q3" s="5" t="s">
        <v>545</v>
      </c>
      <c r="R3" s="5" t="s">
        <v>541</v>
      </c>
      <c r="S3" s="5" t="s">
        <v>541</v>
      </c>
      <c r="T3" s="5" t="s">
        <v>542</v>
      </c>
      <c r="U3" s="5" t="s">
        <v>542</v>
      </c>
      <c r="V3" s="5" t="s">
        <v>542</v>
      </c>
      <c r="W3" s="5" t="s">
        <v>542</v>
      </c>
      <c r="X3" s="31" t="s">
        <v>543</v>
      </c>
      <c r="Y3" s="5" t="s">
        <v>87</v>
      </c>
      <c r="Z3" s="5" t="s">
        <v>87</v>
      </c>
      <c r="AA3" s="5" t="s">
        <v>537</v>
      </c>
      <c r="AB3" s="5" t="s">
        <v>537</v>
      </c>
      <c r="AC3" s="30" t="s">
        <v>538</v>
      </c>
      <c r="AD3" s="5" t="s">
        <v>544</v>
      </c>
    </row>
    <row r="4" spans="1:30" ht="15" customHeight="1">
      <c r="A4" s="1" t="s">
        <v>73</v>
      </c>
      <c r="B4" s="2" t="s">
        <v>74</v>
      </c>
      <c r="C4" s="5" t="s">
        <v>537</v>
      </c>
      <c r="D4" s="5" t="s">
        <v>538</v>
      </c>
      <c r="E4" s="5" t="s">
        <v>538</v>
      </c>
      <c r="F4" s="5" t="s">
        <v>538</v>
      </c>
      <c r="G4" s="5" t="s">
        <v>538</v>
      </c>
      <c r="H4" s="5" t="s">
        <v>537</v>
      </c>
      <c r="I4" s="5" t="s">
        <v>539</v>
      </c>
      <c r="J4" s="5" t="s">
        <v>537</v>
      </c>
      <c r="K4" s="5" t="s">
        <v>537</v>
      </c>
      <c r="L4" s="5" t="s">
        <v>540</v>
      </c>
      <c r="M4" s="5" t="s">
        <v>87</v>
      </c>
      <c r="N4" s="5" t="s">
        <v>540</v>
      </c>
      <c r="O4" s="5" t="s">
        <v>87</v>
      </c>
      <c r="P4" s="5" t="s">
        <v>87</v>
      </c>
      <c r="Q4" s="5" t="s">
        <v>87</v>
      </c>
      <c r="R4" s="5" t="s">
        <v>541</v>
      </c>
      <c r="S4" s="5" t="s">
        <v>541</v>
      </c>
      <c r="T4" s="5" t="s">
        <v>542</v>
      </c>
      <c r="U4" s="5" t="s">
        <v>542</v>
      </c>
      <c r="V4" s="5" t="s">
        <v>542</v>
      </c>
      <c r="W4" s="5" t="s">
        <v>542</v>
      </c>
      <c r="X4" s="31" t="s">
        <v>543</v>
      </c>
      <c r="Y4" s="5" t="s">
        <v>537</v>
      </c>
      <c r="Z4" s="5" t="s">
        <v>87</v>
      </c>
      <c r="AA4" s="5" t="s">
        <v>87</v>
      </c>
      <c r="AB4" s="5" t="s">
        <v>537</v>
      </c>
      <c r="AC4" s="30" t="s">
        <v>538</v>
      </c>
      <c r="AD4" s="5" t="s">
        <v>544</v>
      </c>
    </row>
    <row r="5" spans="1:30" ht="15" customHeight="1">
      <c r="A5" s="1" t="s">
        <v>77</v>
      </c>
      <c r="B5" s="2" t="s">
        <v>78</v>
      </c>
      <c r="C5" s="5" t="s">
        <v>537</v>
      </c>
      <c r="D5" s="5" t="s">
        <v>538</v>
      </c>
      <c r="E5" s="5" t="s">
        <v>538</v>
      </c>
      <c r="F5" s="5" t="s">
        <v>538</v>
      </c>
      <c r="G5" s="5" t="s">
        <v>538</v>
      </c>
      <c r="H5" s="5" t="s">
        <v>537</v>
      </c>
      <c r="I5" s="5" t="s">
        <v>539</v>
      </c>
      <c r="J5" s="5" t="s">
        <v>537</v>
      </c>
      <c r="K5" s="5" t="s">
        <v>537</v>
      </c>
      <c r="L5" s="5" t="s">
        <v>87</v>
      </c>
      <c r="M5" s="5" t="s">
        <v>87</v>
      </c>
      <c r="N5" s="5" t="s">
        <v>540</v>
      </c>
      <c r="O5" s="5" t="s">
        <v>87</v>
      </c>
      <c r="P5" s="5" t="s">
        <v>87</v>
      </c>
      <c r="Q5" s="5" t="s">
        <v>87</v>
      </c>
      <c r="R5" s="5" t="s">
        <v>541</v>
      </c>
      <c r="S5" s="5" t="s">
        <v>541</v>
      </c>
      <c r="T5" s="5" t="s">
        <v>542</v>
      </c>
      <c r="U5" s="5" t="s">
        <v>542</v>
      </c>
      <c r="V5" s="5" t="s">
        <v>542</v>
      </c>
      <c r="W5" s="5" t="s">
        <v>542</v>
      </c>
      <c r="X5" s="31" t="s">
        <v>543</v>
      </c>
      <c r="Y5" s="5" t="s">
        <v>537</v>
      </c>
      <c r="Z5" s="5" t="s">
        <v>537</v>
      </c>
      <c r="AA5" s="5" t="s">
        <v>537</v>
      </c>
      <c r="AB5" s="5" t="s">
        <v>537</v>
      </c>
      <c r="AC5" s="30" t="s">
        <v>538</v>
      </c>
      <c r="AD5" s="5" t="s">
        <v>544</v>
      </c>
    </row>
    <row r="6" spans="1:30" ht="15" customHeight="1">
      <c r="A6" s="1" t="s">
        <v>81</v>
      </c>
      <c r="B6" s="2" t="s">
        <v>82</v>
      </c>
      <c r="C6" s="5" t="s">
        <v>537</v>
      </c>
      <c r="D6" s="5" t="s">
        <v>538</v>
      </c>
      <c r="E6" s="5" t="s">
        <v>538</v>
      </c>
      <c r="F6" s="5" t="s">
        <v>538</v>
      </c>
      <c r="G6" s="5" t="s">
        <v>538</v>
      </c>
      <c r="H6" s="5" t="s">
        <v>537</v>
      </c>
      <c r="I6" s="5" t="s">
        <v>539</v>
      </c>
      <c r="J6" s="5" t="s">
        <v>537</v>
      </c>
      <c r="K6" s="5" t="s">
        <v>537</v>
      </c>
      <c r="L6" s="5" t="s">
        <v>540</v>
      </c>
      <c r="M6" s="5" t="s">
        <v>540</v>
      </c>
      <c r="N6" s="5" t="s">
        <v>540</v>
      </c>
      <c r="O6" s="5" t="s">
        <v>537</v>
      </c>
      <c r="P6" s="5" t="s">
        <v>538</v>
      </c>
      <c r="Q6" s="5" t="s">
        <v>545</v>
      </c>
      <c r="R6" s="5" t="s">
        <v>541</v>
      </c>
      <c r="S6" s="5" t="s">
        <v>541</v>
      </c>
      <c r="T6" s="5" t="s">
        <v>542</v>
      </c>
      <c r="U6" s="5" t="s">
        <v>542</v>
      </c>
      <c r="V6" s="5" t="s">
        <v>542</v>
      </c>
      <c r="W6" s="5" t="s">
        <v>542</v>
      </c>
      <c r="X6" s="31" t="s">
        <v>543</v>
      </c>
      <c r="Y6" s="5" t="s">
        <v>87</v>
      </c>
      <c r="Z6" s="5" t="s">
        <v>537</v>
      </c>
      <c r="AA6" s="5" t="s">
        <v>537</v>
      </c>
      <c r="AB6" s="5" t="s">
        <v>537</v>
      </c>
      <c r="AC6" s="30" t="s">
        <v>538</v>
      </c>
      <c r="AD6" s="5" t="s">
        <v>544</v>
      </c>
    </row>
    <row r="7" spans="1:30" ht="15" customHeight="1">
      <c r="A7" s="1" t="s">
        <v>84</v>
      </c>
      <c r="B7" s="2" t="s">
        <v>85</v>
      </c>
      <c r="C7" s="5" t="s">
        <v>537</v>
      </c>
      <c r="D7" s="5" t="s">
        <v>538</v>
      </c>
      <c r="E7" s="5" t="s">
        <v>538</v>
      </c>
      <c r="F7" s="5" t="s">
        <v>538</v>
      </c>
      <c r="G7" s="5" t="s">
        <v>538</v>
      </c>
      <c r="H7" s="5" t="s">
        <v>537</v>
      </c>
      <c r="I7" s="5" t="s">
        <v>539</v>
      </c>
      <c r="J7" s="5" t="s">
        <v>537</v>
      </c>
      <c r="K7" s="5" t="s">
        <v>537</v>
      </c>
      <c r="L7" s="5" t="s">
        <v>540</v>
      </c>
      <c r="M7" s="5" t="s">
        <v>540</v>
      </c>
      <c r="N7" s="5" t="s">
        <v>540</v>
      </c>
      <c r="O7" s="5" t="s">
        <v>537</v>
      </c>
      <c r="P7" s="5" t="s">
        <v>538</v>
      </c>
      <c r="Q7" s="5" t="s">
        <v>545</v>
      </c>
      <c r="R7" s="5" t="s">
        <v>541</v>
      </c>
      <c r="S7" s="5" t="s">
        <v>541</v>
      </c>
      <c r="T7" s="5" t="s">
        <v>542</v>
      </c>
      <c r="U7" s="5" t="s">
        <v>542</v>
      </c>
      <c r="V7" s="5" t="s">
        <v>542</v>
      </c>
      <c r="W7" s="5" t="s">
        <v>542</v>
      </c>
      <c r="X7" s="31" t="s">
        <v>543</v>
      </c>
      <c r="Y7" s="5" t="s">
        <v>537</v>
      </c>
      <c r="Z7" s="5" t="s">
        <v>537</v>
      </c>
      <c r="AA7" s="5" t="s">
        <v>537</v>
      </c>
      <c r="AB7" s="5" t="s">
        <v>537</v>
      </c>
      <c r="AC7" s="30" t="s">
        <v>538</v>
      </c>
      <c r="AD7" s="5" t="s">
        <v>544</v>
      </c>
    </row>
    <row r="8" spans="1:30" ht="15" customHeight="1">
      <c r="A8" s="1" t="s">
        <v>88</v>
      </c>
      <c r="B8" s="2" t="s">
        <v>89</v>
      </c>
      <c r="C8" s="5" t="s">
        <v>537</v>
      </c>
      <c r="D8" s="5" t="s">
        <v>538</v>
      </c>
      <c r="E8" s="5" t="s">
        <v>538</v>
      </c>
      <c r="F8" s="5" t="s">
        <v>538</v>
      </c>
      <c r="G8" s="5" t="s">
        <v>538</v>
      </c>
      <c r="H8" s="5" t="s">
        <v>537</v>
      </c>
      <c r="I8" s="5" t="s">
        <v>539</v>
      </c>
      <c r="J8" s="5" t="s">
        <v>537</v>
      </c>
      <c r="K8" s="5" t="s">
        <v>537</v>
      </c>
      <c r="L8" s="5" t="s">
        <v>540</v>
      </c>
      <c r="M8" s="5" t="s">
        <v>540</v>
      </c>
      <c r="N8" s="5" t="s">
        <v>87</v>
      </c>
      <c r="O8" s="5" t="s">
        <v>537</v>
      </c>
      <c r="P8" s="5" t="s">
        <v>538</v>
      </c>
      <c r="Q8" s="5" t="s">
        <v>87</v>
      </c>
      <c r="R8" s="5" t="s">
        <v>541</v>
      </c>
      <c r="S8" s="5" t="s">
        <v>541</v>
      </c>
      <c r="T8" s="5" t="s">
        <v>542</v>
      </c>
      <c r="U8" s="5" t="s">
        <v>542</v>
      </c>
      <c r="V8" s="5" t="s">
        <v>542</v>
      </c>
      <c r="W8" s="5" t="s">
        <v>542</v>
      </c>
      <c r="X8" s="31" t="s">
        <v>543</v>
      </c>
      <c r="Y8" s="5" t="s">
        <v>87</v>
      </c>
      <c r="Z8" s="5" t="s">
        <v>87</v>
      </c>
      <c r="AA8" s="5" t="s">
        <v>537</v>
      </c>
      <c r="AB8" s="5" t="s">
        <v>537</v>
      </c>
      <c r="AC8" s="30" t="s">
        <v>538</v>
      </c>
      <c r="AD8" s="5" t="s">
        <v>544</v>
      </c>
    </row>
    <row r="9" spans="1:30" ht="15" customHeight="1">
      <c r="A9" s="1" t="s">
        <v>91</v>
      </c>
      <c r="B9" s="2" t="s">
        <v>92</v>
      </c>
      <c r="C9" s="5" t="s">
        <v>537</v>
      </c>
      <c r="D9" s="5" t="s">
        <v>538</v>
      </c>
      <c r="E9" s="5" t="s">
        <v>538</v>
      </c>
      <c r="F9" s="5" t="s">
        <v>538</v>
      </c>
      <c r="G9" s="5" t="s">
        <v>87</v>
      </c>
      <c r="H9" s="5" t="s">
        <v>537</v>
      </c>
      <c r="I9" s="5" t="s">
        <v>87</v>
      </c>
      <c r="J9" s="5" t="s">
        <v>537</v>
      </c>
      <c r="K9" s="5" t="s">
        <v>537</v>
      </c>
      <c r="L9" s="5" t="s">
        <v>540</v>
      </c>
      <c r="M9" s="5" t="s">
        <v>540</v>
      </c>
      <c r="N9" s="5" t="s">
        <v>87</v>
      </c>
      <c r="O9" s="5" t="s">
        <v>537</v>
      </c>
      <c r="P9" s="5" t="s">
        <v>538</v>
      </c>
      <c r="Q9" s="5" t="s">
        <v>87</v>
      </c>
      <c r="R9" s="5" t="s">
        <v>541</v>
      </c>
      <c r="S9" s="5" t="s">
        <v>541</v>
      </c>
      <c r="T9" s="5" t="s">
        <v>542</v>
      </c>
      <c r="U9" s="5" t="s">
        <v>542</v>
      </c>
      <c r="V9" s="5" t="s">
        <v>542</v>
      </c>
      <c r="W9" s="5" t="s">
        <v>542</v>
      </c>
      <c r="X9" s="31" t="s">
        <v>543</v>
      </c>
      <c r="Y9" s="5" t="s">
        <v>87</v>
      </c>
      <c r="Z9" s="5" t="s">
        <v>537</v>
      </c>
      <c r="AA9" s="5" t="s">
        <v>537</v>
      </c>
      <c r="AB9" s="5" t="s">
        <v>537</v>
      </c>
      <c r="AC9" s="30" t="s">
        <v>538</v>
      </c>
      <c r="AD9" s="5" t="s">
        <v>544</v>
      </c>
    </row>
    <row r="10" spans="1:30" ht="15" customHeight="1">
      <c r="A10" s="1" t="s">
        <v>93</v>
      </c>
      <c r="B10" s="2" t="s">
        <v>94</v>
      </c>
      <c r="C10" s="5" t="s">
        <v>537</v>
      </c>
      <c r="D10" s="5" t="s">
        <v>538</v>
      </c>
      <c r="E10" s="5" t="s">
        <v>538</v>
      </c>
      <c r="F10" s="5" t="s">
        <v>538</v>
      </c>
      <c r="G10" s="5" t="s">
        <v>538</v>
      </c>
      <c r="H10" s="5" t="s">
        <v>537</v>
      </c>
      <c r="I10" s="5" t="s">
        <v>539</v>
      </c>
      <c r="J10" s="5" t="s">
        <v>537</v>
      </c>
      <c r="K10" s="5" t="s">
        <v>537</v>
      </c>
      <c r="L10" s="5" t="s">
        <v>540</v>
      </c>
      <c r="M10" s="5" t="s">
        <v>540</v>
      </c>
      <c r="N10" s="5" t="s">
        <v>540</v>
      </c>
      <c r="O10" s="5" t="s">
        <v>537</v>
      </c>
      <c r="P10" s="5" t="s">
        <v>538</v>
      </c>
      <c r="Q10" s="5" t="s">
        <v>545</v>
      </c>
      <c r="R10" s="5" t="s">
        <v>541</v>
      </c>
      <c r="S10" s="5" t="s">
        <v>541</v>
      </c>
      <c r="T10" s="5" t="s">
        <v>542</v>
      </c>
      <c r="U10" s="5" t="s">
        <v>542</v>
      </c>
      <c r="V10" s="5" t="s">
        <v>542</v>
      </c>
      <c r="W10" s="5" t="s">
        <v>542</v>
      </c>
      <c r="X10" s="31" t="s">
        <v>543</v>
      </c>
      <c r="Y10" s="5" t="s">
        <v>537</v>
      </c>
      <c r="Z10" s="5" t="s">
        <v>87</v>
      </c>
      <c r="AA10" s="5" t="s">
        <v>87</v>
      </c>
      <c r="AB10" s="5" t="s">
        <v>537</v>
      </c>
      <c r="AC10" s="30" t="s">
        <v>538</v>
      </c>
      <c r="AD10" s="5" t="s">
        <v>544</v>
      </c>
    </row>
    <row r="11" spans="1:30" ht="15" customHeight="1">
      <c r="A11" s="1" t="s">
        <v>95</v>
      </c>
      <c r="B11" s="2" t="s">
        <v>96</v>
      </c>
      <c r="C11" s="5" t="s">
        <v>537</v>
      </c>
      <c r="D11" s="5" t="s">
        <v>538</v>
      </c>
      <c r="E11" s="5" t="s">
        <v>538</v>
      </c>
      <c r="F11" s="5" t="s">
        <v>538</v>
      </c>
      <c r="G11" s="5" t="s">
        <v>538</v>
      </c>
      <c r="H11" s="5" t="s">
        <v>537</v>
      </c>
      <c r="I11" s="5" t="s">
        <v>539</v>
      </c>
      <c r="J11" s="5" t="s">
        <v>537</v>
      </c>
      <c r="K11" s="5" t="s">
        <v>537</v>
      </c>
      <c r="L11" s="5" t="s">
        <v>540</v>
      </c>
      <c r="M11" s="5" t="s">
        <v>540</v>
      </c>
      <c r="N11" s="5" t="s">
        <v>540</v>
      </c>
      <c r="O11" s="5" t="s">
        <v>537</v>
      </c>
      <c r="P11" s="5" t="s">
        <v>87</v>
      </c>
      <c r="Q11" s="5" t="s">
        <v>87</v>
      </c>
      <c r="R11" s="5" t="s">
        <v>541</v>
      </c>
      <c r="S11" s="5" t="s">
        <v>541</v>
      </c>
      <c r="T11" s="5" t="s">
        <v>542</v>
      </c>
      <c r="U11" s="5" t="s">
        <v>542</v>
      </c>
      <c r="V11" s="5" t="s">
        <v>542</v>
      </c>
      <c r="W11" s="5" t="s">
        <v>542</v>
      </c>
      <c r="X11" s="31" t="s">
        <v>543</v>
      </c>
      <c r="Y11" s="5" t="s">
        <v>87</v>
      </c>
      <c r="Z11" s="5" t="s">
        <v>87</v>
      </c>
      <c r="AA11" s="5" t="s">
        <v>87</v>
      </c>
      <c r="AB11" s="5" t="s">
        <v>537</v>
      </c>
      <c r="AC11" s="30" t="s">
        <v>538</v>
      </c>
      <c r="AD11" s="5" t="s">
        <v>544</v>
      </c>
    </row>
    <row r="12" spans="1:30" ht="15" customHeight="1">
      <c r="A12" s="1" t="s">
        <v>97</v>
      </c>
      <c r="B12" s="2" t="s">
        <v>98</v>
      </c>
      <c r="C12" s="5" t="s">
        <v>537</v>
      </c>
      <c r="D12" s="5" t="s">
        <v>538</v>
      </c>
      <c r="E12" s="5" t="s">
        <v>538</v>
      </c>
      <c r="F12" s="5" t="s">
        <v>538</v>
      </c>
      <c r="G12" s="5" t="s">
        <v>538</v>
      </c>
      <c r="H12" s="5" t="s">
        <v>537</v>
      </c>
      <c r="I12" s="5" t="s">
        <v>539</v>
      </c>
      <c r="J12" s="5" t="s">
        <v>537</v>
      </c>
      <c r="K12" s="5" t="s">
        <v>537</v>
      </c>
      <c r="L12" s="5" t="s">
        <v>87</v>
      </c>
      <c r="M12" s="5" t="s">
        <v>87</v>
      </c>
      <c r="N12" s="5" t="s">
        <v>540</v>
      </c>
      <c r="O12" s="5" t="s">
        <v>537</v>
      </c>
      <c r="P12" s="5" t="s">
        <v>538</v>
      </c>
      <c r="Q12" s="5" t="s">
        <v>545</v>
      </c>
      <c r="R12" s="5" t="s">
        <v>541</v>
      </c>
      <c r="S12" s="5" t="s">
        <v>541</v>
      </c>
      <c r="T12" s="5" t="s">
        <v>542</v>
      </c>
      <c r="U12" s="5" t="s">
        <v>542</v>
      </c>
      <c r="V12" s="5" t="s">
        <v>542</v>
      </c>
      <c r="W12" s="5" t="s">
        <v>542</v>
      </c>
      <c r="X12" s="31" t="s">
        <v>543</v>
      </c>
      <c r="Y12" s="5" t="s">
        <v>537</v>
      </c>
      <c r="Z12" s="5" t="s">
        <v>537</v>
      </c>
      <c r="AA12" s="5" t="s">
        <v>537</v>
      </c>
      <c r="AB12" s="5" t="s">
        <v>537</v>
      </c>
      <c r="AC12" s="30" t="s">
        <v>538</v>
      </c>
      <c r="AD12" s="5" t="s">
        <v>544</v>
      </c>
    </row>
    <row r="13" spans="1:30" ht="15" customHeight="1">
      <c r="A13" s="1" t="s">
        <v>100</v>
      </c>
      <c r="B13" s="2" t="s">
        <v>101</v>
      </c>
      <c r="C13" s="5" t="s">
        <v>537</v>
      </c>
      <c r="D13" s="5" t="s">
        <v>538</v>
      </c>
      <c r="E13" s="5" t="s">
        <v>538</v>
      </c>
      <c r="F13" s="5" t="s">
        <v>538</v>
      </c>
      <c r="G13" s="5" t="s">
        <v>87</v>
      </c>
      <c r="H13" s="5" t="s">
        <v>537</v>
      </c>
      <c r="I13" s="5" t="s">
        <v>539</v>
      </c>
      <c r="J13" s="5" t="s">
        <v>537</v>
      </c>
      <c r="K13" s="5" t="s">
        <v>537</v>
      </c>
      <c r="L13" s="5" t="s">
        <v>540</v>
      </c>
      <c r="M13" s="5" t="s">
        <v>540</v>
      </c>
      <c r="N13" s="5" t="s">
        <v>540</v>
      </c>
      <c r="O13" s="5" t="s">
        <v>537</v>
      </c>
      <c r="P13" s="5" t="s">
        <v>87</v>
      </c>
      <c r="Q13" s="5" t="s">
        <v>545</v>
      </c>
      <c r="R13" s="5" t="s">
        <v>541</v>
      </c>
      <c r="S13" s="5" t="s">
        <v>541</v>
      </c>
      <c r="T13" s="5" t="s">
        <v>542</v>
      </c>
      <c r="U13" s="5" t="s">
        <v>542</v>
      </c>
      <c r="V13" s="5" t="s">
        <v>542</v>
      </c>
      <c r="W13" s="5" t="s">
        <v>542</v>
      </c>
      <c r="X13" s="31" t="s">
        <v>543</v>
      </c>
      <c r="Y13" s="5" t="s">
        <v>87</v>
      </c>
      <c r="Z13" s="5" t="s">
        <v>537</v>
      </c>
      <c r="AA13" s="5" t="s">
        <v>537</v>
      </c>
      <c r="AB13" s="5" t="s">
        <v>537</v>
      </c>
      <c r="AC13" s="30" t="s">
        <v>538</v>
      </c>
      <c r="AD13" s="5" t="s">
        <v>544</v>
      </c>
    </row>
    <row r="14" spans="1:30" ht="15" customHeight="1">
      <c r="A14" s="1" t="s">
        <v>102</v>
      </c>
      <c r="B14" s="2" t="s">
        <v>103</v>
      </c>
      <c r="C14" s="5" t="s">
        <v>537</v>
      </c>
      <c r="D14" s="5" t="s">
        <v>538</v>
      </c>
      <c r="E14" s="5" t="s">
        <v>538</v>
      </c>
      <c r="F14" s="5" t="s">
        <v>538</v>
      </c>
      <c r="G14" s="5" t="s">
        <v>538</v>
      </c>
      <c r="H14" s="5" t="s">
        <v>537</v>
      </c>
      <c r="I14" s="5" t="s">
        <v>539</v>
      </c>
      <c r="J14" s="5" t="s">
        <v>537</v>
      </c>
      <c r="K14" s="5" t="s">
        <v>537</v>
      </c>
      <c r="L14" s="5" t="s">
        <v>540</v>
      </c>
      <c r="M14" s="5" t="s">
        <v>540</v>
      </c>
      <c r="N14" s="5" t="s">
        <v>87</v>
      </c>
      <c r="O14" s="5" t="s">
        <v>537</v>
      </c>
      <c r="P14" s="5" t="s">
        <v>538</v>
      </c>
      <c r="Q14" s="5" t="s">
        <v>87</v>
      </c>
      <c r="R14" s="5" t="s">
        <v>541</v>
      </c>
      <c r="S14" s="5" t="s">
        <v>541</v>
      </c>
      <c r="T14" s="5" t="s">
        <v>542</v>
      </c>
      <c r="U14" s="5" t="s">
        <v>542</v>
      </c>
      <c r="V14" s="5" t="s">
        <v>542</v>
      </c>
      <c r="W14" s="5" t="s">
        <v>542</v>
      </c>
      <c r="X14" s="31" t="s">
        <v>543</v>
      </c>
      <c r="Y14" s="5" t="s">
        <v>87</v>
      </c>
      <c r="Z14" s="5" t="s">
        <v>537</v>
      </c>
      <c r="AA14" s="5" t="s">
        <v>537</v>
      </c>
      <c r="AB14" s="5" t="s">
        <v>537</v>
      </c>
      <c r="AC14" s="30" t="s">
        <v>538</v>
      </c>
      <c r="AD14" s="5" t="s">
        <v>544</v>
      </c>
    </row>
    <row r="15" spans="1:30" ht="15" customHeight="1">
      <c r="A15" s="1" t="s">
        <v>104</v>
      </c>
      <c r="B15" s="2" t="s">
        <v>105</v>
      </c>
      <c r="C15" s="5" t="s">
        <v>537</v>
      </c>
      <c r="D15" s="5" t="s">
        <v>538</v>
      </c>
      <c r="E15" s="5" t="s">
        <v>538</v>
      </c>
      <c r="F15" s="5" t="s">
        <v>538</v>
      </c>
      <c r="G15" s="5" t="s">
        <v>87</v>
      </c>
      <c r="H15" s="5" t="s">
        <v>537</v>
      </c>
      <c r="I15" s="5" t="s">
        <v>539</v>
      </c>
      <c r="J15" s="5" t="s">
        <v>537</v>
      </c>
      <c r="K15" s="5" t="s">
        <v>537</v>
      </c>
      <c r="L15" s="5" t="s">
        <v>540</v>
      </c>
      <c r="M15" s="5" t="s">
        <v>540</v>
      </c>
      <c r="N15" s="5" t="s">
        <v>87</v>
      </c>
      <c r="O15" s="5" t="s">
        <v>537</v>
      </c>
      <c r="P15" s="5" t="s">
        <v>87</v>
      </c>
      <c r="Q15" s="5" t="s">
        <v>87</v>
      </c>
      <c r="R15" s="5" t="s">
        <v>541</v>
      </c>
      <c r="S15" s="5" t="s">
        <v>541</v>
      </c>
      <c r="T15" s="5" t="s">
        <v>542</v>
      </c>
      <c r="U15" s="5" t="s">
        <v>542</v>
      </c>
      <c r="V15" s="5" t="s">
        <v>542</v>
      </c>
      <c r="W15" s="5" t="s">
        <v>542</v>
      </c>
      <c r="X15" s="31" t="s">
        <v>543</v>
      </c>
      <c r="Y15" s="5" t="s">
        <v>537</v>
      </c>
      <c r="Z15" s="5" t="s">
        <v>87</v>
      </c>
      <c r="AA15" s="5" t="s">
        <v>87</v>
      </c>
      <c r="AB15" s="5" t="s">
        <v>537</v>
      </c>
      <c r="AC15" s="30" t="s">
        <v>538</v>
      </c>
      <c r="AD15" s="5" t="s">
        <v>544</v>
      </c>
    </row>
    <row r="16" spans="1:30" ht="15" customHeight="1">
      <c r="A16" s="1" t="s">
        <v>107</v>
      </c>
      <c r="B16" s="2" t="s">
        <v>108</v>
      </c>
      <c r="C16" s="5" t="s">
        <v>537</v>
      </c>
      <c r="D16" s="5" t="s">
        <v>538</v>
      </c>
      <c r="E16" s="5" t="s">
        <v>538</v>
      </c>
      <c r="F16" s="5" t="s">
        <v>87</v>
      </c>
      <c r="G16" s="5" t="s">
        <v>538</v>
      </c>
      <c r="H16" s="5" t="s">
        <v>537</v>
      </c>
      <c r="I16" s="5" t="s">
        <v>539</v>
      </c>
      <c r="J16" s="5" t="s">
        <v>537</v>
      </c>
      <c r="K16" s="5" t="s">
        <v>537</v>
      </c>
      <c r="L16" s="5" t="s">
        <v>540</v>
      </c>
      <c r="M16" s="5" t="s">
        <v>87</v>
      </c>
      <c r="N16" s="5" t="s">
        <v>540</v>
      </c>
      <c r="O16" s="5" t="s">
        <v>537</v>
      </c>
      <c r="P16" s="5" t="s">
        <v>87</v>
      </c>
      <c r="Q16" s="5" t="s">
        <v>545</v>
      </c>
      <c r="R16" s="5" t="s">
        <v>541</v>
      </c>
      <c r="S16" s="5" t="s">
        <v>541</v>
      </c>
      <c r="T16" s="5" t="s">
        <v>542</v>
      </c>
      <c r="U16" s="5" t="s">
        <v>542</v>
      </c>
      <c r="V16" s="5" t="s">
        <v>542</v>
      </c>
      <c r="W16" s="5" t="s">
        <v>542</v>
      </c>
      <c r="X16" s="31" t="s">
        <v>543</v>
      </c>
      <c r="Y16" s="5" t="s">
        <v>537</v>
      </c>
      <c r="Z16" s="5" t="s">
        <v>537</v>
      </c>
      <c r="AA16" s="5" t="s">
        <v>537</v>
      </c>
      <c r="AB16" s="5" t="s">
        <v>537</v>
      </c>
      <c r="AC16" s="30" t="s">
        <v>538</v>
      </c>
      <c r="AD16" s="5" t="s">
        <v>544</v>
      </c>
    </row>
    <row r="17" spans="1:30" ht="15" customHeight="1">
      <c r="A17" s="1" t="s">
        <v>109</v>
      </c>
      <c r="B17" s="2" t="s">
        <v>110</v>
      </c>
      <c r="C17" s="5" t="s">
        <v>537</v>
      </c>
      <c r="D17" s="5" t="s">
        <v>538</v>
      </c>
      <c r="E17" s="5" t="s">
        <v>538</v>
      </c>
      <c r="F17" s="5" t="s">
        <v>538</v>
      </c>
      <c r="G17" s="5" t="s">
        <v>87</v>
      </c>
      <c r="H17" s="5" t="s">
        <v>537</v>
      </c>
      <c r="I17" s="5" t="s">
        <v>539</v>
      </c>
      <c r="J17" s="5" t="s">
        <v>537</v>
      </c>
      <c r="K17" s="5" t="s">
        <v>537</v>
      </c>
      <c r="L17" s="5" t="s">
        <v>540</v>
      </c>
      <c r="M17" s="5" t="s">
        <v>540</v>
      </c>
      <c r="N17" s="5" t="s">
        <v>540</v>
      </c>
      <c r="O17" s="5" t="s">
        <v>537</v>
      </c>
      <c r="P17" s="5" t="s">
        <v>538</v>
      </c>
      <c r="Q17" s="5" t="s">
        <v>87</v>
      </c>
      <c r="R17" s="5" t="s">
        <v>541</v>
      </c>
      <c r="S17" s="5" t="s">
        <v>541</v>
      </c>
      <c r="T17" s="5" t="s">
        <v>542</v>
      </c>
      <c r="U17" s="5" t="s">
        <v>542</v>
      </c>
      <c r="V17" s="5" t="s">
        <v>542</v>
      </c>
      <c r="W17" s="5" t="s">
        <v>542</v>
      </c>
      <c r="X17" s="31" t="s">
        <v>543</v>
      </c>
      <c r="Y17" s="5" t="s">
        <v>537</v>
      </c>
      <c r="Z17" s="5" t="s">
        <v>537</v>
      </c>
      <c r="AA17" s="5" t="s">
        <v>537</v>
      </c>
      <c r="AB17" s="5" t="s">
        <v>537</v>
      </c>
      <c r="AC17" s="30" t="s">
        <v>538</v>
      </c>
      <c r="AD17" s="5" t="s">
        <v>544</v>
      </c>
    </row>
    <row r="18" spans="1:30" ht="15" customHeight="1">
      <c r="A18" s="1" t="s">
        <v>111</v>
      </c>
      <c r="B18" s="2" t="s">
        <v>112</v>
      </c>
      <c r="C18" s="5" t="s">
        <v>537</v>
      </c>
      <c r="D18" s="5" t="s">
        <v>538</v>
      </c>
      <c r="E18" s="5" t="s">
        <v>538</v>
      </c>
      <c r="F18" s="5" t="s">
        <v>538</v>
      </c>
      <c r="G18" s="5" t="s">
        <v>538</v>
      </c>
      <c r="H18" s="5" t="s">
        <v>537</v>
      </c>
      <c r="I18" s="5" t="s">
        <v>539</v>
      </c>
      <c r="J18" s="5" t="s">
        <v>537</v>
      </c>
      <c r="K18" s="5" t="s">
        <v>537</v>
      </c>
      <c r="L18" s="5" t="s">
        <v>540</v>
      </c>
      <c r="M18" s="5" t="s">
        <v>540</v>
      </c>
      <c r="N18" s="5" t="s">
        <v>540</v>
      </c>
      <c r="O18" s="5" t="s">
        <v>87</v>
      </c>
      <c r="P18" s="5" t="s">
        <v>538</v>
      </c>
      <c r="Q18" s="5" t="s">
        <v>545</v>
      </c>
      <c r="R18" s="5" t="s">
        <v>541</v>
      </c>
      <c r="S18" s="5" t="s">
        <v>541</v>
      </c>
      <c r="T18" s="5" t="s">
        <v>542</v>
      </c>
      <c r="U18" s="5" t="s">
        <v>542</v>
      </c>
      <c r="V18" s="5" t="s">
        <v>542</v>
      </c>
      <c r="W18" s="5" t="s">
        <v>542</v>
      </c>
      <c r="X18" s="31" t="s">
        <v>543</v>
      </c>
      <c r="Y18" s="5" t="s">
        <v>537</v>
      </c>
      <c r="Z18" s="5" t="s">
        <v>537</v>
      </c>
      <c r="AA18" s="5" t="s">
        <v>537</v>
      </c>
      <c r="AB18" s="5" t="s">
        <v>537</v>
      </c>
      <c r="AC18" s="30" t="s">
        <v>538</v>
      </c>
      <c r="AD18" s="5" t="s">
        <v>544</v>
      </c>
    </row>
    <row r="19" spans="1:30" ht="15" customHeight="1">
      <c r="A19" s="1" t="s">
        <v>113</v>
      </c>
      <c r="B19" s="2" t="s">
        <v>114</v>
      </c>
      <c r="C19" s="5" t="s">
        <v>537</v>
      </c>
      <c r="D19" s="5" t="s">
        <v>538</v>
      </c>
      <c r="E19" s="5" t="s">
        <v>538</v>
      </c>
      <c r="F19" s="5" t="s">
        <v>538</v>
      </c>
      <c r="G19" s="5" t="s">
        <v>87</v>
      </c>
      <c r="H19" s="5" t="s">
        <v>537</v>
      </c>
      <c r="I19" s="5" t="s">
        <v>539</v>
      </c>
      <c r="J19" s="5" t="s">
        <v>537</v>
      </c>
      <c r="K19" s="5" t="s">
        <v>537</v>
      </c>
      <c r="L19" s="5" t="s">
        <v>87</v>
      </c>
      <c r="M19" s="5" t="s">
        <v>87</v>
      </c>
      <c r="N19" s="5" t="s">
        <v>87</v>
      </c>
      <c r="O19" s="5" t="s">
        <v>87</v>
      </c>
      <c r="P19" s="5" t="s">
        <v>87</v>
      </c>
      <c r="Q19" s="5" t="s">
        <v>545</v>
      </c>
      <c r="R19" s="5" t="s">
        <v>541</v>
      </c>
      <c r="S19" s="5" t="s">
        <v>541</v>
      </c>
      <c r="T19" s="5" t="s">
        <v>542</v>
      </c>
      <c r="U19" s="5" t="s">
        <v>542</v>
      </c>
      <c r="V19" s="5" t="s">
        <v>542</v>
      </c>
      <c r="W19" s="5" t="s">
        <v>542</v>
      </c>
      <c r="X19" s="31" t="s">
        <v>543</v>
      </c>
      <c r="Y19" s="5" t="s">
        <v>537</v>
      </c>
      <c r="Z19" s="5" t="s">
        <v>537</v>
      </c>
      <c r="AA19" s="5" t="s">
        <v>87</v>
      </c>
      <c r="AB19" s="5" t="s">
        <v>537</v>
      </c>
      <c r="AC19" s="30" t="s">
        <v>538</v>
      </c>
      <c r="AD19" s="5" t="s">
        <v>544</v>
      </c>
    </row>
    <row r="20" spans="1:30" ht="15" customHeight="1">
      <c r="A20" s="1" t="s">
        <v>115</v>
      </c>
      <c r="B20" s="2" t="s">
        <v>116</v>
      </c>
      <c r="C20" s="5" t="s">
        <v>537</v>
      </c>
      <c r="D20" s="5" t="s">
        <v>538</v>
      </c>
      <c r="E20" s="5" t="s">
        <v>538</v>
      </c>
      <c r="F20" s="5" t="s">
        <v>538</v>
      </c>
      <c r="G20" s="5" t="s">
        <v>538</v>
      </c>
      <c r="H20" s="5" t="s">
        <v>537</v>
      </c>
      <c r="I20" s="5" t="s">
        <v>539</v>
      </c>
      <c r="J20" s="5" t="s">
        <v>537</v>
      </c>
      <c r="K20" s="5" t="s">
        <v>537</v>
      </c>
      <c r="L20" s="5" t="s">
        <v>540</v>
      </c>
      <c r="M20" s="5" t="s">
        <v>87</v>
      </c>
      <c r="N20" s="5" t="s">
        <v>87</v>
      </c>
      <c r="O20" s="5" t="s">
        <v>87</v>
      </c>
      <c r="P20" s="5" t="s">
        <v>538</v>
      </c>
      <c r="Q20" s="5" t="s">
        <v>545</v>
      </c>
      <c r="R20" s="5" t="s">
        <v>541</v>
      </c>
      <c r="S20" s="5" t="s">
        <v>541</v>
      </c>
      <c r="T20" s="5" t="s">
        <v>542</v>
      </c>
      <c r="U20" s="5" t="s">
        <v>542</v>
      </c>
      <c r="V20" s="5" t="s">
        <v>542</v>
      </c>
      <c r="W20" s="5" t="s">
        <v>542</v>
      </c>
      <c r="X20" s="31" t="s">
        <v>543</v>
      </c>
      <c r="Y20" s="5" t="s">
        <v>87</v>
      </c>
      <c r="Z20" s="5" t="s">
        <v>87</v>
      </c>
      <c r="AA20" s="5" t="s">
        <v>537</v>
      </c>
      <c r="AB20" s="5" t="s">
        <v>537</v>
      </c>
      <c r="AC20" s="30" t="s">
        <v>538</v>
      </c>
      <c r="AD20" s="5" t="s">
        <v>544</v>
      </c>
    </row>
    <row r="21" spans="1:30" ht="15" customHeight="1">
      <c r="A21" s="1" t="s">
        <v>117</v>
      </c>
      <c r="B21" s="2" t="s">
        <v>118</v>
      </c>
      <c r="C21" s="5" t="s">
        <v>537</v>
      </c>
      <c r="D21" s="5" t="s">
        <v>538</v>
      </c>
      <c r="E21" s="5" t="s">
        <v>538</v>
      </c>
      <c r="F21" s="5" t="s">
        <v>538</v>
      </c>
      <c r="G21" s="5" t="s">
        <v>538</v>
      </c>
      <c r="H21" s="5" t="s">
        <v>537</v>
      </c>
      <c r="I21" s="5" t="s">
        <v>539</v>
      </c>
      <c r="J21" s="5" t="s">
        <v>537</v>
      </c>
      <c r="K21" s="5" t="s">
        <v>537</v>
      </c>
      <c r="L21" s="5" t="s">
        <v>87</v>
      </c>
      <c r="M21" s="5" t="s">
        <v>87</v>
      </c>
      <c r="N21" s="5" t="s">
        <v>540</v>
      </c>
      <c r="O21" s="5" t="s">
        <v>537</v>
      </c>
      <c r="P21" s="5" t="s">
        <v>538</v>
      </c>
      <c r="Q21" s="5" t="s">
        <v>545</v>
      </c>
      <c r="R21" s="5" t="s">
        <v>541</v>
      </c>
      <c r="S21" s="5" t="s">
        <v>541</v>
      </c>
      <c r="T21" s="5" t="s">
        <v>542</v>
      </c>
      <c r="U21" s="5" t="s">
        <v>542</v>
      </c>
      <c r="V21" s="5" t="s">
        <v>542</v>
      </c>
      <c r="W21" s="5" t="s">
        <v>542</v>
      </c>
      <c r="X21" s="31" t="s">
        <v>543</v>
      </c>
      <c r="Y21" s="5" t="s">
        <v>87</v>
      </c>
      <c r="Z21" s="5" t="s">
        <v>87</v>
      </c>
      <c r="AA21" s="5" t="s">
        <v>537</v>
      </c>
      <c r="AB21" s="5" t="s">
        <v>537</v>
      </c>
      <c r="AC21" s="30" t="s">
        <v>538</v>
      </c>
      <c r="AD21" s="5" t="s">
        <v>544</v>
      </c>
    </row>
    <row r="22" spans="1:30" ht="15" customHeight="1">
      <c r="A22" s="1" t="s">
        <v>120</v>
      </c>
      <c r="B22" s="2" t="s">
        <v>121</v>
      </c>
      <c r="C22" s="5" t="s">
        <v>537</v>
      </c>
      <c r="D22" s="5" t="s">
        <v>538</v>
      </c>
      <c r="E22" s="5" t="s">
        <v>538</v>
      </c>
      <c r="F22" s="5" t="s">
        <v>538</v>
      </c>
      <c r="G22" s="5" t="s">
        <v>87</v>
      </c>
      <c r="H22" s="5" t="s">
        <v>537</v>
      </c>
      <c r="I22" s="5" t="s">
        <v>539</v>
      </c>
      <c r="J22" s="5" t="s">
        <v>537</v>
      </c>
      <c r="K22" s="5" t="s">
        <v>537</v>
      </c>
      <c r="L22" s="5" t="s">
        <v>540</v>
      </c>
      <c r="M22" s="5" t="s">
        <v>540</v>
      </c>
      <c r="N22" s="5" t="s">
        <v>540</v>
      </c>
      <c r="O22" s="5" t="s">
        <v>537</v>
      </c>
      <c r="P22" s="5" t="s">
        <v>87</v>
      </c>
      <c r="Q22" s="5" t="s">
        <v>87</v>
      </c>
      <c r="R22" s="5"/>
      <c r="S22" s="5" t="s">
        <v>87</v>
      </c>
      <c r="T22" s="5" t="s">
        <v>542</v>
      </c>
      <c r="U22" s="5" t="s">
        <v>542</v>
      </c>
      <c r="V22" s="5" t="s">
        <v>542</v>
      </c>
      <c r="W22" s="5" t="s">
        <v>542</v>
      </c>
      <c r="X22" s="31" t="s">
        <v>543</v>
      </c>
      <c r="Y22" s="5" t="s">
        <v>87</v>
      </c>
      <c r="Z22" s="5" t="s">
        <v>87</v>
      </c>
      <c r="AA22" s="5" t="s">
        <v>87</v>
      </c>
      <c r="AB22" s="5" t="s">
        <v>537</v>
      </c>
      <c r="AC22" s="30" t="s">
        <v>538</v>
      </c>
      <c r="AD22" s="5" t="s">
        <v>544</v>
      </c>
    </row>
    <row r="23" spans="1:30" ht="15" customHeight="1">
      <c r="A23" s="1" t="s">
        <v>122</v>
      </c>
      <c r="B23" s="2" t="s">
        <v>123</v>
      </c>
      <c r="C23" s="5" t="s">
        <v>537</v>
      </c>
      <c r="D23" s="5" t="s">
        <v>538</v>
      </c>
      <c r="E23" s="5" t="s">
        <v>538</v>
      </c>
      <c r="F23" s="5" t="s">
        <v>538</v>
      </c>
      <c r="G23" s="5" t="s">
        <v>538</v>
      </c>
      <c r="H23" s="5" t="s">
        <v>537</v>
      </c>
      <c r="I23" s="5" t="s">
        <v>539</v>
      </c>
      <c r="J23" s="5" t="s">
        <v>537</v>
      </c>
      <c r="K23" s="5" t="s">
        <v>537</v>
      </c>
      <c r="L23" s="5" t="s">
        <v>540</v>
      </c>
      <c r="M23" s="5" t="s">
        <v>540</v>
      </c>
      <c r="N23" s="5" t="s">
        <v>87</v>
      </c>
      <c r="O23" s="5" t="s">
        <v>537</v>
      </c>
      <c r="P23" s="5" t="s">
        <v>538</v>
      </c>
      <c r="Q23" s="5" t="s">
        <v>545</v>
      </c>
      <c r="R23" s="5" t="s">
        <v>541</v>
      </c>
      <c r="S23" s="5" t="s">
        <v>541</v>
      </c>
      <c r="T23" s="5" t="s">
        <v>542</v>
      </c>
      <c r="U23" s="5" t="s">
        <v>542</v>
      </c>
      <c r="V23" s="5" t="s">
        <v>542</v>
      </c>
      <c r="W23" s="5" t="s">
        <v>542</v>
      </c>
      <c r="X23" s="31" t="s">
        <v>543</v>
      </c>
      <c r="Y23" s="5" t="s">
        <v>87</v>
      </c>
      <c r="Z23" s="5" t="s">
        <v>537</v>
      </c>
      <c r="AA23" s="5" t="s">
        <v>537</v>
      </c>
      <c r="AB23" s="5" t="s">
        <v>537</v>
      </c>
      <c r="AC23" s="30" t="s">
        <v>538</v>
      </c>
      <c r="AD23" s="5" t="s">
        <v>544</v>
      </c>
    </row>
    <row r="24" spans="1:30" ht="15" customHeight="1">
      <c r="A24" s="1" t="s">
        <v>124</v>
      </c>
      <c r="B24" s="2" t="s">
        <v>125</v>
      </c>
      <c r="C24" s="5" t="s">
        <v>537</v>
      </c>
      <c r="D24" s="5" t="s">
        <v>538</v>
      </c>
      <c r="E24" s="5" t="s">
        <v>538</v>
      </c>
      <c r="F24" s="5" t="s">
        <v>538</v>
      </c>
      <c r="G24" s="5" t="s">
        <v>538</v>
      </c>
      <c r="H24" s="5" t="s">
        <v>537</v>
      </c>
      <c r="I24" s="5" t="s">
        <v>539</v>
      </c>
      <c r="J24" s="5" t="s">
        <v>537</v>
      </c>
      <c r="K24" s="5" t="s">
        <v>537</v>
      </c>
      <c r="L24" s="5" t="s">
        <v>540</v>
      </c>
      <c r="M24" s="5" t="s">
        <v>540</v>
      </c>
      <c r="N24" s="5" t="s">
        <v>540</v>
      </c>
      <c r="O24" s="5" t="s">
        <v>537</v>
      </c>
      <c r="P24" s="5" t="s">
        <v>87</v>
      </c>
      <c r="Q24" s="5" t="s">
        <v>545</v>
      </c>
      <c r="R24" s="5" t="s">
        <v>541</v>
      </c>
      <c r="S24" s="5" t="s">
        <v>541</v>
      </c>
      <c r="T24" s="5" t="s">
        <v>542</v>
      </c>
      <c r="U24" s="5" t="s">
        <v>542</v>
      </c>
      <c r="V24" s="5" t="s">
        <v>542</v>
      </c>
      <c r="W24" s="5" t="s">
        <v>542</v>
      </c>
      <c r="X24" s="31" t="s">
        <v>543</v>
      </c>
      <c r="Y24" s="5" t="s">
        <v>537</v>
      </c>
      <c r="Z24" s="5" t="s">
        <v>537</v>
      </c>
      <c r="AA24" s="5" t="s">
        <v>537</v>
      </c>
      <c r="AB24" s="5" t="s">
        <v>537</v>
      </c>
      <c r="AC24" s="30" t="s">
        <v>538</v>
      </c>
      <c r="AD24" s="5" t="s">
        <v>544</v>
      </c>
    </row>
    <row r="25" spans="1:30" ht="15" customHeight="1">
      <c r="A25" s="1" t="s">
        <v>126</v>
      </c>
      <c r="B25" s="2" t="s">
        <v>127</v>
      </c>
      <c r="C25" s="5" t="s">
        <v>537</v>
      </c>
      <c r="D25" s="5" t="s">
        <v>538</v>
      </c>
      <c r="E25" s="5" t="s">
        <v>538</v>
      </c>
      <c r="F25" s="5" t="s">
        <v>538</v>
      </c>
      <c r="G25" s="5" t="s">
        <v>538</v>
      </c>
      <c r="H25" s="5" t="s">
        <v>537</v>
      </c>
      <c r="I25" s="5" t="s">
        <v>539</v>
      </c>
      <c r="J25" s="5" t="s">
        <v>537</v>
      </c>
      <c r="K25" s="5" t="s">
        <v>537</v>
      </c>
      <c r="L25" s="5" t="s">
        <v>540</v>
      </c>
      <c r="M25" s="5" t="s">
        <v>540</v>
      </c>
      <c r="N25" s="5" t="s">
        <v>540</v>
      </c>
      <c r="O25" s="5" t="s">
        <v>537</v>
      </c>
      <c r="P25" s="5" t="s">
        <v>87</v>
      </c>
      <c r="Q25" s="5" t="s">
        <v>545</v>
      </c>
      <c r="R25" s="5" t="s">
        <v>541</v>
      </c>
      <c r="S25" s="5" t="s">
        <v>541</v>
      </c>
      <c r="T25" s="5" t="s">
        <v>542</v>
      </c>
      <c r="U25" s="5" t="s">
        <v>542</v>
      </c>
      <c r="V25" s="5" t="s">
        <v>542</v>
      </c>
      <c r="W25" s="5" t="s">
        <v>542</v>
      </c>
      <c r="X25" s="31" t="s">
        <v>543</v>
      </c>
      <c r="Y25" s="5" t="s">
        <v>537</v>
      </c>
      <c r="Z25" s="5" t="s">
        <v>87</v>
      </c>
      <c r="AA25" s="5" t="s">
        <v>87</v>
      </c>
      <c r="AB25" s="5" t="s">
        <v>537</v>
      </c>
      <c r="AC25" s="30" t="s">
        <v>538</v>
      </c>
      <c r="AD25" s="5" t="s">
        <v>544</v>
      </c>
    </row>
    <row r="26" spans="1:30" ht="15" customHeight="1">
      <c r="A26" s="1" t="s">
        <v>129</v>
      </c>
      <c r="B26" s="2" t="s">
        <v>130</v>
      </c>
      <c r="C26" s="5" t="s">
        <v>537</v>
      </c>
      <c r="D26" s="5" t="s">
        <v>538</v>
      </c>
      <c r="E26" s="5" t="s">
        <v>538</v>
      </c>
      <c r="F26" s="5" t="s">
        <v>538</v>
      </c>
      <c r="G26" s="5" t="s">
        <v>538</v>
      </c>
      <c r="H26" s="5" t="s">
        <v>537</v>
      </c>
      <c r="I26" s="5" t="s">
        <v>539</v>
      </c>
      <c r="J26" s="5" t="s">
        <v>537</v>
      </c>
      <c r="K26" s="5" t="s">
        <v>537</v>
      </c>
      <c r="L26" s="5" t="s">
        <v>540</v>
      </c>
      <c r="M26" s="5" t="s">
        <v>540</v>
      </c>
      <c r="N26" s="5" t="s">
        <v>540</v>
      </c>
      <c r="O26" s="5" t="s">
        <v>537</v>
      </c>
      <c r="P26" s="5" t="s">
        <v>538</v>
      </c>
      <c r="Q26" s="5" t="s">
        <v>545</v>
      </c>
      <c r="R26" s="5" t="s">
        <v>541</v>
      </c>
      <c r="S26" s="5" t="s">
        <v>541</v>
      </c>
      <c r="T26" s="5" t="s">
        <v>542</v>
      </c>
      <c r="U26" s="5" t="s">
        <v>542</v>
      </c>
      <c r="V26" s="5" t="s">
        <v>542</v>
      </c>
      <c r="W26" s="5" t="s">
        <v>542</v>
      </c>
      <c r="X26" s="31" t="s">
        <v>543</v>
      </c>
      <c r="Y26" s="5" t="s">
        <v>537</v>
      </c>
      <c r="Z26" s="5" t="s">
        <v>87</v>
      </c>
      <c r="AA26" s="5" t="s">
        <v>87</v>
      </c>
      <c r="AB26" s="5" t="s">
        <v>537</v>
      </c>
      <c r="AC26" s="30" t="s">
        <v>538</v>
      </c>
      <c r="AD26" s="5" t="s">
        <v>544</v>
      </c>
    </row>
    <row r="27" spans="1:30" ht="15" customHeight="1">
      <c r="A27" s="1" t="s">
        <v>131</v>
      </c>
      <c r="B27" s="2" t="s">
        <v>132</v>
      </c>
      <c r="C27" s="5" t="s">
        <v>537</v>
      </c>
      <c r="D27" s="5" t="s">
        <v>87</v>
      </c>
      <c r="E27" s="5" t="s">
        <v>538</v>
      </c>
      <c r="F27" s="5" t="s">
        <v>87</v>
      </c>
      <c r="G27" s="5" t="s">
        <v>538</v>
      </c>
      <c r="H27" s="5" t="s">
        <v>537</v>
      </c>
      <c r="I27" s="5" t="s">
        <v>539</v>
      </c>
      <c r="J27" s="5" t="s">
        <v>537</v>
      </c>
      <c r="K27" s="5" t="s">
        <v>537</v>
      </c>
      <c r="L27" s="5" t="s">
        <v>540</v>
      </c>
      <c r="M27" s="5" t="s">
        <v>540</v>
      </c>
      <c r="N27" s="5" t="s">
        <v>540</v>
      </c>
      <c r="O27" s="5" t="s">
        <v>537</v>
      </c>
      <c r="P27" s="5" t="s">
        <v>538</v>
      </c>
      <c r="Q27" s="5" t="s">
        <v>545</v>
      </c>
      <c r="R27" s="5" t="s">
        <v>541</v>
      </c>
      <c r="S27" s="5" t="s">
        <v>541</v>
      </c>
      <c r="T27" s="5" t="s">
        <v>542</v>
      </c>
      <c r="U27" s="5" t="s">
        <v>542</v>
      </c>
      <c r="V27" s="5" t="s">
        <v>542</v>
      </c>
      <c r="W27" s="5" t="s">
        <v>542</v>
      </c>
      <c r="X27" s="31" t="s">
        <v>543</v>
      </c>
      <c r="Y27" s="5" t="s">
        <v>537</v>
      </c>
      <c r="Z27" s="5" t="s">
        <v>537</v>
      </c>
      <c r="AA27" s="5" t="s">
        <v>537</v>
      </c>
      <c r="AB27" s="5" t="s">
        <v>537</v>
      </c>
      <c r="AC27" s="30" t="s">
        <v>538</v>
      </c>
      <c r="AD27" s="5" t="s">
        <v>544</v>
      </c>
    </row>
    <row r="28" spans="1:30" ht="15" customHeight="1">
      <c r="A28" s="1" t="s">
        <v>134</v>
      </c>
      <c r="B28" s="2" t="s">
        <v>135</v>
      </c>
      <c r="C28" s="5" t="s">
        <v>537</v>
      </c>
      <c r="D28" s="5" t="s">
        <v>538</v>
      </c>
      <c r="E28" s="5" t="s">
        <v>538</v>
      </c>
      <c r="F28" s="5" t="s">
        <v>538</v>
      </c>
      <c r="G28" s="5" t="s">
        <v>538</v>
      </c>
      <c r="H28" s="5" t="s">
        <v>537</v>
      </c>
      <c r="I28" s="5" t="s">
        <v>87</v>
      </c>
      <c r="J28" s="5" t="s">
        <v>537</v>
      </c>
      <c r="K28" s="5" t="s">
        <v>537</v>
      </c>
      <c r="L28" s="5" t="s">
        <v>540</v>
      </c>
      <c r="M28" s="5" t="s">
        <v>540</v>
      </c>
      <c r="N28" s="5" t="s">
        <v>87</v>
      </c>
      <c r="O28" s="5" t="s">
        <v>87</v>
      </c>
      <c r="P28" s="5" t="s">
        <v>538</v>
      </c>
      <c r="Q28" s="5" t="s">
        <v>87</v>
      </c>
      <c r="R28" s="5" t="s">
        <v>541</v>
      </c>
      <c r="S28" s="5" t="s">
        <v>541</v>
      </c>
      <c r="T28" s="5" t="s">
        <v>542</v>
      </c>
      <c r="U28" s="5" t="s">
        <v>542</v>
      </c>
      <c r="V28" s="5" t="s">
        <v>542</v>
      </c>
      <c r="W28" s="5" t="s">
        <v>542</v>
      </c>
      <c r="X28" s="31" t="s">
        <v>543</v>
      </c>
      <c r="Y28" s="5" t="s">
        <v>87</v>
      </c>
      <c r="Z28" s="5" t="s">
        <v>87</v>
      </c>
      <c r="AA28" s="5" t="s">
        <v>537</v>
      </c>
      <c r="AB28" s="5" t="s">
        <v>537</v>
      </c>
      <c r="AC28" s="30" t="s">
        <v>538</v>
      </c>
      <c r="AD28" s="5" t="s">
        <v>544</v>
      </c>
    </row>
    <row r="29" spans="1:30" ht="15" customHeight="1">
      <c r="A29" s="1" t="s">
        <v>136</v>
      </c>
      <c r="B29" s="2" t="s">
        <v>137</v>
      </c>
      <c r="C29" s="5" t="s">
        <v>537</v>
      </c>
      <c r="D29" s="5" t="s">
        <v>538</v>
      </c>
      <c r="E29" s="5" t="s">
        <v>538</v>
      </c>
      <c r="F29" s="5" t="s">
        <v>87</v>
      </c>
      <c r="G29" s="5" t="s">
        <v>538</v>
      </c>
      <c r="H29" s="5" t="s">
        <v>537</v>
      </c>
      <c r="I29" s="5" t="s">
        <v>539</v>
      </c>
      <c r="J29" s="5" t="s">
        <v>537</v>
      </c>
      <c r="K29" s="5" t="s">
        <v>537</v>
      </c>
      <c r="L29" s="5" t="s">
        <v>87</v>
      </c>
      <c r="M29" s="5" t="s">
        <v>87</v>
      </c>
      <c r="N29" s="5" t="s">
        <v>540</v>
      </c>
      <c r="O29" s="5" t="s">
        <v>87</v>
      </c>
      <c r="P29" s="5" t="s">
        <v>538</v>
      </c>
      <c r="Q29" s="5" t="s">
        <v>545</v>
      </c>
      <c r="R29" s="5" t="s">
        <v>541</v>
      </c>
      <c r="S29" s="5" t="s">
        <v>541</v>
      </c>
      <c r="T29" s="5" t="s">
        <v>542</v>
      </c>
      <c r="U29" s="5" t="s">
        <v>542</v>
      </c>
      <c r="V29" s="5" t="s">
        <v>542</v>
      </c>
      <c r="W29" s="5" t="s">
        <v>542</v>
      </c>
      <c r="X29" s="31" t="s">
        <v>543</v>
      </c>
      <c r="Y29" s="5" t="s">
        <v>537</v>
      </c>
      <c r="Z29" s="5" t="s">
        <v>87</v>
      </c>
      <c r="AA29" s="5" t="s">
        <v>87</v>
      </c>
      <c r="AB29" s="5" t="s">
        <v>537</v>
      </c>
      <c r="AC29" s="30" t="s">
        <v>538</v>
      </c>
      <c r="AD29" s="5" t="s">
        <v>544</v>
      </c>
    </row>
    <row r="30" spans="1:30" ht="15" customHeight="1">
      <c r="A30" s="1" t="s">
        <v>138</v>
      </c>
      <c r="B30" s="2" t="s">
        <v>139</v>
      </c>
      <c r="C30" s="5" t="s">
        <v>537</v>
      </c>
      <c r="D30" s="5" t="s">
        <v>538</v>
      </c>
      <c r="E30" s="5" t="s">
        <v>538</v>
      </c>
      <c r="F30" s="5" t="s">
        <v>87</v>
      </c>
      <c r="G30" s="5" t="s">
        <v>87</v>
      </c>
      <c r="H30" s="5" t="s">
        <v>537</v>
      </c>
      <c r="I30" s="5" t="s">
        <v>539</v>
      </c>
      <c r="J30" s="5" t="s">
        <v>87</v>
      </c>
      <c r="K30" s="5" t="s">
        <v>537</v>
      </c>
      <c r="L30" s="5" t="s">
        <v>540</v>
      </c>
      <c r="M30" s="5" t="s">
        <v>540</v>
      </c>
      <c r="N30" s="5" t="s">
        <v>540</v>
      </c>
      <c r="O30" s="5" t="s">
        <v>537</v>
      </c>
      <c r="P30" s="5" t="s">
        <v>87</v>
      </c>
      <c r="Q30" s="5" t="s">
        <v>545</v>
      </c>
      <c r="R30" s="5" t="s">
        <v>541</v>
      </c>
      <c r="S30" s="5" t="s">
        <v>541</v>
      </c>
      <c r="T30" s="5" t="s">
        <v>542</v>
      </c>
      <c r="U30" s="5" t="s">
        <v>542</v>
      </c>
      <c r="V30" s="5" t="s">
        <v>542</v>
      </c>
      <c r="W30" s="5" t="s">
        <v>542</v>
      </c>
      <c r="X30" s="31" t="s">
        <v>543</v>
      </c>
      <c r="Y30" s="5" t="s">
        <v>537</v>
      </c>
      <c r="Z30" s="5" t="s">
        <v>537</v>
      </c>
      <c r="AA30" s="5" t="s">
        <v>87</v>
      </c>
      <c r="AB30" s="5" t="s">
        <v>537</v>
      </c>
      <c r="AC30" s="30" t="s">
        <v>538</v>
      </c>
      <c r="AD30" s="5" t="s">
        <v>544</v>
      </c>
    </row>
    <row r="31" spans="1:30" ht="15" customHeight="1">
      <c r="A31" s="1" t="s">
        <v>140</v>
      </c>
      <c r="B31" s="2" t="s">
        <v>141</v>
      </c>
      <c r="C31" s="5" t="s">
        <v>537</v>
      </c>
      <c r="D31" s="5" t="s">
        <v>538</v>
      </c>
      <c r="E31" s="5" t="s">
        <v>538</v>
      </c>
      <c r="F31" s="5" t="s">
        <v>538</v>
      </c>
      <c r="G31" s="5" t="s">
        <v>538</v>
      </c>
      <c r="H31" s="5" t="s">
        <v>537</v>
      </c>
      <c r="I31" s="5" t="s">
        <v>539</v>
      </c>
      <c r="J31" s="5" t="s">
        <v>537</v>
      </c>
      <c r="K31" s="5" t="s">
        <v>537</v>
      </c>
      <c r="L31" s="5" t="s">
        <v>540</v>
      </c>
      <c r="M31" s="5" t="s">
        <v>540</v>
      </c>
      <c r="N31" s="5" t="s">
        <v>540</v>
      </c>
      <c r="O31" s="5" t="s">
        <v>537</v>
      </c>
      <c r="P31" s="5" t="s">
        <v>538</v>
      </c>
      <c r="Q31" s="5" t="s">
        <v>545</v>
      </c>
      <c r="R31" s="5" t="s">
        <v>541</v>
      </c>
      <c r="S31" s="5" t="s">
        <v>541</v>
      </c>
      <c r="T31" s="5" t="s">
        <v>542</v>
      </c>
      <c r="U31" s="5" t="s">
        <v>542</v>
      </c>
      <c r="V31" s="5" t="s">
        <v>542</v>
      </c>
      <c r="W31" s="5" t="s">
        <v>542</v>
      </c>
      <c r="X31" s="31" t="s">
        <v>543</v>
      </c>
      <c r="Y31" s="5" t="s">
        <v>87</v>
      </c>
      <c r="Z31" s="5" t="s">
        <v>537</v>
      </c>
      <c r="AA31" s="5" t="s">
        <v>537</v>
      </c>
      <c r="AB31" s="5" t="s">
        <v>537</v>
      </c>
      <c r="AC31" s="30" t="s">
        <v>538</v>
      </c>
      <c r="AD31" s="5" t="s">
        <v>544</v>
      </c>
    </row>
    <row r="32" spans="1:30" ht="15" customHeight="1">
      <c r="A32" s="1" t="s">
        <v>143</v>
      </c>
      <c r="B32" s="2" t="s">
        <v>144</v>
      </c>
      <c r="C32" s="5" t="s">
        <v>537</v>
      </c>
      <c r="D32" s="5" t="s">
        <v>538</v>
      </c>
      <c r="E32" s="5" t="s">
        <v>538</v>
      </c>
      <c r="F32" s="5" t="s">
        <v>538</v>
      </c>
      <c r="G32" s="5" t="s">
        <v>87</v>
      </c>
      <c r="H32" s="5" t="s">
        <v>537</v>
      </c>
      <c r="I32" s="5" t="s">
        <v>539</v>
      </c>
      <c r="J32" s="5" t="s">
        <v>537</v>
      </c>
      <c r="K32" s="5" t="s">
        <v>537</v>
      </c>
      <c r="L32" s="5" t="s">
        <v>87</v>
      </c>
      <c r="M32" s="5" t="s">
        <v>87</v>
      </c>
      <c r="N32" s="5" t="s">
        <v>540</v>
      </c>
      <c r="O32" s="5" t="s">
        <v>87</v>
      </c>
      <c r="P32" s="5" t="s">
        <v>538</v>
      </c>
      <c r="Q32" s="5" t="s">
        <v>545</v>
      </c>
      <c r="R32" s="5" t="s">
        <v>541</v>
      </c>
      <c r="S32" s="5" t="s">
        <v>541</v>
      </c>
      <c r="T32" s="5" t="s">
        <v>542</v>
      </c>
      <c r="U32" s="5" t="s">
        <v>542</v>
      </c>
      <c r="V32" s="5" t="s">
        <v>542</v>
      </c>
      <c r="W32" s="5" t="s">
        <v>542</v>
      </c>
      <c r="X32" s="31" t="s">
        <v>543</v>
      </c>
      <c r="Y32" s="5" t="s">
        <v>87</v>
      </c>
      <c r="Z32" s="5" t="s">
        <v>537</v>
      </c>
      <c r="AA32" s="5" t="s">
        <v>537</v>
      </c>
      <c r="AB32" s="5" t="s">
        <v>537</v>
      </c>
      <c r="AC32" s="30" t="s">
        <v>538</v>
      </c>
      <c r="AD32" s="5" t="s">
        <v>544</v>
      </c>
    </row>
    <row r="33" spans="1:30" ht="15" customHeight="1">
      <c r="A33" s="1" t="s">
        <v>145</v>
      </c>
      <c r="B33" s="2" t="s">
        <v>146</v>
      </c>
      <c r="C33" s="5" t="s">
        <v>537</v>
      </c>
      <c r="D33" s="5" t="s">
        <v>538</v>
      </c>
      <c r="E33" s="5" t="s">
        <v>538</v>
      </c>
      <c r="F33" s="5" t="s">
        <v>538</v>
      </c>
      <c r="G33" s="5" t="s">
        <v>538</v>
      </c>
      <c r="H33" s="5" t="s">
        <v>537</v>
      </c>
      <c r="I33" s="5" t="s">
        <v>539</v>
      </c>
      <c r="J33" s="5" t="s">
        <v>537</v>
      </c>
      <c r="K33" s="5" t="s">
        <v>537</v>
      </c>
      <c r="L33" s="5" t="s">
        <v>540</v>
      </c>
      <c r="M33" s="5" t="s">
        <v>540</v>
      </c>
      <c r="N33" s="5" t="s">
        <v>540</v>
      </c>
      <c r="O33" s="5" t="s">
        <v>537</v>
      </c>
      <c r="P33" s="5" t="s">
        <v>538</v>
      </c>
      <c r="Q33" s="5" t="s">
        <v>545</v>
      </c>
      <c r="R33" s="5" t="s">
        <v>541</v>
      </c>
      <c r="S33" s="5" t="s">
        <v>541</v>
      </c>
      <c r="T33" s="5" t="s">
        <v>542</v>
      </c>
      <c r="U33" s="5" t="s">
        <v>542</v>
      </c>
      <c r="V33" s="5" t="s">
        <v>542</v>
      </c>
      <c r="W33" s="5" t="s">
        <v>542</v>
      </c>
      <c r="X33" s="31" t="s">
        <v>543</v>
      </c>
      <c r="Y33" s="5" t="s">
        <v>537</v>
      </c>
      <c r="Z33" s="5" t="s">
        <v>537</v>
      </c>
      <c r="AA33" s="5" t="s">
        <v>537</v>
      </c>
      <c r="AB33" s="5" t="s">
        <v>537</v>
      </c>
      <c r="AC33" s="30" t="s">
        <v>538</v>
      </c>
      <c r="AD33" s="5" t="s">
        <v>544</v>
      </c>
    </row>
    <row r="34" spans="1:30" ht="15" customHeight="1">
      <c r="A34" s="1" t="s">
        <v>147</v>
      </c>
      <c r="B34" s="2" t="s">
        <v>148</v>
      </c>
      <c r="C34" s="5" t="s">
        <v>537</v>
      </c>
      <c r="D34" s="5" t="s">
        <v>538</v>
      </c>
      <c r="E34" s="5" t="s">
        <v>538</v>
      </c>
      <c r="F34" s="5" t="s">
        <v>87</v>
      </c>
      <c r="G34" s="5" t="s">
        <v>538</v>
      </c>
      <c r="H34" s="5" t="s">
        <v>537</v>
      </c>
      <c r="I34" s="5" t="s">
        <v>539</v>
      </c>
      <c r="J34" s="5" t="s">
        <v>537</v>
      </c>
      <c r="K34" s="5" t="s">
        <v>537</v>
      </c>
      <c r="L34" s="5" t="s">
        <v>87</v>
      </c>
      <c r="M34" s="5" t="s">
        <v>87</v>
      </c>
      <c r="N34" s="5" t="s">
        <v>540</v>
      </c>
      <c r="O34" s="5" t="s">
        <v>537</v>
      </c>
      <c r="P34" s="5" t="s">
        <v>87</v>
      </c>
      <c r="Q34" s="5" t="s">
        <v>545</v>
      </c>
      <c r="R34" s="5" t="s">
        <v>541</v>
      </c>
      <c r="S34" s="5" t="s">
        <v>541</v>
      </c>
      <c r="T34" s="5" t="s">
        <v>542</v>
      </c>
      <c r="U34" s="5" t="s">
        <v>542</v>
      </c>
      <c r="V34" s="5" t="s">
        <v>542</v>
      </c>
      <c r="W34" s="5" t="s">
        <v>542</v>
      </c>
      <c r="X34" s="31" t="s">
        <v>543</v>
      </c>
      <c r="Y34" s="5" t="s">
        <v>537</v>
      </c>
      <c r="Z34" s="5" t="s">
        <v>87</v>
      </c>
      <c r="AA34" s="5" t="s">
        <v>87</v>
      </c>
      <c r="AB34" s="5" t="s">
        <v>537</v>
      </c>
      <c r="AC34" s="30" t="s">
        <v>538</v>
      </c>
      <c r="AD34" s="5" t="s">
        <v>544</v>
      </c>
    </row>
    <row r="35" spans="1:30" ht="15" customHeight="1">
      <c r="A35" s="1" t="s">
        <v>149</v>
      </c>
      <c r="B35" s="2" t="s">
        <v>150</v>
      </c>
      <c r="C35" s="5" t="s">
        <v>537</v>
      </c>
      <c r="D35" s="5" t="s">
        <v>538</v>
      </c>
      <c r="E35" s="5" t="s">
        <v>538</v>
      </c>
      <c r="F35" s="5" t="s">
        <v>538</v>
      </c>
      <c r="G35" s="5" t="s">
        <v>538</v>
      </c>
      <c r="H35" s="5" t="s">
        <v>537</v>
      </c>
      <c r="I35" s="5" t="s">
        <v>539</v>
      </c>
      <c r="J35" s="5" t="s">
        <v>537</v>
      </c>
      <c r="K35" s="5" t="s">
        <v>537</v>
      </c>
      <c r="L35" s="5" t="s">
        <v>540</v>
      </c>
      <c r="M35" s="5" t="s">
        <v>540</v>
      </c>
      <c r="N35" s="5" t="s">
        <v>540</v>
      </c>
      <c r="O35" s="5" t="s">
        <v>537</v>
      </c>
      <c r="P35" s="5" t="s">
        <v>538</v>
      </c>
      <c r="Q35" s="5" t="s">
        <v>545</v>
      </c>
      <c r="R35" s="5" t="s">
        <v>541</v>
      </c>
      <c r="S35" s="5" t="s">
        <v>541</v>
      </c>
      <c r="T35" s="5" t="s">
        <v>542</v>
      </c>
      <c r="U35" s="5" t="s">
        <v>542</v>
      </c>
      <c r="V35" s="5" t="s">
        <v>542</v>
      </c>
      <c r="W35" s="5" t="s">
        <v>542</v>
      </c>
      <c r="X35" s="31" t="s">
        <v>543</v>
      </c>
      <c r="Y35" s="5" t="s">
        <v>537</v>
      </c>
      <c r="Z35" s="5" t="s">
        <v>537</v>
      </c>
      <c r="AA35" s="5" t="s">
        <v>537</v>
      </c>
      <c r="AB35" s="5" t="s">
        <v>537</v>
      </c>
      <c r="AC35" s="30" t="s">
        <v>538</v>
      </c>
      <c r="AD35" s="5" t="s">
        <v>544</v>
      </c>
    </row>
    <row r="36" spans="1:30" ht="15" customHeight="1">
      <c r="A36" s="1" t="s">
        <v>151</v>
      </c>
      <c r="B36" s="2" t="s">
        <v>152</v>
      </c>
      <c r="C36" s="5" t="s">
        <v>537</v>
      </c>
      <c r="D36" s="5" t="s">
        <v>538</v>
      </c>
      <c r="E36" s="5" t="s">
        <v>538</v>
      </c>
      <c r="F36" s="5" t="s">
        <v>87</v>
      </c>
      <c r="G36" s="5" t="s">
        <v>538</v>
      </c>
      <c r="H36" s="5" t="s">
        <v>537</v>
      </c>
      <c r="I36" s="5" t="s">
        <v>539</v>
      </c>
      <c r="J36" s="5" t="s">
        <v>537</v>
      </c>
      <c r="K36" s="5" t="s">
        <v>537</v>
      </c>
      <c r="L36" s="5" t="s">
        <v>540</v>
      </c>
      <c r="M36" s="5" t="s">
        <v>540</v>
      </c>
      <c r="N36" s="5" t="s">
        <v>540</v>
      </c>
      <c r="O36" s="5" t="s">
        <v>537</v>
      </c>
      <c r="P36" s="5" t="s">
        <v>87</v>
      </c>
      <c r="Q36" s="5" t="s">
        <v>545</v>
      </c>
      <c r="R36" s="5" t="s">
        <v>541</v>
      </c>
      <c r="S36" s="5" t="s">
        <v>541</v>
      </c>
      <c r="T36" s="5" t="s">
        <v>542</v>
      </c>
      <c r="U36" s="5" t="s">
        <v>542</v>
      </c>
      <c r="V36" s="5" t="s">
        <v>542</v>
      </c>
      <c r="W36" s="5" t="s">
        <v>542</v>
      </c>
      <c r="X36" s="31" t="s">
        <v>543</v>
      </c>
      <c r="Y36" s="5" t="s">
        <v>537</v>
      </c>
      <c r="Z36" s="5" t="s">
        <v>537</v>
      </c>
      <c r="AA36" s="5" t="s">
        <v>537</v>
      </c>
      <c r="AB36" s="5" t="s">
        <v>537</v>
      </c>
      <c r="AC36" s="30" t="s">
        <v>538</v>
      </c>
      <c r="AD36" s="5" t="s">
        <v>544</v>
      </c>
    </row>
    <row r="37" spans="1:30" ht="15" customHeight="1">
      <c r="A37" s="1" t="s">
        <v>153</v>
      </c>
      <c r="B37" s="2" t="s">
        <v>154</v>
      </c>
      <c r="C37" s="5" t="s">
        <v>537</v>
      </c>
      <c r="D37" s="5" t="s">
        <v>538</v>
      </c>
      <c r="E37" s="5" t="s">
        <v>538</v>
      </c>
      <c r="F37" s="5" t="s">
        <v>538</v>
      </c>
      <c r="G37" s="5" t="s">
        <v>87</v>
      </c>
      <c r="H37" s="5" t="s">
        <v>537</v>
      </c>
      <c r="I37" s="5" t="s">
        <v>87</v>
      </c>
      <c r="J37" s="5" t="s">
        <v>537</v>
      </c>
      <c r="K37" s="5" t="s">
        <v>537</v>
      </c>
      <c r="L37" s="5" t="s">
        <v>540</v>
      </c>
      <c r="M37" s="5" t="s">
        <v>540</v>
      </c>
      <c r="N37" s="5" t="s">
        <v>87</v>
      </c>
      <c r="O37" s="5" t="s">
        <v>537</v>
      </c>
      <c r="P37" s="5" t="s">
        <v>87</v>
      </c>
      <c r="Q37" s="5" t="s">
        <v>545</v>
      </c>
      <c r="R37" s="5" t="s">
        <v>541</v>
      </c>
      <c r="S37" s="5" t="s">
        <v>541</v>
      </c>
      <c r="T37" s="5" t="s">
        <v>87</v>
      </c>
      <c r="U37" s="5" t="s">
        <v>87</v>
      </c>
      <c r="V37" s="5" t="s">
        <v>87</v>
      </c>
      <c r="W37" s="5" t="s">
        <v>87</v>
      </c>
      <c r="X37" s="31" t="s">
        <v>87</v>
      </c>
      <c r="Y37" s="5" t="s">
        <v>87</v>
      </c>
      <c r="Z37" s="5" t="s">
        <v>537</v>
      </c>
      <c r="AA37" s="5" t="s">
        <v>537</v>
      </c>
      <c r="AB37" s="5" t="s">
        <v>537</v>
      </c>
      <c r="AC37" s="30" t="s">
        <v>538</v>
      </c>
      <c r="AD37" s="5" t="s">
        <v>544</v>
      </c>
    </row>
    <row r="38" spans="1:30" ht="15" customHeight="1">
      <c r="A38" s="1" t="s">
        <v>155</v>
      </c>
      <c r="B38" s="2" t="s">
        <v>156</v>
      </c>
      <c r="C38" s="5" t="s">
        <v>537</v>
      </c>
      <c r="D38" s="5" t="s">
        <v>538</v>
      </c>
      <c r="E38" s="5" t="s">
        <v>538</v>
      </c>
      <c r="F38" s="5" t="s">
        <v>538</v>
      </c>
      <c r="G38" s="5" t="s">
        <v>87</v>
      </c>
      <c r="H38" s="5" t="s">
        <v>537</v>
      </c>
      <c r="I38" s="5" t="s">
        <v>539</v>
      </c>
      <c r="J38" s="5" t="s">
        <v>537</v>
      </c>
      <c r="K38" s="5" t="s">
        <v>537</v>
      </c>
      <c r="L38" s="5" t="s">
        <v>540</v>
      </c>
      <c r="M38" s="5" t="s">
        <v>540</v>
      </c>
      <c r="N38" s="5" t="s">
        <v>87</v>
      </c>
      <c r="O38" s="5" t="s">
        <v>87</v>
      </c>
      <c r="P38" s="5" t="s">
        <v>87</v>
      </c>
      <c r="Q38" s="5" t="s">
        <v>87</v>
      </c>
      <c r="R38" s="5"/>
      <c r="S38" s="5" t="s">
        <v>87</v>
      </c>
      <c r="T38" s="5" t="s">
        <v>542</v>
      </c>
      <c r="U38" s="5" t="s">
        <v>542</v>
      </c>
      <c r="V38" s="5" t="s">
        <v>542</v>
      </c>
      <c r="W38" s="5" t="s">
        <v>542</v>
      </c>
      <c r="X38" s="31" t="s">
        <v>543</v>
      </c>
      <c r="Y38" s="5" t="s">
        <v>537</v>
      </c>
      <c r="Z38" s="5" t="s">
        <v>87</v>
      </c>
      <c r="AA38" s="5" t="s">
        <v>87</v>
      </c>
      <c r="AB38" s="5" t="s">
        <v>537</v>
      </c>
      <c r="AC38" s="30" t="s">
        <v>538</v>
      </c>
      <c r="AD38" s="5" t="s">
        <v>544</v>
      </c>
    </row>
    <row r="39" spans="1:30" ht="15" customHeight="1">
      <c r="A39" s="1" t="s">
        <v>157</v>
      </c>
      <c r="B39" s="2" t="s">
        <v>158</v>
      </c>
      <c r="C39" s="5" t="s">
        <v>537</v>
      </c>
      <c r="D39" s="5" t="s">
        <v>538</v>
      </c>
      <c r="E39" s="5" t="s">
        <v>538</v>
      </c>
      <c r="F39" s="5" t="s">
        <v>538</v>
      </c>
      <c r="G39" s="5" t="s">
        <v>538</v>
      </c>
      <c r="H39" s="5" t="s">
        <v>537</v>
      </c>
      <c r="I39" s="5" t="s">
        <v>87</v>
      </c>
      <c r="J39" s="5" t="s">
        <v>87</v>
      </c>
      <c r="K39" s="5" t="s">
        <v>537</v>
      </c>
      <c r="L39" s="5" t="s">
        <v>540</v>
      </c>
      <c r="M39" s="5" t="s">
        <v>540</v>
      </c>
      <c r="N39" s="5" t="s">
        <v>87</v>
      </c>
      <c r="O39" s="5" t="s">
        <v>537</v>
      </c>
      <c r="P39" s="5" t="s">
        <v>538</v>
      </c>
      <c r="Q39" s="5" t="s">
        <v>87</v>
      </c>
      <c r="R39" s="5" t="s">
        <v>541</v>
      </c>
      <c r="S39" s="5" t="s">
        <v>541</v>
      </c>
      <c r="T39" s="5" t="s">
        <v>542</v>
      </c>
      <c r="U39" s="5" t="s">
        <v>542</v>
      </c>
      <c r="V39" s="5" t="s">
        <v>542</v>
      </c>
      <c r="W39" s="5" t="s">
        <v>542</v>
      </c>
      <c r="X39" s="31" t="s">
        <v>543</v>
      </c>
      <c r="Y39" s="5" t="s">
        <v>87</v>
      </c>
      <c r="Z39" s="5" t="s">
        <v>537</v>
      </c>
      <c r="AA39" s="5" t="s">
        <v>537</v>
      </c>
      <c r="AB39" s="5" t="s">
        <v>537</v>
      </c>
      <c r="AC39" s="30" t="s">
        <v>538</v>
      </c>
      <c r="AD39" s="5" t="s">
        <v>544</v>
      </c>
    </row>
    <row r="40" spans="1:30" ht="15" customHeight="1">
      <c r="A40" s="1" t="s">
        <v>159</v>
      </c>
      <c r="B40" s="2" t="s">
        <v>160</v>
      </c>
      <c r="C40" s="5" t="s">
        <v>537</v>
      </c>
      <c r="D40" s="5" t="s">
        <v>538</v>
      </c>
      <c r="E40" s="5" t="s">
        <v>538</v>
      </c>
      <c r="F40" s="5" t="s">
        <v>538</v>
      </c>
      <c r="G40" s="5" t="s">
        <v>87</v>
      </c>
      <c r="H40" s="5" t="s">
        <v>537</v>
      </c>
      <c r="I40" s="5" t="s">
        <v>539</v>
      </c>
      <c r="J40" s="5" t="s">
        <v>537</v>
      </c>
      <c r="K40" s="5" t="s">
        <v>537</v>
      </c>
      <c r="L40" s="5" t="s">
        <v>540</v>
      </c>
      <c r="M40" s="5" t="s">
        <v>540</v>
      </c>
      <c r="N40" s="5" t="s">
        <v>540</v>
      </c>
      <c r="O40" s="5" t="s">
        <v>537</v>
      </c>
      <c r="P40" s="5" t="s">
        <v>87</v>
      </c>
      <c r="Q40" s="5" t="s">
        <v>545</v>
      </c>
      <c r="R40" s="5" t="s">
        <v>541</v>
      </c>
      <c r="S40" s="5" t="s">
        <v>541</v>
      </c>
      <c r="T40" s="5" t="s">
        <v>542</v>
      </c>
      <c r="U40" s="5" t="s">
        <v>542</v>
      </c>
      <c r="V40" s="5" t="s">
        <v>542</v>
      </c>
      <c r="W40" s="5" t="s">
        <v>542</v>
      </c>
      <c r="X40" s="31" t="s">
        <v>543</v>
      </c>
      <c r="Y40" s="5" t="s">
        <v>87</v>
      </c>
      <c r="Z40" s="5" t="s">
        <v>537</v>
      </c>
      <c r="AA40" s="5" t="s">
        <v>537</v>
      </c>
      <c r="AB40" s="5" t="s">
        <v>537</v>
      </c>
      <c r="AC40" s="30" t="s">
        <v>538</v>
      </c>
      <c r="AD40" s="5" t="s">
        <v>544</v>
      </c>
    </row>
    <row r="41" spans="1:30" ht="15" customHeight="1">
      <c r="A41" s="1" t="s">
        <v>161</v>
      </c>
      <c r="B41" s="2" t="s">
        <v>162</v>
      </c>
      <c r="C41" s="5" t="s">
        <v>537</v>
      </c>
      <c r="D41" s="5" t="s">
        <v>538</v>
      </c>
      <c r="E41" s="5" t="s">
        <v>538</v>
      </c>
      <c r="F41" s="5" t="s">
        <v>538</v>
      </c>
      <c r="G41" s="5" t="s">
        <v>87</v>
      </c>
      <c r="H41" s="5" t="s">
        <v>87</v>
      </c>
      <c r="I41" s="5" t="s">
        <v>539</v>
      </c>
      <c r="J41" s="5" t="s">
        <v>87</v>
      </c>
      <c r="K41" s="5" t="s">
        <v>537</v>
      </c>
      <c r="L41" s="5" t="s">
        <v>87</v>
      </c>
      <c r="M41" s="5" t="s">
        <v>87</v>
      </c>
      <c r="N41" s="5" t="s">
        <v>87</v>
      </c>
      <c r="O41" s="5" t="s">
        <v>87</v>
      </c>
      <c r="P41" s="5" t="s">
        <v>87</v>
      </c>
      <c r="Q41" s="5" t="s">
        <v>87</v>
      </c>
      <c r="R41" s="5"/>
      <c r="S41" s="5" t="s">
        <v>87</v>
      </c>
      <c r="T41" s="5" t="s">
        <v>542</v>
      </c>
      <c r="U41" s="5" t="s">
        <v>542</v>
      </c>
      <c r="V41" s="5" t="s">
        <v>542</v>
      </c>
      <c r="W41" s="5" t="s">
        <v>542</v>
      </c>
      <c r="X41" s="31" t="s">
        <v>543</v>
      </c>
      <c r="Y41" s="5" t="s">
        <v>87</v>
      </c>
      <c r="Z41" s="5" t="s">
        <v>87</v>
      </c>
      <c r="AA41" s="5" t="s">
        <v>87</v>
      </c>
      <c r="AB41" s="5" t="s">
        <v>537</v>
      </c>
      <c r="AC41" s="30" t="s">
        <v>538</v>
      </c>
      <c r="AD41" s="5" t="s">
        <v>544</v>
      </c>
    </row>
    <row r="42" spans="1:30" ht="15" customHeight="1">
      <c r="A42" s="1" t="s">
        <v>163</v>
      </c>
      <c r="B42" s="2" t="s">
        <v>164</v>
      </c>
      <c r="C42" s="5" t="s">
        <v>537</v>
      </c>
      <c r="D42" s="5" t="s">
        <v>538</v>
      </c>
      <c r="E42" s="5" t="s">
        <v>538</v>
      </c>
      <c r="F42" s="5" t="s">
        <v>87</v>
      </c>
      <c r="G42" s="5" t="s">
        <v>538</v>
      </c>
      <c r="H42" s="5" t="s">
        <v>537</v>
      </c>
      <c r="I42" s="5" t="s">
        <v>539</v>
      </c>
      <c r="J42" s="5" t="s">
        <v>537</v>
      </c>
      <c r="K42" s="5" t="s">
        <v>537</v>
      </c>
      <c r="L42" s="5" t="s">
        <v>87</v>
      </c>
      <c r="M42" s="5" t="s">
        <v>87</v>
      </c>
      <c r="N42" s="5" t="s">
        <v>540</v>
      </c>
      <c r="O42" s="5" t="s">
        <v>537</v>
      </c>
      <c r="P42" s="5" t="s">
        <v>538</v>
      </c>
      <c r="Q42" s="5" t="s">
        <v>545</v>
      </c>
      <c r="R42" s="5" t="s">
        <v>541</v>
      </c>
      <c r="S42" s="5" t="s">
        <v>541</v>
      </c>
      <c r="T42" s="5" t="s">
        <v>542</v>
      </c>
      <c r="U42" s="5" t="s">
        <v>542</v>
      </c>
      <c r="V42" s="5" t="s">
        <v>542</v>
      </c>
      <c r="W42" s="5" t="s">
        <v>542</v>
      </c>
      <c r="X42" s="31" t="s">
        <v>543</v>
      </c>
      <c r="Y42" s="5" t="s">
        <v>537</v>
      </c>
      <c r="Z42" s="5" t="s">
        <v>87</v>
      </c>
      <c r="AA42" s="5" t="s">
        <v>87</v>
      </c>
      <c r="AB42" s="5" t="s">
        <v>537</v>
      </c>
      <c r="AC42" s="30" t="s">
        <v>538</v>
      </c>
      <c r="AD42" s="5" t="s">
        <v>544</v>
      </c>
    </row>
    <row r="43" spans="1:30" ht="15" customHeight="1">
      <c r="A43" s="1" t="s">
        <v>166</v>
      </c>
      <c r="B43" s="2" t="s">
        <v>167</v>
      </c>
      <c r="C43" s="5" t="s">
        <v>537</v>
      </c>
      <c r="D43" s="5" t="s">
        <v>538</v>
      </c>
      <c r="E43" s="5" t="s">
        <v>538</v>
      </c>
      <c r="F43" s="5" t="s">
        <v>538</v>
      </c>
      <c r="G43" s="5" t="s">
        <v>538</v>
      </c>
      <c r="H43" s="5" t="s">
        <v>537</v>
      </c>
      <c r="I43" s="5" t="s">
        <v>87</v>
      </c>
      <c r="J43" s="5" t="s">
        <v>537</v>
      </c>
      <c r="K43" s="5" t="s">
        <v>537</v>
      </c>
      <c r="L43" s="5" t="s">
        <v>540</v>
      </c>
      <c r="M43" s="5" t="s">
        <v>540</v>
      </c>
      <c r="N43" s="5" t="s">
        <v>87</v>
      </c>
      <c r="O43" s="5" t="s">
        <v>537</v>
      </c>
      <c r="P43" s="5" t="s">
        <v>538</v>
      </c>
      <c r="Q43" s="5" t="s">
        <v>87</v>
      </c>
      <c r="R43" s="5" t="s">
        <v>541</v>
      </c>
      <c r="S43" s="5" t="s">
        <v>541</v>
      </c>
      <c r="T43" s="5" t="s">
        <v>542</v>
      </c>
      <c r="U43" s="5" t="s">
        <v>542</v>
      </c>
      <c r="V43" s="5" t="s">
        <v>542</v>
      </c>
      <c r="W43" s="5" t="s">
        <v>542</v>
      </c>
      <c r="X43" s="31" t="s">
        <v>543</v>
      </c>
      <c r="Y43" s="5" t="s">
        <v>87</v>
      </c>
      <c r="Z43" s="5" t="s">
        <v>537</v>
      </c>
      <c r="AA43" s="5" t="s">
        <v>537</v>
      </c>
      <c r="AB43" s="5" t="s">
        <v>537</v>
      </c>
      <c r="AC43" s="30" t="s">
        <v>538</v>
      </c>
      <c r="AD43" s="5" t="s">
        <v>544</v>
      </c>
    </row>
    <row r="44" spans="1:30" ht="15" customHeight="1">
      <c r="A44" s="1" t="s">
        <v>168</v>
      </c>
      <c r="B44" s="2" t="s">
        <v>169</v>
      </c>
      <c r="C44" s="5" t="s">
        <v>537</v>
      </c>
      <c r="D44" s="5" t="s">
        <v>538</v>
      </c>
      <c r="E44" s="5" t="s">
        <v>538</v>
      </c>
      <c r="F44" s="5" t="s">
        <v>538</v>
      </c>
      <c r="G44" s="5" t="s">
        <v>538</v>
      </c>
      <c r="H44" s="5" t="s">
        <v>537</v>
      </c>
      <c r="I44" s="5" t="s">
        <v>539</v>
      </c>
      <c r="J44" s="5" t="s">
        <v>87</v>
      </c>
      <c r="K44" s="5" t="s">
        <v>537</v>
      </c>
      <c r="L44" s="5" t="s">
        <v>540</v>
      </c>
      <c r="M44" s="5" t="s">
        <v>540</v>
      </c>
      <c r="N44" s="5" t="s">
        <v>87</v>
      </c>
      <c r="O44" s="5" t="s">
        <v>537</v>
      </c>
      <c r="P44" s="5" t="s">
        <v>538</v>
      </c>
      <c r="Q44" s="5" t="s">
        <v>545</v>
      </c>
      <c r="R44" s="5" t="s">
        <v>87</v>
      </c>
      <c r="S44" s="5" t="s">
        <v>87</v>
      </c>
      <c r="T44" s="5" t="s">
        <v>542</v>
      </c>
      <c r="U44" s="5" t="s">
        <v>542</v>
      </c>
      <c r="V44" s="5" t="s">
        <v>542</v>
      </c>
      <c r="W44" s="5" t="s">
        <v>542</v>
      </c>
      <c r="X44" s="31" t="s">
        <v>543</v>
      </c>
      <c r="Y44" s="5" t="s">
        <v>87</v>
      </c>
      <c r="Z44" s="5" t="s">
        <v>537</v>
      </c>
      <c r="AA44" s="5" t="s">
        <v>537</v>
      </c>
      <c r="AB44" s="5" t="s">
        <v>537</v>
      </c>
      <c r="AC44" s="30" t="s">
        <v>538</v>
      </c>
      <c r="AD44" s="5" t="s">
        <v>544</v>
      </c>
    </row>
    <row r="45" spans="1:30" ht="15" customHeight="1">
      <c r="A45" s="1" t="s">
        <v>170</v>
      </c>
      <c r="B45" s="2" t="s">
        <v>171</v>
      </c>
      <c r="C45" s="5" t="s">
        <v>537</v>
      </c>
      <c r="D45" s="5" t="s">
        <v>538</v>
      </c>
      <c r="E45" s="5" t="s">
        <v>538</v>
      </c>
      <c r="F45" s="5" t="s">
        <v>538</v>
      </c>
      <c r="G45" s="5" t="s">
        <v>538</v>
      </c>
      <c r="H45" s="5" t="s">
        <v>537</v>
      </c>
      <c r="I45" s="5" t="s">
        <v>539</v>
      </c>
      <c r="J45" s="5" t="s">
        <v>537</v>
      </c>
      <c r="K45" s="5" t="s">
        <v>537</v>
      </c>
      <c r="L45" s="5" t="s">
        <v>540</v>
      </c>
      <c r="M45" s="5" t="s">
        <v>540</v>
      </c>
      <c r="N45" s="5" t="s">
        <v>540</v>
      </c>
      <c r="O45" s="5" t="s">
        <v>87</v>
      </c>
      <c r="P45" s="5" t="s">
        <v>87</v>
      </c>
      <c r="Q45" s="5" t="s">
        <v>545</v>
      </c>
      <c r="R45" s="5" t="s">
        <v>541</v>
      </c>
      <c r="S45" s="5" t="s">
        <v>541</v>
      </c>
      <c r="T45" s="5" t="s">
        <v>542</v>
      </c>
      <c r="U45" s="5" t="s">
        <v>542</v>
      </c>
      <c r="V45" s="5" t="s">
        <v>542</v>
      </c>
      <c r="W45" s="5" t="s">
        <v>542</v>
      </c>
      <c r="X45" s="31" t="s">
        <v>543</v>
      </c>
      <c r="Y45" s="5" t="s">
        <v>537</v>
      </c>
      <c r="Z45" s="5" t="s">
        <v>537</v>
      </c>
      <c r="AA45" s="5" t="s">
        <v>537</v>
      </c>
      <c r="AB45" s="5" t="s">
        <v>537</v>
      </c>
      <c r="AC45" s="30" t="s">
        <v>538</v>
      </c>
      <c r="AD45" s="5" t="s">
        <v>544</v>
      </c>
    </row>
    <row r="46" spans="1:30" ht="15" customHeight="1">
      <c r="A46" s="1" t="s">
        <v>172</v>
      </c>
      <c r="B46" s="2" t="s">
        <v>173</v>
      </c>
      <c r="C46" s="5" t="s">
        <v>537</v>
      </c>
      <c r="D46" s="5" t="s">
        <v>538</v>
      </c>
      <c r="E46" s="5" t="s">
        <v>538</v>
      </c>
      <c r="F46" s="5" t="s">
        <v>538</v>
      </c>
      <c r="G46" s="5" t="s">
        <v>538</v>
      </c>
      <c r="H46" s="5" t="s">
        <v>537</v>
      </c>
      <c r="I46" s="5" t="s">
        <v>539</v>
      </c>
      <c r="J46" s="5" t="s">
        <v>537</v>
      </c>
      <c r="K46" s="5" t="s">
        <v>537</v>
      </c>
      <c r="L46" s="5" t="s">
        <v>540</v>
      </c>
      <c r="M46" s="5" t="s">
        <v>540</v>
      </c>
      <c r="N46" s="5" t="s">
        <v>540</v>
      </c>
      <c r="O46" s="5" t="s">
        <v>537</v>
      </c>
      <c r="P46" s="5" t="s">
        <v>538</v>
      </c>
      <c r="Q46" s="5" t="s">
        <v>545</v>
      </c>
      <c r="R46" s="5" t="s">
        <v>541</v>
      </c>
      <c r="S46" s="5" t="s">
        <v>541</v>
      </c>
      <c r="T46" s="5" t="s">
        <v>542</v>
      </c>
      <c r="U46" s="5" t="s">
        <v>542</v>
      </c>
      <c r="V46" s="5" t="s">
        <v>542</v>
      </c>
      <c r="W46" s="5" t="s">
        <v>542</v>
      </c>
      <c r="X46" s="31" t="s">
        <v>543</v>
      </c>
      <c r="Y46" s="5" t="s">
        <v>537</v>
      </c>
      <c r="Z46" s="5" t="s">
        <v>537</v>
      </c>
      <c r="AA46" s="5" t="s">
        <v>537</v>
      </c>
      <c r="AB46" s="5" t="s">
        <v>537</v>
      </c>
      <c r="AC46" s="30" t="s">
        <v>538</v>
      </c>
      <c r="AD46" s="5" t="s">
        <v>544</v>
      </c>
    </row>
    <row r="47" spans="1:30" ht="15" customHeight="1">
      <c r="A47" s="1" t="s">
        <v>174</v>
      </c>
      <c r="B47" s="2" t="s">
        <v>175</v>
      </c>
      <c r="C47" s="5" t="s">
        <v>537</v>
      </c>
      <c r="D47" s="5" t="s">
        <v>538</v>
      </c>
      <c r="E47" s="5" t="s">
        <v>538</v>
      </c>
      <c r="F47" s="5" t="s">
        <v>538</v>
      </c>
      <c r="G47" s="5" t="s">
        <v>87</v>
      </c>
      <c r="H47" s="5" t="s">
        <v>537</v>
      </c>
      <c r="I47" s="5" t="s">
        <v>539</v>
      </c>
      <c r="J47" s="5" t="s">
        <v>87</v>
      </c>
      <c r="K47" s="5" t="s">
        <v>537</v>
      </c>
      <c r="L47" s="5" t="s">
        <v>540</v>
      </c>
      <c r="M47" s="5" t="s">
        <v>540</v>
      </c>
      <c r="N47" s="5" t="s">
        <v>540</v>
      </c>
      <c r="O47" s="5" t="s">
        <v>87</v>
      </c>
      <c r="P47" s="5" t="s">
        <v>87</v>
      </c>
      <c r="Q47" s="5" t="s">
        <v>545</v>
      </c>
      <c r="R47" s="5" t="s">
        <v>541</v>
      </c>
      <c r="S47" s="5" t="s">
        <v>541</v>
      </c>
      <c r="T47" s="5" t="s">
        <v>542</v>
      </c>
      <c r="U47" s="5" t="s">
        <v>542</v>
      </c>
      <c r="V47" s="5" t="s">
        <v>542</v>
      </c>
      <c r="W47" s="5" t="s">
        <v>542</v>
      </c>
      <c r="X47" s="31" t="s">
        <v>543</v>
      </c>
      <c r="Y47" s="5" t="s">
        <v>537</v>
      </c>
      <c r="Z47" s="5" t="s">
        <v>537</v>
      </c>
      <c r="AA47" s="5" t="s">
        <v>537</v>
      </c>
      <c r="AB47" s="5" t="s">
        <v>537</v>
      </c>
      <c r="AC47" s="30" t="s">
        <v>538</v>
      </c>
      <c r="AD47" s="5" t="s">
        <v>544</v>
      </c>
    </row>
    <row r="48" spans="1:30" ht="15" customHeight="1">
      <c r="A48" s="1" t="s">
        <v>176</v>
      </c>
      <c r="B48" s="2" t="s">
        <v>177</v>
      </c>
      <c r="C48" s="5" t="s">
        <v>537</v>
      </c>
      <c r="D48" s="5" t="s">
        <v>538</v>
      </c>
      <c r="E48" s="5" t="s">
        <v>538</v>
      </c>
      <c r="F48" s="5" t="s">
        <v>538</v>
      </c>
      <c r="G48" s="5" t="s">
        <v>538</v>
      </c>
      <c r="H48" s="5" t="s">
        <v>537</v>
      </c>
      <c r="I48" s="5" t="s">
        <v>539</v>
      </c>
      <c r="J48" s="5" t="s">
        <v>537</v>
      </c>
      <c r="K48" s="5" t="s">
        <v>537</v>
      </c>
      <c r="L48" s="5" t="s">
        <v>540</v>
      </c>
      <c r="M48" s="5" t="s">
        <v>540</v>
      </c>
      <c r="N48" s="5" t="s">
        <v>540</v>
      </c>
      <c r="O48" s="5" t="s">
        <v>537</v>
      </c>
      <c r="P48" s="5" t="s">
        <v>538</v>
      </c>
      <c r="Q48" s="5" t="s">
        <v>545</v>
      </c>
      <c r="R48" s="5" t="s">
        <v>541</v>
      </c>
      <c r="S48" s="5" t="s">
        <v>541</v>
      </c>
      <c r="T48" s="5" t="s">
        <v>542</v>
      </c>
      <c r="U48" s="5" t="s">
        <v>542</v>
      </c>
      <c r="V48" s="5" t="s">
        <v>542</v>
      </c>
      <c r="W48" s="5" t="s">
        <v>542</v>
      </c>
      <c r="X48" s="31" t="s">
        <v>543</v>
      </c>
      <c r="Y48" s="5" t="s">
        <v>537</v>
      </c>
      <c r="Z48" s="5" t="s">
        <v>537</v>
      </c>
      <c r="AA48" s="5" t="s">
        <v>537</v>
      </c>
      <c r="AB48" s="5" t="s">
        <v>537</v>
      </c>
      <c r="AC48" s="30" t="s">
        <v>538</v>
      </c>
      <c r="AD48" s="5" t="s">
        <v>544</v>
      </c>
    </row>
    <row r="49" spans="1:30" ht="15" customHeight="1">
      <c r="A49" s="1" t="s">
        <v>178</v>
      </c>
      <c r="B49" s="2" t="s">
        <v>179</v>
      </c>
      <c r="C49" s="5" t="s">
        <v>537</v>
      </c>
      <c r="D49" s="5" t="s">
        <v>538</v>
      </c>
      <c r="E49" s="5" t="s">
        <v>538</v>
      </c>
      <c r="F49" s="5" t="s">
        <v>87</v>
      </c>
      <c r="G49" s="5" t="s">
        <v>87</v>
      </c>
      <c r="H49" s="5" t="s">
        <v>537</v>
      </c>
      <c r="I49" s="5" t="s">
        <v>539</v>
      </c>
      <c r="J49" s="5" t="s">
        <v>87</v>
      </c>
      <c r="K49" s="5" t="s">
        <v>537</v>
      </c>
      <c r="L49" s="5" t="s">
        <v>540</v>
      </c>
      <c r="M49" s="5" t="s">
        <v>87</v>
      </c>
      <c r="N49" s="5" t="s">
        <v>87</v>
      </c>
      <c r="O49" s="5" t="s">
        <v>87</v>
      </c>
      <c r="P49" s="5" t="s">
        <v>87</v>
      </c>
      <c r="Q49" s="5" t="s">
        <v>87</v>
      </c>
      <c r="R49" s="5"/>
      <c r="S49" s="5" t="s">
        <v>87</v>
      </c>
      <c r="T49" s="5" t="s">
        <v>542</v>
      </c>
      <c r="U49" s="5" t="s">
        <v>542</v>
      </c>
      <c r="V49" s="5" t="s">
        <v>542</v>
      </c>
      <c r="W49" s="5" t="s">
        <v>542</v>
      </c>
      <c r="X49" s="31" t="s">
        <v>543</v>
      </c>
      <c r="Y49" s="5" t="s">
        <v>537</v>
      </c>
      <c r="Z49" s="5" t="s">
        <v>87</v>
      </c>
      <c r="AA49" s="5" t="s">
        <v>87</v>
      </c>
      <c r="AB49" s="5" t="s">
        <v>537</v>
      </c>
      <c r="AC49" s="30" t="s">
        <v>538</v>
      </c>
      <c r="AD49" s="5" t="s">
        <v>544</v>
      </c>
    </row>
    <row r="50" spans="1:30" ht="15" customHeight="1">
      <c r="A50" s="1" t="s">
        <v>180</v>
      </c>
      <c r="B50" s="2" t="s">
        <v>181</v>
      </c>
      <c r="C50" s="5" t="s">
        <v>537</v>
      </c>
      <c r="D50" s="5" t="s">
        <v>538</v>
      </c>
      <c r="E50" s="5" t="s">
        <v>538</v>
      </c>
      <c r="F50" s="5" t="s">
        <v>538</v>
      </c>
      <c r="G50" s="5" t="s">
        <v>538</v>
      </c>
      <c r="H50" s="5" t="s">
        <v>537</v>
      </c>
      <c r="I50" s="5" t="s">
        <v>539</v>
      </c>
      <c r="J50" s="5" t="s">
        <v>87</v>
      </c>
      <c r="K50" s="5" t="s">
        <v>537</v>
      </c>
      <c r="L50" s="5" t="s">
        <v>540</v>
      </c>
      <c r="M50" s="5" t="s">
        <v>540</v>
      </c>
      <c r="N50" s="5" t="s">
        <v>540</v>
      </c>
      <c r="O50" s="5" t="s">
        <v>87</v>
      </c>
      <c r="P50" s="5" t="s">
        <v>87</v>
      </c>
      <c r="Q50" s="5" t="s">
        <v>87</v>
      </c>
      <c r="R50" s="5"/>
      <c r="S50" s="5" t="s">
        <v>87</v>
      </c>
      <c r="T50" s="5" t="s">
        <v>542</v>
      </c>
      <c r="U50" s="5" t="s">
        <v>542</v>
      </c>
      <c r="V50" s="5" t="s">
        <v>542</v>
      </c>
      <c r="W50" s="5" t="s">
        <v>542</v>
      </c>
      <c r="X50" s="31" t="s">
        <v>543</v>
      </c>
      <c r="Y50" s="5" t="s">
        <v>87</v>
      </c>
      <c r="Z50" s="5" t="s">
        <v>87</v>
      </c>
      <c r="AA50" s="5" t="s">
        <v>87</v>
      </c>
      <c r="AB50" s="5" t="s">
        <v>537</v>
      </c>
      <c r="AC50" s="30" t="s">
        <v>538</v>
      </c>
      <c r="AD50" s="5" t="s">
        <v>544</v>
      </c>
    </row>
    <row r="51" spans="1:30" ht="15" customHeight="1">
      <c r="A51" s="1" t="s">
        <v>182</v>
      </c>
      <c r="B51" s="2" t="s">
        <v>183</v>
      </c>
      <c r="C51" s="5" t="s">
        <v>537</v>
      </c>
      <c r="D51" s="5" t="s">
        <v>538</v>
      </c>
      <c r="E51" s="5" t="s">
        <v>538</v>
      </c>
      <c r="F51" s="5" t="s">
        <v>538</v>
      </c>
      <c r="G51" s="5" t="s">
        <v>87</v>
      </c>
      <c r="H51" s="5" t="s">
        <v>537</v>
      </c>
      <c r="I51" s="5" t="s">
        <v>539</v>
      </c>
      <c r="J51" s="5" t="s">
        <v>537</v>
      </c>
      <c r="K51" s="5" t="s">
        <v>537</v>
      </c>
      <c r="L51" s="5" t="s">
        <v>540</v>
      </c>
      <c r="M51" s="5" t="s">
        <v>540</v>
      </c>
      <c r="N51" s="5" t="s">
        <v>87</v>
      </c>
      <c r="O51" s="5" t="s">
        <v>537</v>
      </c>
      <c r="P51" s="5" t="s">
        <v>538</v>
      </c>
      <c r="Q51" s="5" t="s">
        <v>545</v>
      </c>
      <c r="R51" s="5" t="s">
        <v>541</v>
      </c>
      <c r="S51" s="5" t="s">
        <v>541</v>
      </c>
      <c r="T51" s="5" t="s">
        <v>542</v>
      </c>
      <c r="U51" s="5" t="s">
        <v>542</v>
      </c>
      <c r="V51" s="5" t="s">
        <v>542</v>
      </c>
      <c r="W51" s="5" t="s">
        <v>542</v>
      </c>
      <c r="X51" s="31" t="s">
        <v>543</v>
      </c>
      <c r="Y51" s="5" t="s">
        <v>87</v>
      </c>
      <c r="Z51" s="5" t="s">
        <v>537</v>
      </c>
      <c r="AA51" s="5" t="s">
        <v>537</v>
      </c>
      <c r="AB51" s="5" t="s">
        <v>537</v>
      </c>
      <c r="AC51" s="30" t="s">
        <v>538</v>
      </c>
      <c r="AD51" s="5" t="s">
        <v>544</v>
      </c>
    </row>
    <row r="52" spans="1:30" ht="15" customHeight="1">
      <c r="A52" s="1" t="s">
        <v>184</v>
      </c>
      <c r="B52" s="2" t="s">
        <v>185</v>
      </c>
      <c r="C52" s="5" t="s">
        <v>537</v>
      </c>
      <c r="D52" s="5" t="s">
        <v>538</v>
      </c>
      <c r="E52" s="5" t="s">
        <v>538</v>
      </c>
      <c r="F52" s="5" t="s">
        <v>538</v>
      </c>
      <c r="G52" s="5" t="s">
        <v>538</v>
      </c>
      <c r="H52" s="5" t="s">
        <v>537</v>
      </c>
      <c r="I52" s="5" t="s">
        <v>539</v>
      </c>
      <c r="J52" s="5" t="s">
        <v>537</v>
      </c>
      <c r="K52" s="5" t="s">
        <v>537</v>
      </c>
      <c r="L52" s="5" t="s">
        <v>540</v>
      </c>
      <c r="M52" s="5" t="s">
        <v>540</v>
      </c>
      <c r="N52" s="5" t="s">
        <v>540</v>
      </c>
      <c r="O52" s="5" t="s">
        <v>87</v>
      </c>
      <c r="P52" s="5" t="s">
        <v>87</v>
      </c>
      <c r="Q52" s="5" t="s">
        <v>545</v>
      </c>
      <c r="R52" s="5" t="s">
        <v>87</v>
      </c>
      <c r="S52" s="5" t="s">
        <v>87</v>
      </c>
      <c r="T52" s="5" t="s">
        <v>542</v>
      </c>
      <c r="U52" s="5" t="s">
        <v>542</v>
      </c>
      <c r="V52" s="5" t="s">
        <v>542</v>
      </c>
      <c r="W52" s="5" t="s">
        <v>542</v>
      </c>
      <c r="X52" s="31" t="s">
        <v>543</v>
      </c>
      <c r="Y52" s="5" t="s">
        <v>537</v>
      </c>
      <c r="Z52" s="5" t="s">
        <v>537</v>
      </c>
      <c r="AA52" s="5" t="s">
        <v>537</v>
      </c>
      <c r="AB52" s="5" t="s">
        <v>537</v>
      </c>
      <c r="AC52" s="30" t="s">
        <v>87</v>
      </c>
      <c r="AD52" s="5" t="s">
        <v>544</v>
      </c>
    </row>
    <row r="53" spans="1:30" ht="15" customHeight="1">
      <c r="A53" s="1" t="s">
        <v>186</v>
      </c>
      <c r="B53" s="2" t="s">
        <v>187</v>
      </c>
      <c r="C53" s="5" t="s">
        <v>537</v>
      </c>
      <c r="D53" s="5" t="s">
        <v>538</v>
      </c>
      <c r="E53" s="5" t="s">
        <v>538</v>
      </c>
      <c r="F53" s="5" t="s">
        <v>87</v>
      </c>
      <c r="G53" s="5" t="s">
        <v>538</v>
      </c>
      <c r="H53" s="5" t="s">
        <v>537</v>
      </c>
      <c r="I53" s="5" t="s">
        <v>539</v>
      </c>
      <c r="J53" s="5" t="s">
        <v>87</v>
      </c>
      <c r="K53" s="5" t="s">
        <v>537</v>
      </c>
      <c r="L53" s="5" t="s">
        <v>540</v>
      </c>
      <c r="M53" s="5" t="s">
        <v>540</v>
      </c>
      <c r="N53" s="5" t="s">
        <v>540</v>
      </c>
      <c r="O53" s="5" t="s">
        <v>537</v>
      </c>
      <c r="P53" s="5" t="s">
        <v>87</v>
      </c>
      <c r="Q53" s="5" t="s">
        <v>545</v>
      </c>
      <c r="R53" s="5" t="s">
        <v>541</v>
      </c>
      <c r="S53" s="5" t="s">
        <v>541</v>
      </c>
      <c r="T53" s="5" t="s">
        <v>542</v>
      </c>
      <c r="U53" s="5" t="s">
        <v>542</v>
      </c>
      <c r="V53" s="5" t="s">
        <v>542</v>
      </c>
      <c r="W53" s="5" t="s">
        <v>542</v>
      </c>
      <c r="X53" s="31" t="s">
        <v>543</v>
      </c>
      <c r="Y53" s="5" t="s">
        <v>537</v>
      </c>
      <c r="Z53" s="5" t="s">
        <v>537</v>
      </c>
      <c r="AA53" s="5" t="s">
        <v>537</v>
      </c>
      <c r="AB53" s="5" t="s">
        <v>537</v>
      </c>
      <c r="AC53" s="30" t="s">
        <v>538</v>
      </c>
      <c r="AD53" s="5" t="s">
        <v>544</v>
      </c>
    </row>
    <row r="54" spans="1:30" ht="15" customHeight="1">
      <c r="A54" s="1" t="s">
        <v>188</v>
      </c>
      <c r="B54" s="2" t="s">
        <v>189</v>
      </c>
      <c r="C54" s="5" t="s">
        <v>537</v>
      </c>
      <c r="D54" s="5" t="s">
        <v>538</v>
      </c>
      <c r="E54" s="5" t="s">
        <v>538</v>
      </c>
      <c r="F54" s="5" t="s">
        <v>538</v>
      </c>
      <c r="G54" s="5" t="s">
        <v>538</v>
      </c>
      <c r="H54" s="5" t="s">
        <v>537</v>
      </c>
      <c r="I54" s="5" t="s">
        <v>87</v>
      </c>
      <c r="J54" s="5" t="s">
        <v>537</v>
      </c>
      <c r="K54" s="5" t="s">
        <v>537</v>
      </c>
      <c r="L54" s="5" t="s">
        <v>540</v>
      </c>
      <c r="M54" s="5" t="s">
        <v>540</v>
      </c>
      <c r="N54" s="5" t="s">
        <v>87</v>
      </c>
      <c r="O54" s="5" t="s">
        <v>537</v>
      </c>
      <c r="P54" s="5" t="s">
        <v>538</v>
      </c>
      <c r="Q54" s="5" t="s">
        <v>87</v>
      </c>
      <c r="R54" s="5" t="s">
        <v>541</v>
      </c>
      <c r="S54" s="5" t="s">
        <v>541</v>
      </c>
      <c r="T54" s="5" t="s">
        <v>542</v>
      </c>
      <c r="U54" s="5" t="s">
        <v>542</v>
      </c>
      <c r="V54" s="5" t="s">
        <v>542</v>
      </c>
      <c r="W54" s="5" t="s">
        <v>542</v>
      </c>
      <c r="X54" s="31" t="s">
        <v>543</v>
      </c>
      <c r="Y54" s="5" t="s">
        <v>87</v>
      </c>
      <c r="Z54" s="5" t="s">
        <v>537</v>
      </c>
      <c r="AA54" s="5" t="s">
        <v>537</v>
      </c>
      <c r="AB54" s="5" t="s">
        <v>537</v>
      </c>
      <c r="AC54" s="30" t="s">
        <v>538</v>
      </c>
      <c r="AD54" s="5" t="s">
        <v>544</v>
      </c>
    </row>
    <row r="55" spans="1:30" ht="15" customHeight="1">
      <c r="A55" s="1" t="s">
        <v>190</v>
      </c>
      <c r="B55" s="2" t="s">
        <v>191</v>
      </c>
      <c r="C55" s="5" t="s">
        <v>537</v>
      </c>
      <c r="D55" s="5" t="s">
        <v>538</v>
      </c>
      <c r="E55" s="5" t="s">
        <v>538</v>
      </c>
      <c r="F55" s="5" t="s">
        <v>538</v>
      </c>
      <c r="G55" s="5" t="s">
        <v>538</v>
      </c>
      <c r="H55" s="5" t="s">
        <v>537</v>
      </c>
      <c r="I55" s="5" t="s">
        <v>87</v>
      </c>
      <c r="J55" s="5" t="s">
        <v>537</v>
      </c>
      <c r="K55" s="5" t="s">
        <v>537</v>
      </c>
      <c r="L55" s="5" t="s">
        <v>540</v>
      </c>
      <c r="M55" s="5" t="s">
        <v>540</v>
      </c>
      <c r="N55" s="5" t="s">
        <v>87</v>
      </c>
      <c r="O55" s="5" t="s">
        <v>537</v>
      </c>
      <c r="P55" s="5" t="s">
        <v>538</v>
      </c>
      <c r="Q55" s="5" t="s">
        <v>87</v>
      </c>
      <c r="R55" s="5" t="s">
        <v>541</v>
      </c>
      <c r="S55" s="5" t="s">
        <v>541</v>
      </c>
      <c r="T55" s="5" t="s">
        <v>542</v>
      </c>
      <c r="U55" s="5" t="s">
        <v>542</v>
      </c>
      <c r="V55" s="5" t="s">
        <v>542</v>
      </c>
      <c r="W55" s="5" t="s">
        <v>542</v>
      </c>
      <c r="X55" s="31" t="s">
        <v>543</v>
      </c>
      <c r="Y55" s="5" t="s">
        <v>87</v>
      </c>
      <c r="Z55" s="5" t="s">
        <v>537</v>
      </c>
      <c r="AA55" s="5" t="s">
        <v>537</v>
      </c>
      <c r="AB55" s="5" t="s">
        <v>537</v>
      </c>
      <c r="AC55" s="30" t="s">
        <v>538</v>
      </c>
      <c r="AD55" s="5" t="s">
        <v>544</v>
      </c>
    </row>
    <row r="56" spans="1:30" ht="15" customHeight="1">
      <c r="A56" s="1" t="s">
        <v>192</v>
      </c>
      <c r="B56" s="2" t="s">
        <v>193</v>
      </c>
      <c r="C56" s="5" t="s">
        <v>537</v>
      </c>
      <c r="D56" s="5" t="s">
        <v>538</v>
      </c>
      <c r="E56" s="5" t="s">
        <v>538</v>
      </c>
      <c r="F56" s="5" t="s">
        <v>87</v>
      </c>
      <c r="G56" s="5" t="s">
        <v>87</v>
      </c>
      <c r="H56" s="5" t="s">
        <v>537</v>
      </c>
      <c r="I56" s="5" t="s">
        <v>539</v>
      </c>
      <c r="J56" s="5" t="s">
        <v>537</v>
      </c>
      <c r="K56" s="5" t="s">
        <v>537</v>
      </c>
      <c r="L56" s="5" t="s">
        <v>87</v>
      </c>
      <c r="M56" s="5" t="s">
        <v>87</v>
      </c>
      <c r="N56" s="5" t="s">
        <v>540</v>
      </c>
      <c r="O56" s="5" t="s">
        <v>87</v>
      </c>
      <c r="P56" s="5" t="s">
        <v>87</v>
      </c>
      <c r="Q56" s="5" t="s">
        <v>545</v>
      </c>
      <c r="R56" s="5" t="s">
        <v>541</v>
      </c>
      <c r="S56" s="5" t="s">
        <v>541</v>
      </c>
      <c r="T56" s="5" t="s">
        <v>542</v>
      </c>
      <c r="U56" s="5" t="s">
        <v>542</v>
      </c>
      <c r="V56" s="5" t="s">
        <v>542</v>
      </c>
      <c r="W56" s="5" t="s">
        <v>542</v>
      </c>
      <c r="X56" s="31" t="s">
        <v>543</v>
      </c>
      <c r="Y56" s="5" t="s">
        <v>87</v>
      </c>
      <c r="Z56" s="5" t="s">
        <v>537</v>
      </c>
      <c r="AA56" s="5" t="s">
        <v>537</v>
      </c>
      <c r="AB56" s="5" t="s">
        <v>537</v>
      </c>
      <c r="AC56" s="30" t="s">
        <v>538</v>
      </c>
      <c r="AD56" s="5" t="s">
        <v>544</v>
      </c>
    </row>
    <row r="57" spans="1:30" ht="15" customHeight="1">
      <c r="A57" s="1" t="s">
        <v>194</v>
      </c>
      <c r="B57" s="2" t="s">
        <v>195</v>
      </c>
      <c r="C57" s="5" t="s">
        <v>537</v>
      </c>
      <c r="D57" s="5" t="s">
        <v>538</v>
      </c>
      <c r="E57" s="5" t="s">
        <v>538</v>
      </c>
      <c r="F57" s="5" t="s">
        <v>538</v>
      </c>
      <c r="G57" s="5" t="s">
        <v>538</v>
      </c>
      <c r="H57" s="5" t="s">
        <v>537</v>
      </c>
      <c r="I57" s="5" t="s">
        <v>539</v>
      </c>
      <c r="J57" s="5" t="s">
        <v>537</v>
      </c>
      <c r="K57" s="5" t="s">
        <v>537</v>
      </c>
      <c r="L57" s="5" t="s">
        <v>540</v>
      </c>
      <c r="M57" s="5" t="s">
        <v>87</v>
      </c>
      <c r="N57" s="5" t="s">
        <v>540</v>
      </c>
      <c r="O57" s="5" t="s">
        <v>537</v>
      </c>
      <c r="P57" s="5" t="s">
        <v>87</v>
      </c>
      <c r="Q57" s="5" t="s">
        <v>87</v>
      </c>
      <c r="R57" s="5"/>
      <c r="S57" s="5" t="s">
        <v>87</v>
      </c>
      <c r="T57" s="5" t="s">
        <v>542</v>
      </c>
      <c r="U57" s="5" t="s">
        <v>542</v>
      </c>
      <c r="V57" s="5" t="s">
        <v>542</v>
      </c>
      <c r="W57" s="5" t="s">
        <v>542</v>
      </c>
      <c r="X57" s="31" t="s">
        <v>543</v>
      </c>
      <c r="Y57" s="5" t="s">
        <v>537</v>
      </c>
      <c r="Z57" s="5" t="s">
        <v>537</v>
      </c>
      <c r="AA57" s="5" t="s">
        <v>537</v>
      </c>
      <c r="AB57" s="5" t="s">
        <v>537</v>
      </c>
      <c r="AC57" s="30" t="s">
        <v>538</v>
      </c>
      <c r="AD57" s="5" t="s">
        <v>544</v>
      </c>
    </row>
    <row r="58" spans="1:30" ht="15" customHeight="1">
      <c r="A58" s="1" t="s">
        <v>196</v>
      </c>
      <c r="B58" s="2" t="s">
        <v>197</v>
      </c>
      <c r="C58" s="5" t="s">
        <v>537</v>
      </c>
      <c r="D58" s="5" t="s">
        <v>538</v>
      </c>
      <c r="E58" s="5" t="s">
        <v>538</v>
      </c>
      <c r="F58" s="5" t="s">
        <v>538</v>
      </c>
      <c r="G58" s="5" t="s">
        <v>538</v>
      </c>
      <c r="H58" s="5" t="s">
        <v>537</v>
      </c>
      <c r="I58" s="5" t="s">
        <v>539</v>
      </c>
      <c r="J58" s="5" t="s">
        <v>537</v>
      </c>
      <c r="K58" s="5" t="s">
        <v>537</v>
      </c>
      <c r="L58" s="5" t="s">
        <v>540</v>
      </c>
      <c r="M58" s="5" t="s">
        <v>540</v>
      </c>
      <c r="N58" s="5" t="s">
        <v>540</v>
      </c>
      <c r="O58" s="5" t="s">
        <v>537</v>
      </c>
      <c r="P58" s="5" t="s">
        <v>538</v>
      </c>
      <c r="Q58" s="5" t="s">
        <v>545</v>
      </c>
      <c r="R58" s="5" t="s">
        <v>541</v>
      </c>
      <c r="S58" s="5" t="s">
        <v>541</v>
      </c>
      <c r="T58" s="5" t="s">
        <v>542</v>
      </c>
      <c r="U58" s="5" t="s">
        <v>542</v>
      </c>
      <c r="V58" s="5" t="s">
        <v>542</v>
      </c>
      <c r="W58" s="5" t="s">
        <v>542</v>
      </c>
      <c r="X58" s="31" t="s">
        <v>543</v>
      </c>
      <c r="Y58" s="5" t="s">
        <v>87</v>
      </c>
      <c r="Z58" s="5" t="s">
        <v>537</v>
      </c>
      <c r="AA58" s="5" t="s">
        <v>537</v>
      </c>
      <c r="AB58" s="5" t="s">
        <v>537</v>
      </c>
      <c r="AC58" s="30" t="s">
        <v>538</v>
      </c>
      <c r="AD58" s="5" t="s">
        <v>544</v>
      </c>
    </row>
    <row r="59" spans="1:30" ht="15" customHeight="1">
      <c r="A59" s="1" t="s">
        <v>198</v>
      </c>
      <c r="B59" s="2" t="s">
        <v>199</v>
      </c>
      <c r="C59" s="5" t="s">
        <v>537</v>
      </c>
      <c r="D59" s="5" t="s">
        <v>538</v>
      </c>
      <c r="E59" s="5" t="s">
        <v>538</v>
      </c>
      <c r="F59" s="5" t="s">
        <v>538</v>
      </c>
      <c r="G59" s="5" t="s">
        <v>538</v>
      </c>
      <c r="H59" s="5" t="s">
        <v>537</v>
      </c>
      <c r="I59" s="5" t="s">
        <v>539</v>
      </c>
      <c r="J59" s="5" t="s">
        <v>537</v>
      </c>
      <c r="K59" s="5" t="s">
        <v>537</v>
      </c>
      <c r="L59" s="5" t="s">
        <v>540</v>
      </c>
      <c r="M59" s="5" t="s">
        <v>540</v>
      </c>
      <c r="N59" s="5" t="s">
        <v>87</v>
      </c>
      <c r="O59" s="5" t="s">
        <v>537</v>
      </c>
      <c r="P59" s="5" t="s">
        <v>538</v>
      </c>
      <c r="Q59" s="5" t="s">
        <v>87</v>
      </c>
      <c r="R59" s="5" t="s">
        <v>541</v>
      </c>
      <c r="S59" s="5" t="s">
        <v>541</v>
      </c>
      <c r="T59" s="5" t="s">
        <v>542</v>
      </c>
      <c r="U59" s="5" t="s">
        <v>542</v>
      </c>
      <c r="V59" s="5" t="s">
        <v>542</v>
      </c>
      <c r="W59" s="5" t="s">
        <v>542</v>
      </c>
      <c r="X59" s="31" t="s">
        <v>543</v>
      </c>
      <c r="Y59" s="5" t="s">
        <v>87</v>
      </c>
      <c r="Z59" s="5" t="s">
        <v>537</v>
      </c>
      <c r="AA59" s="5" t="s">
        <v>537</v>
      </c>
      <c r="AB59" s="5" t="s">
        <v>537</v>
      </c>
      <c r="AC59" s="30" t="s">
        <v>538</v>
      </c>
      <c r="AD59" s="5" t="s">
        <v>544</v>
      </c>
    </row>
    <row r="60" spans="1:30" ht="15" customHeight="1">
      <c r="A60" s="1" t="s">
        <v>200</v>
      </c>
      <c r="B60" s="2" t="s">
        <v>201</v>
      </c>
      <c r="C60" s="5" t="s">
        <v>537</v>
      </c>
      <c r="D60" s="5" t="s">
        <v>538</v>
      </c>
      <c r="E60" s="5" t="s">
        <v>538</v>
      </c>
      <c r="F60" s="5" t="s">
        <v>538</v>
      </c>
      <c r="G60" s="5" t="s">
        <v>538</v>
      </c>
      <c r="H60" s="5" t="s">
        <v>537</v>
      </c>
      <c r="I60" s="5" t="s">
        <v>539</v>
      </c>
      <c r="J60" s="5" t="s">
        <v>537</v>
      </c>
      <c r="K60" s="5" t="s">
        <v>537</v>
      </c>
      <c r="L60" s="5" t="s">
        <v>540</v>
      </c>
      <c r="M60" s="5" t="s">
        <v>540</v>
      </c>
      <c r="N60" s="5" t="s">
        <v>540</v>
      </c>
      <c r="O60" s="5" t="s">
        <v>537</v>
      </c>
      <c r="P60" s="5" t="s">
        <v>538</v>
      </c>
      <c r="Q60" s="5" t="s">
        <v>545</v>
      </c>
      <c r="R60" s="5" t="s">
        <v>541</v>
      </c>
      <c r="S60" s="5" t="s">
        <v>541</v>
      </c>
      <c r="T60" s="5" t="s">
        <v>542</v>
      </c>
      <c r="U60" s="5" t="s">
        <v>542</v>
      </c>
      <c r="V60" s="5" t="s">
        <v>542</v>
      </c>
      <c r="W60" s="5" t="s">
        <v>542</v>
      </c>
      <c r="X60" s="31" t="s">
        <v>543</v>
      </c>
      <c r="Y60" s="5" t="s">
        <v>537</v>
      </c>
      <c r="Z60" s="5" t="s">
        <v>537</v>
      </c>
      <c r="AA60" s="5" t="s">
        <v>537</v>
      </c>
      <c r="AB60" s="5" t="s">
        <v>537</v>
      </c>
      <c r="AC60" s="30" t="s">
        <v>538</v>
      </c>
      <c r="AD60" s="5" t="s">
        <v>544</v>
      </c>
    </row>
    <row r="61" spans="1:30" ht="15" customHeight="1">
      <c r="A61" s="1" t="s">
        <v>202</v>
      </c>
      <c r="B61" s="2" t="s">
        <v>203</v>
      </c>
      <c r="C61" s="5" t="s">
        <v>537</v>
      </c>
      <c r="D61" s="5" t="s">
        <v>538</v>
      </c>
      <c r="E61" s="5" t="s">
        <v>538</v>
      </c>
      <c r="F61" s="5" t="s">
        <v>538</v>
      </c>
      <c r="G61" s="5" t="s">
        <v>538</v>
      </c>
      <c r="H61" s="5" t="s">
        <v>537</v>
      </c>
      <c r="I61" s="5" t="s">
        <v>539</v>
      </c>
      <c r="J61" s="5" t="s">
        <v>537</v>
      </c>
      <c r="K61" s="5" t="s">
        <v>537</v>
      </c>
      <c r="L61" s="5" t="s">
        <v>540</v>
      </c>
      <c r="M61" s="5" t="s">
        <v>540</v>
      </c>
      <c r="N61" s="5" t="s">
        <v>540</v>
      </c>
      <c r="O61" s="5" t="s">
        <v>87</v>
      </c>
      <c r="P61" s="5" t="s">
        <v>87</v>
      </c>
      <c r="Q61" s="5" t="s">
        <v>87</v>
      </c>
      <c r="R61" s="5" t="s">
        <v>541</v>
      </c>
      <c r="S61" s="5" t="s">
        <v>541</v>
      </c>
      <c r="T61" s="5" t="s">
        <v>542</v>
      </c>
      <c r="U61" s="5" t="s">
        <v>542</v>
      </c>
      <c r="V61" s="5" t="s">
        <v>542</v>
      </c>
      <c r="W61" s="5" t="s">
        <v>542</v>
      </c>
      <c r="X61" s="31" t="s">
        <v>543</v>
      </c>
      <c r="Y61" s="5" t="s">
        <v>87</v>
      </c>
      <c r="Z61" s="5" t="s">
        <v>537</v>
      </c>
      <c r="AA61" s="5" t="s">
        <v>537</v>
      </c>
      <c r="AB61" s="5" t="s">
        <v>537</v>
      </c>
      <c r="AC61" s="30" t="s">
        <v>538</v>
      </c>
      <c r="AD61" s="5" t="s">
        <v>544</v>
      </c>
    </row>
    <row r="62" spans="1:30" ht="15" customHeight="1">
      <c r="A62" s="1" t="s">
        <v>204</v>
      </c>
      <c r="B62" s="2" t="s">
        <v>205</v>
      </c>
      <c r="C62" s="5" t="s">
        <v>537</v>
      </c>
      <c r="D62" s="5" t="s">
        <v>538</v>
      </c>
      <c r="E62" s="5" t="s">
        <v>538</v>
      </c>
      <c r="F62" s="5" t="s">
        <v>538</v>
      </c>
      <c r="G62" s="5" t="s">
        <v>538</v>
      </c>
      <c r="H62" s="5" t="s">
        <v>537</v>
      </c>
      <c r="I62" s="5" t="s">
        <v>539</v>
      </c>
      <c r="J62" s="5" t="s">
        <v>537</v>
      </c>
      <c r="K62" s="5" t="s">
        <v>537</v>
      </c>
      <c r="L62" s="5" t="s">
        <v>540</v>
      </c>
      <c r="M62" s="5" t="s">
        <v>540</v>
      </c>
      <c r="N62" s="5" t="s">
        <v>540</v>
      </c>
      <c r="O62" s="5" t="s">
        <v>537</v>
      </c>
      <c r="P62" s="5" t="s">
        <v>538</v>
      </c>
      <c r="Q62" s="5" t="s">
        <v>545</v>
      </c>
      <c r="R62" s="5" t="s">
        <v>541</v>
      </c>
      <c r="S62" s="5" t="s">
        <v>541</v>
      </c>
      <c r="T62" s="5" t="s">
        <v>542</v>
      </c>
      <c r="U62" s="5" t="s">
        <v>542</v>
      </c>
      <c r="V62" s="5" t="s">
        <v>542</v>
      </c>
      <c r="W62" s="5" t="s">
        <v>542</v>
      </c>
      <c r="X62" s="31" t="s">
        <v>543</v>
      </c>
      <c r="Y62" s="5" t="s">
        <v>537</v>
      </c>
      <c r="Z62" s="5" t="s">
        <v>537</v>
      </c>
      <c r="AA62" s="5" t="s">
        <v>537</v>
      </c>
      <c r="AB62" s="5" t="s">
        <v>537</v>
      </c>
      <c r="AC62" s="30" t="s">
        <v>538</v>
      </c>
      <c r="AD62" s="5" t="s">
        <v>544</v>
      </c>
    </row>
    <row r="63" spans="1:30" ht="15" customHeight="1">
      <c r="A63" s="1" t="s">
        <v>206</v>
      </c>
      <c r="B63" s="2" t="s">
        <v>207</v>
      </c>
      <c r="C63" s="5" t="s">
        <v>537</v>
      </c>
      <c r="D63" s="5" t="s">
        <v>538</v>
      </c>
      <c r="E63" s="5" t="s">
        <v>538</v>
      </c>
      <c r="F63" s="5" t="s">
        <v>87</v>
      </c>
      <c r="G63" s="5" t="s">
        <v>87</v>
      </c>
      <c r="H63" s="5" t="s">
        <v>537</v>
      </c>
      <c r="I63" s="5" t="s">
        <v>539</v>
      </c>
      <c r="J63" s="5" t="s">
        <v>87</v>
      </c>
      <c r="K63" s="5" t="s">
        <v>537</v>
      </c>
      <c r="L63" s="5" t="s">
        <v>540</v>
      </c>
      <c r="M63" s="5" t="s">
        <v>540</v>
      </c>
      <c r="N63" s="5" t="s">
        <v>540</v>
      </c>
      <c r="O63" s="5" t="s">
        <v>537</v>
      </c>
      <c r="P63" s="5" t="s">
        <v>87</v>
      </c>
      <c r="Q63" s="5" t="s">
        <v>545</v>
      </c>
      <c r="R63" s="5" t="s">
        <v>541</v>
      </c>
      <c r="S63" s="5" t="s">
        <v>541</v>
      </c>
      <c r="T63" s="5" t="s">
        <v>542</v>
      </c>
      <c r="U63" s="5" t="s">
        <v>542</v>
      </c>
      <c r="V63" s="5" t="s">
        <v>542</v>
      </c>
      <c r="W63" s="5" t="s">
        <v>542</v>
      </c>
      <c r="X63" s="31" t="s">
        <v>543</v>
      </c>
      <c r="Y63" s="5" t="s">
        <v>537</v>
      </c>
      <c r="Z63" s="5" t="s">
        <v>537</v>
      </c>
      <c r="AA63" s="5" t="s">
        <v>87</v>
      </c>
      <c r="AB63" s="5" t="s">
        <v>537</v>
      </c>
      <c r="AC63" s="30" t="s">
        <v>538</v>
      </c>
      <c r="AD63" s="5" t="s">
        <v>544</v>
      </c>
    </row>
    <row r="64" spans="1:30" ht="15" customHeight="1">
      <c r="A64" s="1" t="s">
        <v>208</v>
      </c>
      <c r="B64" s="2" t="s">
        <v>209</v>
      </c>
      <c r="C64" s="5" t="s">
        <v>537</v>
      </c>
      <c r="D64" s="5" t="s">
        <v>538</v>
      </c>
      <c r="E64" s="5" t="s">
        <v>538</v>
      </c>
      <c r="F64" s="5" t="s">
        <v>87</v>
      </c>
      <c r="G64" s="5" t="s">
        <v>538</v>
      </c>
      <c r="H64" s="5" t="s">
        <v>537</v>
      </c>
      <c r="I64" s="5" t="s">
        <v>539</v>
      </c>
      <c r="J64" s="5" t="s">
        <v>537</v>
      </c>
      <c r="K64" s="5" t="s">
        <v>537</v>
      </c>
      <c r="L64" s="5" t="s">
        <v>87</v>
      </c>
      <c r="M64" s="5" t="s">
        <v>87</v>
      </c>
      <c r="N64" s="5" t="s">
        <v>540</v>
      </c>
      <c r="O64" s="5" t="s">
        <v>87</v>
      </c>
      <c r="P64" s="5" t="s">
        <v>87</v>
      </c>
      <c r="Q64" s="5" t="s">
        <v>545</v>
      </c>
      <c r="R64" s="5"/>
      <c r="S64" s="5" t="s">
        <v>87</v>
      </c>
      <c r="T64" s="5" t="s">
        <v>542</v>
      </c>
      <c r="U64" s="5" t="s">
        <v>542</v>
      </c>
      <c r="V64" s="5" t="s">
        <v>542</v>
      </c>
      <c r="W64" s="5" t="s">
        <v>542</v>
      </c>
      <c r="X64" s="31" t="s">
        <v>543</v>
      </c>
      <c r="Y64" s="5" t="s">
        <v>537</v>
      </c>
      <c r="Z64" s="5" t="s">
        <v>87</v>
      </c>
      <c r="AA64" s="5" t="s">
        <v>87</v>
      </c>
      <c r="AB64" s="5" t="s">
        <v>537</v>
      </c>
      <c r="AC64" s="30" t="s">
        <v>538</v>
      </c>
      <c r="AD64" s="5" t="s">
        <v>544</v>
      </c>
    </row>
    <row r="65" spans="1:30" ht="15" customHeight="1">
      <c r="A65" s="1" t="s">
        <v>210</v>
      </c>
      <c r="B65" s="2" t="s">
        <v>211</v>
      </c>
      <c r="C65" s="5" t="s">
        <v>537</v>
      </c>
      <c r="D65" s="5" t="s">
        <v>538</v>
      </c>
      <c r="E65" s="5" t="s">
        <v>538</v>
      </c>
      <c r="F65" s="5" t="s">
        <v>538</v>
      </c>
      <c r="G65" s="5" t="s">
        <v>538</v>
      </c>
      <c r="H65" s="5" t="s">
        <v>537</v>
      </c>
      <c r="I65" s="5" t="s">
        <v>539</v>
      </c>
      <c r="J65" s="5" t="s">
        <v>537</v>
      </c>
      <c r="K65" s="5" t="s">
        <v>537</v>
      </c>
      <c r="L65" s="5" t="s">
        <v>87</v>
      </c>
      <c r="M65" s="5" t="s">
        <v>87</v>
      </c>
      <c r="N65" s="5" t="s">
        <v>540</v>
      </c>
      <c r="O65" s="5" t="s">
        <v>537</v>
      </c>
      <c r="P65" s="5" t="s">
        <v>87</v>
      </c>
      <c r="Q65" s="5" t="s">
        <v>87</v>
      </c>
      <c r="R65" s="5"/>
      <c r="S65" s="5" t="s">
        <v>87</v>
      </c>
      <c r="T65" s="5" t="s">
        <v>542</v>
      </c>
      <c r="U65" s="5" t="s">
        <v>542</v>
      </c>
      <c r="V65" s="5" t="s">
        <v>542</v>
      </c>
      <c r="W65" s="5" t="s">
        <v>542</v>
      </c>
      <c r="X65" s="31" t="s">
        <v>543</v>
      </c>
      <c r="Y65" s="5" t="s">
        <v>537</v>
      </c>
      <c r="Z65" s="5" t="s">
        <v>87</v>
      </c>
      <c r="AA65" s="5" t="s">
        <v>87</v>
      </c>
      <c r="AB65" s="5" t="s">
        <v>537</v>
      </c>
      <c r="AC65" s="30" t="s">
        <v>538</v>
      </c>
      <c r="AD65" s="5" t="s">
        <v>544</v>
      </c>
    </row>
    <row r="66" spans="1:30" ht="15" customHeight="1">
      <c r="A66" s="1" t="s">
        <v>212</v>
      </c>
      <c r="B66" s="2" t="s">
        <v>213</v>
      </c>
      <c r="C66" s="5" t="s">
        <v>537</v>
      </c>
      <c r="D66" s="5" t="s">
        <v>538</v>
      </c>
      <c r="E66" s="5" t="s">
        <v>538</v>
      </c>
      <c r="F66" s="5" t="s">
        <v>538</v>
      </c>
      <c r="G66" s="5" t="s">
        <v>538</v>
      </c>
      <c r="H66" s="5" t="s">
        <v>537</v>
      </c>
      <c r="I66" s="5" t="s">
        <v>539</v>
      </c>
      <c r="J66" s="5" t="s">
        <v>87</v>
      </c>
      <c r="K66" s="5" t="s">
        <v>537</v>
      </c>
      <c r="L66" s="5" t="s">
        <v>87</v>
      </c>
      <c r="M66" s="5" t="s">
        <v>87</v>
      </c>
      <c r="N66" s="5" t="s">
        <v>540</v>
      </c>
      <c r="O66" s="5" t="s">
        <v>537</v>
      </c>
      <c r="P66" s="5" t="s">
        <v>87</v>
      </c>
      <c r="Q66" s="5" t="s">
        <v>87</v>
      </c>
      <c r="R66" s="5" t="s">
        <v>541</v>
      </c>
      <c r="S66" s="5" t="s">
        <v>541</v>
      </c>
      <c r="T66" s="5" t="s">
        <v>542</v>
      </c>
      <c r="U66" s="5" t="s">
        <v>542</v>
      </c>
      <c r="V66" s="5" t="s">
        <v>542</v>
      </c>
      <c r="W66" s="5" t="s">
        <v>542</v>
      </c>
      <c r="X66" s="31" t="s">
        <v>543</v>
      </c>
      <c r="Y66" s="5" t="s">
        <v>537</v>
      </c>
      <c r="Z66" s="5" t="s">
        <v>87</v>
      </c>
      <c r="AA66" s="5" t="s">
        <v>87</v>
      </c>
      <c r="AB66" s="5" t="s">
        <v>537</v>
      </c>
      <c r="AC66" s="30" t="s">
        <v>538</v>
      </c>
      <c r="AD66" s="5" t="s">
        <v>544</v>
      </c>
    </row>
    <row r="67" spans="1:30" ht="15" customHeight="1">
      <c r="A67" s="1" t="s">
        <v>214</v>
      </c>
      <c r="B67" s="2" t="s">
        <v>215</v>
      </c>
      <c r="C67" s="5" t="s">
        <v>537</v>
      </c>
      <c r="D67" s="5" t="s">
        <v>538</v>
      </c>
      <c r="E67" s="5" t="s">
        <v>538</v>
      </c>
      <c r="F67" s="5" t="s">
        <v>538</v>
      </c>
      <c r="G67" s="5" t="s">
        <v>538</v>
      </c>
      <c r="H67" s="5" t="s">
        <v>537</v>
      </c>
      <c r="I67" s="5" t="s">
        <v>539</v>
      </c>
      <c r="J67" s="5" t="s">
        <v>537</v>
      </c>
      <c r="K67" s="5" t="s">
        <v>537</v>
      </c>
      <c r="L67" s="5" t="s">
        <v>540</v>
      </c>
      <c r="M67" s="5" t="s">
        <v>540</v>
      </c>
      <c r="N67" s="5" t="s">
        <v>540</v>
      </c>
      <c r="O67" s="5" t="s">
        <v>537</v>
      </c>
      <c r="P67" s="5" t="s">
        <v>87</v>
      </c>
      <c r="Q67" s="5" t="s">
        <v>545</v>
      </c>
      <c r="R67" s="5" t="s">
        <v>541</v>
      </c>
      <c r="S67" s="5" t="s">
        <v>541</v>
      </c>
      <c r="T67" s="5" t="s">
        <v>542</v>
      </c>
      <c r="U67" s="5" t="s">
        <v>542</v>
      </c>
      <c r="V67" s="5" t="s">
        <v>542</v>
      </c>
      <c r="W67" s="5" t="s">
        <v>542</v>
      </c>
      <c r="X67" s="31" t="s">
        <v>543</v>
      </c>
      <c r="Y67" s="5" t="s">
        <v>537</v>
      </c>
      <c r="Z67" s="5" t="s">
        <v>537</v>
      </c>
      <c r="AA67" s="5" t="s">
        <v>537</v>
      </c>
      <c r="AB67" s="5" t="s">
        <v>537</v>
      </c>
      <c r="AC67" s="30" t="s">
        <v>538</v>
      </c>
      <c r="AD67" s="5" t="s">
        <v>544</v>
      </c>
    </row>
    <row r="68" spans="1:30" ht="15" customHeight="1">
      <c r="A68" s="1" t="s">
        <v>216</v>
      </c>
      <c r="B68" s="2" t="s">
        <v>217</v>
      </c>
      <c r="C68" s="5" t="s">
        <v>537</v>
      </c>
      <c r="D68" s="5" t="s">
        <v>538</v>
      </c>
      <c r="E68" s="5" t="s">
        <v>538</v>
      </c>
      <c r="F68" s="5" t="s">
        <v>538</v>
      </c>
      <c r="G68" s="5" t="s">
        <v>538</v>
      </c>
      <c r="H68" s="5" t="s">
        <v>537</v>
      </c>
      <c r="I68" s="5" t="s">
        <v>87</v>
      </c>
      <c r="J68" s="5" t="s">
        <v>537</v>
      </c>
      <c r="K68" s="5" t="s">
        <v>537</v>
      </c>
      <c r="L68" s="5" t="s">
        <v>540</v>
      </c>
      <c r="M68" s="5" t="s">
        <v>540</v>
      </c>
      <c r="N68" s="5" t="s">
        <v>540</v>
      </c>
      <c r="O68" s="5" t="s">
        <v>537</v>
      </c>
      <c r="P68" s="5" t="s">
        <v>538</v>
      </c>
      <c r="Q68" s="5" t="s">
        <v>545</v>
      </c>
      <c r="R68" s="5" t="s">
        <v>541</v>
      </c>
      <c r="S68" s="5" t="s">
        <v>541</v>
      </c>
      <c r="T68" s="5" t="s">
        <v>542</v>
      </c>
      <c r="U68" s="5" t="s">
        <v>542</v>
      </c>
      <c r="V68" s="5" t="s">
        <v>542</v>
      </c>
      <c r="W68" s="5" t="s">
        <v>542</v>
      </c>
      <c r="X68" s="31" t="s">
        <v>543</v>
      </c>
      <c r="Y68" s="5" t="s">
        <v>87</v>
      </c>
      <c r="Z68" s="5" t="s">
        <v>537</v>
      </c>
      <c r="AA68" s="5" t="s">
        <v>537</v>
      </c>
      <c r="AB68" s="5" t="s">
        <v>537</v>
      </c>
      <c r="AC68" s="30" t="s">
        <v>538</v>
      </c>
      <c r="AD68" s="5" t="s">
        <v>544</v>
      </c>
    </row>
    <row r="69" spans="1:30" ht="15" customHeight="1">
      <c r="A69" s="1" t="s">
        <v>218</v>
      </c>
      <c r="B69" s="2" t="s">
        <v>219</v>
      </c>
      <c r="C69" s="5" t="s">
        <v>537</v>
      </c>
      <c r="D69" s="5" t="s">
        <v>538</v>
      </c>
      <c r="E69" s="5" t="s">
        <v>538</v>
      </c>
      <c r="F69" s="5" t="s">
        <v>538</v>
      </c>
      <c r="G69" s="5" t="s">
        <v>538</v>
      </c>
      <c r="H69" s="5" t="s">
        <v>537</v>
      </c>
      <c r="I69" s="5" t="s">
        <v>87</v>
      </c>
      <c r="J69" s="5" t="s">
        <v>537</v>
      </c>
      <c r="K69" s="5" t="s">
        <v>537</v>
      </c>
      <c r="L69" s="5" t="s">
        <v>540</v>
      </c>
      <c r="M69" s="5" t="s">
        <v>540</v>
      </c>
      <c r="N69" s="5" t="s">
        <v>87</v>
      </c>
      <c r="O69" s="5" t="s">
        <v>537</v>
      </c>
      <c r="P69" s="5" t="s">
        <v>87</v>
      </c>
      <c r="Q69" s="5" t="s">
        <v>87</v>
      </c>
      <c r="R69" s="5"/>
      <c r="S69" s="5" t="s">
        <v>87</v>
      </c>
      <c r="T69" s="5" t="s">
        <v>542</v>
      </c>
      <c r="U69" s="5" t="s">
        <v>542</v>
      </c>
      <c r="V69" s="5" t="s">
        <v>542</v>
      </c>
      <c r="W69" s="5" t="s">
        <v>542</v>
      </c>
      <c r="X69" s="31" t="s">
        <v>543</v>
      </c>
      <c r="Y69" s="5" t="s">
        <v>87</v>
      </c>
      <c r="Z69" s="5" t="s">
        <v>537</v>
      </c>
      <c r="AA69" s="5" t="s">
        <v>537</v>
      </c>
      <c r="AB69" s="5" t="s">
        <v>537</v>
      </c>
      <c r="AC69" s="30" t="s">
        <v>538</v>
      </c>
      <c r="AD69" s="5" t="s">
        <v>544</v>
      </c>
    </row>
    <row r="70" spans="1:30" ht="15" customHeight="1">
      <c r="A70" s="1" t="s">
        <v>220</v>
      </c>
      <c r="B70" s="2" t="s">
        <v>221</v>
      </c>
      <c r="C70" s="5" t="s">
        <v>537</v>
      </c>
      <c r="D70" s="5" t="s">
        <v>538</v>
      </c>
      <c r="E70" s="5" t="s">
        <v>538</v>
      </c>
      <c r="F70" s="5" t="s">
        <v>538</v>
      </c>
      <c r="G70" s="5" t="s">
        <v>538</v>
      </c>
      <c r="H70" s="5" t="s">
        <v>537</v>
      </c>
      <c r="I70" s="5" t="s">
        <v>539</v>
      </c>
      <c r="J70" s="5" t="s">
        <v>87</v>
      </c>
      <c r="K70" s="5" t="s">
        <v>537</v>
      </c>
      <c r="L70" s="5" t="s">
        <v>87</v>
      </c>
      <c r="M70" s="5" t="s">
        <v>87</v>
      </c>
      <c r="N70" s="5" t="s">
        <v>540</v>
      </c>
      <c r="O70" s="5" t="s">
        <v>87</v>
      </c>
      <c r="P70" s="5" t="s">
        <v>87</v>
      </c>
      <c r="Q70" s="5" t="s">
        <v>545</v>
      </c>
      <c r="R70" s="5" t="s">
        <v>541</v>
      </c>
      <c r="S70" s="5" t="s">
        <v>541</v>
      </c>
      <c r="T70" s="5" t="s">
        <v>542</v>
      </c>
      <c r="U70" s="5" t="s">
        <v>542</v>
      </c>
      <c r="V70" s="5" t="s">
        <v>542</v>
      </c>
      <c r="W70" s="5" t="s">
        <v>542</v>
      </c>
      <c r="X70" s="31" t="s">
        <v>543</v>
      </c>
      <c r="Y70" s="5" t="s">
        <v>537</v>
      </c>
      <c r="Z70" s="5" t="s">
        <v>87</v>
      </c>
      <c r="AA70" s="5" t="s">
        <v>87</v>
      </c>
      <c r="AB70" s="5" t="s">
        <v>537</v>
      </c>
      <c r="AC70" s="30" t="s">
        <v>538</v>
      </c>
      <c r="AD70" s="5" t="s">
        <v>544</v>
      </c>
    </row>
    <row r="71" spans="1:30" ht="15" customHeight="1">
      <c r="A71" s="1" t="s">
        <v>222</v>
      </c>
      <c r="B71" s="2" t="s">
        <v>223</v>
      </c>
      <c r="C71" s="5" t="s">
        <v>537</v>
      </c>
      <c r="D71" s="5" t="s">
        <v>538</v>
      </c>
      <c r="E71" s="5" t="s">
        <v>538</v>
      </c>
      <c r="F71" s="5" t="s">
        <v>538</v>
      </c>
      <c r="G71" s="5" t="s">
        <v>538</v>
      </c>
      <c r="H71" s="5" t="s">
        <v>537</v>
      </c>
      <c r="I71" s="5" t="s">
        <v>539</v>
      </c>
      <c r="J71" s="5" t="s">
        <v>537</v>
      </c>
      <c r="K71" s="5" t="s">
        <v>537</v>
      </c>
      <c r="L71" s="5" t="s">
        <v>540</v>
      </c>
      <c r="M71" s="5" t="s">
        <v>540</v>
      </c>
      <c r="N71" s="5" t="s">
        <v>540</v>
      </c>
      <c r="O71" s="5" t="s">
        <v>537</v>
      </c>
      <c r="P71" s="5" t="s">
        <v>538</v>
      </c>
      <c r="Q71" s="5" t="s">
        <v>545</v>
      </c>
      <c r="R71" s="5" t="s">
        <v>541</v>
      </c>
      <c r="S71" s="5" t="s">
        <v>541</v>
      </c>
      <c r="T71" s="5" t="s">
        <v>542</v>
      </c>
      <c r="U71" s="5" t="s">
        <v>542</v>
      </c>
      <c r="V71" s="5" t="s">
        <v>542</v>
      </c>
      <c r="W71" s="5" t="s">
        <v>542</v>
      </c>
      <c r="X71" s="31" t="s">
        <v>543</v>
      </c>
      <c r="Y71" s="5" t="s">
        <v>537</v>
      </c>
      <c r="Z71" s="5" t="s">
        <v>537</v>
      </c>
      <c r="AA71" s="5" t="s">
        <v>537</v>
      </c>
      <c r="AB71" s="5" t="s">
        <v>537</v>
      </c>
      <c r="AC71" s="30" t="s">
        <v>538</v>
      </c>
      <c r="AD71" s="5" t="s">
        <v>544</v>
      </c>
    </row>
    <row r="72" spans="1:30" ht="15" customHeight="1">
      <c r="A72" s="1" t="s">
        <v>224</v>
      </c>
      <c r="B72" s="2" t="s">
        <v>225</v>
      </c>
      <c r="C72" s="5" t="s">
        <v>537</v>
      </c>
      <c r="D72" s="5" t="s">
        <v>538</v>
      </c>
      <c r="E72" s="5" t="s">
        <v>538</v>
      </c>
      <c r="F72" s="5" t="s">
        <v>538</v>
      </c>
      <c r="G72" s="5" t="s">
        <v>87</v>
      </c>
      <c r="H72" s="5" t="s">
        <v>537</v>
      </c>
      <c r="I72" s="5" t="s">
        <v>539</v>
      </c>
      <c r="J72" s="5" t="s">
        <v>87</v>
      </c>
      <c r="K72" s="5" t="s">
        <v>537</v>
      </c>
      <c r="L72" s="5" t="s">
        <v>540</v>
      </c>
      <c r="M72" s="5" t="s">
        <v>540</v>
      </c>
      <c r="N72" s="5" t="s">
        <v>540</v>
      </c>
      <c r="O72" s="5" t="s">
        <v>537</v>
      </c>
      <c r="P72" s="5" t="s">
        <v>87</v>
      </c>
      <c r="Q72" s="5" t="s">
        <v>87</v>
      </c>
      <c r="R72" s="5" t="s">
        <v>541</v>
      </c>
      <c r="S72" s="5" t="s">
        <v>541</v>
      </c>
      <c r="T72" s="5" t="s">
        <v>542</v>
      </c>
      <c r="U72" s="5" t="s">
        <v>542</v>
      </c>
      <c r="V72" s="5" t="s">
        <v>542</v>
      </c>
      <c r="W72" s="5" t="s">
        <v>542</v>
      </c>
      <c r="X72" s="31" t="s">
        <v>543</v>
      </c>
      <c r="Y72" s="5" t="s">
        <v>87</v>
      </c>
      <c r="Z72" s="5" t="s">
        <v>87</v>
      </c>
      <c r="AA72" s="5" t="s">
        <v>537</v>
      </c>
      <c r="AB72" s="5" t="s">
        <v>537</v>
      </c>
      <c r="AC72" s="30" t="s">
        <v>538</v>
      </c>
      <c r="AD72" s="5" t="s">
        <v>544</v>
      </c>
    </row>
    <row r="73" spans="1:30" ht="15" customHeight="1">
      <c r="A73" s="1" t="s">
        <v>226</v>
      </c>
      <c r="B73" s="2" t="s">
        <v>227</v>
      </c>
      <c r="C73" s="5" t="s">
        <v>537</v>
      </c>
      <c r="D73" s="5" t="s">
        <v>538</v>
      </c>
      <c r="E73" s="5" t="s">
        <v>538</v>
      </c>
      <c r="F73" s="5" t="s">
        <v>538</v>
      </c>
      <c r="G73" s="5" t="s">
        <v>538</v>
      </c>
      <c r="H73" s="5" t="s">
        <v>537</v>
      </c>
      <c r="I73" s="5" t="s">
        <v>539</v>
      </c>
      <c r="J73" s="5" t="s">
        <v>87</v>
      </c>
      <c r="K73" s="5" t="s">
        <v>537</v>
      </c>
      <c r="L73" s="5" t="s">
        <v>87</v>
      </c>
      <c r="M73" s="5" t="s">
        <v>87</v>
      </c>
      <c r="N73" s="5" t="s">
        <v>540</v>
      </c>
      <c r="O73" s="5" t="s">
        <v>87</v>
      </c>
      <c r="P73" s="5" t="s">
        <v>87</v>
      </c>
      <c r="Q73" s="5" t="s">
        <v>545</v>
      </c>
      <c r="R73" s="5" t="s">
        <v>541</v>
      </c>
      <c r="S73" s="5" t="s">
        <v>541</v>
      </c>
      <c r="T73" s="5" t="s">
        <v>542</v>
      </c>
      <c r="U73" s="5" t="s">
        <v>542</v>
      </c>
      <c r="V73" s="5" t="s">
        <v>542</v>
      </c>
      <c r="W73" s="5" t="s">
        <v>542</v>
      </c>
      <c r="X73" s="31" t="s">
        <v>543</v>
      </c>
      <c r="Y73" s="5" t="s">
        <v>537</v>
      </c>
      <c r="Z73" s="5" t="s">
        <v>87</v>
      </c>
      <c r="AA73" s="5" t="s">
        <v>87</v>
      </c>
      <c r="AB73" s="5" t="s">
        <v>537</v>
      </c>
      <c r="AC73" s="30" t="s">
        <v>538</v>
      </c>
      <c r="AD73" s="5" t="s">
        <v>544</v>
      </c>
    </row>
    <row r="74" spans="1:30" ht="15" customHeight="1">
      <c r="A74" s="1" t="s">
        <v>228</v>
      </c>
      <c r="B74" s="2" t="s">
        <v>229</v>
      </c>
      <c r="C74" s="5" t="s">
        <v>537</v>
      </c>
      <c r="D74" s="5" t="s">
        <v>538</v>
      </c>
      <c r="E74" s="5" t="s">
        <v>538</v>
      </c>
      <c r="F74" s="5" t="s">
        <v>87</v>
      </c>
      <c r="G74" s="5" t="s">
        <v>538</v>
      </c>
      <c r="H74" s="5" t="s">
        <v>537</v>
      </c>
      <c r="I74" s="5" t="s">
        <v>87</v>
      </c>
      <c r="J74" s="5" t="s">
        <v>537</v>
      </c>
      <c r="K74" s="5" t="s">
        <v>537</v>
      </c>
      <c r="L74" s="5" t="s">
        <v>540</v>
      </c>
      <c r="M74" s="5" t="s">
        <v>540</v>
      </c>
      <c r="N74" s="5" t="s">
        <v>87</v>
      </c>
      <c r="O74" s="5" t="s">
        <v>537</v>
      </c>
      <c r="P74" s="5" t="s">
        <v>538</v>
      </c>
      <c r="Q74" s="5" t="s">
        <v>87</v>
      </c>
      <c r="R74" s="5" t="s">
        <v>541</v>
      </c>
      <c r="S74" s="5" t="s">
        <v>541</v>
      </c>
      <c r="T74" s="5" t="s">
        <v>542</v>
      </c>
      <c r="U74" s="5" t="s">
        <v>542</v>
      </c>
      <c r="V74" s="5" t="s">
        <v>542</v>
      </c>
      <c r="W74" s="5" t="s">
        <v>542</v>
      </c>
      <c r="X74" s="31" t="s">
        <v>543</v>
      </c>
      <c r="Y74" s="5" t="s">
        <v>87</v>
      </c>
      <c r="Z74" s="5" t="s">
        <v>537</v>
      </c>
      <c r="AA74" s="5" t="s">
        <v>537</v>
      </c>
      <c r="AB74" s="5" t="s">
        <v>537</v>
      </c>
      <c r="AC74" s="30" t="s">
        <v>538</v>
      </c>
      <c r="AD74" s="5" t="s">
        <v>544</v>
      </c>
    </row>
    <row r="75" spans="1:30" ht="15" customHeight="1">
      <c r="A75" s="1" t="s">
        <v>230</v>
      </c>
      <c r="B75" s="2" t="s">
        <v>231</v>
      </c>
      <c r="C75" s="5" t="s">
        <v>537</v>
      </c>
      <c r="D75" s="5" t="s">
        <v>538</v>
      </c>
      <c r="E75" s="5" t="s">
        <v>538</v>
      </c>
      <c r="F75" s="5" t="s">
        <v>538</v>
      </c>
      <c r="G75" s="5" t="s">
        <v>538</v>
      </c>
      <c r="H75" s="5" t="s">
        <v>537</v>
      </c>
      <c r="I75" s="5" t="s">
        <v>87</v>
      </c>
      <c r="J75" s="5" t="s">
        <v>537</v>
      </c>
      <c r="K75" s="5" t="s">
        <v>537</v>
      </c>
      <c r="L75" s="5" t="s">
        <v>540</v>
      </c>
      <c r="M75" s="5" t="s">
        <v>87</v>
      </c>
      <c r="N75" s="5" t="s">
        <v>87</v>
      </c>
      <c r="O75" s="5" t="s">
        <v>537</v>
      </c>
      <c r="P75" s="5" t="s">
        <v>87</v>
      </c>
      <c r="Q75" s="5" t="s">
        <v>87</v>
      </c>
      <c r="R75" s="5" t="s">
        <v>541</v>
      </c>
      <c r="S75" s="5" t="s">
        <v>541</v>
      </c>
      <c r="T75" s="5" t="s">
        <v>542</v>
      </c>
      <c r="U75" s="5" t="s">
        <v>542</v>
      </c>
      <c r="V75" s="5" t="s">
        <v>542</v>
      </c>
      <c r="W75" s="5" t="s">
        <v>542</v>
      </c>
      <c r="X75" s="31" t="s">
        <v>543</v>
      </c>
      <c r="Y75" s="5" t="s">
        <v>87</v>
      </c>
      <c r="Z75" s="5" t="s">
        <v>87</v>
      </c>
      <c r="AA75" s="5" t="s">
        <v>537</v>
      </c>
      <c r="AB75" s="5" t="s">
        <v>537</v>
      </c>
      <c r="AC75" s="30" t="s">
        <v>538</v>
      </c>
      <c r="AD75" s="5" t="s">
        <v>544</v>
      </c>
    </row>
    <row r="76" spans="1:30" ht="15" customHeight="1">
      <c r="A76" s="1" t="s">
        <v>232</v>
      </c>
      <c r="B76" s="2" t="s">
        <v>233</v>
      </c>
      <c r="C76" s="5" t="s">
        <v>537</v>
      </c>
      <c r="D76" s="5" t="s">
        <v>538</v>
      </c>
      <c r="E76" s="5" t="s">
        <v>538</v>
      </c>
      <c r="F76" s="5" t="s">
        <v>538</v>
      </c>
      <c r="G76" s="5" t="s">
        <v>538</v>
      </c>
      <c r="H76" s="5" t="s">
        <v>537</v>
      </c>
      <c r="I76" s="5" t="s">
        <v>87</v>
      </c>
      <c r="J76" s="5" t="s">
        <v>537</v>
      </c>
      <c r="K76" s="5" t="s">
        <v>537</v>
      </c>
      <c r="L76" s="5" t="s">
        <v>540</v>
      </c>
      <c r="M76" s="5" t="s">
        <v>540</v>
      </c>
      <c r="N76" s="5" t="s">
        <v>540</v>
      </c>
      <c r="O76" s="5" t="s">
        <v>537</v>
      </c>
      <c r="P76" s="5" t="s">
        <v>87</v>
      </c>
      <c r="Q76" s="5" t="s">
        <v>87</v>
      </c>
      <c r="R76" s="5" t="s">
        <v>541</v>
      </c>
      <c r="S76" s="5" t="s">
        <v>541</v>
      </c>
      <c r="T76" s="5" t="s">
        <v>542</v>
      </c>
      <c r="U76" s="5" t="s">
        <v>542</v>
      </c>
      <c r="V76" s="5" t="s">
        <v>542</v>
      </c>
      <c r="W76" s="5" t="s">
        <v>542</v>
      </c>
      <c r="X76" s="31" t="s">
        <v>543</v>
      </c>
      <c r="Y76" s="5" t="s">
        <v>87</v>
      </c>
      <c r="Z76" s="5" t="s">
        <v>537</v>
      </c>
      <c r="AA76" s="5" t="s">
        <v>537</v>
      </c>
      <c r="AB76" s="5" t="s">
        <v>537</v>
      </c>
      <c r="AC76" s="30" t="s">
        <v>538</v>
      </c>
      <c r="AD76" s="5" t="s">
        <v>544</v>
      </c>
    </row>
    <row r="77" spans="1:30" ht="15" customHeight="1">
      <c r="A77" s="1" t="s">
        <v>234</v>
      </c>
      <c r="B77" s="2" t="s">
        <v>235</v>
      </c>
      <c r="C77" s="5" t="s">
        <v>537</v>
      </c>
      <c r="D77" s="5" t="s">
        <v>538</v>
      </c>
      <c r="E77" s="5" t="s">
        <v>538</v>
      </c>
      <c r="F77" s="5" t="s">
        <v>538</v>
      </c>
      <c r="G77" s="5" t="s">
        <v>538</v>
      </c>
      <c r="H77" s="5" t="s">
        <v>537</v>
      </c>
      <c r="I77" s="5" t="s">
        <v>539</v>
      </c>
      <c r="J77" s="5" t="s">
        <v>537</v>
      </c>
      <c r="K77" s="5" t="s">
        <v>537</v>
      </c>
      <c r="L77" s="5" t="s">
        <v>87</v>
      </c>
      <c r="M77" s="5" t="s">
        <v>87</v>
      </c>
      <c r="N77" s="5" t="s">
        <v>87</v>
      </c>
      <c r="O77" s="5" t="s">
        <v>537</v>
      </c>
      <c r="P77" s="5" t="s">
        <v>538</v>
      </c>
      <c r="Q77" s="5" t="s">
        <v>87</v>
      </c>
      <c r="R77" s="5" t="s">
        <v>541</v>
      </c>
      <c r="S77" s="5" t="s">
        <v>541</v>
      </c>
      <c r="T77" s="5" t="s">
        <v>542</v>
      </c>
      <c r="U77" s="5" t="s">
        <v>542</v>
      </c>
      <c r="V77" s="5" t="s">
        <v>542</v>
      </c>
      <c r="W77" s="5" t="s">
        <v>542</v>
      </c>
      <c r="X77" s="31" t="s">
        <v>543</v>
      </c>
      <c r="Y77" s="5" t="s">
        <v>87</v>
      </c>
      <c r="Z77" s="5" t="s">
        <v>87</v>
      </c>
      <c r="AA77" s="5" t="s">
        <v>87</v>
      </c>
      <c r="AB77" s="5" t="s">
        <v>537</v>
      </c>
      <c r="AC77" s="30" t="s">
        <v>538</v>
      </c>
      <c r="AD77" s="5" t="s">
        <v>544</v>
      </c>
    </row>
    <row r="78" spans="1:30" ht="15" customHeight="1">
      <c r="A78" s="1" t="s">
        <v>236</v>
      </c>
      <c r="B78" s="2" t="s">
        <v>237</v>
      </c>
      <c r="C78" s="5" t="s">
        <v>537</v>
      </c>
      <c r="D78" s="5" t="s">
        <v>538</v>
      </c>
      <c r="E78" s="5" t="s">
        <v>538</v>
      </c>
      <c r="F78" s="5" t="s">
        <v>538</v>
      </c>
      <c r="G78" s="5" t="s">
        <v>87</v>
      </c>
      <c r="H78" s="5" t="s">
        <v>537</v>
      </c>
      <c r="I78" s="5" t="s">
        <v>539</v>
      </c>
      <c r="J78" s="5" t="s">
        <v>537</v>
      </c>
      <c r="K78" s="5" t="s">
        <v>537</v>
      </c>
      <c r="L78" s="5" t="s">
        <v>540</v>
      </c>
      <c r="M78" s="5" t="s">
        <v>540</v>
      </c>
      <c r="N78" s="5" t="s">
        <v>540</v>
      </c>
      <c r="O78" s="5" t="s">
        <v>537</v>
      </c>
      <c r="P78" s="5" t="s">
        <v>538</v>
      </c>
      <c r="Q78" s="5" t="s">
        <v>545</v>
      </c>
      <c r="R78" s="5" t="s">
        <v>541</v>
      </c>
      <c r="S78" s="5" t="s">
        <v>541</v>
      </c>
      <c r="T78" s="5" t="s">
        <v>542</v>
      </c>
      <c r="U78" s="5" t="s">
        <v>542</v>
      </c>
      <c r="V78" s="5" t="s">
        <v>542</v>
      </c>
      <c r="W78" s="5" t="s">
        <v>542</v>
      </c>
      <c r="X78" s="31" t="s">
        <v>543</v>
      </c>
      <c r="Y78" s="5" t="s">
        <v>87</v>
      </c>
      <c r="Z78" s="5" t="s">
        <v>537</v>
      </c>
      <c r="AA78" s="5" t="s">
        <v>87</v>
      </c>
      <c r="AB78" s="5" t="s">
        <v>537</v>
      </c>
      <c r="AC78" s="30" t="s">
        <v>538</v>
      </c>
      <c r="AD78" s="5" t="s">
        <v>544</v>
      </c>
    </row>
    <row r="79" spans="1:30" ht="15" customHeight="1">
      <c r="A79" s="1" t="s">
        <v>239</v>
      </c>
      <c r="B79" s="2" t="s">
        <v>240</v>
      </c>
      <c r="C79" s="5" t="s">
        <v>537</v>
      </c>
      <c r="D79" s="5" t="s">
        <v>538</v>
      </c>
      <c r="E79" s="5" t="s">
        <v>538</v>
      </c>
      <c r="F79" s="5" t="s">
        <v>538</v>
      </c>
      <c r="G79" s="5" t="s">
        <v>538</v>
      </c>
      <c r="H79" s="5" t="s">
        <v>537</v>
      </c>
      <c r="I79" s="5" t="s">
        <v>539</v>
      </c>
      <c r="J79" s="5" t="s">
        <v>537</v>
      </c>
      <c r="K79" s="5" t="s">
        <v>537</v>
      </c>
      <c r="L79" s="5" t="s">
        <v>540</v>
      </c>
      <c r="M79" s="5" t="s">
        <v>87</v>
      </c>
      <c r="N79" s="5" t="s">
        <v>540</v>
      </c>
      <c r="O79" s="5" t="s">
        <v>537</v>
      </c>
      <c r="P79" s="5" t="s">
        <v>538</v>
      </c>
      <c r="Q79" s="5" t="s">
        <v>545</v>
      </c>
      <c r="R79" s="5" t="s">
        <v>541</v>
      </c>
      <c r="S79" s="5" t="s">
        <v>541</v>
      </c>
      <c r="T79" s="5" t="s">
        <v>542</v>
      </c>
      <c r="U79" s="5" t="s">
        <v>542</v>
      </c>
      <c r="V79" s="5" t="s">
        <v>542</v>
      </c>
      <c r="W79" s="5" t="s">
        <v>542</v>
      </c>
      <c r="X79" s="31" t="s">
        <v>543</v>
      </c>
      <c r="Y79" s="5" t="s">
        <v>537</v>
      </c>
      <c r="Z79" s="5" t="s">
        <v>537</v>
      </c>
      <c r="AA79" s="5" t="s">
        <v>537</v>
      </c>
      <c r="AB79" s="5" t="s">
        <v>537</v>
      </c>
      <c r="AC79" s="30" t="s">
        <v>538</v>
      </c>
      <c r="AD79" s="5" t="s">
        <v>544</v>
      </c>
    </row>
    <row r="80" spans="1:30" ht="15" customHeight="1">
      <c r="A80" s="1" t="s">
        <v>241</v>
      </c>
      <c r="B80" s="2" t="s">
        <v>242</v>
      </c>
      <c r="C80" s="5" t="s">
        <v>537</v>
      </c>
      <c r="D80" s="5" t="s">
        <v>538</v>
      </c>
      <c r="E80" s="5" t="s">
        <v>538</v>
      </c>
      <c r="F80" s="5" t="s">
        <v>538</v>
      </c>
      <c r="G80" s="5" t="s">
        <v>538</v>
      </c>
      <c r="H80" s="5" t="s">
        <v>537</v>
      </c>
      <c r="I80" s="5" t="s">
        <v>539</v>
      </c>
      <c r="J80" s="5" t="s">
        <v>537</v>
      </c>
      <c r="K80" s="5" t="s">
        <v>537</v>
      </c>
      <c r="L80" s="5" t="s">
        <v>87</v>
      </c>
      <c r="M80" s="5" t="s">
        <v>87</v>
      </c>
      <c r="N80" s="5" t="s">
        <v>540</v>
      </c>
      <c r="O80" s="5" t="s">
        <v>537</v>
      </c>
      <c r="P80" s="5" t="s">
        <v>538</v>
      </c>
      <c r="Q80" s="5" t="s">
        <v>545</v>
      </c>
      <c r="R80" s="5" t="s">
        <v>541</v>
      </c>
      <c r="S80" s="5" t="s">
        <v>541</v>
      </c>
      <c r="T80" s="5" t="s">
        <v>542</v>
      </c>
      <c r="U80" s="5" t="s">
        <v>542</v>
      </c>
      <c r="V80" s="5" t="s">
        <v>542</v>
      </c>
      <c r="W80" s="5" t="s">
        <v>542</v>
      </c>
      <c r="X80" s="31" t="s">
        <v>543</v>
      </c>
      <c r="Y80" s="5" t="s">
        <v>537</v>
      </c>
      <c r="Z80" s="5" t="s">
        <v>537</v>
      </c>
      <c r="AA80" s="5" t="s">
        <v>537</v>
      </c>
      <c r="AB80" s="5" t="s">
        <v>537</v>
      </c>
      <c r="AC80" s="30" t="s">
        <v>538</v>
      </c>
      <c r="AD80" s="5" t="s">
        <v>544</v>
      </c>
    </row>
    <row r="81" spans="1:30" ht="15" customHeight="1">
      <c r="A81" s="1" t="s">
        <v>243</v>
      </c>
      <c r="B81" s="2" t="s">
        <v>244</v>
      </c>
      <c r="C81" s="5" t="s">
        <v>537</v>
      </c>
      <c r="D81" s="5" t="s">
        <v>538</v>
      </c>
      <c r="E81" s="5" t="s">
        <v>538</v>
      </c>
      <c r="F81" s="5" t="s">
        <v>538</v>
      </c>
      <c r="G81" s="5" t="s">
        <v>538</v>
      </c>
      <c r="H81" s="5" t="s">
        <v>537</v>
      </c>
      <c r="I81" s="5" t="s">
        <v>539</v>
      </c>
      <c r="J81" s="5" t="s">
        <v>537</v>
      </c>
      <c r="K81" s="5" t="s">
        <v>537</v>
      </c>
      <c r="L81" s="5" t="s">
        <v>540</v>
      </c>
      <c r="M81" s="5" t="s">
        <v>540</v>
      </c>
      <c r="N81" s="5" t="s">
        <v>540</v>
      </c>
      <c r="O81" s="5" t="s">
        <v>87</v>
      </c>
      <c r="P81" s="5" t="s">
        <v>87</v>
      </c>
      <c r="Q81" s="5" t="s">
        <v>545</v>
      </c>
      <c r="R81" s="5" t="s">
        <v>541</v>
      </c>
      <c r="S81" s="5" t="s">
        <v>541</v>
      </c>
      <c r="T81" s="5" t="s">
        <v>542</v>
      </c>
      <c r="U81" s="5" t="s">
        <v>542</v>
      </c>
      <c r="V81" s="5" t="s">
        <v>542</v>
      </c>
      <c r="W81" s="5" t="s">
        <v>542</v>
      </c>
      <c r="X81" s="31" t="s">
        <v>543</v>
      </c>
      <c r="Y81" s="5" t="s">
        <v>87</v>
      </c>
      <c r="Z81" s="5" t="s">
        <v>87</v>
      </c>
      <c r="AA81" s="5" t="s">
        <v>87</v>
      </c>
      <c r="AB81" s="5" t="s">
        <v>537</v>
      </c>
      <c r="AC81" s="30" t="s">
        <v>538</v>
      </c>
      <c r="AD81" s="5" t="s">
        <v>544</v>
      </c>
    </row>
    <row r="82" spans="1:30" ht="15" customHeight="1">
      <c r="A82" s="1" t="s">
        <v>245</v>
      </c>
      <c r="B82" s="2" t="s">
        <v>246</v>
      </c>
      <c r="C82" s="5" t="s">
        <v>537</v>
      </c>
      <c r="D82" s="5" t="s">
        <v>538</v>
      </c>
      <c r="E82" s="5" t="s">
        <v>538</v>
      </c>
      <c r="F82" s="5" t="s">
        <v>538</v>
      </c>
      <c r="G82" s="5" t="s">
        <v>538</v>
      </c>
      <c r="H82" s="5" t="s">
        <v>537</v>
      </c>
      <c r="I82" s="5" t="s">
        <v>539</v>
      </c>
      <c r="J82" s="5" t="s">
        <v>537</v>
      </c>
      <c r="K82" s="5" t="s">
        <v>537</v>
      </c>
      <c r="L82" s="5" t="s">
        <v>540</v>
      </c>
      <c r="M82" s="5" t="s">
        <v>540</v>
      </c>
      <c r="N82" s="5" t="s">
        <v>540</v>
      </c>
      <c r="O82" s="5" t="s">
        <v>537</v>
      </c>
      <c r="P82" s="5" t="s">
        <v>538</v>
      </c>
      <c r="Q82" s="5" t="s">
        <v>545</v>
      </c>
      <c r="R82" s="5" t="s">
        <v>541</v>
      </c>
      <c r="S82" s="5" t="s">
        <v>541</v>
      </c>
      <c r="T82" s="5" t="s">
        <v>542</v>
      </c>
      <c r="U82" s="5" t="s">
        <v>542</v>
      </c>
      <c r="V82" s="5" t="s">
        <v>542</v>
      </c>
      <c r="W82" s="5" t="s">
        <v>542</v>
      </c>
      <c r="X82" s="31" t="s">
        <v>543</v>
      </c>
      <c r="Y82" s="5" t="s">
        <v>537</v>
      </c>
      <c r="Z82" s="5" t="s">
        <v>537</v>
      </c>
      <c r="AA82" s="5" t="s">
        <v>537</v>
      </c>
      <c r="AB82" s="5" t="s">
        <v>537</v>
      </c>
      <c r="AC82" s="30" t="s">
        <v>538</v>
      </c>
      <c r="AD82" s="5" t="s">
        <v>544</v>
      </c>
    </row>
    <row r="83" spans="1:30" ht="15" customHeight="1">
      <c r="A83" s="1" t="s">
        <v>247</v>
      </c>
      <c r="B83" s="2" t="s">
        <v>248</v>
      </c>
      <c r="C83" s="5" t="s">
        <v>537</v>
      </c>
      <c r="D83" s="5" t="s">
        <v>538</v>
      </c>
      <c r="E83" s="5" t="s">
        <v>538</v>
      </c>
      <c r="F83" s="5" t="s">
        <v>538</v>
      </c>
      <c r="G83" s="5" t="s">
        <v>538</v>
      </c>
      <c r="H83" s="5" t="s">
        <v>537</v>
      </c>
      <c r="I83" s="5" t="s">
        <v>539</v>
      </c>
      <c r="J83" s="5" t="s">
        <v>537</v>
      </c>
      <c r="K83" s="5" t="s">
        <v>537</v>
      </c>
      <c r="L83" s="5" t="s">
        <v>540</v>
      </c>
      <c r="M83" s="5" t="s">
        <v>540</v>
      </c>
      <c r="N83" s="5" t="s">
        <v>540</v>
      </c>
      <c r="O83" s="5" t="s">
        <v>87</v>
      </c>
      <c r="P83" s="5" t="s">
        <v>87</v>
      </c>
      <c r="Q83" s="5" t="s">
        <v>545</v>
      </c>
      <c r="R83" s="5" t="s">
        <v>541</v>
      </c>
      <c r="S83" s="5" t="s">
        <v>541</v>
      </c>
      <c r="T83" s="5" t="s">
        <v>542</v>
      </c>
      <c r="U83" s="5" t="s">
        <v>542</v>
      </c>
      <c r="V83" s="5" t="s">
        <v>542</v>
      </c>
      <c r="W83" s="5" t="s">
        <v>542</v>
      </c>
      <c r="X83" s="31" t="s">
        <v>543</v>
      </c>
      <c r="Y83" s="5" t="s">
        <v>537</v>
      </c>
      <c r="Z83" s="5" t="s">
        <v>537</v>
      </c>
      <c r="AA83" s="5" t="s">
        <v>87</v>
      </c>
      <c r="AB83" s="5" t="s">
        <v>537</v>
      </c>
      <c r="AC83" s="30" t="s">
        <v>538</v>
      </c>
      <c r="AD83" s="5" t="s">
        <v>544</v>
      </c>
    </row>
    <row r="84" spans="1:30" ht="15" customHeight="1">
      <c r="A84" s="1" t="s">
        <v>249</v>
      </c>
      <c r="B84" s="2" t="s">
        <v>250</v>
      </c>
      <c r="C84" s="5" t="s">
        <v>537</v>
      </c>
      <c r="D84" s="5" t="s">
        <v>538</v>
      </c>
      <c r="E84" s="5" t="s">
        <v>538</v>
      </c>
      <c r="F84" s="5" t="s">
        <v>538</v>
      </c>
      <c r="G84" s="5" t="s">
        <v>538</v>
      </c>
      <c r="H84" s="5" t="s">
        <v>537</v>
      </c>
      <c r="I84" s="5" t="s">
        <v>87</v>
      </c>
      <c r="J84" s="5" t="s">
        <v>537</v>
      </c>
      <c r="K84" s="5" t="s">
        <v>537</v>
      </c>
      <c r="L84" s="5" t="s">
        <v>540</v>
      </c>
      <c r="M84" s="5" t="s">
        <v>540</v>
      </c>
      <c r="N84" s="5" t="s">
        <v>540</v>
      </c>
      <c r="O84" s="5" t="s">
        <v>537</v>
      </c>
      <c r="P84" s="5" t="s">
        <v>538</v>
      </c>
      <c r="Q84" s="5" t="s">
        <v>545</v>
      </c>
      <c r="R84" s="5" t="s">
        <v>541</v>
      </c>
      <c r="S84" s="5" t="s">
        <v>541</v>
      </c>
      <c r="T84" s="5" t="s">
        <v>542</v>
      </c>
      <c r="U84" s="5" t="s">
        <v>542</v>
      </c>
      <c r="V84" s="5" t="s">
        <v>542</v>
      </c>
      <c r="W84" s="5" t="s">
        <v>542</v>
      </c>
      <c r="X84" s="31" t="s">
        <v>543</v>
      </c>
      <c r="Y84" s="5" t="s">
        <v>87</v>
      </c>
      <c r="Z84" s="5" t="s">
        <v>537</v>
      </c>
      <c r="AA84" s="5" t="s">
        <v>537</v>
      </c>
      <c r="AB84" s="5" t="s">
        <v>537</v>
      </c>
      <c r="AC84" s="30" t="s">
        <v>538</v>
      </c>
      <c r="AD84" s="5" t="s">
        <v>544</v>
      </c>
    </row>
    <row r="85" spans="1:30" ht="15" customHeight="1">
      <c r="A85" s="1" t="s">
        <v>251</v>
      </c>
      <c r="B85" s="2" t="s">
        <v>252</v>
      </c>
      <c r="C85" s="5" t="s">
        <v>537</v>
      </c>
      <c r="D85" s="5" t="s">
        <v>538</v>
      </c>
      <c r="E85" s="5" t="s">
        <v>538</v>
      </c>
      <c r="F85" s="5" t="s">
        <v>538</v>
      </c>
      <c r="G85" s="5" t="s">
        <v>538</v>
      </c>
      <c r="H85" s="5" t="s">
        <v>537</v>
      </c>
      <c r="I85" s="5" t="s">
        <v>539</v>
      </c>
      <c r="J85" s="5" t="s">
        <v>537</v>
      </c>
      <c r="K85" s="5" t="s">
        <v>537</v>
      </c>
      <c r="L85" s="5" t="s">
        <v>87</v>
      </c>
      <c r="M85" s="5" t="s">
        <v>87</v>
      </c>
      <c r="N85" s="5" t="s">
        <v>540</v>
      </c>
      <c r="O85" s="5" t="s">
        <v>87</v>
      </c>
      <c r="P85" s="5" t="s">
        <v>87</v>
      </c>
      <c r="Q85" s="5" t="s">
        <v>545</v>
      </c>
      <c r="R85" s="5" t="s">
        <v>541</v>
      </c>
      <c r="S85" s="5" t="s">
        <v>541</v>
      </c>
      <c r="T85" s="5" t="s">
        <v>542</v>
      </c>
      <c r="U85" s="5" t="s">
        <v>542</v>
      </c>
      <c r="V85" s="5" t="s">
        <v>542</v>
      </c>
      <c r="W85" s="5" t="s">
        <v>542</v>
      </c>
      <c r="X85" s="31" t="s">
        <v>543</v>
      </c>
      <c r="Y85" s="5" t="s">
        <v>87</v>
      </c>
      <c r="Z85" s="5" t="s">
        <v>87</v>
      </c>
      <c r="AA85" s="5" t="s">
        <v>87</v>
      </c>
      <c r="AB85" s="5" t="s">
        <v>537</v>
      </c>
      <c r="AC85" s="30" t="s">
        <v>538</v>
      </c>
      <c r="AD85" s="5" t="s">
        <v>544</v>
      </c>
    </row>
    <row r="86" spans="1:30" ht="15" customHeight="1">
      <c r="A86" s="1" t="s">
        <v>253</v>
      </c>
      <c r="B86" s="2" t="s">
        <v>254</v>
      </c>
      <c r="C86" s="5" t="s">
        <v>537</v>
      </c>
      <c r="D86" s="5" t="s">
        <v>538</v>
      </c>
      <c r="E86" s="5" t="s">
        <v>538</v>
      </c>
      <c r="F86" s="5" t="s">
        <v>538</v>
      </c>
      <c r="G86" s="5" t="s">
        <v>538</v>
      </c>
      <c r="H86" s="5" t="s">
        <v>537</v>
      </c>
      <c r="I86" s="5" t="s">
        <v>539</v>
      </c>
      <c r="J86" s="5" t="s">
        <v>537</v>
      </c>
      <c r="K86" s="5" t="s">
        <v>537</v>
      </c>
      <c r="L86" s="5" t="s">
        <v>540</v>
      </c>
      <c r="M86" s="5" t="s">
        <v>540</v>
      </c>
      <c r="N86" s="5" t="s">
        <v>540</v>
      </c>
      <c r="O86" s="5" t="s">
        <v>537</v>
      </c>
      <c r="P86" s="5" t="s">
        <v>538</v>
      </c>
      <c r="Q86" s="5" t="s">
        <v>545</v>
      </c>
      <c r="R86" s="5" t="s">
        <v>541</v>
      </c>
      <c r="S86" s="5" t="s">
        <v>541</v>
      </c>
      <c r="T86" s="5" t="s">
        <v>542</v>
      </c>
      <c r="U86" s="5" t="s">
        <v>542</v>
      </c>
      <c r="V86" s="5" t="s">
        <v>542</v>
      </c>
      <c r="W86" s="5" t="s">
        <v>542</v>
      </c>
      <c r="X86" s="31" t="s">
        <v>543</v>
      </c>
      <c r="Y86" s="5" t="s">
        <v>537</v>
      </c>
      <c r="Z86" s="5" t="s">
        <v>537</v>
      </c>
      <c r="AA86" s="5" t="s">
        <v>537</v>
      </c>
      <c r="AB86" s="5" t="s">
        <v>537</v>
      </c>
      <c r="AC86" s="30" t="s">
        <v>538</v>
      </c>
      <c r="AD86" s="5" t="s">
        <v>544</v>
      </c>
    </row>
    <row r="87" spans="1:30" ht="15" customHeight="1">
      <c r="A87" s="1" t="s">
        <v>255</v>
      </c>
      <c r="B87" s="2" t="s">
        <v>256</v>
      </c>
      <c r="C87" s="5" t="s">
        <v>537</v>
      </c>
      <c r="D87" s="5" t="s">
        <v>538</v>
      </c>
      <c r="E87" s="5" t="s">
        <v>538</v>
      </c>
      <c r="F87" s="5" t="s">
        <v>87</v>
      </c>
      <c r="G87" s="5" t="s">
        <v>538</v>
      </c>
      <c r="H87" s="5" t="s">
        <v>537</v>
      </c>
      <c r="I87" s="5" t="s">
        <v>539</v>
      </c>
      <c r="J87" s="5" t="s">
        <v>87</v>
      </c>
      <c r="K87" s="5" t="s">
        <v>537</v>
      </c>
      <c r="L87" s="5" t="s">
        <v>540</v>
      </c>
      <c r="M87" s="5" t="s">
        <v>540</v>
      </c>
      <c r="N87" s="5" t="s">
        <v>540</v>
      </c>
      <c r="O87" s="5" t="s">
        <v>537</v>
      </c>
      <c r="P87" s="5" t="s">
        <v>87</v>
      </c>
      <c r="Q87" s="5" t="s">
        <v>545</v>
      </c>
      <c r="R87" s="5" t="s">
        <v>541</v>
      </c>
      <c r="S87" s="5" t="s">
        <v>541</v>
      </c>
      <c r="T87" s="5" t="s">
        <v>542</v>
      </c>
      <c r="U87" s="5" t="s">
        <v>542</v>
      </c>
      <c r="V87" s="5" t="s">
        <v>542</v>
      </c>
      <c r="W87" s="5" t="s">
        <v>542</v>
      </c>
      <c r="X87" s="31" t="s">
        <v>543</v>
      </c>
      <c r="Y87" s="5" t="s">
        <v>537</v>
      </c>
      <c r="Z87" s="5" t="s">
        <v>537</v>
      </c>
      <c r="AA87" s="5" t="s">
        <v>537</v>
      </c>
      <c r="AB87" s="5" t="s">
        <v>537</v>
      </c>
      <c r="AC87" s="30" t="s">
        <v>538</v>
      </c>
      <c r="AD87" s="5" t="s">
        <v>544</v>
      </c>
    </row>
    <row r="88" spans="1:30" ht="15" customHeight="1">
      <c r="A88" s="1" t="s">
        <v>257</v>
      </c>
      <c r="B88" s="2" t="s">
        <v>258</v>
      </c>
      <c r="C88" s="5" t="s">
        <v>537</v>
      </c>
      <c r="D88" s="5" t="s">
        <v>538</v>
      </c>
      <c r="E88" s="5" t="s">
        <v>538</v>
      </c>
      <c r="F88" s="5" t="s">
        <v>538</v>
      </c>
      <c r="G88" s="5" t="s">
        <v>538</v>
      </c>
      <c r="H88" s="5" t="s">
        <v>87</v>
      </c>
      <c r="I88" s="5" t="s">
        <v>539</v>
      </c>
      <c r="J88" s="5" t="s">
        <v>87</v>
      </c>
      <c r="K88" s="5" t="s">
        <v>537</v>
      </c>
      <c r="L88" s="5" t="s">
        <v>87</v>
      </c>
      <c r="M88" s="5" t="s">
        <v>87</v>
      </c>
      <c r="N88" s="5" t="s">
        <v>87</v>
      </c>
      <c r="O88" s="5" t="s">
        <v>87</v>
      </c>
      <c r="P88" s="5" t="s">
        <v>87</v>
      </c>
      <c r="Q88" s="5" t="s">
        <v>87</v>
      </c>
      <c r="R88" s="5" t="s">
        <v>541</v>
      </c>
      <c r="S88" s="5" t="s">
        <v>541</v>
      </c>
      <c r="T88" s="5" t="s">
        <v>542</v>
      </c>
      <c r="U88" s="5" t="s">
        <v>542</v>
      </c>
      <c r="V88" s="5" t="s">
        <v>542</v>
      </c>
      <c r="W88" s="5" t="s">
        <v>542</v>
      </c>
      <c r="X88" s="31" t="s">
        <v>543</v>
      </c>
      <c r="Y88" s="5" t="s">
        <v>87</v>
      </c>
      <c r="Z88" s="5" t="s">
        <v>87</v>
      </c>
      <c r="AA88" s="5" t="s">
        <v>87</v>
      </c>
      <c r="AB88" s="5" t="s">
        <v>537</v>
      </c>
      <c r="AC88" s="30" t="s">
        <v>538</v>
      </c>
      <c r="AD88" s="5" t="s">
        <v>544</v>
      </c>
    </row>
    <row r="89" spans="1:30" ht="15" customHeight="1">
      <c r="A89" s="1" t="s">
        <v>259</v>
      </c>
      <c r="B89" s="2" t="s">
        <v>260</v>
      </c>
      <c r="C89" s="5" t="s">
        <v>87</v>
      </c>
      <c r="D89" s="5" t="s">
        <v>87</v>
      </c>
      <c r="E89" s="5" t="s">
        <v>87</v>
      </c>
      <c r="F89" s="5" t="s">
        <v>87</v>
      </c>
      <c r="G89" s="5" t="s">
        <v>87</v>
      </c>
      <c r="H89" s="5" t="s">
        <v>87</v>
      </c>
      <c r="I89" s="5" t="s">
        <v>87</v>
      </c>
      <c r="J89" s="5" t="s">
        <v>87</v>
      </c>
      <c r="K89" s="5" t="s">
        <v>87</v>
      </c>
      <c r="L89" s="5" t="s">
        <v>540</v>
      </c>
      <c r="M89" s="5" t="s">
        <v>540</v>
      </c>
      <c r="N89" s="5" t="s">
        <v>87</v>
      </c>
      <c r="O89" s="5" t="s">
        <v>87</v>
      </c>
      <c r="P89" s="5" t="s">
        <v>87</v>
      </c>
      <c r="Q89" s="5" t="s">
        <v>87</v>
      </c>
      <c r="R89" s="5"/>
      <c r="S89" s="5" t="s">
        <v>87</v>
      </c>
      <c r="T89" s="5" t="s">
        <v>542</v>
      </c>
      <c r="U89" s="5" t="s">
        <v>542</v>
      </c>
      <c r="V89" s="5" t="s">
        <v>542</v>
      </c>
      <c r="W89" s="5" t="s">
        <v>542</v>
      </c>
      <c r="X89" s="31" t="s">
        <v>543</v>
      </c>
      <c r="Y89" s="5" t="s">
        <v>87</v>
      </c>
      <c r="Z89" s="5" t="s">
        <v>87</v>
      </c>
      <c r="AA89" s="5" t="s">
        <v>87</v>
      </c>
      <c r="AB89" s="5" t="s">
        <v>537</v>
      </c>
      <c r="AC89" s="30" t="s">
        <v>538</v>
      </c>
      <c r="AD89" s="5" t="s">
        <v>544</v>
      </c>
    </row>
    <row r="90" spans="1:30" ht="15" customHeight="1">
      <c r="A90" s="1" t="s">
        <v>261</v>
      </c>
      <c r="B90" s="2" t="s">
        <v>262</v>
      </c>
      <c r="C90" s="5" t="s">
        <v>537</v>
      </c>
      <c r="D90" s="5" t="s">
        <v>538</v>
      </c>
      <c r="E90" s="5" t="s">
        <v>538</v>
      </c>
      <c r="F90" s="5" t="s">
        <v>538</v>
      </c>
      <c r="G90" s="5" t="s">
        <v>538</v>
      </c>
      <c r="H90" s="5" t="s">
        <v>537</v>
      </c>
      <c r="I90" s="5" t="s">
        <v>87</v>
      </c>
      <c r="J90" s="5" t="s">
        <v>537</v>
      </c>
      <c r="K90" s="5" t="s">
        <v>537</v>
      </c>
      <c r="L90" s="5" t="s">
        <v>540</v>
      </c>
      <c r="M90" s="5" t="s">
        <v>540</v>
      </c>
      <c r="N90" s="5" t="s">
        <v>87</v>
      </c>
      <c r="O90" s="5" t="s">
        <v>537</v>
      </c>
      <c r="P90" s="5" t="s">
        <v>87</v>
      </c>
      <c r="Q90" s="5" t="s">
        <v>545</v>
      </c>
      <c r="R90" s="5" t="s">
        <v>541</v>
      </c>
      <c r="S90" s="5" t="s">
        <v>541</v>
      </c>
      <c r="T90" s="5" t="s">
        <v>542</v>
      </c>
      <c r="U90" s="5" t="s">
        <v>542</v>
      </c>
      <c r="V90" s="5" t="s">
        <v>542</v>
      </c>
      <c r="W90" s="5" t="s">
        <v>542</v>
      </c>
      <c r="X90" s="31" t="s">
        <v>543</v>
      </c>
      <c r="Y90" s="5" t="s">
        <v>87</v>
      </c>
      <c r="Z90" s="5" t="s">
        <v>537</v>
      </c>
      <c r="AA90" s="5" t="s">
        <v>537</v>
      </c>
      <c r="AB90" s="5" t="s">
        <v>537</v>
      </c>
      <c r="AC90" s="30" t="s">
        <v>538</v>
      </c>
      <c r="AD90" s="5" t="s">
        <v>544</v>
      </c>
    </row>
    <row r="91" spans="1:30" ht="15" customHeight="1">
      <c r="A91" s="1" t="s">
        <v>263</v>
      </c>
      <c r="B91" s="2" t="s">
        <v>264</v>
      </c>
      <c r="C91" s="5" t="s">
        <v>537</v>
      </c>
      <c r="D91" s="5" t="s">
        <v>538</v>
      </c>
      <c r="E91" s="5" t="s">
        <v>538</v>
      </c>
      <c r="F91" s="5" t="s">
        <v>538</v>
      </c>
      <c r="G91" s="5" t="s">
        <v>538</v>
      </c>
      <c r="H91" s="5" t="s">
        <v>537</v>
      </c>
      <c r="I91" s="5" t="s">
        <v>87</v>
      </c>
      <c r="J91" s="5" t="s">
        <v>537</v>
      </c>
      <c r="K91" s="5" t="s">
        <v>537</v>
      </c>
      <c r="L91" s="5" t="s">
        <v>540</v>
      </c>
      <c r="M91" s="5" t="s">
        <v>540</v>
      </c>
      <c r="N91" s="5" t="s">
        <v>87</v>
      </c>
      <c r="O91" s="5" t="s">
        <v>537</v>
      </c>
      <c r="P91" s="5" t="s">
        <v>87</v>
      </c>
      <c r="Q91" s="5" t="s">
        <v>87</v>
      </c>
      <c r="R91" s="5" t="s">
        <v>541</v>
      </c>
      <c r="S91" s="5" t="s">
        <v>541</v>
      </c>
      <c r="T91" s="5" t="s">
        <v>542</v>
      </c>
      <c r="U91" s="5" t="s">
        <v>542</v>
      </c>
      <c r="V91" s="5" t="s">
        <v>542</v>
      </c>
      <c r="W91" s="5" t="s">
        <v>542</v>
      </c>
      <c r="X91" s="31" t="s">
        <v>543</v>
      </c>
      <c r="Y91" s="5" t="s">
        <v>87</v>
      </c>
      <c r="Z91" s="5" t="s">
        <v>537</v>
      </c>
      <c r="AA91" s="5" t="s">
        <v>537</v>
      </c>
      <c r="AB91" s="5" t="s">
        <v>537</v>
      </c>
      <c r="AC91" s="30" t="s">
        <v>538</v>
      </c>
      <c r="AD91" s="5" t="s">
        <v>544</v>
      </c>
    </row>
    <row r="92" spans="1:30" ht="15" customHeight="1">
      <c r="A92" s="1" t="s">
        <v>265</v>
      </c>
      <c r="B92" s="2" t="s">
        <v>266</v>
      </c>
      <c r="C92" s="5" t="s">
        <v>537</v>
      </c>
      <c r="D92" s="5" t="s">
        <v>538</v>
      </c>
      <c r="E92" s="5" t="s">
        <v>538</v>
      </c>
      <c r="F92" s="5" t="s">
        <v>87</v>
      </c>
      <c r="G92" s="5" t="s">
        <v>538</v>
      </c>
      <c r="H92" s="5" t="s">
        <v>537</v>
      </c>
      <c r="I92" s="5" t="s">
        <v>539</v>
      </c>
      <c r="J92" s="5" t="s">
        <v>537</v>
      </c>
      <c r="K92" s="5" t="s">
        <v>537</v>
      </c>
      <c r="L92" s="5" t="s">
        <v>540</v>
      </c>
      <c r="M92" s="5" t="s">
        <v>540</v>
      </c>
      <c r="N92" s="5" t="s">
        <v>540</v>
      </c>
      <c r="O92" s="5" t="s">
        <v>537</v>
      </c>
      <c r="P92" s="5" t="s">
        <v>87</v>
      </c>
      <c r="Q92" s="5" t="s">
        <v>545</v>
      </c>
      <c r="R92" s="5" t="s">
        <v>541</v>
      </c>
      <c r="S92" s="5" t="s">
        <v>541</v>
      </c>
      <c r="T92" s="5" t="s">
        <v>542</v>
      </c>
      <c r="U92" s="5" t="s">
        <v>542</v>
      </c>
      <c r="V92" s="5" t="s">
        <v>542</v>
      </c>
      <c r="W92" s="5" t="s">
        <v>542</v>
      </c>
      <c r="X92" s="31" t="s">
        <v>543</v>
      </c>
      <c r="Y92" s="5" t="s">
        <v>537</v>
      </c>
      <c r="Z92" s="5" t="s">
        <v>87</v>
      </c>
      <c r="AA92" s="5" t="s">
        <v>87</v>
      </c>
      <c r="AB92" s="5" t="s">
        <v>537</v>
      </c>
      <c r="AC92" s="30" t="s">
        <v>538</v>
      </c>
      <c r="AD92" s="5" t="s">
        <v>544</v>
      </c>
    </row>
    <row r="93" spans="1:30" ht="15" customHeight="1">
      <c r="A93" s="1" t="s">
        <v>267</v>
      </c>
      <c r="B93" s="2" t="s">
        <v>268</v>
      </c>
      <c r="C93" s="5" t="s">
        <v>537</v>
      </c>
      <c r="D93" s="5" t="s">
        <v>538</v>
      </c>
      <c r="E93" s="5" t="s">
        <v>538</v>
      </c>
      <c r="F93" s="5" t="s">
        <v>538</v>
      </c>
      <c r="G93" s="5" t="s">
        <v>538</v>
      </c>
      <c r="H93" s="5" t="s">
        <v>537</v>
      </c>
      <c r="I93" s="5" t="s">
        <v>539</v>
      </c>
      <c r="J93" s="5" t="s">
        <v>537</v>
      </c>
      <c r="K93" s="5" t="s">
        <v>537</v>
      </c>
      <c r="L93" s="5" t="s">
        <v>87</v>
      </c>
      <c r="M93" s="5" t="s">
        <v>540</v>
      </c>
      <c r="N93" s="5" t="s">
        <v>540</v>
      </c>
      <c r="O93" s="5" t="s">
        <v>537</v>
      </c>
      <c r="P93" s="5" t="s">
        <v>538</v>
      </c>
      <c r="Q93" s="5" t="s">
        <v>545</v>
      </c>
      <c r="R93" s="5" t="s">
        <v>541</v>
      </c>
      <c r="S93" s="5" t="s">
        <v>541</v>
      </c>
      <c r="T93" s="5" t="s">
        <v>542</v>
      </c>
      <c r="U93" s="5" t="s">
        <v>542</v>
      </c>
      <c r="V93" s="5" t="s">
        <v>542</v>
      </c>
      <c r="W93" s="5" t="s">
        <v>542</v>
      </c>
      <c r="X93" s="31" t="s">
        <v>543</v>
      </c>
      <c r="Y93" s="5" t="s">
        <v>537</v>
      </c>
      <c r="Z93" s="5" t="s">
        <v>537</v>
      </c>
      <c r="AA93" s="5" t="s">
        <v>537</v>
      </c>
      <c r="AB93" s="5" t="s">
        <v>537</v>
      </c>
      <c r="AC93" s="30" t="s">
        <v>538</v>
      </c>
      <c r="AD93" s="5" t="s">
        <v>544</v>
      </c>
    </row>
    <row r="94" spans="1:30" ht="15" customHeight="1">
      <c r="A94" s="1" t="s">
        <v>269</v>
      </c>
      <c r="B94" s="2" t="s">
        <v>270</v>
      </c>
      <c r="C94" s="5" t="s">
        <v>537</v>
      </c>
      <c r="D94" s="5" t="s">
        <v>538</v>
      </c>
      <c r="E94" s="5" t="s">
        <v>538</v>
      </c>
      <c r="F94" s="5" t="s">
        <v>538</v>
      </c>
      <c r="G94" s="5" t="s">
        <v>87</v>
      </c>
      <c r="H94" s="5" t="s">
        <v>537</v>
      </c>
      <c r="I94" s="5" t="s">
        <v>539</v>
      </c>
      <c r="J94" s="5" t="s">
        <v>537</v>
      </c>
      <c r="K94" s="5" t="s">
        <v>537</v>
      </c>
      <c r="L94" s="5" t="s">
        <v>540</v>
      </c>
      <c r="M94" s="5" t="s">
        <v>540</v>
      </c>
      <c r="N94" s="5" t="s">
        <v>540</v>
      </c>
      <c r="O94" s="5" t="s">
        <v>537</v>
      </c>
      <c r="P94" s="5" t="s">
        <v>538</v>
      </c>
      <c r="Q94" s="5" t="s">
        <v>545</v>
      </c>
      <c r="R94" s="5" t="s">
        <v>541</v>
      </c>
      <c r="S94" s="5" t="s">
        <v>541</v>
      </c>
      <c r="T94" s="5" t="s">
        <v>542</v>
      </c>
      <c r="U94" s="5" t="s">
        <v>542</v>
      </c>
      <c r="V94" s="5" t="s">
        <v>542</v>
      </c>
      <c r="W94" s="5" t="s">
        <v>542</v>
      </c>
      <c r="X94" s="31" t="s">
        <v>543</v>
      </c>
      <c r="Y94" s="5" t="s">
        <v>87</v>
      </c>
      <c r="Z94" s="5" t="s">
        <v>537</v>
      </c>
      <c r="AA94" s="5" t="s">
        <v>537</v>
      </c>
      <c r="AB94" s="5" t="s">
        <v>537</v>
      </c>
      <c r="AC94" s="30" t="s">
        <v>538</v>
      </c>
      <c r="AD94" s="5" t="s">
        <v>544</v>
      </c>
    </row>
    <row r="95" spans="1:30" ht="15" customHeight="1">
      <c r="A95" s="1" t="s">
        <v>271</v>
      </c>
      <c r="B95" s="2" t="s">
        <v>272</v>
      </c>
      <c r="C95" s="5" t="s">
        <v>537</v>
      </c>
      <c r="D95" s="5" t="s">
        <v>538</v>
      </c>
      <c r="E95" s="5" t="s">
        <v>538</v>
      </c>
      <c r="F95" s="5" t="s">
        <v>87</v>
      </c>
      <c r="G95" s="5" t="s">
        <v>538</v>
      </c>
      <c r="H95" s="5" t="s">
        <v>537</v>
      </c>
      <c r="I95" s="5" t="s">
        <v>539</v>
      </c>
      <c r="J95" s="5" t="s">
        <v>87</v>
      </c>
      <c r="K95" s="5" t="s">
        <v>537</v>
      </c>
      <c r="L95" s="5" t="s">
        <v>540</v>
      </c>
      <c r="M95" s="5" t="s">
        <v>540</v>
      </c>
      <c r="N95" s="5" t="s">
        <v>540</v>
      </c>
      <c r="O95" s="5" t="s">
        <v>537</v>
      </c>
      <c r="P95" s="5" t="s">
        <v>538</v>
      </c>
      <c r="Q95" s="5" t="s">
        <v>545</v>
      </c>
      <c r="R95" s="5" t="s">
        <v>541</v>
      </c>
      <c r="S95" s="5" t="s">
        <v>541</v>
      </c>
      <c r="T95" s="5" t="s">
        <v>542</v>
      </c>
      <c r="U95" s="5" t="s">
        <v>542</v>
      </c>
      <c r="V95" s="5" t="s">
        <v>542</v>
      </c>
      <c r="W95" s="5" t="s">
        <v>542</v>
      </c>
      <c r="X95" s="31" t="s">
        <v>543</v>
      </c>
      <c r="Y95" s="5" t="s">
        <v>537</v>
      </c>
      <c r="Z95" s="5" t="s">
        <v>537</v>
      </c>
      <c r="AA95" s="5" t="s">
        <v>87</v>
      </c>
      <c r="AB95" s="5" t="s">
        <v>537</v>
      </c>
      <c r="AC95" s="30" t="s">
        <v>538</v>
      </c>
      <c r="AD95" s="5" t="s">
        <v>544</v>
      </c>
    </row>
    <row r="96" spans="1:30" ht="15" customHeight="1">
      <c r="A96" s="1" t="s">
        <v>273</v>
      </c>
      <c r="B96" s="2" t="s">
        <v>274</v>
      </c>
      <c r="C96" s="5" t="s">
        <v>537</v>
      </c>
      <c r="D96" s="5" t="s">
        <v>538</v>
      </c>
      <c r="E96" s="5" t="s">
        <v>538</v>
      </c>
      <c r="F96" s="5" t="s">
        <v>538</v>
      </c>
      <c r="G96" s="5" t="s">
        <v>87</v>
      </c>
      <c r="H96" s="5" t="s">
        <v>537</v>
      </c>
      <c r="I96" s="5" t="s">
        <v>87</v>
      </c>
      <c r="J96" s="5" t="s">
        <v>537</v>
      </c>
      <c r="K96" s="5" t="s">
        <v>537</v>
      </c>
      <c r="L96" s="5" t="s">
        <v>540</v>
      </c>
      <c r="M96" s="5" t="s">
        <v>540</v>
      </c>
      <c r="N96" s="5" t="s">
        <v>540</v>
      </c>
      <c r="O96" s="5" t="s">
        <v>537</v>
      </c>
      <c r="P96" s="5" t="s">
        <v>87</v>
      </c>
      <c r="Q96" s="5" t="s">
        <v>87</v>
      </c>
      <c r="R96" s="5" t="s">
        <v>541</v>
      </c>
      <c r="S96" s="5" t="s">
        <v>541</v>
      </c>
      <c r="T96" s="5" t="s">
        <v>542</v>
      </c>
      <c r="U96" s="5" t="s">
        <v>542</v>
      </c>
      <c r="V96" s="5" t="s">
        <v>542</v>
      </c>
      <c r="W96" s="5" t="s">
        <v>542</v>
      </c>
      <c r="X96" s="31" t="s">
        <v>543</v>
      </c>
      <c r="Y96" s="5" t="s">
        <v>87</v>
      </c>
      <c r="Z96" s="5" t="s">
        <v>537</v>
      </c>
      <c r="AA96" s="5" t="s">
        <v>537</v>
      </c>
      <c r="AB96" s="5" t="s">
        <v>537</v>
      </c>
      <c r="AC96" s="30" t="s">
        <v>538</v>
      </c>
      <c r="AD96" s="5" t="s">
        <v>544</v>
      </c>
    </row>
    <row r="97" spans="1:30" ht="15" customHeight="1">
      <c r="A97" s="1" t="s">
        <v>275</v>
      </c>
      <c r="B97" s="2" t="s">
        <v>276</v>
      </c>
      <c r="C97" s="5" t="s">
        <v>537</v>
      </c>
      <c r="D97" s="5" t="s">
        <v>538</v>
      </c>
      <c r="E97" s="5" t="s">
        <v>538</v>
      </c>
      <c r="F97" s="5" t="s">
        <v>87</v>
      </c>
      <c r="G97" s="5" t="s">
        <v>538</v>
      </c>
      <c r="H97" s="5" t="s">
        <v>537</v>
      </c>
      <c r="I97" s="5" t="s">
        <v>539</v>
      </c>
      <c r="J97" s="5" t="s">
        <v>87</v>
      </c>
      <c r="K97" s="5" t="s">
        <v>537</v>
      </c>
      <c r="L97" s="5" t="s">
        <v>540</v>
      </c>
      <c r="M97" s="5" t="s">
        <v>540</v>
      </c>
      <c r="N97" s="5" t="s">
        <v>540</v>
      </c>
      <c r="O97" s="5" t="s">
        <v>537</v>
      </c>
      <c r="P97" s="5" t="s">
        <v>87</v>
      </c>
      <c r="Q97" s="5" t="s">
        <v>545</v>
      </c>
      <c r="R97" s="5" t="s">
        <v>541</v>
      </c>
      <c r="S97" s="5" t="s">
        <v>541</v>
      </c>
      <c r="T97" s="5" t="s">
        <v>542</v>
      </c>
      <c r="U97" s="5" t="s">
        <v>542</v>
      </c>
      <c r="V97" s="5" t="s">
        <v>542</v>
      </c>
      <c r="W97" s="5" t="s">
        <v>542</v>
      </c>
      <c r="X97" s="31" t="s">
        <v>543</v>
      </c>
      <c r="Y97" s="5" t="s">
        <v>537</v>
      </c>
      <c r="Z97" s="5" t="s">
        <v>537</v>
      </c>
      <c r="AA97" s="5" t="s">
        <v>537</v>
      </c>
      <c r="AB97" s="5" t="s">
        <v>537</v>
      </c>
      <c r="AC97" s="30" t="s">
        <v>538</v>
      </c>
      <c r="AD97" s="5" t="s">
        <v>544</v>
      </c>
    </row>
    <row r="98" spans="1:30" ht="15" customHeight="1">
      <c r="A98" s="1" t="s">
        <v>277</v>
      </c>
      <c r="B98" s="2" t="s">
        <v>278</v>
      </c>
      <c r="C98" s="5" t="s">
        <v>537</v>
      </c>
      <c r="D98" s="5" t="s">
        <v>538</v>
      </c>
      <c r="E98" s="5" t="s">
        <v>538</v>
      </c>
      <c r="F98" s="5" t="s">
        <v>538</v>
      </c>
      <c r="G98" s="5" t="s">
        <v>538</v>
      </c>
      <c r="H98" s="5" t="s">
        <v>537</v>
      </c>
      <c r="I98" s="5" t="s">
        <v>539</v>
      </c>
      <c r="J98" s="5" t="s">
        <v>537</v>
      </c>
      <c r="K98" s="5" t="s">
        <v>537</v>
      </c>
      <c r="L98" s="5" t="s">
        <v>540</v>
      </c>
      <c r="M98" s="5" t="s">
        <v>540</v>
      </c>
      <c r="N98" s="5" t="s">
        <v>540</v>
      </c>
      <c r="O98" s="5" t="s">
        <v>537</v>
      </c>
      <c r="P98" s="5" t="s">
        <v>538</v>
      </c>
      <c r="Q98" s="5" t="s">
        <v>545</v>
      </c>
      <c r="R98" s="5" t="s">
        <v>541</v>
      </c>
      <c r="S98" s="5" t="s">
        <v>541</v>
      </c>
      <c r="T98" s="5" t="s">
        <v>542</v>
      </c>
      <c r="U98" s="5" t="s">
        <v>542</v>
      </c>
      <c r="V98" s="5" t="s">
        <v>542</v>
      </c>
      <c r="W98" s="5" t="s">
        <v>542</v>
      </c>
      <c r="X98" s="31" t="s">
        <v>543</v>
      </c>
      <c r="Y98" s="5" t="s">
        <v>537</v>
      </c>
      <c r="Z98" s="5" t="s">
        <v>537</v>
      </c>
      <c r="AA98" s="5" t="s">
        <v>537</v>
      </c>
      <c r="AB98" s="5" t="s">
        <v>537</v>
      </c>
      <c r="AC98" s="30" t="s">
        <v>538</v>
      </c>
      <c r="AD98" s="5" t="s">
        <v>544</v>
      </c>
    </row>
    <row r="99" spans="1:30" ht="15" customHeight="1">
      <c r="A99" s="1" t="s">
        <v>279</v>
      </c>
      <c r="B99" s="2" t="s">
        <v>280</v>
      </c>
      <c r="C99" s="5" t="s">
        <v>537</v>
      </c>
      <c r="D99" s="5" t="s">
        <v>538</v>
      </c>
      <c r="E99" s="5" t="s">
        <v>538</v>
      </c>
      <c r="F99" s="5" t="s">
        <v>538</v>
      </c>
      <c r="G99" s="5" t="s">
        <v>538</v>
      </c>
      <c r="H99" s="5" t="s">
        <v>537</v>
      </c>
      <c r="I99" s="5" t="s">
        <v>539</v>
      </c>
      <c r="J99" s="5" t="s">
        <v>537</v>
      </c>
      <c r="K99" s="5" t="s">
        <v>537</v>
      </c>
      <c r="L99" s="5" t="s">
        <v>540</v>
      </c>
      <c r="M99" s="5" t="s">
        <v>87</v>
      </c>
      <c r="N99" s="5" t="s">
        <v>540</v>
      </c>
      <c r="O99" s="5" t="s">
        <v>537</v>
      </c>
      <c r="P99" s="5" t="s">
        <v>538</v>
      </c>
      <c r="Q99" s="5" t="s">
        <v>545</v>
      </c>
      <c r="R99" s="5" t="s">
        <v>541</v>
      </c>
      <c r="S99" s="5" t="s">
        <v>541</v>
      </c>
      <c r="T99" s="5" t="s">
        <v>542</v>
      </c>
      <c r="U99" s="5" t="s">
        <v>542</v>
      </c>
      <c r="V99" s="5" t="s">
        <v>542</v>
      </c>
      <c r="W99" s="5" t="s">
        <v>542</v>
      </c>
      <c r="X99" s="31" t="s">
        <v>543</v>
      </c>
      <c r="Y99" s="5" t="s">
        <v>537</v>
      </c>
      <c r="Z99" s="5" t="s">
        <v>537</v>
      </c>
      <c r="AA99" s="5" t="s">
        <v>537</v>
      </c>
      <c r="AB99" s="5" t="s">
        <v>537</v>
      </c>
      <c r="AC99" s="30" t="s">
        <v>538</v>
      </c>
      <c r="AD99" s="5" t="s">
        <v>544</v>
      </c>
    </row>
    <row r="100" spans="1:30" ht="15" customHeight="1">
      <c r="A100" s="1" t="s">
        <v>281</v>
      </c>
      <c r="B100" s="2" t="s">
        <v>282</v>
      </c>
      <c r="C100" s="5" t="s">
        <v>537</v>
      </c>
      <c r="D100" s="5" t="s">
        <v>538</v>
      </c>
      <c r="E100" s="5" t="s">
        <v>538</v>
      </c>
      <c r="F100" s="5" t="s">
        <v>538</v>
      </c>
      <c r="G100" s="5" t="s">
        <v>87</v>
      </c>
      <c r="H100" s="5" t="s">
        <v>537</v>
      </c>
      <c r="I100" s="5" t="s">
        <v>539</v>
      </c>
      <c r="J100" s="5" t="s">
        <v>537</v>
      </c>
      <c r="K100" s="5" t="s">
        <v>537</v>
      </c>
      <c r="L100" s="5" t="s">
        <v>540</v>
      </c>
      <c r="M100" s="5" t="s">
        <v>540</v>
      </c>
      <c r="N100" s="5" t="s">
        <v>540</v>
      </c>
      <c r="O100" s="5" t="s">
        <v>87</v>
      </c>
      <c r="P100" s="5" t="s">
        <v>87</v>
      </c>
      <c r="Q100" s="5" t="s">
        <v>545</v>
      </c>
      <c r="R100" s="5" t="s">
        <v>541</v>
      </c>
      <c r="S100" s="5" t="s">
        <v>541</v>
      </c>
      <c r="T100" s="5" t="s">
        <v>542</v>
      </c>
      <c r="U100" s="5" t="s">
        <v>542</v>
      </c>
      <c r="V100" s="5" t="s">
        <v>542</v>
      </c>
      <c r="W100" s="5" t="s">
        <v>542</v>
      </c>
      <c r="X100" s="31" t="s">
        <v>543</v>
      </c>
      <c r="Y100" s="5" t="s">
        <v>87</v>
      </c>
      <c r="Z100" s="5" t="s">
        <v>537</v>
      </c>
      <c r="AA100" s="5" t="s">
        <v>537</v>
      </c>
      <c r="AB100" s="5" t="s">
        <v>537</v>
      </c>
      <c r="AC100" s="30" t="s">
        <v>538</v>
      </c>
      <c r="AD100" s="5" t="s">
        <v>544</v>
      </c>
    </row>
    <row r="101" spans="1:30" ht="15" customHeight="1">
      <c r="A101" s="1" t="s">
        <v>283</v>
      </c>
      <c r="B101" s="2" t="s">
        <v>284</v>
      </c>
      <c r="C101" s="5" t="s">
        <v>537</v>
      </c>
      <c r="D101" s="5" t="s">
        <v>538</v>
      </c>
      <c r="E101" s="5" t="s">
        <v>538</v>
      </c>
      <c r="F101" s="5" t="s">
        <v>538</v>
      </c>
      <c r="G101" s="5" t="s">
        <v>538</v>
      </c>
      <c r="H101" s="5" t="s">
        <v>537</v>
      </c>
      <c r="I101" s="5" t="s">
        <v>539</v>
      </c>
      <c r="J101" s="5" t="s">
        <v>537</v>
      </c>
      <c r="K101" s="5" t="s">
        <v>537</v>
      </c>
      <c r="L101" s="5" t="s">
        <v>540</v>
      </c>
      <c r="M101" s="5" t="s">
        <v>540</v>
      </c>
      <c r="N101" s="5" t="s">
        <v>540</v>
      </c>
      <c r="O101" s="5" t="s">
        <v>87</v>
      </c>
      <c r="P101" s="5" t="s">
        <v>87</v>
      </c>
      <c r="Q101" s="5" t="s">
        <v>545</v>
      </c>
      <c r="R101" s="5" t="s">
        <v>541</v>
      </c>
      <c r="S101" s="5" t="s">
        <v>541</v>
      </c>
      <c r="T101" s="5" t="s">
        <v>542</v>
      </c>
      <c r="U101" s="5" t="s">
        <v>542</v>
      </c>
      <c r="V101" s="5" t="s">
        <v>542</v>
      </c>
      <c r="W101" s="5" t="s">
        <v>542</v>
      </c>
      <c r="X101" s="31" t="s">
        <v>543</v>
      </c>
      <c r="Y101" s="5" t="s">
        <v>87</v>
      </c>
      <c r="Z101" s="5" t="s">
        <v>87</v>
      </c>
      <c r="AA101" s="5" t="s">
        <v>87</v>
      </c>
      <c r="AB101" s="5" t="s">
        <v>537</v>
      </c>
      <c r="AC101" s="30" t="s">
        <v>538</v>
      </c>
      <c r="AD101" s="5" t="s">
        <v>544</v>
      </c>
    </row>
    <row r="102" spans="1:30" ht="15" customHeight="1">
      <c r="A102" s="1" t="s">
        <v>285</v>
      </c>
      <c r="B102" s="2" t="s">
        <v>286</v>
      </c>
      <c r="C102" s="5" t="s">
        <v>537</v>
      </c>
      <c r="D102" s="5" t="s">
        <v>538</v>
      </c>
      <c r="E102" s="5" t="s">
        <v>538</v>
      </c>
      <c r="F102" s="5" t="s">
        <v>538</v>
      </c>
      <c r="G102" s="5" t="s">
        <v>538</v>
      </c>
      <c r="H102" s="5" t="s">
        <v>537</v>
      </c>
      <c r="I102" s="5" t="s">
        <v>539</v>
      </c>
      <c r="J102" s="5" t="s">
        <v>537</v>
      </c>
      <c r="K102" s="5" t="s">
        <v>537</v>
      </c>
      <c r="L102" s="5" t="s">
        <v>540</v>
      </c>
      <c r="M102" s="5" t="s">
        <v>540</v>
      </c>
      <c r="N102" s="5" t="s">
        <v>540</v>
      </c>
      <c r="O102" s="5" t="s">
        <v>537</v>
      </c>
      <c r="P102" s="5" t="s">
        <v>87</v>
      </c>
      <c r="Q102" s="5" t="s">
        <v>545</v>
      </c>
      <c r="R102" s="5" t="s">
        <v>541</v>
      </c>
      <c r="S102" s="5" t="s">
        <v>541</v>
      </c>
      <c r="T102" s="5" t="s">
        <v>542</v>
      </c>
      <c r="U102" s="5" t="s">
        <v>542</v>
      </c>
      <c r="V102" s="5" t="s">
        <v>542</v>
      </c>
      <c r="W102" s="5" t="s">
        <v>542</v>
      </c>
      <c r="X102" s="31" t="s">
        <v>543</v>
      </c>
      <c r="Y102" s="5" t="s">
        <v>537</v>
      </c>
      <c r="Z102" s="5" t="s">
        <v>537</v>
      </c>
      <c r="AA102" s="5" t="s">
        <v>537</v>
      </c>
      <c r="AB102" s="5" t="s">
        <v>537</v>
      </c>
      <c r="AC102" s="30" t="s">
        <v>538</v>
      </c>
      <c r="AD102" s="5" t="s">
        <v>544</v>
      </c>
    </row>
    <row r="103" spans="1:30" ht="15" customHeight="1">
      <c r="A103" s="1" t="s">
        <v>287</v>
      </c>
      <c r="B103" s="2" t="s">
        <v>288</v>
      </c>
      <c r="C103" s="5" t="s">
        <v>537</v>
      </c>
      <c r="D103" s="5" t="s">
        <v>538</v>
      </c>
      <c r="E103" s="5" t="s">
        <v>538</v>
      </c>
      <c r="F103" s="5" t="s">
        <v>538</v>
      </c>
      <c r="G103" s="5" t="s">
        <v>538</v>
      </c>
      <c r="H103" s="5" t="s">
        <v>537</v>
      </c>
      <c r="I103" s="5" t="s">
        <v>539</v>
      </c>
      <c r="J103" s="5" t="s">
        <v>537</v>
      </c>
      <c r="K103" s="5" t="s">
        <v>537</v>
      </c>
      <c r="L103" s="5" t="s">
        <v>540</v>
      </c>
      <c r="M103" s="5" t="s">
        <v>540</v>
      </c>
      <c r="N103" s="5" t="s">
        <v>540</v>
      </c>
      <c r="O103" s="5" t="s">
        <v>537</v>
      </c>
      <c r="P103" s="5" t="s">
        <v>538</v>
      </c>
      <c r="Q103" s="5" t="s">
        <v>545</v>
      </c>
      <c r="R103" s="5" t="s">
        <v>541</v>
      </c>
      <c r="S103" s="5" t="s">
        <v>541</v>
      </c>
      <c r="T103" s="5" t="s">
        <v>542</v>
      </c>
      <c r="U103" s="5" t="s">
        <v>542</v>
      </c>
      <c r="V103" s="5" t="s">
        <v>542</v>
      </c>
      <c r="W103" s="5" t="s">
        <v>542</v>
      </c>
      <c r="X103" s="31" t="s">
        <v>543</v>
      </c>
      <c r="Y103" s="5" t="s">
        <v>537</v>
      </c>
      <c r="Z103" s="5" t="s">
        <v>537</v>
      </c>
      <c r="AA103" s="5" t="s">
        <v>537</v>
      </c>
      <c r="AB103" s="5" t="s">
        <v>537</v>
      </c>
      <c r="AC103" s="30" t="s">
        <v>538</v>
      </c>
      <c r="AD103" s="5" t="s">
        <v>544</v>
      </c>
    </row>
    <row r="104" spans="1:30" ht="15" customHeight="1">
      <c r="A104" s="1" t="s">
        <v>289</v>
      </c>
      <c r="B104" s="2" t="s">
        <v>290</v>
      </c>
      <c r="C104" s="5" t="s">
        <v>537</v>
      </c>
      <c r="D104" s="5" t="s">
        <v>538</v>
      </c>
      <c r="E104" s="5" t="s">
        <v>538</v>
      </c>
      <c r="F104" s="5" t="s">
        <v>538</v>
      </c>
      <c r="G104" s="5" t="s">
        <v>538</v>
      </c>
      <c r="H104" s="5" t="s">
        <v>537</v>
      </c>
      <c r="I104" s="5" t="s">
        <v>539</v>
      </c>
      <c r="J104" s="5" t="s">
        <v>537</v>
      </c>
      <c r="K104" s="5" t="s">
        <v>537</v>
      </c>
      <c r="L104" s="5" t="s">
        <v>540</v>
      </c>
      <c r="M104" s="5" t="s">
        <v>87</v>
      </c>
      <c r="N104" s="5" t="s">
        <v>540</v>
      </c>
      <c r="O104" s="5" t="s">
        <v>87</v>
      </c>
      <c r="P104" s="5" t="s">
        <v>87</v>
      </c>
      <c r="Q104" s="5" t="s">
        <v>545</v>
      </c>
      <c r="R104" s="5" t="s">
        <v>541</v>
      </c>
      <c r="S104" s="5" t="s">
        <v>541</v>
      </c>
      <c r="T104" s="5" t="s">
        <v>542</v>
      </c>
      <c r="U104" s="5" t="s">
        <v>542</v>
      </c>
      <c r="V104" s="5" t="s">
        <v>542</v>
      </c>
      <c r="W104" s="5" t="s">
        <v>542</v>
      </c>
      <c r="X104" s="31" t="s">
        <v>543</v>
      </c>
      <c r="Y104" s="5" t="s">
        <v>537</v>
      </c>
      <c r="Z104" s="5" t="s">
        <v>537</v>
      </c>
      <c r="AA104" s="5" t="s">
        <v>537</v>
      </c>
      <c r="AB104" s="5" t="s">
        <v>537</v>
      </c>
      <c r="AC104" s="30" t="s">
        <v>538</v>
      </c>
      <c r="AD104" s="5" t="s">
        <v>544</v>
      </c>
    </row>
    <row r="105" spans="1:30" ht="15" customHeight="1">
      <c r="A105" s="1" t="s">
        <v>291</v>
      </c>
      <c r="B105" s="2" t="s">
        <v>292</v>
      </c>
      <c r="C105" s="5" t="s">
        <v>537</v>
      </c>
      <c r="D105" s="5" t="s">
        <v>538</v>
      </c>
      <c r="E105" s="5" t="s">
        <v>538</v>
      </c>
      <c r="F105" s="5" t="s">
        <v>538</v>
      </c>
      <c r="G105" s="5" t="s">
        <v>538</v>
      </c>
      <c r="H105" s="5" t="s">
        <v>537</v>
      </c>
      <c r="I105" s="5" t="s">
        <v>539</v>
      </c>
      <c r="J105" s="5" t="s">
        <v>537</v>
      </c>
      <c r="K105" s="5" t="s">
        <v>537</v>
      </c>
      <c r="L105" s="5" t="s">
        <v>540</v>
      </c>
      <c r="M105" s="5" t="s">
        <v>540</v>
      </c>
      <c r="N105" s="5" t="s">
        <v>540</v>
      </c>
      <c r="O105" s="5" t="s">
        <v>537</v>
      </c>
      <c r="P105" s="5" t="s">
        <v>538</v>
      </c>
      <c r="Q105" s="5" t="s">
        <v>545</v>
      </c>
      <c r="R105" s="5" t="s">
        <v>541</v>
      </c>
      <c r="S105" s="5" t="s">
        <v>541</v>
      </c>
      <c r="T105" s="5" t="s">
        <v>542</v>
      </c>
      <c r="U105" s="5" t="s">
        <v>542</v>
      </c>
      <c r="V105" s="5" t="s">
        <v>542</v>
      </c>
      <c r="W105" s="5" t="s">
        <v>542</v>
      </c>
      <c r="X105" s="31" t="s">
        <v>543</v>
      </c>
      <c r="Y105" s="5" t="s">
        <v>537</v>
      </c>
      <c r="Z105" s="5" t="s">
        <v>87</v>
      </c>
      <c r="AA105" s="5" t="s">
        <v>87</v>
      </c>
      <c r="AB105" s="5" t="s">
        <v>537</v>
      </c>
      <c r="AC105" s="30" t="s">
        <v>538</v>
      </c>
      <c r="AD105" s="5" t="s">
        <v>544</v>
      </c>
    </row>
    <row r="106" spans="1:30" ht="15" customHeight="1">
      <c r="A106" s="1" t="s">
        <v>293</v>
      </c>
      <c r="B106" s="2" t="s">
        <v>294</v>
      </c>
      <c r="C106" s="5" t="s">
        <v>537</v>
      </c>
      <c r="D106" s="5" t="s">
        <v>538</v>
      </c>
      <c r="E106" s="5" t="s">
        <v>538</v>
      </c>
      <c r="F106" s="5" t="s">
        <v>538</v>
      </c>
      <c r="G106" s="5" t="s">
        <v>538</v>
      </c>
      <c r="H106" s="5" t="s">
        <v>537</v>
      </c>
      <c r="I106" s="5" t="s">
        <v>539</v>
      </c>
      <c r="J106" s="5" t="s">
        <v>537</v>
      </c>
      <c r="K106" s="5" t="s">
        <v>537</v>
      </c>
      <c r="L106" s="5" t="s">
        <v>540</v>
      </c>
      <c r="M106" s="5" t="s">
        <v>540</v>
      </c>
      <c r="N106" s="5" t="s">
        <v>87</v>
      </c>
      <c r="O106" s="5" t="s">
        <v>537</v>
      </c>
      <c r="P106" s="5" t="s">
        <v>538</v>
      </c>
      <c r="Q106" s="5" t="s">
        <v>87</v>
      </c>
      <c r="R106" s="5" t="s">
        <v>541</v>
      </c>
      <c r="S106" s="5" t="s">
        <v>541</v>
      </c>
      <c r="T106" s="5" t="s">
        <v>542</v>
      </c>
      <c r="U106" s="5" t="s">
        <v>542</v>
      </c>
      <c r="V106" s="5" t="s">
        <v>542</v>
      </c>
      <c r="W106" s="5" t="s">
        <v>542</v>
      </c>
      <c r="X106" s="31" t="s">
        <v>543</v>
      </c>
      <c r="Y106" s="5" t="s">
        <v>87</v>
      </c>
      <c r="Z106" s="5" t="s">
        <v>537</v>
      </c>
      <c r="AA106" s="5" t="s">
        <v>537</v>
      </c>
      <c r="AB106" s="5" t="s">
        <v>537</v>
      </c>
      <c r="AC106" s="30" t="s">
        <v>538</v>
      </c>
      <c r="AD106" s="5" t="s">
        <v>544</v>
      </c>
    </row>
    <row r="107" spans="1:30" ht="15" customHeight="1">
      <c r="A107" s="1" t="s">
        <v>295</v>
      </c>
      <c r="B107" s="2" t="s">
        <v>296</v>
      </c>
      <c r="C107" s="5" t="s">
        <v>537</v>
      </c>
      <c r="D107" s="5" t="s">
        <v>538</v>
      </c>
      <c r="E107" s="5" t="s">
        <v>538</v>
      </c>
      <c r="F107" s="5" t="s">
        <v>538</v>
      </c>
      <c r="G107" s="5" t="s">
        <v>538</v>
      </c>
      <c r="H107" s="5" t="s">
        <v>537</v>
      </c>
      <c r="I107" s="5" t="s">
        <v>87</v>
      </c>
      <c r="J107" s="5" t="s">
        <v>537</v>
      </c>
      <c r="K107" s="5" t="s">
        <v>537</v>
      </c>
      <c r="L107" s="5" t="s">
        <v>540</v>
      </c>
      <c r="M107" s="5" t="s">
        <v>540</v>
      </c>
      <c r="N107" s="5" t="s">
        <v>87</v>
      </c>
      <c r="O107" s="5" t="s">
        <v>537</v>
      </c>
      <c r="P107" s="5" t="s">
        <v>87</v>
      </c>
      <c r="Q107" s="5" t="s">
        <v>87</v>
      </c>
      <c r="R107" s="5" t="s">
        <v>541</v>
      </c>
      <c r="S107" s="5" t="s">
        <v>541</v>
      </c>
      <c r="T107" s="5" t="s">
        <v>542</v>
      </c>
      <c r="U107" s="5" t="s">
        <v>542</v>
      </c>
      <c r="V107" s="5" t="s">
        <v>542</v>
      </c>
      <c r="W107" s="5" t="s">
        <v>542</v>
      </c>
      <c r="X107" s="31" t="s">
        <v>543</v>
      </c>
      <c r="Y107" s="5" t="s">
        <v>87</v>
      </c>
      <c r="Z107" s="5" t="s">
        <v>87</v>
      </c>
      <c r="AA107" s="5" t="s">
        <v>87</v>
      </c>
      <c r="AB107" s="5" t="s">
        <v>537</v>
      </c>
      <c r="AC107" s="30" t="s">
        <v>538</v>
      </c>
      <c r="AD107" s="5" t="s">
        <v>544</v>
      </c>
    </row>
    <row r="108" spans="1:30" ht="15" customHeight="1">
      <c r="A108" s="1" t="s">
        <v>297</v>
      </c>
      <c r="B108" s="2" t="s">
        <v>298</v>
      </c>
      <c r="C108" s="5" t="s">
        <v>537</v>
      </c>
      <c r="D108" s="5" t="s">
        <v>538</v>
      </c>
      <c r="E108" s="5" t="s">
        <v>538</v>
      </c>
      <c r="F108" s="5" t="s">
        <v>538</v>
      </c>
      <c r="G108" s="5" t="s">
        <v>538</v>
      </c>
      <c r="H108" s="5" t="s">
        <v>537</v>
      </c>
      <c r="I108" s="5" t="s">
        <v>539</v>
      </c>
      <c r="J108" s="5" t="s">
        <v>537</v>
      </c>
      <c r="K108" s="5" t="s">
        <v>537</v>
      </c>
      <c r="L108" s="5" t="s">
        <v>87</v>
      </c>
      <c r="M108" s="5" t="s">
        <v>87</v>
      </c>
      <c r="N108" s="5" t="s">
        <v>540</v>
      </c>
      <c r="O108" s="5" t="s">
        <v>537</v>
      </c>
      <c r="P108" s="5" t="s">
        <v>87</v>
      </c>
      <c r="Q108" s="5" t="s">
        <v>545</v>
      </c>
      <c r="R108" s="5" t="s">
        <v>541</v>
      </c>
      <c r="S108" s="5" t="s">
        <v>541</v>
      </c>
      <c r="T108" s="5" t="s">
        <v>542</v>
      </c>
      <c r="U108" s="5" t="s">
        <v>542</v>
      </c>
      <c r="V108" s="5" t="s">
        <v>542</v>
      </c>
      <c r="W108" s="5" t="s">
        <v>542</v>
      </c>
      <c r="X108" s="31" t="s">
        <v>543</v>
      </c>
      <c r="Y108" s="5" t="s">
        <v>87</v>
      </c>
      <c r="Z108" s="5" t="s">
        <v>537</v>
      </c>
      <c r="AA108" s="5" t="s">
        <v>537</v>
      </c>
      <c r="AB108" s="5" t="s">
        <v>537</v>
      </c>
      <c r="AC108" s="30" t="s">
        <v>538</v>
      </c>
      <c r="AD108" s="5" t="s">
        <v>544</v>
      </c>
    </row>
    <row r="109" spans="1:30" ht="15" customHeight="1">
      <c r="A109" s="1" t="s">
        <v>299</v>
      </c>
      <c r="B109" s="2" t="s">
        <v>300</v>
      </c>
      <c r="C109" s="5" t="s">
        <v>537</v>
      </c>
      <c r="D109" s="5" t="s">
        <v>538</v>
      </c>
      <c r="E109" s="5" t="s">
        <v>538</v>
      </c>
      <c r="F109" s="5" t="s">
        <v>538</v>
      </c>
      <c r="G109" s="5" t="s">
        <v>538</v>
      </c>
      <c r="H109" s="5" t="s">
        <v>537</v>
      </c>
      <c r="I109" s="5" t="s">
        <v>539</v>
      </c>
      <c r="J109" s="5" t="s">
        <v>87</v>
      </c>
      <c r="K109" s="5" t="s">
        <v>537</v>
      </c>
      <c r="L109" s="5" t="s">
        <v>540</v>
      </c>
      <c r="M109" s="5" t="s">
        <v>540</v>
      </c>
      <c r="N109" s="5" t="s">
        <v>540</v>
      </c>
      <c r="O109" s="5" t="s">
        <v>537</v>
      </c>
      <c r="P109" s="5" t="s">
        <v>538</v>
      </c>
      <c r="Q109" s="5" t="s">
        <v>545</v>
      </c>
      <c r="R109" s="5" t="s">
        <v>541</v>
      </c>
      <c r="S109" s="5" t="s">
        <v>541</v>
      </c>
      <c r="T109" s="5" t="s">
        <v>542</v>
      </c>
      <c r="U109" s="5" t="s">
        <v>542</v>
      </c>
      <c r="V109" s="5" t="s">
        <v>542</v>
      </c>
      <c r="W109" s="5" t="s">
        <v>542</v>
      </c>
      <c r="X109" s="31" t="s">
        <v>543</v>
      </c>
      <c r="Y109" s="5" t="s">
        <v>87</v>
      </c>
      <c r="Z109" s="5" t="s">
        <v>537</v>
      </c>
      <c r="AA109" s="5" t="s">
        <v>537</v>
      </c>
      <c r="AB109" s="5" t="s">
        <v>537</v>
      </c>
      <c r="AC109" s="30" t="s">
        <v>538</v>
      </c>
      <c r="AD109" s="5" t="s">
        <v>544</v>
      </c>
    </row>
    <row r="110" spans="1:30" ht="15" customHeight="1">
      <c r="A110" s="1" t="s">
        <v>301</v>
      </c>
      <c r="B110" s="2" t="s">
        <v>302</v>
      </c>
      <c r="C110" s="5" t="s">
        <v>537</v>
      </c>
      <c r="D110" s="5" t="s">
        <v>538</v>
      </c>
      <c r="E110" s="5" t="s">
        <v>538</v>
      </c>
      <c r="F110" s="5" t="s">
        <v>87</v>
      </c>
      <c r="G110" s="5" t="s">
        <v>538</v>
      </c>
      <c r="H110" s="5" t="s">
        <v>537</v>
      </c>
      <c r="I110" s="5" t="s">
        <v>539</v>
      </c>
      <c r="J110" s="5" t="s">
        <v>87</v>
      </c>
      <c r="K110" s="5" t="s">
        <v>537</v>
      </c>
      <c r="L110" s="5" t="s">
        <v>87</v>
      </c>
      <c r="M110" s="5" t="s">
        <v>87</v>
      </c>
      <c r="N110" s="5" t="s">
        <v>540</v>
      </c>
      <c r="O110" s="5" t="s">
        <v>87</v>
      </c>
      <c r="P110" s="5" t="s">
        <v>538</v>
      </c>
      <c r="Q110" s="5" t="s">
        <v>545</v>
      </c>
      <c r="R110" s="5" t="s">
        <v>541</v>
      </c>
      <c r="S110" s="5" t="s">
        <v>541</v>
      </c>
      <c r="T110" s="5" t="s">
        <v>542</v>
      </c>
      <c r="U110" s="5" t="s">
        <v>542</v>
      </c>
      <c r="V110" s="5" t="s">
        <v>542</v>
      </c>
      <c r="W110" s="5" t="s">
        <v>542</v>
      </c>
      <c r="X110" s="31" t="s">
        <v>543</v>
      </c>
      <c r="Y110" s="5" t="s">
        <v>537</v>
      </c>
      <c r="Z110" s="5" t="s">
        <v>537</v>
      </c>
      <c r="AA110" s="5" t="s">
        <v>537</v>
      </c>
      <c r="AB110" s="5" t="s">
        <v>537</v>
      </c>
      <c r="AC110" s="30" t="s">
        <v>538</v>
      </c>
      <c r="AD110" s="5" t="s">
        <v>544</v>
      </c>
    </row>
    <row r="111" spans="1:30" ht="15" customHeight="1">
      <c r="A111" s="1" t="s">
        <v>303</v>
      </c>
      <c r="B111" s="2" t="s">
        <v>304</v>
      </c>
      <c r="C111" s="5" t="s">
        <v>537</v>
      </c>
      <c r="D111" s="5" t="s">
        <v>538</v>
      </c>
      <c r="E111" s="5" t="s">
        <v>538</v>
      </c>
      <c r="F111" s="5" t="s">
        <v>538</v>
      </c>
      <c r="G111" s="5" t="s">
        <v>87</v>
      </c>
      <c r="H111" s="5" t="s">
        <v>537</v>
      </c>
      <c r="I111" s="5" t="s">
        <v>539</v>
      </c>
      <c r="J111" s="5" t="s">
        <v>537</v>
      </c>
      <c r="K111" s="5" t="s">
        <v>537</v>
      </c>
      <c r="L111" s="5" t="s">
        <v>540</v>
      </c>
      <c r="M111" s="5" t="s">
        <v>87</v>
      </c>
      <c r="N111" s="5" t="s">
        <v>540</v>
      </c>
      <c r="O111" s="5" t="s">
        <v>87</v>
      </c>
      <c r="P111" s="5" t="s">
        <v>87</v>
      </c>
      <c r="Q111" s="5" t="s">
        <v>545</v>
      </c>
      <c r="R111" s="5" t="s">
        <v>541</v>
      </c>
      <c r="S111" s="5" t="s">
        <v>541</v>
      </c>
      <c r="T111" s="5" t="s">
        <v>542</v>
      </c>
      <c r="U111" s="5" t="s">
        <v>542</v>
      </c>
      <c r="V111" s="5" t="s">
        <v>542</v>
      </c>
      <c r="W111" s="5" t="s">
        <v>542</v>
      </c>
      <c r="X111" s="31" t="s">
        <v>543</v>
      </c>
      <c r="Y111" s="5" t="s">
        <v>87</v>
      </c>
      <c r="Z111" s="5" t="s">
        <v>537</v>
      </c>
      <c r="AA111" s="5" t="s">
        <v>537</v>
      </c>
      <c r="AB111" s="5" t="s">
        <v>537</v>
      </c>
      <c r="AC111" s="30" t="s">
        <v>538</v>
      </c>
      <c r="AD111" s="5" t="s">
        <v>544</v>
      </c>
    </row>
    <row r="112" spans="1:30" ht="15" customHeight="1">
      <c r="A112" s="1" t="s">
        <v>305</v>
      </c>
      <c r="B112" s="2" t="s">
        <v>306</v>
      </c>
      <c r="C112" s="5" t="s">
        <v>537</v>
      </c>
      <c r="D112" s="5" t="s">
        <v>538</v>
      </c>
      <c r="E112" s="5" t="s">
        <v>538</v>
      </c>
      <c r="F112" s="5" t="s">
        <v>538</v>
      </c>
      <c r="G112" s="5" t="s">
        <v>538</v>
      </c>
      <c r="H112" s="5" t="s">
        <v>537</v>
      </c>
      <c r="I112" s="5" t="s">
        <v>87</v>
      </c>
      <c r="J112" s="5" t="s">
        <v>537</v>
      </c>
      <c r="K112" s="5" t="s">
        <v>537</v>
      </c>
      <c r="L112" s="5" t="s">
        <v>540</v>
      </c>
      <c r="M112" s="5" t="s">
        <v>540</v>
      </c>
      <c r="N112" s="5" t="s">
        <v>87</v>
      </c>
      <c r="O112" s="5" t="s">
        <v>537</v>
      </c>
      <c r="P112" s="5" t="s">
        <v>538</v>
      </c>
      <c r="Q112" s="5" t="s">
        <v>87</v>
      </c>
      <c r="R112" s="5" t="s">
        <v>541</v>
      </c>
      <c r="S112" s="5" t="s">
        <v>541</v>
      </c>
      <c r="T112" s="5" t="s">
        <v>542</v>
      </c>
      <c r="U112" s="5" t="s">
        <v>542</v>
      </c>
      <c r="V112" s="5" t="s">
        <v>542</v>
      </c>
      <c r="W112" s="5" t="s">
        <v>542</v>
      </c>
      <c r="X112" s="31" t="s">
        <v>543</v>
      </c>
      <c r="Y112" s="5" t="s">
        <v>87</v>
      </c>
      <c r="Z112" s="5" t="s">
        <v>537</v>
      </c>
      <c r="AA112" s="5" t="s">
        <v>537</v>
      </c>
      <c r="AB112" s="5" t="s">
        <v>537</v>
      </c>
      <c r="AC112" s="30" t="s">
        <v>538</v>
      </c>
      <c r="AD112" s="5" t="s">
        <v>544</v>
      </c>
    </row>
    <row r="113" spans="1:30" ht="15" customHeight="1">
      <c r="A113" s="1" t="s">
        <v>307</v>
      </c>
      <c r="B113" s="2" t="s">
        <v>308</v>
      </c>
      <c r="C113" s="5" t="s">
        <v>537</v>
      </c>
      <c r="D113" s="5" t="s">
        <v>538</v>
      </c>
      <c r="E113" s="5" t="s">
        <v>538</v>
      </c>
      <c r="F113" s="5" t="s">
        <v>538</v>
      </c>
      <c r="G113" s="5" t="s">
        <v>538</v>
      </c>
      <c r="H113" s="5" t="s">
        <v>537</v>
      </c>
      <c r="I113" s="5" t="s">
        <v>539</v>
      </c>
      <c r="J113" s="5" t="s">
        <v>537</v>
      </c>
      <c r="K113" s="5" t="s">
        <v>537</v>
      </c>
      <c r="L113" s="5" t="s">
        <v>540</v>
      </c>
      <c r="M113" s="5" t="s">
        <v>540</v>
      </c>
      <c r="N113" s="5" t="s">
        <v>540</v>
      </c>
      <c r="O113" s="5" t="s">
        <v>87</v>
      </c>
      <c r="P113" s="5" t="s">
        <v>87</v>
      </c>
      <c r="Q113" s="5" t="s">
        <v>87</v>
      </c>
      <c r="R113" s="5" t="s">
        <v>87</v>
      </c>
      <c r="S113" s="5" t="s">
        <v>87</v>
      </c>
      <c r="T113" s="5" t="s">
        <v>542</v>
      </c>
      <c r="U113" s="5" t="s">
        <v>542</v>
      </c>
      <c r="V113" s="5" t="s">
        <v>542</v>
      </c>
      <c r="W113" s="5" t="s">
        <v>542</v>
      </c>
      <c r="X113" s="31" t="s">
        <v>543</v>
      </c>
      <c r="Y113" s="5" t="s">
        <v>87</v>
      </c>
      <c r="Z113" s="5" t="s">
        <v>87</v>
      </c>
      <c r="AA113" s="5" t="s">
        <v>87</v>
      </c>
      <c r="AB113" s="5" t="s">
        <v>537</v>
      </c>
      <c r="AC113" s="30" t="s">
        <v>538</v>
      </c>
      <c r="AD113" s="5" t="s">
        <v>544</v>
      </c>
    </row>
    <row r="114" spans="1:30" ht="15" customHeight="1">
      <c r="A114" s="1" t="s">
        <v>309</v>
      </c>
      <c r="B114" s="2" t="s">
        <v>310</v>
      </c>
      <c r="C114" s="5" t="s">
        <v>537</v>
      </c>
      <c r="D114" s="5" t="s">
        <v>538</v>
      </c>
      <c r="E114" s="5" t="s">
        <v>538</v>
      </c>
      <c r="F114" s="5" t="s">
        <v>538</v>
      </c>
      <c r="G114" s="5" t="s">
        <v>538</v>
      </c>
      <c r="H114" s="5" t="s">
        <v>537</v>
      </c>
      <c r="I114" s="5" t="s">
        <v>539</v>
      </c>
      <c r="J114" s="5" t="s">
        <v>87</v>
      </c>
      <c r="K114" s="5" t="s">
        <v>537</v>
      </c>
      <c r="L114" s="5" t="s">
        <v>87</v>
      </c>
      <c r="M114" s="5" t="s">
        <v>87</v>
      </c>
      <c r="N114" s="5" t="s">
        <v>540</v>
      </c>
      <c r="O114" s="5" t="s">
        <v>537</v>
      </c>
      <c r="P114" s="5" t="s">
        <v>538</v>
      </c>
      <c r="Q114" s="5" t="s">
        <v>545</v>
      </c>
      <c r="R114" s="5" t="s">
        <v>541</v>
      </c>
      <c r="S114" s="5" t="s">
        <v>541</v>
      </c>
      <c r="T114" s="5" t="s">
        <v>542</v>
      </c>
      <c r="U114" s="5" t="s">
        <v>542</v>
      </c>
      <c r="V114" s="5" t="s">
        <v>542</v>
      </c>
      <c r="W114" s="5" t="s">
        <v>542</v>
      </c>
      <c r="X114" s="31" t="s">
        <v>543</v>
      </c>
      <c r="Y114" s="5" t="s">
        <v>537</v>
      </c>
      <c r="Z114" s="5" t="s">
        <v>537</v>
      </c>
      <c r="AA114" s="5" t="s">
        <v>537</v>
      </c>
      <c r="AB114" s="5" t="s">
        <v>537</v>
      </c>
      <c r="AC114" s="30" t="s">
        <v>538</v>
      </c>
      <c r="AD114" s="5" t="s">
        <v>544</v>
      </c>
    </row>
    <row r="115" spans="1:30" ht="15" customHeight="1">
      <c r="A115" s="1" t="s">
        <v>311</v>
      </c>
      <c r="B115" s="2" t="s">
        <v>312</v>
      </c>
      <c r="C115" s="5" t="s">
        <v>537</v>
      </c>
      <c r="D115" s="5" t="s">
        <v>538</v>
      </c>
      <c r="E115" s="5" t="s">
        <v>538</v>
      </c>
      <c r="F115" s="5" t="s">
        <v>538</v>
      </c>
      <c r="G115" s="5" t="s">
        <v>538</v>
      </c>
      <c r="H115" s="5" t="s">
        <v>537</v>
      </c>
      <c r="I115" s="5" t="s">
        <v>539</v>
      </c>
      <c r="J115" s="5" t="s">
        <v>537</v>
      </c>
      <c r="K115" s="5" t="s">
        <v>537</v>
      </c>
      <c r="L115" s="5" t="s">
        <v>540</v>
      </c>
      <c r="M115" s="5" t="s">
        <v>540</v>
      </c>
      <c r="N115" s="5" t="s">
        <v>540</v>
      </c>
      <c r="O115" s="5" t="s">
        <v>87</v>
      </c>
      <c r="P115" s="5" t="s">
        <v>538</v>
      </c>
      <c r="Q115" s="5" t="s">
        <v>545</v>
      </c>
      <c r="R115" s="5" t="s">
        <v>541</v>
      </c>
      <c r="S115" s="5" t="s">
        <v>541</v>
      </c>
      <c r="T115" s="5" t="s">
        <v>542</v>
      </c>
      <c r="U115" s="5" t="s">
        <v>542</v>
      </c>
      <c r="V115" s="5" t="s">
        <v>542</v>
      </c>
      <c r="W115" s="5" t="s">
        <v>542</v>
      </c>
      <c r="X115" s="31" t="s">
        <v>543</v>
      </c>
      <c r="Y115" s="5" t="s">
        <v>87</v>
      </c>
      <c r="Z115" s="5" t="s">
        <v>537</v>
      </c>
      <c r="AA115" s="5" t="s">
        <v>537</v>
      </c>
      <c r="AB115" s="5" t="s">
        <v>537</v>
      </c>
      <c r="AC115" s="30" t="s">
        <v>538</v>
      </c>
      <c r="AD115" s="5" t="s">
        <v>544</v>
      </c>
    </row>
    <row r="116" spans="1:30" ht="15" customHeight="1">
      <c r="A116" s="1" t="s">
        <v>314</v>
      </c>
      <c r="B116" s="2" t="s">
        <v>315</v>
      </c>
      <c r="C116" s="5" t="s">
        <v>537</v>
      </c>
      <c r="D116" s="5" t="s">
        <v>538</v>
      </c>
      <c r="E116" s="5" t="s">
        <v>538</v>
      </c>
      <c r="F116" s="5" t="s">
        <v>87</v>
      </c>
      <c r="G116" s="5" t="s">
        <v>538</v>
      </c>
      <c r="H116" s="5" t="s">
        <v>537</v>
      </c>
      <c r="I116" s="5" t="s">
        <v>539</v>
      </c>
      <c r="J116" s="5" t="s">
        <v>87</v>
      </c>
      <c r="K116" s="5" t="s">
        <v>537</v>
      </c>
      <c r="L116" s="5" t="s">
        <v>540</v>
      </c>
      <c r="M116" s="5" t="s">
        <v>540</v>
      </c>
      <c r="N116" s="5" t="s">
        <v>87</v>
      </c>
      <c r="O116" s="5" t="s">
        <v>537</v>
      </c>
      <c r="P116" s="5" t="s">
        <v>87</v>
      </c>
      <c r="Q116" s="5" t="s">
        <v>545</v>
      </c>
      <c r="R116" s="5"/>
      <c r="S116" s="5" t="s">
        <v>87</v>
      </c>
      <c r="T116" s="5" t="s">
        <v>542</v>
      </c>
      <c r="U116" s="5" t="s">
        <v>542</v>
      </c>
      <c r="V116" s="5" t="s">
        <v>542</v>
      </c>
      <c r="W116" s="5" t="s">
        <v>542</v>
      </c>
      <c r="X116" s="31" t="s">
        <v>543</v>
      </c>
      <c r="Y116" s="5" t="s">
        <v>87</v>
      </c>
      <c r="Z116" s="5" t="s">
        <v>87</v>
      </c>
      <c r="AA116" s="5" t="s">
        <v>87</v>
      </c>
      <c r="AB116" s="5" t="s">
        <v>537</v>
      </c>
      <c r="AC116" s="30" t="s">
        <v>538</v>
      </c>
      <c r="AD116" s="5" t="s">
        <v>544</v>
      </c>
    </row>
    <row r="117" spans="1:30" ht="15" customHeight="1">
      <c r="A117" s="1" t="s">
        <v>316</v>
      </c>
      <c r="B117" s="2" t="s">
        <v>317</v>
      </c>
      <c r="C117" s="5" t="s">
        <v>537</v>
      </c>
      <c r="D117" s="5" t="s">
        <v>538</v>
      </c>
      <c r="E117" s="5" t="s">
        <v>538</v>
      </c>
      <c r="F117" s="5" t="s">
        <v>538</v>
      </c>
      <c r="G117" s="5" t="s">
        <v>538</v>
      </c>
      <c r="H117" s="5" t="s">
        <v>537</v>
      </c>
      <c r="I117" s="5" t="s">
        <v>539</v>
      </c>
      <c r="J117" s="5" t="s">
        <v>537</v>
      </c>
      <c r="K117" s="5" t="s">
        <v>537</v>
      </c>
      <c r="L117" s="5" t="s">
        <v>87</v>
      </c>
      <c r="M117" s="5" t="s">
        <v>87</v>
      </c>
      <c r="N117" s="5" t="s">
        <v>540</v>
      </c>
      <c r="O117" s="5" t="s">
        <v>537</v>
      </c>
      <c r="P117" s="5" t="s">
        <v>538</v>
      </c>
      <c r="Q117" s="5" t="s">
        <v>545</v>
      </c>
      <c r="R117" s="5" t="s">
        <v>541</v>
      </c>
      <c r="S117" s="5" t="s">
        <v>541</v>
      </c>
      <c r="T117" s="5" t="s">
        <v>542</v>
      </c>
      <c r="U117" s="5" t="s">
        <v>542</v>
      </c>
      <c r="V117" s="5" t="s">
        <v>542</v>
      </c>
      <c r="W117" s="5" t="s">
        <v>542</v>
      </c>
      <c r="X117" s="31" t="s">
        <v>543</v>
      </c>
      <c r="Y117" s="5" t="s">
        <v>537</v>
      </c>
      <c r="Z117" s="5" t="s">
        <v>537</v>
      </c>
      <c r="AA117" s="5" t="s">
        <v>537</v>
      </c>
      <c r="AB117" s="5" t="s">
        <v>537</v>
      </c>
      <c r="AC117" s="30" t="s">
        <v>538</v>
      </c>
      <c r="AD117" s="5" t="s">
        <v>544</v>
      </c>
    </row>
    <row r="118" spans="1:30" ht="15" customHeight="1">
      <c r="A118" s="1" t="s">
        <v>318</v>
      </c>
      <c r="B118" s="2" t="s">
        <v>319</v>
      </c>
      <c r="C118" s="5" t="s">
        <v>537</v>
      </c>
      <c r="D118" s="5" t="s">
        <v>538</v>
      </c>
      <c r="E118" s="5" t="s">
        <v>538</v>
      </c>
      <c r="F118" s="5" t="s">
        <v>538</v>
      </c>
      <c r="G118" s="5" t="s">
        <v>538</v>
      </c>
      <c r="H118" s="5" t="s">
        <v>537</v>
      </c>
      <c r="I118" s="5" t="s">
        <v>539</v>
      </c>
      <c r="J118" s="5" t="s">
        <v>537</v>
      </c>
      <c r="K118" s="5" t="s">
        <v>537</v>
      </c>
      <c r="L118" s="5" t="s">
        <v>540</v>
      </c>
      <c r="M118" s="5" t="s">
        <v>540</v>
      </c>
      <c r="N118" s="5" t="s">
        <v>540</v>
      </c>
      <c r="O118" s="5" t="s">
        <v>537</v>
      </c>
      <c r="P118" s="5" t="s">
        <v>538</v>
      </c>
      <c r="Q118" s="5" t="s">
        <v>545</v>
      </c>
      <c r="R118" s="5" t="s">
        <v>541</v>
      </c>
      <c r="S118" s="5" t="s">
        <v>541</v>
      </c>
      <c r="T118" s="5" t="s">
        <v>542</v>
      </c>
      <c r="U118" s="5" t="s">
        <v>542</v>
      </c>
      <c r="V118" s="5" t="s">
        <v>542</v>
      </c>
      <c r="W118" s="5" t="s">
        <v>542</v>
      </c>
      <c r="X118" s="31" t="s">
        <v>543</v>
      </c>
      <c r="Y118" s="5" t="s">
        <v>87</v>
      </c>
      <c r="Z118" s="5" t="s">
        <v>537</v>
      </c>
      <c r="AA118" s="5" t="s">
        <v>537</v>
      </c>
      <c r="AB118" s="5" t="s">
        <v>537</v>
      </c>
      <c r="AC118" s="30" t="s">
        <v>538</v>
      </c>
      <c r="AD118" s="5" t="s">
        <v>544</v>
      </c>
    </row>
    <row r="119" spans="1:30" ht="15" customHeight="1">
      <c r="A119" s="1" t="s">
        <v>320</v>
      </c>
      <c r="B119" s="2" t="s">
        <v>321</v>
      </c>
      <c r="C119" s="5" t="s">
        <v>537</v>
      </c>
      <c r="D119" s="5" t="s">
        <v>538</v>
      </c>
      <c r="E119" s="5" t="s">
        <v>538</v>
      </c>
      <c r="F119" s="5" t="s">
        <v>538</v>
      </c>
      <c r="G119" s="5" t="s">
        <v>538</v>
      </c>
      <c r="H119" s="5" t="s">
        <v>537</v>
      </c>
      <c r="I119" s="5" t="s">
        <v>539</v>
      </c>
      <c r="J119" s="5" t="s">
        <v>537</v>
      </c>
      <c r="K119" s="5" t="s">
        <v>537</v>
      </c>
      <c r="L119" s="5" t="s">
        <v>540</v>
      </c>
      <c r="M119" s="5" t="s">
        <v>540</v>
      </c>
      <c r="N119" s="5" t="s">
        <v>540</v>
      </c>
      <c r="O119" s="5" t="s">
        <v>87</v>
      </c>
      <c r="P119" s="5" t="s">
        <v>538</v>
      </c>
      <c r="Q119" s="5" t="s">
        <v>545</v>
      </c>
      <c r="R119" s="5" t="s">
        <v>541</v>
      </c>
      <c r="S119" s="5" t="s">
        <v>541</v>
      </c>
      <c r="T119" s="5" t="s">
        <v>542</v>
      </c>
      <c r="U119" s="5" t="s">
        <v>542</v>
      </c>
      <c r="V119" s="5" t="s">
        <v>542</v>
      </c>
      <c r="W119" s="5" t="s">
        <v>542</v>
      </c>
      <c r="X119" s="31" t="s">
        <v>543</v>
      </c>
      <c r="Y119" s="5" t="s">
        <v>537</v>
      </c>
      <c r="Z119" s="5" t="s">
        <v>537</v>
      </c>
      <c r="AA119" s="5" t="s">
        <v>537</v>
      </c>
      <c r="AB119" s="5" t="s">
        <v>537</v>
      </c>
      <c r="AC119" s="30" t="s">
        <v>538</v>
      </c>
      <c r="AD119" s="5" t="s">
        <v>544</v>
      </c>
    </row>
    <row r="120" spans="1:30" ht="15" customHeight="1">
      <c r="A120" s="1" t="s">
        <v>322</v>
      </c>
      <c r="B120" s="2" t="s">
        <v>323</v>
      </c>
      <c r="C120" s="5" t="s">
        <v>537</v>
      </c>
      <c r="D120" s="5" t="s">
        <v>538</v>
      </c>
      <c r="E120" s="5" t="s">
        <v>538</v>
      </c>
      <c r="F120" s="5" t="s">
        <v>538</v>
      </c>
      <c r="G120" s="5" t="s">
        <v>538</v>
      </c>
      <c r="H120" s="5" t="s">
        <v>537</v>
      </c>
      <c r="I120" s="5" t="s">
        <v>539</v>
      </c>
      <c r="J120" s="5" t="s">
        <v>537</v>
      </c>
      <c r="K120" s="5" t="s">
        <v>537</v>
      </c>
      <c r="L120" s="5" t="s">
        <v>540</v>
      </c>
      <c r="M120" s="5" t="s">
        <v>540</v>
      </c>
      <c r="N120" s="5" t="s">
        <v>87</v>
      </c>
      <c r="O120" s="5" t="s">
        <v>537</v>
      </c>
      <c r="P120" s="5" t="s">
        <v>538</v>
      </c>
      <c r="Q120" s="5" t="s">
        <v>545</v>
      </c>
      <c r="R120" s="5" t="s">
        <v>541</v>
      </c>
      <c r="S120" s="5" t="s">
        <v>541</v>
      </c>
      <c r="T120" s="5" t="s">
        <v>542</v>
      </c>
      <c r="U120" s="5" t="s">
        <v>542</v>
      </c>
      <c r="V120" s="5" t="s">
        <v>542</v>
      </c>
      <c r="W120" s="5" t="s">
        <v>542</v>
      </c>
      <c r="X120" s="31" t="s">
        <v>543</v>
      </c>
      <c r="Y120" s="5" t="s">
        <v>87</v>
      </c>
      <c r="Z120" s="5" t="s">
        <v>537</v>
      </c>
      <c r="AA120" s="5" t="s">
        <v>537</v>
      </c>
      <c r="AB120" s="5" t="s">
        <v>537</v>
      </c>
      <c r="AC120" s="30" t="s">
        <v>538</v>
      </c>
      <c r="AD120" s="5" t="s">
        <v>544</v>
      </c>
    </row>
    <row r="121" spans="1:30" ht="15" customHeight="1">
      <c r="A121" s="1" t="s">
        <v>324</v>
      </c>
      <c r="B121" s="2" t="s">
        <v>325</v>
      </c>
      <c r="C121" s="5" t="s">
        <v>537</v>
      </c>
      <c r="D121" s="5" t="s">
        <v>538</v>
      </c>
      <c r="E121" s="5" t="s">
        <v>538</v>
      </c>
      <c r="F121" s="5" t="s">
        <v>538</v>
      </c>
      <c r="G121" s="5" t="s">
        <v>538</v>
      </c>
      <c r="H121" s="5" t="s">
        <v>537</v>
      </c>
      <c r="I121" s="5" t="s">
        <v>539</v>
      </c>
      <c r="J121" s="5" t="s">
        <v>537</v>
      </c>
      <c r="K121" s="5" t="s">
        <v>537</v>
      </c>
      <c r="L121" s="5" t="s">
        <v>540</v>
      </c>
      <c r="M121" s="5" t="s">
        <v>540</v>
      </c>
      <c r="N121" s="5" t="s">
        <v>540</v>
      </c>
      <c r="O121" s="5" t="s">
        <v>537</v>
      </c>
      <c r="P121" s="5" t="s">
        <v>538</v>
      </c>
      <c r="Q121" s="5" t="s">
        <v>87</v>
      </c>
      <c r="R121" s="5" t="s">
        <v>541</v>
      </c>
      <c r="S121" s="5" t="s">
        <v>541</v>
      </c>
      <c r="T121" s="5" t="s">
        <v>542</v>
      </c>
      <c r="U121" s="5" t="s">
        <v>542</v>
      </c>
      <c r="V121" s="5" t="s">
        <v>542</v>
      </c>
      <c r="W121" s="5" t="s">
        <v>542</v>
      </c>
      <c r="X121" s="31" t="s">
        <v>543</v>
      </c>
      <c r="Y121" s="5" t="s">
        <v>87</v>
      </c>
      <c r="Z121" s="5" t="s">
        <v>537</v>
      </c>
      <c r="AA121" s="5" t="s">
        <v>537</v>
      </c>
      <c r="AB121" s="5" t="s">
        <v>537</v>
      </c>
      <c r="AC121" s="30" t="s">
        <v>538</v>
      </c>
      <c r="AD121" s="5" t="s">
        <v>544</v>
      </c>
    </row>
    <row r="122" spans="1:30" ht="15" customHeight="1">
      <c r="A122" s="1" t="s">
        <v>326</v>
      </c>
      <c r="B122" s="2" t="s">
        <v>327</v>
      </c>
      <c r="C122" s="5" t="s">
        <v>537</v>
      </c>
      <c r="D122" s="5" t="s">
        <v>538</v>
      </c>
      <c r="E122" s="5" t="s">
        <v>538</v>
      </c>
      <c r="F122" s="5" t="s">
        <v>538</v>
      </c>
      <c r="G122" s="5" t="s">
        <v>538</v>
      </c>
      <c r="H122" s="5" t="s">
        <v>537</v>
      </c>
      <c r="I122" s="5" t="s">
        <v>539</v>
      </c>
      <c r="J122" s="5" t="s">
        <v>537</v>
      </c>
      <c r="K122" s="5" t="s">
        <v>537</v>
      </c>
      <c r="L122" s="5" t="s">
        <v>540</v>
      </c>
      <c r="M122" s="5" t="s">
        <v>540</v>
      </c>
      <c r="N122" s="5" t="s">
        <v>540</v>
      </c>
      <c r="O122" s="5" t="s">
        <v>537</v>
      </c>
      <c r="P122" s="5" t="s">
        <v>87</v>
      </c>
      <c r="Q122" s="5" t="s">
        <v>87</v>
      </c>
      <c r="R122" s="5" t="s">
        <v>87</v>
      </c>
      <c r="S122" s="5" t="s">
        <v>87</v>
      </c>
      <c r="T122" s="5" t="s">
        <v>542</v>
      </c>
      <c r="U122" s="5" t="s">
        <v>542</v>
      </c>
      <c r="V122" s="5" t="s">
        <v>542</v>
      </c>
      <c r="W122" s="5" t="s">
        <v>542</v>
      </c>
      <c r="X122" s="31" t="s">
        <v>543</v>
      </c>
      <c r="Y122" s="5" t="s">
        <v>87</v>
      </c>
      <c r="Z122" s="5" t="s">
        <v>87</v>
      </c>
      <c r="AA122" s="5" t="s">
        <v>87</v>
      </c>
      <c r="AB122" s="5" t="s">
        <v>537</v>
      </c>
      <c r="AC122" s="30" t="s">
        <v>538</v>
      </c>
      <c r="AD122" s="5" t="s">
        <v>544</v>
      </c>
    </row>
    <row r="123" spans="1:30" ht="15" customHeight="1">
      <c r="A123" s="1" t="s">
        <v>328</v>
      </c>
      <c r="B123" s="2" t="s">
        <v>329</v>
      </c>
      <c r="C123" s="5" t="s">
        <v>537</v>
      </c>
      <c r="D123" s="5" t="s">
        <v>538</v>
      </c>
      <c r="E123" s="5" t="s">
        <v>538</v>
      </c>
      <c r="F123" s="5" t="s">
        <v>538</v>
      </c>
      <c r="G123" s="5" t="s">
        <v>538</v>
      </c>
      <c r="H123" s="5" t="s">
        <v>537</v>
      </c>
      <c r="I123" s="5" t="s">
        <v>539</v>
      </c>
      <c r="J123" s="5" t="s">
        <v>537</v>
      </c>
      <c r="K123" s="5" t="s">
        <v>537</v>
      </c>
      <c r="L123" s="5" t="s">
        <v>540</v>
      </c>
      <c r="M123" s="5" t="s">
        <v>540</v>
      </c>
      <c r="N123" s="5" t="s">
        <v>87</v>
      </c>
      <c r="O123" s="5" t="s">
        <v>537</v>
      </c>
      <c r="P123" s="5" t="s">
        <v>538</v>
      </c>
      <c r="Q123" s="5" t="s">
        <v>87</v>
      </c>
      <c r="R123" s="5" t="s">
        <v>541</v>
      </c>
      <c r="S123" s="5" t="s">
        <v>541</v>
      </c>
      <c r="T123" s="5" t="s">
        <v>542</v>
      </c>
      <c r="U123" s="5" t="s">
        <v>542</v>
      </c>
      <c r="V123" s="5" t="s">
        <v>542</v>
      </c>
      <c r="W123" s="5" t="s">
        <v>542</v>
      </c>
      <c r="X123" s="31" t="s">
        <v>543</v>
      </c>
      <c r="Y123" s="5" t="s">
        <v>87</v>
      </c>
      <c r="Z123" s="5" t="s">
        <v>87</v>
      </c>
      <c r="AA123" s="5" t="s">
        <v>87</v>
      </c>
      <c r="AB123" s="5" t="s">
        <v>537</v>
      </c>
      <c r="AC123" s="30" t="s">
        <v>538</v>
      </c>
      <c r="AD123" s="5" t="s">
        <v>544</v>
      </c>
    </row>
    <row r="124" spans="1:30" ht="15" customHeight="1">
      <c r="A124" s="1" t="s">
        <v>330</v>
      </c>
      <c r="B124" s="2" t="s">
        <v>331</v>
      </c>
      <c r="C124" s="5" t="s">
        <v>537</v>
      </c>
      <c r="D124" s="5" t="s">
        <v>538</v>
      </c>
      <c r="E124" s="5" t="s">
        <v>538</v>
      </c>
      <c r="F124" s="5" t="s">
        <v>538</v>
      </c>
      <c r="G124" s="5" t="s">
        <v>538</v>
      </c>
      <c r="H124" s="5" t="s">
        <v>537</v>
      </c>
      <c r="I124" s="5" t="s">
        <v>539</v>
      </c>
      <c r="J124" s="5" t="s">
        <v>537</v>
      </c>
      <c r="K124" s="5" t="s">
        <v>537</v>
      </c>
      <c r="L124" s="5" t="s">
        <v>540</v>
      </c>
      <c r="M124" s="5" t="s">
        <v>540</v>
      </c>
      <c r="N124" s="5" t="s">
        <v>540</v>
      </c>
      <c r="O124" s="5" t="s">
        <v>537</v>
      </c>
      <c r="P124" s="5" t="s">
        <v>87</v>
      </c>
      <c r="Q124" s="5" t="s">
        <v>545</v>
      </c>
      <c r="R124" s="5" t="s">
        <v>541</v>
      </c>
      <c r="S124" s="5" t="s">
        <v>541</v>
      </c>
      <c r="T124" s="5" t="s">
        <v>542</v>
      </c>
      <c r="U124" s="5" t="s">
        <v>542</v>
      </c>
      <c r="V124" s="5" t="s">
        <v>542</v>
      </c>
      <c r="W124" s="5" t="s">
        <v>542</v>
      </c>
      <c r="X124" s="31" t="s">
        <v>543</v>
      </c>
      <c r="Y124" s="5" t="s">
        <v>537</v>
      </c>
      <c r="Z124" s="5" t="s">
        <v>537</v>
      </c>
      <c r="AA124" s="5" t="s">
        <v>537</v>
      </c>
      <c r="AB124" s="5" t="s">
        <v>537</v>
      </c>
      <c r="AC124" s="30" t="s">
        <v>538</v>
      </c>
      <c r="AD124" s="5" t="s">
        <v>544</v>
      </c>
    </row>
    <row r="125" spans="1:30" ht="15" customHeight="1">
      <c r="A125" s="1" t="s">
        <v>332</v>
      </c>
      <c r="B125" s="2" t="s">
        <v>333</v>
      </c>
      <c r="C125" s="5" t="s">
        <v>537</v>
      </c>
      <c r="D125" s="5" t="s">
        <v>538</v>
      </c>
      <c r="E125" s="5" t="s">
        <v>538</v>
      </c>
      <c r="F125" s="5" t="s">
        <v>538</v>
      </c>
      <c r="G125" s="5" t="s">
        <v>87</v>
      </c>
      <c r="H125" s="5" t="s">
        <v>537</v>
      </c>
      <c r="I125" s="5" t="s">
        <v>539</v>
      </c>
      <c r="J125" s="5" t="s">
        <v>537</v>
      </c>
      <c r="K125" s="5" t="s">
        <v>537</v>
      </c>
      <c r="L125" s="5" t="s">
        <v>540</v>
      </c>
      <c r="M125" s="5" t="s">
        <v>540</v>
      </c>
      <c r="N125" s="5" t="s">
        <v>540</v>
      </c>
      <c r="O125" s="5" t="s">
        <v>537</v>
      </c>
      <c r="P125" s="5" t="s">
        <v>538</v>
      </c>
      <c r="Q125" s="5" t="s">
        <v>545</v>
      </c>
      <c r="R125" s="5" t="s">
        <v>541</v>
      </c>
      <c r="S125" s="5" t="s">
        <v>541</v>
      </c>
      <c r="T125" s="5" t="s">
        <v>542</v>
      </c>
      <c r="U125" s="5" t="s">
        <v>542</v>
      </c>
      <c r="V125" s="5" t="s">
        <v>542</v>
      </c>
      <c r="W125" s="5" t="s">
        <v>542</v>
      </c>
      <c r="X125" s="31" t="s">
        <v>543</v>
      </c>
      <c r="Y125" s="5" t="s">
        <v>87</v>
      </c>
      <c r="Z125" s="5" t="s">
        <v>537</v>
      </c>
      <c r="AA125" s="5" t="s">
        <v>537</v>
      </c>
      <c r="AB125" s="5" t="s">
        <v>537</v>
      </c>
      <c r="AC125" s="30" t="s">
        <v>538</v>
      </c>
      <c r="AD125" s="5" t="s">
        <v>544</v>
      </c>
    </row>
    <row r="126" spans="1:30" ht="15" customHeight="1">
      <c r="A126" s="1" t="s">
        <v>334</v>
      </c>
      <c r="B126" s="2" t="s">
        <v>335</v>
      </c>
      <c r="C126" s="5" t="s">
        <v>537</v>
      </c>
      <c r="D126" s="5" t="s">
        <v>538</v>
      </c>
      <c r="E126" s="5" t="s">
        <v>538</v>
      </c>
      <c r="F126" s="5" t="s">
        <v>538</v>
      </c>
      <c r="G126" s="5" t="s">
        <v>538</v>
      </c>
      <c r="H126" s="5" t="s">
        <v>537</v>
      </c>
      <c r="I126" s="5" t="s">
        <v>87</v>
      </c>
      <c r="J126" s="5" t="s">
        <v>537</v>
      </c>
      <c r="K126" s="5" t="s">
        <v>537</v>
      </c>
      <c r="L126" s="5" t="s">
        <v>540</v>
      </c>
      <c r="M126" s="5" t="s">
        <v>540</v>
      </c>
      <c r="N126" s="5" t="s">
        <v>540</v>
      </c>
      <c r="O126" s="5" t="s">
        <v>537</v>
      </c>
      <c r="P126" s="5" t="s">
        <v>538</v>
      </c>
      <c r="Q126" s="5" t="s">
        <v>545</v>
      </c>
      <c r="R126" s="5" t="s">
        <v>541</v>
      </c>
      <c r="S126" s="5" t="s">
        <v>541</v>
      </c>
      <c r="T126" s="5" t="s">
        <v>542</v>
      </c>
      <c r="U126" s="5" t="s">
        <v>542</v>
      </c>
      <c r="V126" s="5" t="s">
        <v>542</v>
      </c>
      <c r="W126" s="5" t="s">
        <v>542</v>
      </c>
      <c r="X126" s="31" t="s">
        <v>543</v>
      </c>
      <c r="Y126" s="5" t="s">
        <v>87</v>
      </c>
      <c r="Z126" s="5" t="s">
        <v>537</v>
      </c>
      <c r="AA126" s="5" t="s">
        <v>537</v>
      </c>
      <c r="AB126" s="5" t="s">
        <v>537</v>
      </c>
      <c r="AC126" s="30" t="s">
        <v>538</v>
      </c>
      <c r="AD126" s="5" t="s">
        <v>544</v>
      </c>
    </row>
    <row r="127" spans="1:30" ht="15" customHeight="1">
      <c r="A127" s="1" t="s">
        <v>336</v>
      </c>
      <c r="B127" s="2" t="s">
        <v>337</v>
      </c>
      <c r="C127" s="5" t="s">
        <v>537</v>
      </c>
      <c r="D127" s="5" t="s">
        <v>538</v>
      </c>
      <c r="E127" s="5" t="s">
        <v>538</v>
      </c>
      <c r="F127" s="5" t="s">
        <v>538</v>
      </c>
      <c r="G127" s="5" t="s">
        <v>538</v>
      </c>
      <c r="H127" s="5" t="s">
        <v>537</v>
      </c>
      <c r="I127" s="5" t="s">
        <v>539</v>
      </c>
      <c r="J127" s="5" t="s">
        <v>537</v>
      </c>
      <c r="K127" s="5" t="s">
        <v>537</v>
      </c>
      <c r="L127" s="5" t="s">
        <v>540</v>
      </c>
      <c r="M127" s="5" t="s">
        <v>540</v>
      </c>
      <c r="N127" s="5" t="s">
        <v>540</v>
      </c>
      <c r="O127" s="5" t="s">
        <v>537</v>
      </c>
      <c r="P127" s="5" t="s">
        <v>87</v>
      </c>
      <c r="Q127" s="5" t="s">
        <v>545</v>
      </c>
      <c r="R127" s="5" t="s">
        <v>541</v>
      </c>
      <c r="S127" s="5" t="s">
        <v>541</v>
      </c>
      <c r="T127" s="5" t="s">
        <v>542</v>
      </c>
      <c r="U127" s="5" t="s">
        <v>542</v>
      </c>
      <c r="V127" s="5" t="s">
        <v>542</v>
      </c>
      <c r="W127" s="5" t="s">
        <v>542</v>
      </c>
      <c r="X127" s="31" t="s">
        <v>543</v>
      </c>
      <c r="Y127" s="5" t="s">
        <v>537</v>
      </c>
      <c r="Z127" s="5" t="s">
        <v>537</v>
      </c>
      <c r="AA127" s="5" t="s">
        <v>537</v>
      </c>
      <c r="AB127" s="5" t="s">
        <v>537</v>
      </c>
      <c r="AC127" s="30" t="s">
        <v>538</v>
      </c>
      <c r="AD127" s="5" t="s">
        <v>544</v>
      </c>
    </row>
    <row r="128" spans="1:30" ht="15" customHeight="1">
      <c r="A128" s="1" t="s">
        <v>338</v>
      </c>
      <c r="B128" s="2" t="s">
        <v>339</v>
      </c>
      <c r="C128" s="5" t="s">
        <v>537</v>
      </c>
      <c r="D128" s="5" t="s">
        <v>538</v>
      </c>
      <c r="E128" s="5" t="s">
        <v>538</v>
      </c>
      <c r="F128" s="5" t="s">
        <v>538</v>
      </c>
      <c r="G128" s="5" t="s">
        <v>538</v>
      </c>
      <c r="H128" s="5" t="s">
        <v>537</v>
      </c>
      <c r="I128" s="5" t="s">
        <v>539</v>
      </c>
      <c r="J128" s="5" t="s">
        <v>87</v>
      </c>
      <c r="K128" s="5" t="s">
        <v>537</v>
      </c>
      <c r="L128" s="5" t="s">
        <v>540</v>
      </c>
      <c r="M128" s="5" t="s">
        <v>540</v>
      </c>
      <c r="N128" s="5" t="s">
        <v>540</v>
      </c>
      <c r="O128" s="5" t="s">
        <v>87</v>
      </c>
      <c r="P128" s="5" t="s">
        <v>87</v>
      </c>
      <c r="Q128" s="5" t="s">
        <v>545</v>
      </c>
      <c r="R128" s="5" t="s">
        <v>541</v>
      </c>
      <c r="S128" s="5" t="s">
        <v>541</v>
      </c>
      <c r="T128" s="5" t="s">
        <v>542</v>
      </c>
      <c r="U128" s="5" t="s">
        <v>542</v>
      </c>
      <c r="V128" s="5" t="s">
        <v>542</v>
      </c>
      <c r="W128" s="5" t="s">
        <v>542</v>
      </c>
      <c r="X128" s="31" t="s">
        <v>543</v>
      </c>
      <c r="Y128" s="5" t="s">
        <v>87</v>
      </c>
      <c r="Z128" s="5" t="s">
        <v>87</v>
      </c>
      <c r="AA128" s="5" t="s">
        <v>87</v>
      </c>
      <c r="AB128" s="5" t="s">
        <v>537</v>
      </c>
      <c r="AC128" s="30" t="s">
        <v>538</v>
      </c>
      <c r="AD128" s="5" t="s">
        <v>544</v>
      </c>
    </row>
    <row r="129" spans="1:30" ht="15" customHeight="1">
      <c r="A129" s="1" t="s">
        <v>340</v>
      </c>
      <c r="B129" s="2" t="s">
        <v>341</v>
      </c>
      <c r="C129" s="5" t="s">
        <v>537</v>
      </c>
      <c r="D129" s="5" t="s">
        <v>538</v>
      </c>
      <c r="E129" s="5" t="s">
        <v>538</v>
      </c>
      <c r="F129" s="5" t="s">
        <v>538</v>
      </c>
      <c r="G129" s="5" t="s">
        <v>538</v>
      </c>
      <c r="H129" s="5" t="s">
        <v>537</v>
      </c>
      <c r="I129" s="5" t="s">
        <v>539</v>
      </c>
      <c r="J129" s="5" t="s">
        <v>537</v>
      </c>
      <c r="K129" s="5" t="s">
        <v>537</v>
      </c>
      <c r="L129" s="5" t="s">
        <v>540</v>
      </c>
      <c r="M129" s="5" t="s">
        <v>87</v>
      </c>
      <c r="N129" s="5" t="s">
        <v>540</v>
      </c>
      <c r="O129" s="5" t="s">
        <v>537</v>
      </c>
      <c r="P129" s="5" t="s">
        <v>538</v>
      </c>
      <c r="Q129" s="5" t="s">
        <v>545</v>
      </c>
      <c r="R129" s="5" t="s">
        <v>541</v>
      </c>
      <c r="S129" s="5" t="s">
        <v>541</v>
      </c>
      <c r="T129" s="5" t="s">
        <v>542</v>
      </c>
      <c r="U129" s="5" t="s">
        <v>542</v>
      </c>
      <c r="V129" s="5" t="s">
        <v>542</v>
      </c>
      <c r="W129" s="5" t="s">
        <v>542</v>
      </c>
      <c r="X129" s="31" t="s">
        <v>543</v>
      </c>
      <c r="Y129" s="5" t="s">
        <v>537</v>
      </c>
      <c r="Z129" s="5" t="s">
        <v>87</v>
      </c>
      <c r="AA129" s="5" t="s">
        <v>87</v>
      </c>
      <c r="AB129" s="5" t="s">
        <v>537</v>
      </c>
      <c r="AC129" s="30" t="s">
        <v>538</v>
      </c>
      <c r="AD129" s="5" t="s">
        <v>544</v>
      </c>
    </row>
    <row r="130" spans="1:30" ht="15" customHeight="1">
      <c r="A130" s="1" t="s">
        <v>342</v>
      </c>
      <c r="B130" s="2" t="s">
        <v>343</v>
      </c>
      <c r="C130" s="5" t="s">
        <v>537</v>
      </c>
      <c r="D130" s="5" t="s">
        <v>538</v>
      </c>
      <c r="E130" s="5" t="s">
        <v>538</v>
      </c>
      <c r="F130" s="5" t="s">
        <v>538</v>
      </c>
      <c r="G130" s="5" t="s">
        <v>538</v>
      </c>
      <c r="H130" s="5" t="s">
        <v>537</v>
      </c>
      <c r="I130" s="5" t="s">
        <v>539</v>
      </c>
      <c r="J130" s="5" t="s">
        <v>537</v>
      </c>
      <c r="K130" s="5" t="s">
        <v>537</v>
      </c>
      <c r="L130" s="5" t="s">
        <v>540</v>
      </c>
      <c r="M130" s="5" t="s">
        <v>540</v>
      </c>
      <c r="N130" s="5" t="s">
        <v>540</v>
      </c>
      <c r="O130" s="5" t="s">
        <v>537</v>
      </c>
      <c r="P130" s="5" t="s">
        <v>87</v>
      </c>
      <c r="Q130" s="5" t="s">
        <v>545</v>
      </c>
      <c r="R130" s="5" t="s">
        <v>541</v>
      </c>
      <c r="S130" s="5" t="s">
        <v>541</v>
      </c>
      <c r="T130" s="5" t="s">
        <v>542</v>
      </c>
      <c r="U130" s="5" t="s">
        <v>542</v>
      </c>
      <c r="V130" s="5" t="s">
        <v>542</v>
      </c>
      <c r="W130" s="5" t="s">
        <v>542</v>
      </c>
      <c r="X130" s="31" t="s">
        <v>543</v>
      </c>
      <c r="Y130" s="5" t="s">
        <v>537</v>
      </c>
      <c r="Z130" s="5" t="s">
        <v>537</v>
      </c>
      <c r="AA130" s="5" t="s">
        <v>537</v>
      </c>
      <c r="AB130" s="5" t="s">
        <v>537</v>
      </c>
      <c r="AC130" s="30" t="s">
        <v>538</v>
      </c>
      <c r="AD130" s="5" t="s">
        <v>544</v>
      </c>
    </row>
    <row r="131" spans="1:30" ht="15" customHeight="1">
      <c r="A131" s="1" t="s">
        <v>344</v>
      </c>
      <c r="B131" s="2" t="s">
        <v>345</v>
      </c>
      <c r="C131" s="5" t="s">
        <v>537</v>
      </c>
      <c r="D131" s="5" t="s">
        <v>538</v>
      </c>
      <c r="E131" s="5" t="s">
        <v>538</v>
      </c>
      <c r="F131" s="5" t="s">
        <v>538</v>
      </c>
      <c r="G131" s="5" t="s">
        <v>538</v>
      </c>
      <c r="H131" s="5" t="s">
        <v>537</v>
      </c>
      <c r="I131" s="5" t="s">
        <v>539</v>
      </c>
      <c r="J131" s="5" t="s">
        <v>537</v>
      </c>
      <c r="K131" s="5" t="s">
        <v>537</v>
      </c>
      <c r="L131" s="5" t="s">
        <v>540</v>
      </c>
      <c r="M131" s="5" t="s">
        <v>540</v>
      </c>
      <c r="N131" s="5" t="s">
        <v>540</v>
      </c>
      <c r="O131" s="5" t="s">
        <v>537</v>
      </c>
      <c r="P131" s="5" t="s">
        <v>87</v>
      </c>
      <c r="Q131" s="5" t="s">
        <v>545</v>
      </c>
      <c r="R131" s="5" t="s">
        <v>541</v>
      </c>
      <c r="S131" s="5" t="s">
        <v>541</v>
      </c>
      <c r="T131" s="5" t="s">
        <v>542</v>
      </c>
      <c r="U131" s="5" t="s">
        <v>542</v>
      </c>
      <c r="V131" s="5" t="s">
        <v>542</v>
      </c>
      <c r="W131" s="5" t="s">
        <v>542</v>
      </c>
      <c r="X131" s="31" t="s">
        <v>543</v>
      </c>
      <c r="Y131" s="5" t="s">
        <v>537</v>
      </c>
      <c r="Z131" s="5" t="s">
        <v>537</v>
      </c>
      <c r="AA131" s="5" t="s">
        <v>537</v>
      </c>
      <c r="AB131" s="5" t="s">
        <v>537</v>
      </c>
      <c r="AC131" s="30" t="s">
        <v>538</v>
      </c>
      <c r="AD131" s="5" t="s">
        <v>544</v>
      </c>
    </row>
    <row r="132" spans="1:30" ht="15" customHeight="1">
      <c r="A132" s="1" t="s">
        <v>346</v>
      </c>
      <c r="B132" s="2" t="s">
        <v>347</v>
      </c>
      <c r="C132" s="5" t="s">
        <v>537</v>
      </c>
      <c r="D132" s="5" t="s">
        <v>538</v>
      </c>
      <c r="E132" s="5" t="s">
        <v>538</v>
      </c>
      <c r="F132" s="5" t="s">
        <v>538</v>
      </c>
      <c r="G132" s="5" t="s">
        <v>538</v>
      </c>
      <c r="H132" s="5" t="s">
        <v>537</v>
      </c>
      <c r="I132" s="5" t="s">
        <v>87</v>
      </c>
      <c r="J132" s="5" t="s">
        <v>537</v>
      </c>
      <c r="K132" s="5" t="s">
        <v>537</v>
      </c>
      <c r="L132" s="5" t="s">
        <v>540</v>
      </c>
      <c r="M132" s="5" t="s">
        <v>540</v>
      </c>
      <c r="N132" s="5" t="s">
        <v>87</v>
      </c>
      <c r="O132" s="5" t="s">
        <v>537</v>
      </c>
      <c r="P132" s="5" t="s">
        <v>538</v>
      </c>
      <c r="Q132" s="5" t="s">
        <v>545</v>
      </c>
      <c r="R132" s="5" t="s">
        <v>541</v>
      </c>
      <c r="S132" s="5" t="s">
        <v>541</v>
      </c>
      <c r="T132" s="5" t="s">
        <v>542</v>
      </c>
      <c r="U132" s="5" t="s">
        <v>542</v>
      </c>
      <c r="V132" s="5" t="s">
        <v>542</v>
      </c>
      <c r="W132" s="5" t="s">
        <v>542</v>
      </c>
      <c r="X132" s="31" t="s">
        <v>543</v>
      </c>
      <c r="Y132" s="5" t="s">
        <v>87</v>
      </c>
      <c r="Z132" s="5" t="s">
        <v>537</v>
      </c>
      <c r="AA132" s="5" t="s">
        <v>537</v>
      </c>
      <c r="AB132" s="5" t="s">
        <v>537</v>
      </c>
      <c r="AC132" s="30" t="s">
        <v>538</v>
      </c>
      <c r="AD132" s="5" t="s">
        <v>544</v>
      </c>
    </row>
    <row r="133" spans="1:30" ht="15" customHeight="1">
      <c r="A133" s="1" t="s">
        <v>348</v>
      </c>
      <c r="B133" s="2" t="s">
        <v>349</v>
      </c>
      <c r="C133" s="5" t="s">
        <v>537</v>
      </c>
      <c r="D133" s="5" t="s">
        <v>538</v>
      </c>
      <c r="E133" s="5" t="s">
        <v>538</v>
      </c>
      <c r="F133" s="5" t="s">
        <v>538</v>
      </c>
      <c r="G133" s="5" t="s">
        <v>538</v>
      </c>
      <c r="H133" s="5" t="s">
        <v>537</v>
      </c>
      <c r="I133" s="5" t="s">
        <v>87</v>
      </c>
      <c r="J133" s="5" t="s">
        <v>537</v>
      </c>
      <c r="K133" s="5" t="s">
        <v>537</v>
      </c>
      <c r="L133" s="5" t="s">
        <v>540</v>
      </c>
      <c r="M133" s="5" t="s">
        <v>540</v>
      </c>
      <c r="N133" s="5" t="s">
        <v>540</v>
      </c>
      <c r="O133" s="5" t="s">
        <v>537</v>
      </c>
      <c r="P133" s="5" t="s">
        <v>538</v>
      </c>
      <c r="Q133" s="5" t="s">
        <v>545</v>
      </c>
      <c r="R133" s="5" t="s">
        <v>541</v>
      </c>
      <c r="S133" s="5" t="s">
        <v>541</v>
      </c>
      <c r="T133" s="5" t="s">
        <v>542</v>
      </c>
      <c r="U133" s="5" t="s">
        <v>542</v>
      </c>
      <c r="V133" s="5" t="s">
        <v>542</v>
      </c>
      <c r="W133" s="5" t="s">
        <v>542</v>
      </c>
      <c r="X133" s="31" t="s">
        <v>543</v>
      </c>
      <c r="Y133" s="5" t="s">
        <v>87</v>
      </c>
      <c r="Z133" s="5" t="s">
        <v>537</v>
      </c>
      <c r="AA133" s="5" t="s">
        <v>537</v>
      </c>
      <c r="AB133" s="5" t="s">
        <v>537</v>
      </c>
      <c r="AC133" s="30" t="s">
        <v>538</v>
      </c>
      <c r="AD133" s="5" t="s">
        <v>544</v>
      </c>
    </row>
    <row r="134" spans="1:30" ht="15" customHeight="1">
      <c r="A134" s="1" t="s">
        <v>350</v>
      </c>
      <c r="B134" s="2" t="s">
        <v>351</v>
      </c>
      <c r="C134" s="5" t="s">
        <v>537</v>
      </c>
      <c r="D134" s="5" t="s">
        <v>538</v>
      </c>
      <c r="E134" s="5" t="s">
        <v>538</v>
      </c>
      <c r="F134" s="5" t="s">
        <v>538</v>
      </c>
      <c r="G134" s="5" t="s">
        <v>538</v>
      </c>
      <c r="H134" s="5" t="s">
        <v>537</v>
      </c>
      <c r="I134" s="5" t="s">
        <v>539</v>
      </c>
      <c r="J134" s="5" t="s">
        <v>87</v>
      </c>
      <c r="K134" s="5" t="s">
        <v>537</v>
      </c>
      <c r="L134" s="5" t="s">
        <v>540</v>
      </c>
      <c r="M134" s="5" t="s">
        <v>87</v>
      </c>
      <c r="N134" s="5" t="s">
        <v>87</v>
      </c>
      <c r="O134" s="5" t="s">
        <v>87</v>
      </c>
      <c r="P134" s="5" t="s">
        <v>87</v>
      </c>
      <c r="Q134" s="5" t="s">
        <v>87</v>
      </c>
      <c r="R134" s="5"/>
      <c r="S134" s="5" t="s">
        <v>87</v>
      </c>
      <c r="T134" s="5" t="s">
        <v>542</v>
      </c>
      <c r="U134" s="5" t="s">
        <v>542</v>
      </c>
      <c r="V134" s="5" t="s">
        <v>542</v>
      </c>
      <c r="W134" s="5" t="s">
        <v>542</v>
      </c>
      <c r="X134" s="31" t="s">
        <v>543</v>
      </c>
      <c r="Y134" s="5" t="s">
        <v>537</v>
      </c>
      <c r="Z134" s="5" t="s">
        <v>87</v>
      </c>
      <c r="AA134" s="5" t="s">
        <v>87</v>
      </c>
      <c r="AB134" s="5" t="s">
        <v>537</v>
      </c>
      <c r="AC134" s="30" t="s">
        <v>538</v>
      </c>
      <c r="AD134" s="5" t="s">
        <v>544</v>
      </c>
    </row>
    <row r="135" spans="1:30" ht="15" customHeight="1">
      <c r="A135" s="1" t="s">
        <v>352</v>
      </c>
      <c r="B135" s="2" t="s">
        <v>353</v>
      </c>
      <c r="C135" s="5" t="s">
        <v>537</v>
      </c>
      <c r="D135" s="5" t="s">
        <v>538</v>
      </c>
      <c r="E135" s="5" t="s">
        <v>538</v>
      </c>
      <c r="F135" s="5" t="s">
        <v>87</v>
      </c>
      <c r="G135" s="5" t="s">
        <v>87</v>
      </c>
      <c r="H135" s="5" t="s">
        <v>87</v>
      </c>
      <c r="I135" s="5" t="s">
        <v>539</v>
      </c>
      <c r="J135" s="5" t="s">
        <v>87</v>
      </c>
      <c r="K135" s="5" t="s">
        <v>537</v>
      </c>
      <c r="L135" s="5" t="s">
        <v>87</v>
      </c>
      <c r="M135" s="5" t="s">
        <v>87</v>
      </c>
      <c r="N135" s="5" t="s">
        <v>87</v>
      </c>
      <c r="O135" s="5" t="s">
        <v>87</v>
      </c>
      <c r="P135" s="5" t="s">
        <v>87</v>
      </c>
      <c r="Q135" s="5" t="s">
        <v>545</v>
      </c>
      <c r="R135" s="5" t="s">
        <v>541</v>
      </c>
      <c r="S135" s="5" t="s">
        <v>541</v>
      </c>
      <c r="T135" s="5" t="s">
        <v>542</v>
      </c>
      <c r="U135" s="5" t="s">
        <v>542</v>
      </c>
      <c r="V135" s="5" t="s">
        <v>542</v>
      </c>
      <c r="W135" s="5" t="s">
        <v>542</v>
      </c>
      <c r="X135" s="31" t="s">
        <v>543</v>
      </c>
      <c r="Y135" s="5" t="s">
        <v>537</v>
      </c>
      <c r="Z135" s="5" t="s">
        <v>87</v>
      </c>
      <c r="AA135" s="5" t="s">
        <v>87</v>
      </c>
      <c r="AB135" s="5" t="s">
        <v>537</v>
      </c>
      <c r="AC135" s="30" t="s">
        <v>538</v>
      </c>
      <c r="AD135" s="5" t="s">
        <v>544</v>
      </c>
    </row>
    <row r="136" spans="1:30" ht="15" customHeight="1">
      <c r="A136" s="1" t="s">
        <v>354</v>
      </c>
      <c r="B136" s="2" t="s">
        <v>355</v>
      </c>
      <c r="C136" s="5" t="s">
        <v>537</v>
      </c>
      <c r="D136" s="5" t="s">
        <v>538</v>
      </c>
      <c r="E136" s="5" t="s">
        <v>538</v>
      </c>
      <c r="F136" s="5" t="s">
        <v>538</v>
      </c>
      <c r="G136" s="5" t="s">
        <v>538</v>
      </c>
      <c r="H136" s="5" t="s">
        <v>537</v>
      </c>
      <c r="I136" s="5" t="s">
        <v>539</v>
      </c>
      <c r="J136" s="5" t="s">
        <v>537</v>
      </c>
      <c r="K136" s="5" t="s">
        <v>537</v>
      </c>
      <c r="L136" s="5" t="s">
        <v>540</v>
      </c>
      <c r="M136" s="5" t="s">
        <v>540</v>
      </c>
      <c r="N136" s="5" t="s">
        <v>540</v>
      </c>
      <c r="O136" s="5" t="s">
        <v>537</v>
      </c>
      <c r="P136" s="5" t="s">
        <v>538</v>
      </c>
      <c r="Q136" s="5" t="s">
        <v>545</v>
      </c>
      <c r="R136" s="5" t="s">
        <v>541</v>
      </c>
      <c r="S136" s="5" t="s">
        <v>541</v>
      </c>
      <c r="T136" s="5" t="s">
        <v>542</v>
      </c>
      <c r="U136" s="5" t="s">
        <v>542</v>
      </c>
      <c r="V136" s="5" t="s">
        <v>542</v>
      </c>
      <c r="W136" s="5" t="s">
        <v>542</v>
      </c>
      <c r="X136" s="31" t="s">
        <v>543</v>
      </c>
      <c r="Y136" s="5" t="s">
        <v>537</v>
      </c>
      <c r="Z136" s="5" t="s">
        <v>537</v>
      </c>
      <c r="AA136" s="5" t="s">
        <v>537</v>
      </c>
      <c r="AB136" s="5" t="s">
        <v>537</v>
      </c>
      <c r="AC136" s="30" t="s">
        <v>538</v>
      </c>
      <c r="AD136" s="5" t="s">
        <v>544</v>
      </c>
    </row>
    <row r="137" spans="1:30" ht="15" customHeight="1">
      <c r="A137" s="1" t="s">
        <v>356</v>
      </c>
      <c r="B137" s="2" t="s">
        <v>357</v>
      </c>
      <c r="C137" s="5" t="s">
        <v>537</v>
      </c>
      <c r="D137" s="5" t="s">
        <v>87</v>
      </c>
      <c r="E137" s="5" t="s">
        <v>538</v>
      </c>
      <c r="F137" s="5" t="s">
        <v>87</v>
      </c>
      <c r="G137" s="5" t="s">
        <v>87</v>
      </c>
      <c r="H137" s="5" t="s">
        <v>537</v>
      </c>
      <c r="I137" s="5" t="s">
        <v>539</v>
      </c>
      <c r="J137" s="5" t="s">
        <v>87</v>
      </c>
      <c r="K137" s="5" t="s">
        <v>537</v>
      </c>
      <c r="L137" s="5" t="s">
        <v>540</v>
      </c>
      <c r="M137" s="5" t="s">
        <v>540</v>
      </c>
      <c r="N137" s="5" t="s">
        <v>540</v>
      </c>
      <c r="O137" s="5" t="s">
        <v>537</v>
      </c>
      <c r="P137" s="5" t="s">
        <v>87</v>
      </c>
      <c r="Q137" s="5" t="s">
        <v>545</v>
      </c>
      <c r="R137" s="5" t="s">
        <v>541</v>
      </c>
      <c r="S137" s="5" t="s">
        <v>541</v>
      </c>
      <c r="T137" s="5" t="s">
        <v>542</v>
      </c>
      <c r="U137" s="5" t="s">
        <v>542</v>
      </c>
      <c r="V137" s="5" t="s">
        <v>542</v>
      </c>
      <c r="W137" s="5" t="s">
        <v>542</v>
      </c>
      <c r="X137" s="31" t="s">
        <v>543</v>
      </c>
      <c r="Y137" s="5" t="s">
        <v>87</v>
      </c>
      <c r="Z137" s="5" t="s">
        <v>537</v>
      </c>
      <c r="AA137" s="5" t="s">
        <v>87</v>
      </c>
      <c r="AB137" s="5" t="s">
        <v>537</v>
      </c>
      <c r="AC137" s="30" t="s">
        <v>538</v>
      </c>
      <c r="AD137" s="5" t="s">
        <v>544</v>
      </c>
    </row>
    <row r="138" spans="1:30" ht="15" customHeight="1">
      <c r="A138" s="1" t="s">
        <v>358</v>
      </c>
      <c r="B138" s="2" t="s">
        <v>359</v>
      </c>
      <c r="C138" s="5" t="s">
        <v>537</v>
      </c>
      <c r="D138" s="5" t="s">
        <v>538</v>
      </c>
      <c r="E138" s="5" t="s">
        <v>538</v>
      </c>
      <c r="F138" s="5" t="s">
        <v>538</v>
      </c>
      <c r="G138" s="5" t="s">
        <v>538</v>
      </c>
      <c r="H138" s="5" t="s">
        <v>537</v>
      </c>
      <c r="I138" s="5" t="s">
        <v>87</v>
      </c>
      <c r="J138" s="5" t="s">
        <v>537</v>
      </c>
      <c r="K138" s="5" t="s">
        <v>537</v>
      </c>
      <c r="L138" s="5" t="s">
        <v>540</v>
      </c>
      <c r="M138" s="5" t="s">
        <v>540</v>
      </c>
      <c r="N138" s="5" t="s">
        <v>540</v>
      </c>
      <c r="O138" s="5" t="s">
        <v>537</v>
      </c>
      <c r="P138" s="5" t="s">
        <v>538</v>
      </c>
      <c r="Q138" s="5" t="s">
        <v>87</v>
      </c>
      <c r="R138" s="5" t="s">
        <v>541</v>
      </c>
      <c r="S138" s="5" t="s">
        <v>541</v>
      </c>
      <c r="T138" s="5" t="s">
        <v>542</v>
      </c>
      <c r="U138" s="5" t="s">
        <v>542</v>
      </c>
      <c r="V138" s="5" t="s">
        <v>542</v>
      </c>
      <c r="W138" s="5" t="s">
        <v>542</v>
      </c>
      <c r="X138" s="31" t="s">
        <v>543</v>
      </c>
      <c r="Y138" s="5" t="s">
        <v>87</v>
      </c>
      <c r="Z138" s="5" t="s">
        <v>537</v>
      </c>
      <c r="AA138" s="5" t="s">
        <v>537</v>
      </c>
      <c r="AB138" s="5" t="s">
        <v>537</v>
      </c>
      <c r="AC138" s="30" t="s">
        <v>538</v>
      </c>
      <c r="AD138" s="5" t="s">
        <v>544</v>
      </c>
    </row>
    <row r="139" spans="1:30" ht="15" customHeight="1">
      <c r="A139" s="1" t="s">
        <v>360</v>
      </c>
      <c r="B139" s="2" t="s">
        <v>361</v>
      </c>
      <c r="C139" s="5" t="s">
        <v>537</v>
      </c>
      <c r="D139" s="5" t="s">
        <v>538</v>
      </c>
      <c r="E139" s="5" t="s">
        <v>538</v>
      </c>
      <c r="F139" s="5" t="s">
        <v>538</v>
      </c>
      <c r="G139" s="5" t="s">
        <v>87</v>
      </c>
      <c r="H139" s="5" t="s">
        <v>537</v>
      </c>
      <c r="I139" s="5" t="s">
        <v>539</v>
      </c>
      <c r="J139" s="5" t="s">
        <v>537</v>
      </c>
      <c r="K139" s="5" t="s">
        <v>537</v>
      </c>
      <c r="L139" s="5" t="s">
        <v>540</v>
      </c>
      <c r="M139" s="5" t="s">
        <v>540</v>
      </c>
      <c r="N139" s="5" t="s">
        <v>540</v>
      </c>
      <c r="O139" s="5" t="s">
        <v>537</v>
      </c>
      <c r="P139" s="5" t="s">
        <v>538</v>
      </c>
      <c r="Q139" s="5" t="s">
        <v>545</v>
      </c>
      <c r="R139" s="5" t="s">
        <v>541</v>
      </c>
      <c r="S139" s="5" t="s">
        <v>541</v>
      </c>
      <c r="T139" s="5" t="s">
        <v>542</v>
      </c>
      <c r="U139" s="5" t="s">
        <v>542</v>
      </c>
      <c r="V139" s="5" t="s">
        <v>542</v>
      </c>
      <c r="W139" s="5" t="s">
        <v>542</v>
      </c>
      <c r="X139" s="31" t="s">
        <v>543</v>
      </c>
      <c r="Y139" s="5" t="s">
        <v>87</v>
      </c>
      <c r="Z139" s="5" t="s">
        <v>537</v>
      </c>
      <c r="AA139" s="5" t="s">
        <v>537</v>
      </c>
      <c r="AB139" s="5" t="s">
        <v>537</v>
      </c>
      <c r="AC139" s="30" t="s">
        <v>538</v>
      </c>
      <c r="AD139" s="5" t="s">
        <v>544</v>
      </c>
    </row>
    <row r="140" spans="1:30" ht="15" customHeight="1">
      <c r="A140" s="1" t="s">
        <v>362</v>
      </c>
      <c r="B140" s="2" t="s">
        <v>363</v>
      </c>
      <c r="C140" s="5" t="s">
        <v>537</v>
      </c>
      <c r="D140" s="5" t="s">
        <v>87</v>
      </c>
      <c r="E140" s="5" t="s">
        <v>538</v>
      </c>
      <c r="F140" s="5" t="s">
        <v>538</v>
      </c>
      <c r="G140" s="5" t="s">
        <v>538</v>
      </c>
      <c r="H140" s="5" t="s">
        <v>87</v>
      </c>
      <c r="I140" s="5" t="s">
        <v>539</v>
      </c>
      <c r="J140" s="5" t="s">
        <v>537</v>
      </c>
      <c r="K140" s="5" t="s">
        <v>537</v>
      </c>
      <c r="L140" s="5" t="s">
        <v>540</v>
      </c>
      <c r="M140" s="5" t="s">
        <v>540</v>
      </c>
      <c r="N140" s="5" t="s">
        <v>540</v>
      </c>
      <c r="O140" s="5" t="s">
        <v>537</v>
      </c>
      <c r="P140" s="5" t="s">
        <v>538</v>
      </c>
      <c r="Q140" s="5" t="s">
        <v>87</v>
      </c>
      <c r="R140" s="5" t="s">
        <v>541</v>
      </c>
      <c r="S140" s="5" t="s">
        <v>541</v>
      </c>
      <c r="T140" s="5" t="s">
        <v>542</v>
      </c>
      <c r="U140" s="5" t="s">
        <v>542</v>
      </c>
      <c r="V140" s="5" t="s">
        <v>542</v>
      </c>
      <c r="W140" s="5" t="s">
        <v>542</v>
      </c>
      <c r="X140" s="31" t="s">
        <v>543</v>
      </c>
      <c r="Y140" s="5" t="s">
        <v>87</v>
      </c>
      <c r="Z140" s="5" t="s">
        <v>537</v>
      </c>
      <c r="AA140" s="5" t="s">
        <v>537</v>
      </c>
      <c r="AB140" s="5" t="s">
        <v>537</v>
      </c>
      <c r="AC140" s="30" t="s">
        <v>538</v>
      </c>
      <c r="AD140" s="5" t="s">
        <v>544</v>
      </c>
    </row>
    <row r="141" spans="1:30" ht="15" customHeight="1">
      <c r="A141" s="1" t="s">
        <v>364</v>
      </c>
      <c r="B141" s="2" t="s">
        <v>365</v>
      </c>
      <c r="C141" s="5" t="s">
        <v>537</v>
      </c>
      <c r="D141" s="5" t="s">
        <v>538</v>
      </c>
      <c r="E141" s="5" t="s">
        <v>538</v>
      </c>
      <c r="F141" s="5" t="s">
        <v>538</v>
      </c>
      <c r="G141" s="5" t="s">
        <v>538</v>
      </c>
      <c r="H141" s="5" t="s">
        <v>537</v>
      </c>
      <c r="I141" s="5" t="s">
        <v>539</v>
      </c>
      <c r="J141" s="5" t="s">
        <v>87</v>
      </c>
      <c r="K141" s="5" t="s">
        <v>537</v>
      </c>
      <c r="L141" s="5" t="s">
        <v>540</v>
      </c>
      <c r="M141" s="5" t="s">
        <v>87</v>
      </c>
      <c r="N141" s="5" t="s">
        <v>540</v>
      </c>
      <c r="O141" s="5" t="s">
        <v>87</v>
      </c>
      <c r="P141" s="5" t="s">
        <v>87</v>
      </c>
      <c r="Q141" s="5" t="s">
        <v>545</v>
      </c>
      <c r="R141" s="5" t="s">
        <v>541</v>
      </c>
      <c r="S141" s="5" t="s">
        <v>541</v>
      </c>
      <c r="T141" s="5" t="s">
        <v>542</v>
      </c>
      <c r="U141" s="5" t="s">
        <v>542</v>
      </c>
      <c r="V141" s="5" t="s">
        <v>542</v>
      </c>
      <c r="W141" s="5" t="s">
        <v>542</v>
      </c>
      <c r="X141" s="31" t="s">
        <v>543</v>
      </c>
      <c r="Y141" s="5" t="s">
        <v>537</v>
      </c>
      <c r="Z141" s="5" t="s">
        <v>87</v>
      </c>
      <c r="AA141" s="5" t="s">
        <v>537</v>
      </c>
      <c r="AB141" s="5" t="s">
        <v>537</v>
      </c>
      <c r="AC141" s="30" t="s">
        <v>538</v>
      </c>
      <c r="AD141" s="5" t="s">
        <v>544</v>
      </c>
    </row>
    <row r="142" spans="1:30" ht="15" customHeight="1">
      <c r="A142" s="1" t="s">
        <v>366</v>
      </c>
      <c r="B142" s="2" t="s">
        <v>367</v>
      </c>
      <c r="C142" s="5" t="s">
        <v>537</v>
      </c>
      <c r="D142" s="5" t="s">
        <v>538</v>
      </c>
      <c r="E142" s="5" t="s">
        <v>538</v>
      </c>
      <c r="F142" s="5" t="s">
        <v>538</v>
      </c>
      <c r="G142" s="5" t="s">
        <v>87</v>
      </c>
      <c r="H142" s="5" t="s">
        <v>537</v>
      </c>
      <c r="I142" s="5" t="s">
        <v>539</v>
      </c>
      <c r="J142" s="5" t="s">
        <v>537</v>
      </c>
      <c r="K142" s="5" t="s">
        <v>537</v>
      </c>
      <c r="L142" s="5" t="s">
        <v>540</v>
      </c>
      <c r="M142" s="5" t="s">
        <v>540</v>
      </c>
      <c r="N142" s="5" t="s">
        <v>540</v>
      </c>
      <c r="O142" s="5" t="s">
        <v>87</v>
      </c>
      <c r="P142" s="5" t="s">
        <v>87</v>
      </c>
      <c r="Q142" s="5" t="s">
        <v>87</v>
      </c>
      <c r="R142" s="5"/>
      <c r="S142" s="5" t="s">
        <v>87</v>
      </c>
      <c r="T142" s="5" t="s">
        <v>542</v>
      </c>
      <c r="U142" s="5" t="s">
        <v>542</v>
      </c>
      <c r="V142" s="5" t="s">
        <v>542</v>
      </c>
      <c r="W142" s="5" t="s">
        <v>542</v>
      </c>
      <c r="X142" s="31" t="s">
        <v>543</v>
      </c>
      <c r="Y142" s="5" t="s">
        <v>537</v>
      </c>
      <c r="Z142" s="5" t="s">
        <v>87</v>
      </c>
      <c r="AA142" s="5" t="s">
        <v>87</v>
      </c>
      <c r="AB142" s="5" t="s">
        <v>537</v>
      </c>
      <c r="AC142" s="30" t="s">
        <v>538</v>
      </c>
      <c r="AD142" s="5" t="s">
        <v>544</v>
      </c>
    </row>
    <row r="143" spans="1:30" ht="15" customHeight="1">
      <c r="A143" s="1" t="s">
        <v>368</v>
      </c>
      <c r="B143" s="2" t="s">
        <v>369</v>
      </c>
      <c r="C143" s="5" t="s">
        <v>537</v>
      </c>
      <c r="D143" s="5" t="s">
        <v>538</v>
      </c>
      <c r="E143" s="5" t="s">
        <v>538</v>
      </c>
      <c r="F143" s="5" t="s">
        <v>538</v>
      </c>
      <c r="G143" s="5" t="s">
        <v>538</v>
      </c>
      <c r="H143" s="5" t="s">
        <v>537</v>
      </c>
      <c r="I143" s="5" t="s">
        <v>87</v>
      </c>
      <c r="J143" s="5" t="s">
        <v>537</v>
      </c>
      <c r="K143" s="5" t="s">
        <v>537</v>
      </c>
      <c r="L143" s="5" t="s">
        <v>540</v>
      </c>
      <c r="M143" s="5" t="s">
        <v>540</v>
      </c>
      <c r="N143" s="5" t="s">
        <v>87</v>
      </c>
      <c r="O143" s="5" t="s">
        <v>537</v>
      </c>
      <c r="P143" s="5" t="s">
        <v>538</v>
      </c>
      <c r="Q143" s="5" t="s">
        <v>87</v>
      </c>
      <c r="R143" s="5" t="s">
        <v>541</v>
      </c>
      <c r="S143" s="5" t="s">
        <v>541</v>
      </c>
      <c r="T143" s="5" t="s">
        <v>542</v>
      </c>
      <c r="U143" s="5" t="s">
        <v>542</v>
      </c>
      <c r="V143" s="5" t="s">
        <v>542</v>
      </c>
      <c r="W143" s="5" t="s">
        <v>542</v>
      </c>
      <c r="X143" s="31" t="s">
        <v>543</v>
      </c>
      <c r="Y143" s="5" t="s">
        <v>87</v>
      </c>
      <c r="Z143" s="5" t="s">
        <v>537</v>
      </c>
      <c r="AA143" s="5" t="s">
        <v>537</v>
      </c>
      <c r="AB143" s="5" t="s">
        <v>537</v>
      </c>
      <c r="AC143" s="30" t="s">
        <v>538</v>
      </c>
      <c r="AD143" s="5" t="s">
        <v>544</v>
      </c>
    </row>
    <row r="144" spans="1:30" ht="15" customHeight="1">
      <c r="A144" s="1" t="s">
        <v>370</v>
      </c>
      <c r="B144" s="2" t="s">
        <v>371</v>
      </c>
      <c r="C144" s="5" t="s">
        <v>537</v>
      </c>
      <c r="D144" s="5" t="s">
        <v>538</v>
      </c>
      <c r="E144" s="5" t="s">
        <v>538</v>
      </c>
      <c r="F144" s="5" t="s">
        <v>538</v>
      </c>
      <c r="G144" s="5" t="s">
        <v>538</v>
      </c>
      <c r="H144" s="5" t="s">
        <v>537</v>
      </c>
      <c r="I144" s="5" t="s">
        <v>87</v>
      </c>
      <c r="J144" s="5" t="s">
        <v>537</v>
      </c>
      <c r="K144" s="5" t="s">
        <v>537</v>
      </c>
      <c r="L144" s="5" t="s">
        <v>540</v>
      </c>
      <c r="M144" s="5" t="s">
        <v>540</v>
      </c>
      <c r="N144" s="5" t="s">
        <v>87</v>
      </c>
      <c r="O144" s="5" t="s">
        <v>537</v>
      </c>
      <c r="P144" s="5" t="s">
        <v>538</v>
      </c>
      <c r="Q144" s="5" t="s">
        <v>87</v>
      </c>
      <c r="R144" s="5" t="s">
        <v>541</v>
      </c>
      <c r="S144" s="5" t="s">
        <v>541</v>
      </c>
      <c r="T144" s="5" t="s">
        <v>542</v>
      </c>
      <c r="U144" s="5" t="s">
        <v>542</v>
      </c>
      <c r="V144" s="5" t="s">
        <v>542</v>
      </c>
      <c r="W144" s="5" t="s">
        <v>542</v>
      </c>
      <c r="X144" s="31" t="s">
        <v>543</v>
      </c>
      <c r="Y144" s="5" t="s">
        <v>87</v>
      </c>
      <c r="Z144" s="5" t="s">
        <v>537</v>
      </c>
      <c r="AA144" s="5" t="s">
        <v>537</v>
      </c>
      <c r="AB144" s="5" t="s">
        <v>537</v>
      </c>
      <c r="AC144" s="30" t="s">
        <v>538</v>
      </c>
      <c r="AD144" s="5" t="s">
        <v>544</v>
      </c>
    </row>
    <row r="145" spans="1:30" ht="15" customHeight="1">
      <c r="A145" s="1" t="s">
        <v>372</v>
      </c>
      <c r="B145" s="2" t="s">
        <v>373</v>
      </c>
      <c r="C145" s="5" t="s">
        <v>537</v>
      </c>
      <c r="D145" s="5" t="s">
        <v>538</v>
      </c>
      <c r="E145" s="5" t="s">
        <v>538</v>
      </c>
      <c r="F145" s="5" t="s">
        <v>538</v>
      </c>
      <c r="G145" s="5" t="s">
        <v>87</v>
      </c>
      <c r="H145" s="5" t="s">
        <v>87</v>
      </c>
      <c r="I145" s="5" t="s">
        <v>539</v>
      </c>
      <c r="J145" s="5" t="s">
        <v>87</v>
      </c>
      <c r="K145" s="5" t="s">
        <v>537</v>
      </c>
      <c r="L145" s="5" t="s">
        <v>87</v>
      </c>
      <c r="M145" s="5" t="s">
        <v>87</v>
      </c>
      <c r="N145" s="5" t="s">
        <v>87</v>
      </c>
      <c r="O145" s="5" t="s">
        <v>87</v>
      </c>
      <c r="P145" s="5" t="s">
        <v>87</v>
      </c>
      <c r="Q145" s="5" t="s">
        <v>87</v>
      </c>
      <c r="R145" s="5" t="s">
        <v>87</v>
      </c>
      <c r="S145" s="5" t="s">
        <v>87</v>
      </c>
      <c r="T145" s="5" t="s">
        <v>542</v>
      </c>
      <c r="U145" s="5" t="s">
        <v>542</v>
      </c>
      <c r="V145" s="5" t="s">
        <v>542</v>
      </c>
      <c r="W145" s="5" t="s">
        <v>542</v>
      </c>
      <c r="X145" s="31" t="s">
        <v>543</v>
      </c>
      <c r="Y145" s="5" t="s">
        <v>537</v>
      </c>
      <c r="Z145" s="5" t="s">
        <v>87</v>
      </c>
      <c r="AA145" s="5" t="s">
        <v>87</v>
      </c>
      <c r="AB145" s="5" t="s">
        <v>537</v>
      </c>
      <c r="AC145" s="30" t="s">
        <v>538</v>
      </c>
      <c r="AD145" s="5" t="s">
        <v>544</v>
      </c>
    </row>
    <row r="146" spans="1:30" ht="15" customHeight="1">
      <c r="A146" s="1" t="s">
        <v>374</v>
      </c>
      <c r="B146" s="2" t="s">
        <v>375</v>
      </c>
      <c r="C146" s="5" t="s">
        <v>537</v>
      </c>
      <c r="D146" s="5" t="s">
        <v>538</v>
      </c>
      <c r="E146" s="5" t="s">
        <v>538</v>
      </c>
      <c r="F146" s="5" t="s">
        <v>538</v>
      </c>
      <c r="G146" s="5" t="s">
        <v>87</v>
      </c>
      <c r="H146" s="5" t="s">
        <v>537</v>
      </c>
      <c r="I146" s="5" t="s">
        <v>539</v>
      </c>
      <c r="J146" s="5" t="s">
        <v>537</v>
      </c>
      <c r="K146" s="5" t="s">
        <v>537</v>
      </c>
      <c r="L146" s="5" t="s">
        <v>540</v>
      </c>
      <c r="M146" s="5" t="s">
        <v>87</v>
      </c>
      <c r="N146" s="5" t="s">
        <v>540</v>
      </c>
      <c r="O146" s="5" t="s">
        <v>537</v>
      </c>
      <c r="P146" s="5" t="s">
        <v>538</v>
      </c>
      <c r="Q146" s="5" t="s">
        <v>545</v>
      </c>
      <c r="R146" s="5" t="s">
        <v>541</v>
      </c>
      <c r="S146" s="5" t="s">
        <v>541</v>
      </c>
      <c r="T146" s="5" t="s">
        <v>542</v>
      </c>
      <c r="U146" s="5" t="s">
        <v>542</v>
      </c>
      <c r="V146" s="5" t="s">
        <v>542</v>
      </c>
      <c r="W146" s="5" t="s">
        <v>542</v>
      </c>
      <c r="X146" s="31" t="s">
        <v>543</v>
      </c>
      <c r="Y146" s="5" t="s">
        <v>537</v>
      </c>
      <c r="Z146" s="5" t="s">
        <v>537</v>
      </c>
      <c r="AA146" s="5" t="s">
        <v>537</v>
      </c>
      <c r="AB146" s="5" t="s">
        <v>537</v>
      </c>
      <c r="AC146" s="30" t="s">
        <v>538</v>
      </c>
      <c r="AD146" s="5" t="s">
        <v>544</v>
      </c>
    </row>
    <row r="147" spans="1:30" ht="15" customHeight="1">
      <c r="A147" s="1" t="s">
        <v>376</v>
      </c>
      <c r="B147" s="2" t="s">
        <v>377</v>
      </c>
      <c r="C147" s="5" t="s">
        <v>537</v>
      </c>
      <c r="D147" s="5" t="s">
        <v>538</v>
      </c>
      <c r="E147" s="5" t="s">
        <v>538</v>
      </c>
      <c r="F147" s="5" t="s">
        <v>538</v>
      </c>
      <c r="G147" s="5" t="s">
        <v>87</v>
      </c>
      <c r="H147" s="5" t="s">
        <v>537</v>
      </c>
      <c r="I147" s="5" t="s">
        <v>539</v>
      </c>
      <c r="J147" s="5" t="s">
        <v>537</v>
      </c>
      <c r="K147" s="5" t="s">
        <v>537</v>
      </c>
      <c r="L147" s="5" t="s">
        <v>87</v>
      </c>
      <c r="M147" s="5" t="s">
        <v>87</v>
      </c>
      <c r="N147" s="5" t="s">
        <v>540</v>
      </c>
      <c r="O147" s="5" t="s">
        <v>87</v>
      </c>
      <c r="P147" s="5" t="s">
        <v>538</v>
      </c>
      <c r="Q147" s="5" t="s">
        <v>545</v>
      </c>
      <c r="R147" s="5" t="s">
        <v>541</v>
      </c>
      <c r="S147" s="5" t="s">
        <v>541</v>
      </c>
      <c r="T147" s="5" t="s">
        <v>542</v>
      </c>
      <c r="U147" s="5" t="s">
        <v>542</v>
      </c>
      <c r="V147" s="5" t="s">
        <v>542</v>
      </c>
      <c r="W147" s="5" t="s">
        <v>542</v>
      </c>
      <c r="X147" s="31" t="s">
        <v>543</v>
      </c>
      <c r="Y147" s="5" t="s">
        <v>537</v>
      </c>
      <c r="Z147" s="5" t="s">
        <v>537</v>
      </c>
      <c r="AA147" s="5" t="s">
        <v>537</v>
      </c>
      <c r="AB147" s="5" t="s">
        <v>537</v>
      </c>
      <c r="AC147" s="30" t="s">
        <v>538</v>
      </c>
      <c r="AD147" s="5" t="s">
        <v>544</v>
      </c>
    </row>
    <row r="148" spans="1:30" ht="15" customHeight="1">
      <c r="A148" s="1" t="s">
        <v>378</v>
      </c>
      <c r="B148" s="2" t="s">
        <v>379</v>
      </c>
      <c r="C148" s="5" t="s">
        <v>537</v>
      </c>
      <c r="D148" s="5" t="s">
        <v>538</v>
      </c>
      <c r="E148" s="5" t="s">
        <v>538</v>
      </c>
      <c r="F148" s="5" t="s">
        <v>87</v>
      </c>
      <c r="G148" s="5" t="s">
        <v>538</v>
      </c>
      <c r="H148" s="5" t="s">
        <v>537</v>
      </c>
      <c r="I148" s="5" t="s">
        <v>539</v>
      </c>
      <c r="J148" s="5" t="s">
        <v>537</v>
      </c>
      <c r="K148" s="5" t="s">
        <v>537</v>
      </c>
      <c r="L148" s="5" t="s">
        <v>540</v>
      </c>
      <c r="M148" s="5" t="s">
        <v>540</v>
      </c>
      <c r="N148" s="5" t="s">
        <v>540</v>
      </c>
      <c r="O148" s="5" t="s">
        <v>537</v>
      </c>
      <c r="P148" s="5" t="s">
        <v>538</v>
      </c>
      <c r="Q148" s="5" t="s">
        <v>545</v>
      </c>
      <c r="R148" s="5" t="s">
        <v>541</v>
      </c>
      <c r="S148" s="5" t="s">
        <v>541</v>
      </c>
      <c r="T148" s="5" t="s">
        <v>542</v>
      </c>
      <c r="U148" s="5" t="s">
        <v>542</v>
      </c>
      <c r="V148" s="5" t="s">
        <v>542</v>
      </c>
      <c r="W148" s="5" t="s">
        <v>542</v>
      </c>
      <c r="X148" s="31" t="s">
        <v>543</v>
      </c>
      <c r="Y148" s="5" t="s">
        <v>537</v>
      </c>
      <c r="Z148" s="5" t="s">
        <v>537</v>
      </c>
      <c r="AA148" s="5" t="s">
        <v>537</v>
      </c>
      <c r="AB148" s="5" t="s">
        <v>537</v>
      </c>
      <c r="AC148" s="30" t="s">
        <v>538</v>
      </c>
      <c r="AD148" s="5" t="s">
        <v>544</v>
      </c>
    </row>
    <row r="149" spans="1:30" ht="15" customHeight="1">
      <c r="A149" s="1" t="s">
        <v>380</v>
      </c>
      <c r="B149" s="2" t="s">
        <v>381</v>
      </c>
      <c r="C149" s="5" t="s">
        <v>537</v>
      </c>
      <c r="D149" s="5" t="s">
        <v>538</v>
      </c>
      <c r="E149" s="5" t="s">
        <v>538</v>
      </c>
      <c r="F149" s="5" t="s">
        <v>538</v>
      </c>
      <c r="G149" s="5" t="s">
        <v>87</v>
      </c>
      <c r="H149" s="5" t="s">
        <v>537</v>
      </c>
      <c r="I149" s="5" t="s">
        <v>539</v>
      </c>
      <c r="J149" s="5" t="s">
        <v>537</v>
      </c>
      <c r="K149" s="5" t="s">
        <v>537</v>
      </c>
      <c r="L149" s="5" t="s">
        <v>87</v>
      </c>
      <c r="M149" s="5" t="s">
        <v>87</v>
      </c>
      <c r="N149" s="5" t="s">
        <v>540</v>
      </c>
      <c r="O149" s="5" t="s">
        <v>537</v>
      </c>
      <c r="P149" s="5" t="s">
        <v>538</v>
      </c>
      <c r="Q149" s="5" t="s">
        <v>545</v>
      </c>
      <c r="R149" s="5" t="s">
        <v>541</v>
      </c>
      <c r="S149" s="5" t="s">
        <v>541</v>
      </c>
      <c r="T149" s="5" t="s">
        <v>542</v>
      </c>
      <c r="U149" s="5" t="s">
        <v>542</v>
      </c>
      <c r="V149" s="5" t="s">
        <v>542</v>
      </c>
      <c r="W149" s="5" t="s">
        <v>542</v>
      </c>
      <c r="X149" s="31" t="s">
        <v>543</v>
      </c>
      <c r="Y149" s="5" t="s">
        <v>537</v>
      </c>
      <c r="Z149" s="5" t="s">
        <v>537</v>
      </c>
      <c r="AA149" s="5" t="s">
        <v>537</v>
      </c>
      <c r="AB149" s="5" t="s">
        <v>537</v>
      </c>
      <c r="AC149" s="30" t="s">
        <v>538</v>
      </c>
      <c r="AD149" s="5" t="s">
        <v>544</v>
      </c>
    </row>
    <row r="150" spans="1:30" ht="15" customHeight="1">
      <c r="A150" s="1" t="s">
        <v>382</v>
      </c>
      <c r="B150" s="2" t="s">
        <v>383</v>
      </c>
      <c r="C150" s="5" t="s">
        <v>537</v>
      </c>
      <c r="D150" s="5" t="s">
        <v>538</v>
      </c>
      <c r="E150" s="5" t="s">
        <v>538</v>
      </c>
      <c r="F150" s="5" t="s">
        <v>538</v>
      </c>
      <c r="G150" s="5" t="s">
        <v>538</v>
      </c>
      <c r="H150" s="5" t="s">
        <v>537</v>
      </c>
      <c r="I150" s="5" t="s">
        <v>87</v>
      </c>
      <c r="J150" s="5" t="s">
        <v>537</v>
      </c>
      <c r="K150" s="5" t="s">
        <v>537</v>
      </c>
      <c r="L150" s="5" t="s">
        <v>540</v>
      </c>
      <c r="M150" s="5" t="s">
        <v>540</v>
      </c>
      <c r="N150" s="5" t="s">
        <v>540</v>
      </c>
      <c r="O150" s="5" t="s">
        <v>87</v>
      </c>
      <c r="P150" s="5" t="s">
        <v>87</v>
      </c>
      <c r="Q150" s="5" t="s">
        <v>545</v>
      </c>
      <c r="R150" s="5" t="s">
        <v>541</v>
      </c>
      <c r="S150" s="5" t="s">
        <v>541</v>
      </c>
      <c r="T150" s="5" t="s">
        <v>542</v>
      </c>
      <c r="U150" s="5" t="s">
        <v>542</v>
      </c>
      <c r="V150" s="5" t="s">
        <v>542</v>
      </c>
      <c r="W150" s="5" t="s">
        <v>542</v>
      </c>
      <c r="X150" s="31" t="s">
        <v>543</v>
      </c>
      <c r="Y150" s="5" t="s">
        <v>87</v>
      </c>
      <c r="Z150" s="5" t="s">
        <v>537</v>
      </c>
      <c r="AA150" s="5" t="s">
        <v>537</v>
      </c>
      <c r="AB150" s="5" t="s">
        <v>537</v>
      </c>
      <c r="AC150" s="30" t="s">
        <v>538</v>
      </c>
      <c r="AD150" s="5" t="s">
        <v>544</v>
      </c>
    </row>
    <row r="151" spans="1:30" ht="15" customHeight="1">
      <c r="A151" s="1" t="s">
        <v>384</v>
      </c>
      <c r="B151" s="2" t="s">
        <v>385</v>
      </c>
      <c r="C151" s="5" t="s">
        <v>537</v>
      </c>
      <c r="D151" s="5" t="s">
        <v>538</v>
      </c>
      <c r="E151" s="5" t="s">
        <v>538</v>
      </c>
      <c r="F151" s="5" t="s">
        <v>538</v>
      </c>
      <c r="G151" s="5" t="s">
        <v>87</v>
      </c>
      <c r="H151" s="5" t="s">
        <v>537</v>
      </c>
      <c r="I151" s="5" t="s">
        <v>539</v>
      </c>
      <c r="J151" s="5" t="s">
        <v>537</v>
      </c>
      <c r="K151" s="5" t="s">
        <v>537</v>
      </c>
      <c r="L151" s="5" t="s">
        <v>87</v>
      </c>
      <c r="M151" s="5" t="s">
        <v>540</v>
      </c>
      <c r="N151" s="5" t="s">
        <v>540</v>
      </c>
      <c r="O151" s="5" t="s">
        <v>87</v>
      </c>
      <c r="P151" s="5" t="s">
        <v>87</v>
      </c>
      <c r="Q151" s="5" t="s">
        <v>87</v>
      </c>
      <c r="R151" s="5" t="s">
        <v>541</v>
      </c>
      <c r="S151" s="5" t="s">
        <v>541</v>
      </c>
      <c r="T151" s="5" t="s">
        <v>542</v>
      </c>
      <c r="U151" s="5" t="s">
        <v>542</v>
      </c>
      <c r="V151" s="5" t="s">
        <v>542</v>
      </c>
      <c r="W151" s="5" t="s">
        <v>542</v>
      </c>
      <c r="X151" s="31" t="s">
        <v>543</v>
      </c>
      <c r="Y151" s="5" t="s">
        <v>537</v>
      </c>
      <c r="Z151" s="5" t="s">
        <v>87</v>
      </c>
      <c r="AA151" s="5" t="s">
        <v>87</v>
      </c>
      <c r="AB151" s="5" t="s">
        <v>537</v>
      </c>
      <c r="AC151" s="30" t="s">
        <v>538</v>
      </c>
      <c r="AD151" s="5" t="s">
        <v>544</v>
      </c>
    </row>
    <row r="152" spans="1:30" ht="15" customHeight="1">
      <c r="A152" s="1" t="s">
        <v>386</v>
      </c>
      <c r="B152" s="2" t="s">
        <v>387</v>
      </c>
      <c r="C152" s="5" t="s">
        <v>537</v>
      </c>
      <c r="D152" s="5" t="s">
        <v>538</v>
      </c>
      <c r="E152" s="5" t="s">
        <v>538</v>
      </c>
      <c r="F152" s="5" t="s">
        <v>87</v>
      </c>
      <c r="G152" s="5" t="s">
        <v>538</v>
      </c>
      <c r="H152" s="5" t="s">
        <v>537</v>
      </c>
      <c r="I152" s="5" t="s">
        <v>539</v>
      </c>
      <c r="J152" s="5" t="s">
        <v>87</v>
      </c>
      <c r="K152" s="5" t="s">
        <v>537</v>
      </c>
      <c r="L152" s="5" t="s">
        <v>87</v>
      </c>
      <c r="M152" s="5" t="s">
        <v>87</v>
      </c>
      <c r="N152" s="5" t="s">
        <v>540</v>
      </c>
      <c r="O152" s="5" t="s">
        <v>537</v>
      </c>
      <c r="P152" s="5" t="s">
        <v>87</v>
      </c>
      <c r="Q152" s="5" t="s">
        <v>545</v>
      </c>
      <c r="R152" s="5" t="s">
        <v>541</v>
      </c>
      <c r="S152" s="5" t="s">
        <v>541</v>
      </c>
      <c r="T152" s="5" t="s">
        <v>542</v>
      </c>
      <c r="U152" s="5" t="s">
        <v>542</v>
      </c>
      <c r="V152" s="5" t="s">
        <v>542</v>
      </c>
      <c r="W152" s="5" t="s">
        <v>542</v>
      </c>
      <c r="X152" s="31" t="s">
        <v>543</v>
      </c>
      <c r="Y152" s="5" t="s">
        <v>537</v>
      </c>
      <c r="Z152" s="5" t="s">
        <v>537</v>
      </c>
      <c r="AA152" s="5" t="s">
        <v>537</v>
      </c>
      <c r="AB152" s="5" t="s">
        <v>537</v>
      </c>
      <c r="AC152" s="30" t="s">
        <v>538</v>
      </c>
      <c r="AD152" s="5" t="s">
        <v>544</v>
      </c>
    </row>
    <row r="153" spans="1:30" ht="15" customHeight="1">
      <c r="A153" s="1" t="s">
        <v>388</v>
      </c>
      <c r="B153" s="2" t="s">
        <v>389</v>
      </c>
      <c r="C153" s="5" t="s">
        <v>537</v>
      </c>
      <c r="D153" s="5" t="s">
        <v>538</v>
      </c>
      <c r="E153" s="5" t="s">
        <v>538</v>
      </c>
      <c r="F153" s="5" t="s">
        <v>538</v>
      </c>
      <c r="G153" s="5" t="s">
        <v>87</v>
      </c>
      <c r="H153" s="5" t="s">
        <v>537</v>
      </c>
      <c r="I153" s="5" t="s">
        <v>539</v>
      </c>
      <c r="J153" s="5" t="s">
        <v>537</v>
      </c>
      <c r="K153" s="5" t="s">
        <v>537</v>
      </c>
      <c r="L153" s="5" t="s">
        <v>540</v>
      </c>
      <c r="M153" s="5" t="s">
        <v>540</v>
      </c>
      <c r="N153" s="5" t="s">
        <v>87</v>
      </c>
      <c r="O153" s="5" t="s">
        <v>537</v>
      </c>
      <c r="P153" s="5" t="s">
        <v>538</v>
      </c>
      <c r="Q153" s="5" t="s">
        <v>545</v>
      </c>
      <c r="R153" s="5" t="s">
        <v>541</v>
      </c>
      <c r="S153" s="5" t="s">
        <v>541</v>
      </c>
      <c r="T153" s="5" t="s">
        <v>542</v>
      </c>
      <c r="U153" s="5" t="s">
        <v>542</v>
      </c>
      <c r="V153" s="5" t="s">
        <v>542</v>
      </c>
      <c r="W153" s="5" t="s">
        <v>542</v>
      </c>
      <c r="X153" s="31" t="s">
        <v>543</v>
      </c>
      <c r="Y153" s="5" t="s">
        <v>87</v>
      </c>
      <c r="Z153" s="5" t="s">
        <v>537</v>
      </c>
      <c r="AA153" s="5" t="s">
        <v>537</v>
      </c>
      <c r="AB153" s="5" t="s">
        <v>537</v>
      </c>
      <c r="AC153" s="30" t="s">
        <v>538</v>
      </c>
      <c r="AD153" s="5" t="s">
        <v>544</v>
      </c>
    </row>
    <row r="154" spans="1:30" ht="15" customHeight="1">
      <c r="A154" s="1" t="s">
        <v>390</v>
      </c>
      <c r="B154" s="2" t="s">
        <v>391</v>
      </c>
      <c r="C154" s="5" t="s">
        <v>537</v>
      </c>
      <c r="D154" s="5" t="s">
        <v>538</v>
      </c>
      <c r="E154" s="5" t="s">
        <v>538</v>
      </c>
      <c r="F154" s="5" t="s">
        <v>538</v>
      </c>
      <c r="G154" s="5" t="s">
        <v>538</v>
      </c>
      <c r="H154" s="5" t="s">
        <v>537</v>
      </c>
      <c r="I154" s="5" t="s">
        <v>87</v>
      </c>
      <c r="J154" s="5" t="s">
        <v>537</v>
      </c>
      <c r="K154" s="5" t="s">
        <v>537</v>
      </c>
      <c r="L154" s="5" t="s">
        <v>540</v>
      </c>
      <c r="M154" s="5" t="s">
        <v>540</v>
      </c>
      <c r="N154" s="5" t="s">
        <v>540</v>
      </c>
      <c r="O154" s="5" t="s">
        <v>87</v>
      </c>
      <c r="P154" s="5" t="s">
        <v>538</v>
      </c>
      <c r="Q154" s="5" t="s">
        <v>87</v>
      </c>
      <c r="R154" s="5" t="s">
        <v>541</v>
      </c>
      <c r="S154" s="5" t="s">
        <v>541</v>
      </c>
      <c r="T154" s="5" t="s">
        <v>542</v>
      </c>
      <c r="U154" s="5" t="s">
        <v>542</v>
      </c>
      <c r="V154" s="5" t="s">
        <v>542</v>
      </c>
      <c r="W154" s="5" t="s">
        <v>542</v>
      </c>
      <c r="X154" s="31" t="s">
        <v>543</v>
      </c>
      <c r="Y154" s="5" t="s">
        <v>87</v>
      </c>
      <c r="Z154" s="5" t="s">
        <v>87</v>
      </c>
      <c r="AA154" s="5" t="s">
        <v>537</v>
      </c>
      <c r="AB154" s="5" t="s">
        <v>537</v>
      </c>
      <c r="AC154" s="30" t="s">
        <v>538</v>
      </c>
      <c r="AD154" s="5" t="s">
        <v>544</v>
      </c>
    </row>
    <row r="155" spans="1:30" ht="15" customHeight="1">
      <c r="A155" s="1" t="s">
        <v>392</v>
      </c>
      <c r="B155" s="2" t="s">
        <v>393</v>
      </c>
      <c r="C155" s="5" t="s">
        <v>537</v>
      </c>
      <c r="D155" s="5" t="s">
        <v>538</v>
      </c>
      <c r="E155" s="5" t="s">
        <v>538</v>
      </c>
      <c r="F155" s="5" t="s">
        <v>538</v>
      </c>
      <c r="G155" s="5" t="s">
        <v>538</v>
      </c>
      <c r="H155" s="5" t="s">
        <v>537</v>
      </c>
      <c r="I155" s="5" t="s">
        <v>87</v>
      </c>
      <c r="J155" s="5" t="s">
        <v>537</v>
      </c>
      <c r="K155" s="5" t="s">
        <v>537</v>
      </c>
      <c r="L155" s="5" t="s">
        <v>540</v>
      </c>
      <c r="M155" s="5" t="s">
        <v>540</v>
      </c>
      <c r="N155" s="5" t="s">
        <v>87</v>
      </c>
      <c r="O155" s="5" t="s">
        <v>537</v>
      </c>
      <c r="P155" s="5" t="s">
        <v>538</v>
      </c>
      <c r="Q155" s="5" t="s">
        <v>87</v>
      </c>
      <c r="R155" s="5" t="s">
        <v>541</v>
      </c>
      <c r="S155" s="5" t="s">
        <v>541</v>
      </c>
      <c r="T155" s="5" t="s">
        <v>542</v>
      </c>
      <c r="U155" s="5" t="s">
        <v>542</v>
      </c>
      <c r="V155" s="5" t="s">
        <v>542</v>
      </c>
      <c r="W155" s="5" t="s">
        <v>542</v>
      </c>
      <c r="X155" s="31" t="s">
        <v>543</v>
      </c>
      <c r="Y155" s="5" t="s">
        <v>87</v>
      </c>
      <c r="Z155" s="5" t="s">
        <v>537</v>
      </c>
      <c r="AA155" s="5" t="s">
        <v>537</v>
      </c>
      <c r="AB155" s="5" t="s">
        <v>537</v>
      </c>
      <c r="AC155" s="30" t="s">
        <v>538</v>
      </c>
      <c r="AD155" s="5" t="s">
        <v>544</v>
      </c>
    </row>
    <row r="156" spans="1:30" ht="15" customHeight="1">
      <c r="A156" s="1" t="s">
        <v>394</v>
      </c>
      <c r="B156" s="2" t="s">
        <v>395</v>
      </c>
      <c r="C156" s="5" t="s">
        <v>537</v>
      </c>
      <c r="D156" s="5" t="s">
        <v>538</v>
      </c>
      <c r="E156" s="5" t="s">
        <v>538</v>
      </c>
      <c r="F156" s="5" t="s">
        <v>538</v>
      </c>
      <c r="G156" s="5" t="s">
        <v>538</v>
      </c>
      <c r="H156" s="5" t="s">
        <v>537</v>
      </c>
      <c r="I156" s="5" t="s">
        <v>539</v>
      </c>
      <c r="J156" s="5" t="s">
        <v>537</v>
      </c>
      <c r="K156" s="5" t="s">
        <v>537</v>
      </c>
      <c r="L156" s="5" t="s">
        <v>540</v>
      </c>
      <c r="M156" s="5" t="s">
        <v>540</v>
      </c>
      <c r="N156" s="5" t="s">
        <v>540</v>
      </c>
      <c r="O156" s="5" t="s">
        <v>537</v>
      </c>
      <c r="P156" s="5" t="s">
        <v>87</v>
      </c>
      <c r="Q156" s="5" t="s">
        <v>545</v>
      </c>
      <c r="R156" s="5" t="s">
        <v>541</v>
      </c>
      <c r="S156" s="5" t="s">
        <v>541</v>
      </c>
      <c r="T156" s="5" t="s">
        <v>542</v>
      </c>
      <c r="U156" s="5" t="s">
        <v>542</v>
      </c>
      <c r="V156" s="5" t="s">
        <v>542</v>
      </c>
      <c r="W156" s="5" t="s">
        <v>542</v>
      </c>
      <c r="X156" s="31" t="s">
        <v>543</v>
      </c>
      <c r="Y156" s="5" t="s">
        <v>537</v>
      </c>
      <c r="Z156" s="5" t="s">
        <v>537</v>
      </c>
      <c r="AA156" s="5" t="s">
        <v>537</v>
      </c>
      <c r="AB156" s="5" t="s">
        <v>537</v>
      </c>
      <c r="AC156" s="30" t="s">
        <v>538</v>
      </c>
      <c r="AD156" s="5" t="s">
        <v>544</v>
      </c>
    </row>
    <row r="157" spans="1:30" ht="15" customHeight="1">
      <c r="A157" s="1" t="s">
        <v>396</v>
      </c>
      <c r="B157" s="2" t="s">
        <v>397</v>
      </c>
      <c r="C157" s="5" t="s">
        <v>537</v>
      </c>
      <c r="D157" s="5" t="s">
        <v>538</v>
      </c>
      <c r="E157" s="5" t="s">
        <v>538</v>
      </c>
      <c r="F157" s="5" t="s">
        <v>538</v>
      </c>
      <c r="G157" s="5" t="s">
        <v>538</v>
      </c>
      <c r="H157" s="5" t="s">
        <v>537</v>
      </c>
      <c r="I157" s="5" t="s">
        <v>539</v>
      </c>
      <c r="J157" s="5" t="s">
        <v>537</v>
      </c>
      <c r="K157" s="5" t="s">
        <v>537</v>
      </c>
      <c r="L157" s="5" t="s">
        <v>540</v>
      </c>
      <c r="M157" s="5" t="s">
        <v>540</v>
      </c>
      <c r="N157" s="5" t="s">
        <v>87</v>
      </c>
      <c r="O157" s="5" t="s">
        <v>87</v>
      </c>
      <c r="P157" s="5" t="s">
        <v>87</v>
      </c>
      <c r="Q157" s="5" t="s">
        <v>87</v>
      </c>
      <c r="R157" s="5" t="s">
        <v>541</v>
      </c>
      <c r="S157" s="5" t="s">
        <v>541</v>
      </c>
      <c r="T157" s="5" t="s">
        <v>542</v>
      </c>
      <c r="U157" s="5" t="s">
        <v>542</v>
      </c>
      <c r="V157" s="5" t="s">
        <v>542</v>
      </c>
      <c r="W157" s="5" t="s">
        <v>542</v>
      </c>
      <c r="X157" s="31" t="s">
        <v>543</v>
      </c>
      <c r="Y157" s="5" t="s">
        <v>87</v>
      </c>
      <c r="Z157" s="5" t="s">
        <v>87</v>
      </c>
      <c r="AA157" s="5" t="s">
        <v>537</v>
      </c>
      <c r="AB157" s="5" t="s">
        <v>537</v>
      </c>
      <c r="AC157" s="30" t="s">
        <v>538</v>
      </c>
      <c r="AD157" s="5" t="s">
        <v>544</v>
      </c>
    </row>
    <row r="158" spans="1:30" ht="15" customHeight="1">
      <c r="A158" s="1" t="s">
        <v>398</v>
      </c>
      <c r="B158" s="2" t="s">
        <v>399</v>
      </c>
      <c r="C158" s="5" t="s">
        <v>537</v>
      </c>
      <c r="D158" s="5" t="s">
        <v>538</v>
      </c>
      <c r="E158" s="5" t="s">
        <v>538</v>
      </c>
      <c r="F158" s="5" t="s">
        <v>538</v>
      </c>
      <c r="G158" s="5" t="s">
        <v>538</v>
      </c>
      <c r="H158" s="5" t="s">
        <v>537</v>
      </c>
      <c r="I158" s="5" t="s">
        <v>539</v>
      </c>
      <c r="J158" s="5" t="s">
        <v>537</v>
      </c>
      <c r="K158" s="5" t="s">
        <v>537</v>
      </c>
      <c r="L158" s="5" t="s">
        <v>540</v>
      </c>
      <c r="M158" s="5" t="s">
        <v>540</v>
      </c>
      <c r="N158" s="5" t="s">
        <v>540</v>
      </c>
      <c r="O158" s="5" t="s">
        <v>537</v>
      </c>
      <c r="P158" s="5" t="s">
        <v>538</v>
      </c>
      <c r="Q158" s="5" t="s">
        <v>545</v>
      </c>
      <c r="R158" s="5" t="s">
        <v>541</v>
      </c>
      <c r="S158" s="5" t="s">
        <v>541</v>
      </c>
      <c r="T158" s="5" t="s">
        <v>542</v>
      </c>
      <c r="U158" s="5" t="s">
        <v>542</v>
      </c>
      <c r="V158" s="5" t="s">
        <v>542</v>
      </c>
      <c r="W158" s="5" t="s">
        <v>542</v>
      </c>
      <c r="X158" s="31" t="s">
        <v>543</v>
      </c>
      <c r="Y158" s="5" t="s">
        <v>87</v>
      </c>
      <c r="Z158" s="5" t="s">
        <v>537</v>
      </c>
      <c r="AA158" s="5" t="s">
        <v>537</v>
      </c>
      <c r="AB158" s="5" t="s">
        <v>537</v>
      </c>
      <c r="AC158" s="30" t="s">
        <v>538</v>
      </c>
      <c r="AD158" s="5" t="s">
        <v>544</v>
      </c>
    </row>
    <row r="159" spans="1:30" ht="15" customHeight="1">
      <c r="A159" s="1" t="s">
        <v>400</v>
      </c>
      <c r="B159" s="2" t="s">
        <v>401</v>
      </c>
      <c r="C159" s="5" t="s">
        <v>537</v>
      </c>
      <c r="D159" s="5" t="s">
        <v>538</v>
      </c>
      <c r="E159" s="5" t="s">
        <v>538</v>
      </c>
      <c r="F159" s="5" t="s">
        <v>538</v>
      </c>
      <c r="G159" s="5" t="s">
        <v>538</v>
      </c>
      <c r="H159" s="5" t="s">
        <v>537</v>
      </c>
      <c r="I159" s="5" t="s">
        <v>539</v>
      </c>
      <c r="J159" s="5" t="s">
        <v>537</v>
      </c>
      <c r="K159" s="5" t="s">
        <v>537</v>
      </c>
      <c r="L159" s="5" t="s">
        <v>540</v>
      </c>
      <c r="M159" s="5" t="s">
        <v>540</v>
      </c>
      <c r="N159" s="5" t="s">
        <v>540</v>
      </c>
      <c r="O159" s="5" t="s">
        <v>537</v>
      </c>
      <c r="P159" s="5" t="s">
        <v>538</v>
      </c>
      <c r="Q159" s="5" t="s">
        <v>545</v>
      </c>
      <c r="R159" s="5" t="s">
        <v>541</v>
      </c>
      <c r="S159" s="5" t="s">
        <v>541</v>
      </c>
      <c r="T159" s="5" t="s">
        <v>542</v>
      </c>
      <c r="U159" s="5" t="s">
        <v>542</v>
      </c>
      <c r="V159" s="5" t="s">
        <v>542</v>
      </c>
      <c r="W159" s="5" t="s">
        <v>542</v>
      </c>
      <c r="X159" s="31" t="s">
        <v>543</v>
      </c>
      <c r="Y159" s="5" t="s">
        <v>87</v>
      </c>
      <c r="Z159" s="5" t="s">
        <v>87</v>
      </c>
      <c r="AA159" s="5" t="s">
        <v>87</v>
      </c>
      <c r="AB159" s="5" t="s">
        <v>537</v>
      </c>
      <c r="AC159" s="30" t="s">
        <v>538</v>
      </c>
      <c r="AD159" s="5" t="s">
        <v>544</v>
      </c>
    </row>
    <row r="160" spans="1:30" ht="15" customHeight="1">
      <c r="A160" s="1" t="s">
        <v>402</v>
      </c>
      <c r="B160" s="2" t="s">
        <v>403</v>
      </c>
      <c r="C160" s="5" t="s">
        <v>537</v>
      </c>
      <c r="D160" s="5" t="s">
        <v>538</v>
      </c>
      <c r="E160" s="5" t="s">
        <v>538</v>
      </c>
      <c r="F160" s="5" t="s">
        <v>538</v>
      </c>
      <c r="G160" s="5" t="s">
        <v>538</v>
      </c>
      <c r="H160" s="5" t="s">
        <v>537</v>
      </c>
      <c r="I160" s="5" t="s">
        <v>539</v>
      </c>
      <c r="J160" s="5" t="s">
        <v>537</v>
      </c>
      <c r="K160" s="5" t="s">
        <v>537</v>
      </c>
      <c r="L160" s="5" t="s">
        <v>540</v>
      </c>
      <c r="M160" s="5" t="s">
        <v>540</v>
      </c>
      <c r="N160" s="5" t="s">
        <v>540</v>
      </c>
      <c r="O160" s="5" t="s">
        <v>87</v>
      </c>
      <c r="P160" s="5" t="s">
        <v>87</v>
      </c>
      <c r="Q160" s="5" t="s">
        <v>87</v>
      </c>
      <c r="R160" s="5" t="s">
        <v>541</v>
      </c>
      <c r="S160" s="5" t="s">
        <v>541</v>
      </c>
      <c r="T160" s="5" t="s">
        <v>542</v>
      </c>
      <c r="U160" s="5" t="s">
        <v>542</v>
      </c>
      <c r="V160" s="5" t="s">
        <v>542</v>
      </c>
      <c r="W160" s="5" t="s">
        <v>542</v>
      </c>
      <c r="X160" s="31" t="s">
        <v>543</v>
      </c>
      <c r="Y160" s="5" t="s">
        <v>87</v>
      </c>
      <c r="Z160" s="5" t="s">
        <v>537</v>
      </c>
      <c r="AA160" s="5" t="s">
        <v>87</v>
      </c>
      <c r="AB160" s="5" t="s">
        <v>537</v>
      </c>
      <c r="AC160" s="30" t="s">
        <v>538</v>
      </c>
      <c r="AD160" s="5" t="s">
        <v>544</v>
      </c>
    </row>
    <row r="161" spans="1:30" ht="15" customHeight="1">
      <c r="A161" s="1" t="s">
        <v>404</v>
      </c>
      <c r="B161" s="2" t="s">
        <v>405</v>
      </c>
      <c r="C161" s="5" t="s">
        <v>537</v>
      </c>
      <c r="D161" s="5" t="s">
        <v>538</v>
      </c>
      <c r="E161" s="5" t="s">
        <v>538</v>
      </c>
      <c r="F161" s="5" t="s">
        <v>538</v>
      </c>
      <c r="G161" s="5" t="s">
        <v>87</v>
      </c>
      <c r="H161" s="5" t="s">
        <v>537</v>
      </c>
      <c r="I161" s="5" t="s">
        <v>539</v>
      </c>
      <c r="J161" s="5" t="s">
        <v>537</v>
      </c>
      <c r="K161" s="5" t="s">
        <v>537</v>
      </c>
      <c r="L161" s="5" t="s">
        <v>87</v>
      </c>
      <c r="M161" s="5" t="s">
        <v>87</v>
      </c>
      <c r="N161" s="5" t="s">
        <v>540</v>
      </c>
      <c r="O161" s="5" t="s">
        <v>537</v>
      </c>
      <c r="P161" s="5" t="s">
        <v>538</v>
      </c>
      <c r="Q161" s="5" t="s">
        <v>545</v>
      </c>
      <c r="R161" s="5" t="s">
        <v>541</v>
      </c>
      <c r="S161" s="5" t="s">
        <v>541</v>
      </c>
      <c r="T161" s="5" t="s">
        <v>542</v>
      </c>
      <c r="U161" s="5" t="s">
        <v>542</v>
      </c>
      <c r="V161" s="5" t="s">
        <v>542</v>
      </c>
      <c r="W161" s="5" t="s">
        <v>542</v>
      </c>
      <c r="X161" s="31" t="s">
        <v>543</v>
      </c>
      <c r="Y161" s="5" t="s">
        <v>537</v>
      </c>
      <c r="Z161" s="5" t="s">
        <v>537</v>
      </c>
      <c r="AA161" s="5" t="s">
        <v>537</v>
      </c>
      <c r="AB161" s="5" t="s">
        <v>537</v>
      </c>
      <c r="AC161" s="30" t="s">
        <v>538</v>
      </c>
      <c r="AD161" s="5" t="s">
        <v>544</v>
      </c>
    </row>
    <row r="162" spans="1:30" ht="15" customHeight="1">
      <c r="A162" s="1" t="s">
        <v>406</v>
      </c>
      <c r="B162" s="2" t="s">
        <v>407</v>
      </c>
      <c r="C162" s="5" t="s">
        <v>537</v>
      </c>
      <c r="D162" s="5" t="s">
        <v>538</v>
      </c>
      <c r="E162" s="5" t="s">
        <v>538</v>
      </c>
      <c r="F162" s="5" t="s">
        <v>538</v>
      </c>
      <c r="G162" s="5" t="s">
        <v>538</v>
      </c>
      <c r="H162" s="5" t="s">
        <v>537</v>
      </c>
      <c r="I162" s="5" t="s">
        <v>539</v>
      </c>
      <c r="J162" s="5" t="s">
        <v>87</v>
      </c>
      <c r="K162" s="5" t="s">
        <v>537</v>
      </c>
      <c r="L162" s="5" t="s">
        <v>540</v>
      </c>
      <c r="M162" s="5" t="s">
        <v>540</v>
      </c>
      <c r="N162" s="5" t="s">
        <v>87</v>
      </c>
      <c r="O162" s="5" t="s">
        <v>87</v>
      </c>
      <c r="P162" s="5" t="s">
        <v>87</v>
      </c>
      <c r="Q162" s="5" t="s">
        <v>87</v>
      </c>
      <c r="R162" s="5" t="s">
        <v>541</v>
      </c>
      <c r="S162" s="5" t="s">
        <v>541</v>
      </c>
      <c r="T162" s="5" t="s">
        <v>542</v>
      </c>
      <c r="U162" s="5" t="s">
        <v>542</v>
      </c>
      <c r="V162" s="5" t="s">
        <v>542</v>
      </c>
      <c r="W162" s="5" t="s">
        <v>542</v>
      </c>
      <c r="X162" s="31" t="s">
        <v>543</v>
      </c>
      <c r="Y162" s="5" t="s">
        <v>537</v>
      </c>
      <c r="Z162" s="5" t="s">
        <v>537</v>
      </c>
      <c r="AA162" s="5" t="s">
        <v>537</v>
      </c>
      <c r="AB162" s="5" t="s">
        <v>537</v>
      </c>
      <c r="AC162" s="30" t="s">
        <v>538</v>
      </c>
      <c r="AD162" s="5" t="s">
        <v>544</v>
      </c>
    </row>
    <row r="163" spans="1:30" ht="15" customHeight="1">
      <c r="A163" s="1" t="s">
        <v>408</v>
      </c>
      <c r="B163" s="2" t="s">
        <v>409</v>
      </c>
      <c r="C163" s="5" t="s">
        <v>537</v>
      </c>
      <c r="D163" s="5" t="s">
        <v>538</v>
      </c>
      <c r="E163" s="5" t="s">
        <v>538</v>
      </c>
      <c r="F163" s="5" t="s">
        <v>538</v>
      </c>
      <c r="G163" s="5" t="s">
        <v>538</v>
      </c>
      <c r="H163" s="5" t="s">
        <v>537</v>
      </c>
      <c r="I163" s="5" t="s">
        <v>539</v>
      </c>
      <c r="J163" s="5" t="s">
        <v>537</v>
      </c>
      <c r="K163" s="5" t="s">
        <v>537</v>
      </c>
      <c r="L163" s="5" t="s">
        <v>540</v>
      </c>
      <c r="M163" s="5" t="s">
        <v>87</v>
      </c>
      <c r="N163" s="5" t="s">
        <v>540</v>
      </c>
      <c r="O163" s="5" t="s">
        <v>537</v>
      </c>
      <c r="P163" s="5" t="s">
        <v>538</v>
      </c>
      <c r="Q163" s="5" t="s">
        <v>545</v>
      </c>
      <c r="R163" s="5" t="s">
        <v>541</v>
      </c>
      <c r="S163" s="5" t="s">
        <v>541</v>
      </c>
      <c r="T163" s="5" t="s">
        <v>542</v>
      </c>
      <c r="U163" s="5" t="s">
        <v>542</v>
      </c>
      <c r="V163" s="5" t="s">
        <v>542</v>
      </c>
      <c r="W163" s="5" t="s">
        <v>542</v>
      </c>
      <c r="X163" s="31" t="s">
        <v>543</v>
      </c>
      <c r="Y163" s="5" t="s">
        <v>537</v>
      </c>
      <c r="Z163" s="5" t="s">
        <v>537</v>
      </c>
      <c r="AA163" s="5" t="s">
        <v>537</v>
      </c>
      <c r="AB163" s="5" t="s">
        <v>537</v>
      </c>
      <c r="AC163" s="30" t="s">
        <v>538</v>
      </c>
      <c r="AD163" s="5" t="s">
        <v>544</v>
      </c>
    </row>
    <row r="164" spans="1:30" ht="15" customHeight="1">
      <c r="A164" s="1" t="s">
        <v>410</v>
      </c>
      <c r="B164" s="2" t="s">
        <v>411</v>
      </c>
      <c r="C164" s="5" t="s">
        <v>537</v>
      </c>
      <c r="D164" s="5" t="s">
        <v>538</v>
      </c>
      <c r="E164" s="5" t="s">
        <v>538</v>
      </c>
      <c r="F164" s="5" t="s">
        <v>538</v>
      </c>
      <c r="G164" s="5" t="s">
        <v>538</v>
      </c>
      <c r="H164" s="5" t="s">
        <v>537</v>
      </c>
      <c r="I164" s="5" t="s">
        <v>539</v>
      </c>
      <c r="J164" s="5" t="s">
        <v>537</v>
      </c>
      <c r="K164" s="5" t="s">
        <v>537</v>
      </c>
      <c r="L164" s="5" t="s">
        <v>87</v>
      </c>
      <c r="M164" s="5" t="s">
        <v>87</v>
      </c>
      <c r="N164" s="5" t="s">
        <v>540</v>
      </c>
      <c r="O164" s="5" t="s">
        <v>537</v>
      </c>
      <c r="P164" s="5" t="s">
        <v>87</v>
      </c>
      <c r="Q164" s="5" t="s">
        <v>545</v>
      </c>
      <c r="R164" s="5" t="s">
        <v>541</v>
      </c>
      <c r="S164" s="5" t="s">
        <v>541</v>
      </c>
      <c r="T164" s="5" t="s">
        <v>542</v>
      </c>
      <c r="U164" s="5" t="s">
        <v>542</v>
      </c>
      <c r="V164" s="5" t="s">
        <v>542</v>
      </c>
      <c r="W164" s="5" t="s">
        <v>542</v>
      </c>
      <c r="X164" s="31" t="s">
        <v>543</v>
      </c>
      <c r="Y164" s="5" t="s">
        <v>537</v>
      </c>
      <c r="Z164" s="5" t="s">
        <v>537</v>
      </c>
      <c r="AA164" s="5" t="s">
        <v>537</v>
      </c>
      <c r="AB164" s="5" t="s">
        <v>537</v>
      </c>
      <c r="AC164" s="30" t="s">
        <v>538</v>
      </c>
      <c r="AD164" s="5" t="s">
        <v>544</v>
      </c>
    </row>
  </sheetData>
  <sheetProtection sheet="1" objects="1" scenarios="1"/>
  <autoFilter ref="A1:AD164" xr:uid="{16C580D9-F569-4EA8-AF18-460F02C6DBD2}"/>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CEF5E-5C96-442D-91C4-C405906DA9D4}">
  <dimension ref="A1:N164"/>
  <sheetViews>
    <sheetView workbookViewId="0"/>
  </sheetViews>
  <sheetFormatPr defaultColWidth="8.85546875" defaultRowHeight="15"/>
  <cols>
    <col min="2" max="2" width="9.42578125" customWidth="1"/>
    <col min="3" max="3" width="21" customWidth="1"/>
    <col min="4" max="4" width="27.140625" bestFit="1" customWidth="1"/>
    <col min="5" max="8" width="27.140625" customWidth="1"/>
    <col min="9" max="10" width="16.42578125" customWidth="1"/>
    <col min="11" max="11" width="28.85546875" customWidth="1"/>
    <col min="12" max="12" width="32.140625" customWidth="1"/>
    <col min="13" max="13" width="32" bestFit="1" customWidth="1"/>
  </cols>
  <sheetData>
    <row r="1" spans="1:14" s="3" customFormat="1" ht="13.5" customHeight="1">
      <c r="A1" s="140" t="s">
        <v>28</v>
      </c>
      <c r="B1" s="140" t="s">
        <v>546</v>
      </c>
      <c r="C1" s="140" t="s">
        <v>547</v>
      </c>
      <c r="D1" s="140" t="s">
        <v>29</v>
      </c>
      <c r="E1" s="140" t="s">
        <v>548</v>
      </c>
      <c r="F1" s="140" t="s">
        <v>549</v>
      </c>
      <c r="G1" s="140" t="s">
        <v>550</v>
      </c>
      <c r="H1" s="140" t="s">
        <v>551</v>
      </c>
      <c r="I1" s="141" t="s">
        <v>30</v>
      </c>
      <c r="J1" s="203" t="s">
        <v>552</v>
      </c>
      <c r="K1" s="204" t="s">
        <v>553</v>
      </c>
      <c r="L1" s="204" t="s">
        <v>554</v>
      </c>
      <c r="M1" s="140" t="s">
        <v>31</v>
      </c>
      <c r="N1" s="140" t="s">
        <v>28</v>
      </c>
    </row>
    <row r="2" spans="1:14">
      <c r="A2" s="46" t="str">
        <f t="shared" ref="A2:A54" si="0">N2</f>
        <v>AFG</v>
      </c>
      <c r="B2" s="46">
        <v>4</v>
      </c>
      <c r="C2" s="46" t="s">
        <v>555</v>
      </c>
      <c r="D2" s="46" t="s">
        <v>63</v>
      </c>
      <c r="E2" s="142" t="s">
        <v>556</v>
      </c>
      <c r="F2" s="142" t="s">
        <v>556</v>
      </c>
      <c r="G2" s="142" t="s">
        <v>87</v>
      </c>
      <c r="H2" s="46" t="s">
        <v>557</v>
      </c>
      <c r="I2" s="46" t="s">
        <v>64</v>
      </c>
      <c r="J2" s="205" t="s">
        <v>556</v>
      </c>
      <c r="K2" s="205" t="s">
        <v>558</v>
      </c>
      <c r="L2" s="205" t="s">
        <v>87</v>
      </c>
      <c r="M2" s="47" t="s">
        <v>65</v>
      </c>
      <c r="N2" s="48" t="s">
        <v>66</v>
      </c>
    </row>
    <row r="3" spans="1:14">
      <c r="A3" s="46" t="str">
        <f t="shared" si="0"/>
        <v>ALB</v>
      </c>
      <c r="B3" s="46">
        <v>8</v>
      </c>
      <c r="C3" s="46" t="s">
        <v>559</v>
      </c>
      <c r="D3" s="46" t="s">
        <v>67</v>
      </c>
      <c r="E3" s="142" t="s">
        <v>87</v>
      </c>
      <c r="F3" s="142" t="s">
        <v>87</v>
      </c>
      <c r="G3" s="142" t="s">
        <v>87</v>
      </c>
      <c r="H3" s="46" t="s">
        <v>560</v>
      </c>
      <c r="I3" s="46" t="s">
        <v>68</v>
      </c>
      <c r="J3" s="205" t="s">
        <v>556</v>
      </c>
      <c r="K3" s="205" t="s">
        <v>561</v>
      </c>
      <c r="L3" s="205" t="s">
        <v>562</v>
      </c>
      <c r="M3" s="47" t="s">
        <v>69</v>
      </c>
      <c r="N3" s="48" t="s">
        <v>70</v>
      </c>
    </row>
    <row r="4" spans="1:14">
      <c r="A4" s="46" t="str">
        <f t="shared" si="0"/>
        <v>DZA</v>
      </c>
      <c r="B4" s="46">
        <v>12</v>
      </c>
      <c r="C4" s="46" t="s">
        <v>563</v>
      </c>
      <c r="D4" s="46" t="s">
        <v>71</v>
      </c>
      <c r="E4" s="142" t="s">
        <v>87</v>
      </c>
      <c r="F4" s="142" t="s">
        <v>87</v>
      </c>
      <c r="G4" s="142" t="s">
        <v>87</v>
      </c>
      <c r="H4" s="46" t="s">
        <v>557</v>
      </c>
      <c r="I4" s="46" t="s">
        <v>72</v>
      </c>
      <c r="J4" s="205" t="s">
        <v>556</v>
      </c>
      <c r="K4" s="205" t="s">
        <v>564</v>
      </c>
      <c r="L4" s="205" t="s">
        <v>87</v>
      </c>
      <c r="M4" s="47" t="s">
        <v>73</v>
      </c>
      <c r="N4" s="48" t="s">
        <v>74</v>
      </c>
    </row>
    <row r="5" spans="1:14">
      <c r="A5" s="46" t="str">
        <f t="shared" si="0"/>
        <v>AGO</v>
      </c>
      <c r="B5" s="46">
        <v>24</v>
      </c>
      <c r="C5" s="46" t="s">
        <v>563</v>
      </c>
      <c r="D5" s="46" t="s">
        <v>75</v>
      </c>
      <c r="E5" s="142" t="s">
        <v>556</v>
      </c>
      <c r="F5" s="142" t="s">
        <v>87</v>
      </c>
      <c r="G5" s="142" t="s">
        <v>87</v>
      </c>
      <c r="H5" s="46" t="s">
        <v>557</v>
      </c>
      <c r="I5" s="46" t="s">
        <v>76</v>
      </c>
      <c r="J5" s="205" t="s">
        <v>556</v>
      </c>
      <c r="K5" s="205" t="s">
        <v>75</v>
      </c>
      <c r="L5" s="205" t="s">
        <v>565</v>
      </c>
      <c r="M5" s="47" t="s">
        <v>77</v>
      </c>
      <c r="N5" s="48" t="s">
        <v>78</v>
      </c>
    </row>
    <row r="6" spans="1:14">
      <c r="A6" s="46" t="str">
        <f t="shared" si="0"/>
        <v>ARG</v>
      </c>
      <c r="B6" s="46">
        <v>32</v>
      </c>
      <c r="C6" s="46" t="s">
        <v>566</v>
      </c>
      <c r="D6" s="46" t="s">
        <v>79</v>
      </c>
      <c r="E6" s="142" t="s">
        <v>87</v>
      </c>
      <c r="F6" s="142" t="s">
        <v>87</v>
      </c>
      <c r="G6" s="142" t="s">
        <v>87</v>
      </c>
      <c r="H6" s="46" t="s">
        <v>557</v>
      </c>
      <c r="I6" s="46" t="s">
        <v>80</v>
      </c>
      <c r="J6" s="205" t="s">
        <v>556</v>
      </c>
      <c r="K6" s="205" t="s">
        <v>567</v>
      </c>
      <c r="L6" s="205" t="s">
        <v>87</v>
      </c>
      <c r="M6" s="47" t="s">
        <v>81</v>
      </c>
      <c r="N6" s="48" t="s">
        <v>82</v>
      </c>
    </row>
    <row r="7" spans="1:14">
      <c r="A7" s="46" t="str">
        <f t="shared" si="0"/>
        <v>ARM</v>
      </c>
      <c r="B7" s="46">
        <v>51</v>
      </c>
      <c r="C7" s="46" t="s">
        <v>555</v>
      </c>
      <c r="D7" s="46" t="s">
        <v>83</v>
      </c>
      <c r="E7" s="142" t="s">
        <v>87</v>
      </c>
      <c r="F7" s="142" t="s">
        <v>556</v>
      </c>
      <c r="G7" s="142" t="s">
        <v>87</v>
      </c>
      <c r="H7" s="46" t="s">
        <v>557</v>
      </c>
      <c r="I7" s="46" t="s">
        <v>68</v>
      </c>
      <c r="J7" s="205" t="s">
        <v>556</v>
      </c>
      <c r="K7" s="205" t="s">
        <v>561</v>
      </c>
      <c r="L7" s="205" t="s">
        <v>562</v>
      </c>
      <c r="M7" s="47" t="s">
        <v>84</v>
      </c>
      <c r="N7" s="48" t="s">
        <v>85</v>
      </c>
    </row>
    <row r="8" spans="1:14">
      <c r="A8" s="46" t="str">
        <f t="shared" si="0"/>
        <v>AUS</v>
      </c>
      <c r="B8" s="46">
        <v>36</v>
      </c>
      <c r="C8" s="46" t="s">
        <v>568</v>
      </c>
      <c r="D8" s="46" t="s">
        <v>86</v>
      </c>
      <c r="E8" s="142" t="s">
        <v>87</v>
      </c>
      <c r="F8" s="142" t="s">
        <v>87</v>
      </c>
      <c r="G8" s="142" t="s">
        <v>87</v>
      </c>
      <c r="H8" s="46" t="s">
        <v>560</v>
      </c>
      <c r="I8" s="46" t="s">
        <v>87</v>
      </c>
      <c r="J8" s="205" t="s">
        <v>87</v>
      </c>
      <c r="K8" s="205" t="s">
        <v>569</v>
      </c>
      <c r="L8" s="205" t="s">
        <v>87</v>
      </c>
      <c r="M8" s="47" t="s">
        <v>88</v>
      </c>
      <c r="N8" s="48" t="s">
        <v>89</v>
      </c>
    </row>
    <row r="9" spans="1:14">
      <c r="A9" s="46" t="str">
        <f t="shared" si="0"/>
        <v>AUT</v>
      </c>
      <c r="B9" s="46">
        <v>40</v>
      </c>
      <c r="C9" s="46" t="s">
        <v>559</v>
      </c>
      <c r="D9" s="46" t="s">
        <v>90</v>
      </c>
      <c r="E9" s="142" t="s">
        <v>87</v>
      </c>
      <c r="F9" s="142" t="s">
        <v>87</v>
      </c>
      <c r="G9" s="142" t="s">
        <v>87</v>
      </c>
      <c r="H9" s="46" t="s">
        <v>560</v>
      </c>
      <c r="I9" s="46" t="s">
        <v>87</v>
      </c>
      <c r="J9" s="205" t="s">
        <v>87</v>
      </c>
      <c r="K9" s="205" t="s">
        <v>561</v>
      </c>
      <c r="L9" s="205" t="s">
        <v>90</v>
      </c>
      <c r="M9" s="47" t="s">
        <v>91</v>
      </c>
      <c r="N9" s="48" t="s">
        <v>92</v>
      </c>
    </row>
    <row r="10" spans="1:14">
      <c r="A10" s="46" t="str">
        <f t="shared" si="0"/>
        <v>AZE</v>
      </c>
      <c r="B10" s="46">
        <v>31</v>
      </c>
      <c r="C10" s="46" t="s">
        <v>555</v>
      </c>
      <c r="D10" s="46" t="s">
        <v>83</v>
      </c>
      <c r="E10" s="142" t="s">
        <v>87</v>
      </c>
      <c r="F10" s="142" t="s">
        <v>556</v>
      </c>
      <c r="G10" s="142" t="s">
        <v>87</v>
      </c>
      <c r="H10" s="46" t="s">
        <v>557</v>
      </c>
      <c r="I10" s="46" t="s">
        <v>68</v>
      </c>
      <c r="J10" s="205" t="s">
        <v>556</v>
      </c>
      <c r="K10" s="205" t="s">
        <v>561</v>
      </c>
      <c r="L10" s="205" t="s">
        <v>562</v>
      </c>
      <c r="M10" s="47" t="s">
        <v>93</v>
      </c>
      <c r="N10" s="48" t="s">
        <v>94</v>
      </c>
    </row>
    <row r="11" spans="1:14">
      <c r="A11" s="46" t="str">
        <f t="shared" si="0"/>
        <v>BHR</v>
      </c>
      <c r="B11" s="46">
        <v>48</v>
      </c>
      <c r="C11" s="46" t="s">
        <v>555</v>
      </c>
      <c r="D11" s="46" t="s">
        <v>83</v>
      </c>
      <c r="E11" s="142" t="s">
        <v>87</v>
      </c>
      <c r="F11" s="142" t="s">
        <v>87</v>
      </c>
      <c r="G11" s="142" t="s">
        <v>87</v>
      </c>
      <c r="H11" s="46" t="s">
        <v>557</v>
      </c>
      <c r="I11" s="46" t="s">
        <v>72</v>
      </c>
      <c r="J11" s="205" t="s">
        <v>556</v>
      </c>
      <c r="K11" s="205" t="s">
        <v>564</v>
      </c>
      <c r="L11" s="205" t="s">
        <v>87</v>
      </c>
      <c r="M11" s="47" t="s">
        <v>95</v>
      </c>
      <c r="N11" s="48" t="s">
        <v>96</v>
      </c>
    </row>
    <row r="12" spans="1:14">
      <c r="A12" s="46" t="str">
        <f t="shared" si="0"/>
        <v>BGD</v>
      </c>
      <c r="B12" s="46">
        <v>50</v>
      </c>
      <c r="C12" s="46" t="s">
        <v>555</v>
      </c>
      <c r="D12" s="46" t="s">
        <v>63</v>
      </c>
      <c r="E12" s="142" t="s">
        <v>556</v>
      </c>
      <c r="F12" s="142" t="s">
        <v>87</v>
      </c>
      <c r="G12" s="142" t="s">
        <v>87</v>
      </c>
      <c r="H12" s="46" t="s">
        <v>557</v>
      </c>
      <c r="I12" s="46" t="s">
        <v>64</v>
      </c>
      <c r="J12" s="205" t="s">
        <v>556</v>
      </c>
      <c r="K12" s="205" t="s">
        <v>558</v>
      </c>
      <c r="L12" s="205" t="s">
        <v>87</v>
      </c>
      <c r="M12" s="47" t="s">
        <v>97</v>
      </c>
      <c r="N12" s="48" t="s">
        <v>98</v>
      </c>
    </row>
    <row r="13" spans="1:14">
      <c r="A13" s="46" t="str">
        <f t="shared" si="0"/>
        <v>BLR</v>
      </c>
      <c r="B13" s="46">
        <v>112</v>
      </c>
      <c r="C13" s="46" t="s">
        <v>559</v>
      </c>
      <c r="D13" s="46" t="s">
        <v>99</v>
      </c>
      <c r="E13" s="142" t="s">
        <v>87</v>
      </c>
      <c r="F13" s="142" t="s">
        <v>87</v>
      </c>
      <c r="G13" s="142" t="s">
        <v>87</v>
      </c>
      <c r="H13" s="46" t="s">
        <v>560</v>
      </c>
      <c r="I13" s="46" t="s">
        <v>68</v>
      </c>
      <c r="J13" s="205" t="s">
        <v>556</v>
      </c>
      <c r="K13" s="205" t="s">
        <v>561</v>
      </c>
      <c r="L13" s="205" t="s">
        <v>562</v>
      </c>
      <c r="M13" s="47" t="s">
        <v>100</v>
      </c>
      <c r="N13" s="48" t="s">
        <v>101</v>
      </c>
    </row>
    <row r="14" spans="1:14">
      <c r="A14" s="46" t="str">
        <f t="shared" si="0"/>
        <v>BEL</v>
      </c>
      <c r="B14" s="46">
        <v>56</v>
      </c>
      <c r="C14" s="46" t="s">
        <v>559</v>
      </c>
      <c r="D14" s="46" t="s">
        <v>90</v>
      </c>
      <c r="E14" s="142" t="s">
        <v>87</v>
      </c>
      <c r="F14" s="142" t="s">
        <v>87</v>
      </c>
      <c r="G14" s="142" t="s">
        <v>87</v>
      </c>
      <c r="H14" s="46" t="s">
        <v>560</v>
      </c>
      <c r="I14" s="46" t="s">
        <v>87</v>
      </c>
      <c r="J14" s="205" t="s">
        <v>87</v>
      </c>
      <c r="K14" s="205" t="s">
        <v>561</v>
      </c>
      <c r="L14" s="205" t="s">
        <v>90</v>
      </c>
      <c r="M14" s="47" t="s">
        <v>102</v>
      </c>
      <c r="N14" s="48" t="s">
        <v>103</v>
      </c>
    </row>
    <row r="15" spans="1:14">
      <c r="A15" s="46" t="str">
        <f t="shared" si="0"/>
        <v>BLZ</v>
      </c>
      <c r="B15" s="46">
        <v>84</v>
      </c>
      <c r="C15" s="46" t="s">
        <v>566</v>
      </c>
      <c r="D15" s="46" t="s">
        <v>79</v>
      </c>
      <c r="E15" s="142" t="s">
        <v>87</v>
      </c>
      <c r="F15" s="142" t="s">
        <v>87</v>
      </c>
      <c r="G15" s="142" t="s">
        <v>556</v>
      </c>
      <c r="H15" s="46" t="s">
        <v>557</v>
      </c>
      <c r="I15" s="46" t="s">
        <v>80</v>
      </c>
      <c r="J15" s="205" t="s">
        <v>556</v>
      </c>
      <c r="K15" s="205" t="s">
        <v>567</v>
      </c>
      <c r="L15" s="205" t="s">
        <v>87</v>
      </c>
      <c r="M15" s="47" t="s">
        <v>104</v>
      </c>
      <c r="N15" s="48" t="s">
        <v>105</v>
      </c>
    </row>
    <row r="16" spans="1:14">
      <c r="A16" s="46" t="str">
        <f t="shared" si="0"/>
        <v>BEN</v>
      </c>
      <c r="B16" s="46">
        <v>204</v>
      </c>
      <c r="C16" s="46" t="s">
        <v>563</v>
      </c>
      <c r="D16" s="46" t="s">
        <v>75</v>
      </c>
      <c r="E16" s="142" t="s">
        <v>556</v>
      </c>
      <c r="F16" s="142" t="s">
        <v>87</v>
      </c>
      <c r="G16" s="142" t="s">
        <v>87</v>
      </c>
      <c r="H16" s="46" t="s">
        <v>557</v>
      </c>
      <c r="I16" s="46" t="s">
        <v>106</v>
      </c>
      <c r="J16" s="205" t="s">
        <v>556</v>
      </c>
      <c r="K16" s="205" t="s">
        <v>75</v>
      </c>
      <c r="L16" s="205" t="s">
        <v>570</v>
      </c>
      <c r="M16" s="47" t="s">
        <v>107</v>
      </c>
      <c r="N16" s="48" t="s">
        <v>108</v>
      </c>
    </row>
    <row r="17" spans="1:14">
      <c r="A17" s="46" t="str">
        <f t="shared" si="0"/>
        <v>BTN</v>
      </c>
      <c r="B17" s="46">
        <v>64</v>
      </c>
      <c r="C17" s="46" t="s">
        <v>555</v>
      </c>
      <c r="D17" s="46" t="s">
        <v>63</v>
      </c>
      <c r="E17" s="142" t="s">
        <v>556</v>
      </c>
      <c r="F17" s="142" t="s">
        <v>556</v>
      </c>
      <c r="G17" s="142" t="s">
        <v>87</v>
      </c>
      <c r="H17" s="46" t="s">
        <v>557</v>
      </c>
      <c r="I17" s="46" t="s">
        <v>64</v>
      </c>
      <c r="J17" s="205" t="s">
        <v>556</v>
      </c>
      <c r="K17" s="205" t="s">
        <v>558</v>
      </c>
      <c r="L17" s="205" t="s">
        <v>87</v>
      </c>
      <c r="M17" s="47" t="s">
        <v>109</v>
      </c>
      <c r="N17" s="48" t="s">
        <v>110</v>
      </c>
    </row>
    <row r="18" spans="1:14">
      <c r="A18" s="46" t="str">
        <f t="shared" si="0"/>
        <v>BOL</v>
      </c>
      <c r="B18" s="46">
        <v>68</v>
      </c>
      <c r="C18" s="46" t="s">
        <v>566</v>
      </c>
      <c r="D18" s="46" t="s">
        <v>79</v>
      </c>
      <c r="E18" s="142" t="s">
        <v>87</v>
      </c>
      <c r="F18" s="142" t="s">
        <v>556</v>
      </c>
      <c r="G18" s="142" t="s">
        <v>87</v>
      </c>
      <c r="H18" s="46" t="s">
        <v>557</v>
      </c>
      <c r="I18" s="46" t="s">
        <v>80</v>
      </c>
      <c r="J18" s="205" t="s">
        <v>556</v>
      </c>
      <c r="K18" s="205" t="s">
        <v>567</v>
      </c>
      <c r="L18" s="205" t="s">
        <v>87</v>
      </c>
      <c r="M18" s="47" t="s">
        <v>111</v>
      </c>
      <c r="N18" s="48" t="s">
        <v>112</v>
      </c>
    </row>
    <row r="19" spans="1:14">
      <c r="A19" s="46" t="str">
        <f t="shared" si="0"/>
        <v>BIH</v>
      </c>
      <c r="B19" s="46">
        <v>70</v>
      </c>
      <c r="C19" s="46" t="s">
        <v>559</v>
      </c>
      <c r="D19" s="46" t="s">
        <v>67</v>
      </c>
      <c r="E19" s="142" t="s">
        <v>87</v>
      </c>
      <c r="F19" s="142" t="s">
        <v>87</v>
      </c>
      <c r="G19" s="142" t="s">
        <v>87</v>
      </c>
      <c r="H19" s="46" t="s">
        <v>560</v>
      </c>
      <c r="I19" s="46" t="s">
        <v>68</v>
      </c>
      <c r="J19" s="205" t="s">
        <v>556</v>
      </c>
      <c r="K19" s="205" t="s">
        <v>561</v>
      </c>
      <c r="L19" s="205" t="s">
        <v>562</v>
      </c>
      <c r="M19" s="47" t="s">
        <v>113</v>
      </c>
      <c r="N19" s="48" t="s">
        <v>114</v>
      </c>
    </row>
    <row r="20" spans="1:14">
      <c r="A20" s="46" t="str">
        <f t="shared" si="0"/>
        <v>BWA</v>
      </c>
      <c r="B20" s="46">
        <v>72</v>
      </c>
      <c r="C20" s="46" t="s">
        <v>563</v>
      </c>
      <c r="D20" s="46" t="s">
        <v>75</v>
      </c>
      <c r="E20" s="142" t="s">
        <v>87</v>
      </c>
      <c r="F20" s="142" t="s">
        <v>556</v>
      </c>
      <c r="G20" s="142" t="s">
        <v>87</v>
      </c>
      <c r="H20" s="46" t="s">
        <v>557</v>
      </c>
      <c r="I20" s="46" t="s">
        <v>76</v>
      </c>
      <c r="J20" s="205" t="s">
        <v>556</v>
      </c>
      <c r="K20" s="205" t="s">
        <v>75</v>
      </c>
      <c r="L20" s="205" t="s">
        <v>565</v>
      </c>
      <c r="M20" s="47" t="s">
        <v>115</v>
      </c>
      <c r="N20" s="48" t="s">
        <v>116</v>
      </c>
    </row>
    <row r="21" spans="1:14">
      <c r="A21" s="46" t="str">
        <f t="shared" si="0"/>
        <v>BRA</v>
      </c>
      <c r="B21" s="46">
        <v>76</v>
      </c>
      <c r="C21" s="46" t="s">
        <v>566</v>
      </c>
      <c r="D21" s="46" t="s">
        <v>79</v>
      </c>
      <c r="E21" s="142" t="s">
        <v>87</v>
      </c>
      <c r="F21" s="142" t="s">
        <v>87</v>
      </c>
      <c r="G21" s="142" t="s">
        <v>87</v>
      </c>
      <c r="H21" s="46" t="s">
        <v>557</v>
      </c>
      <c r="I21" s="46" t="s">
        <v>80</v>
      </c>
      <c r="J21" s="205" t="s">
        <v>556</v>
      </c>
      <c r="K21" s="205" t="s">
        <v>567</v>
      </c>
      <c r="L21" s="205" t="s">
        <v>87</v>
      </c>
      <c r="M21" s="47" t="s">
        <v>117</v>
      </c>
      <c r="N21" s="48" t="s">
        <v>118</v>
      </c>
    </row>
    <row r="22" spans="1:14">
      <c r="A22" s="46" t="str">
        <f t="shared" si="0"/>
        <v>BRN</v>
      </c>
      <c r="B22" s="46">
        <v>96</v>
      </c>
      <c r="C22" s="46" t="s">
        <v>555</v>
      </c>
      <c r="D22" s="46" t="s">
        <v>119</v>
      </c>
      <c r="E22" s="142" t="s">
        <v>87</v>
      </c>
      <c r="F22" s="142" t="s">
        <v>87</v>
      </c>
      <c r="G22" s="142" t="s">
        <v>87</v>
      </c>
      <c r="H22" s="46" t="s">
        <v>557</v>
      </c>
      <c r="I22" s="46" t="s">
        <v>87</v>
      </c>
      <c r="J22" s="205" t="s">
        <v>87</v>
      </c>
      <c r="K22" s="205" t="s">
        <v>569</v>
      </c>
      <c r="L22" s="205" t="s">
        <v>87</v>
      </c>
      <c r="M22" s="47" t="s">
        <v>120</v>
      </c>
      <c r="N22" s="48" t="s">
        <v>121</v>
      </c>
    </row>
    <row r="23" spans="1:14">
      <c r="A23" s="46" t="str">
        <f t="shared" si="0"/>
        <v>BGR</v>
      </c>
      <c r="B23" s="46">
        <v>100</v>
      </c>
      <c r="C23" s="46" t="s">
        <v>559</v>
      </c>
      <c r="D23" s="46" t="s">
        <v>99</v>
      </c>
      <c r="E23" s="142" t="s">
        <v>87</v>
      </c>
      <c r="F23" s="142" t="s">
        <v>87</v>
      </c>
      <c r="G23" s="142" t="s">
        <v>87</v>
      </c>
      <c r="H23" s="46" t="s">
        <v>560</v>
      </c>
      <c r="I23" s="46" t="s">
        <v>68</v>
      </c>
      <c r="J23" s="205" t="s">
        <v>556</v>
      </c>
      <c r="K23" s="205" t="s">
        <v>561</v>
      </c>
      <c r="L23" s="205" t="s">
        <v>562</v>
      </c>
      <c r="M23" s="47" t="s">
        <v>122</v>
      </c>
      <c r="N23" s="48" t="s">
        <v>123</v>
      </c>
    </row>
    <row r="24" spans="1:14">
      <c r="A24" s="46" t="str">
        <f t="shared" si="0"/>
        <v>BFA</v>
      </c>
      <c r="B24" s="46">
        <v>854</v>
      </c>
      <c r="C24" s="46" t="s">
        <v>563</v>
      </c>
      <c r="D24" s="46" t="s">
        <v>75</v>
      </c>
      <c r="E24" s="142" t="s">
        <v>556</v>
      </c>
      <c r="F24" s="142" t="s">
        <v>556</v>
      </c>
      <c r="G24" s="142" t="s">
        <v>87</v>
      </c>
      <c r="H24" s="46" t="s">
        <v>557</v>
      </c>
      <c r="I24" s="46" t="s">
        <v>106</v>
      </c>
      <c r="J24" s="205" t="s">
        <v>556</v>
      </c>
      <c r="K24" s="205" t="s">
        <v>75</v>
      </c>
      <c r="L24" s="205" t="s">
        <v>570</v>
      </c>
      <c r="M24" s="47" t="s">
        <v>124</v>
      </c>
      <c r="N24" s="48" t="s">
        <v>125</v>
      </c>
    </row>
    <row r="25" spans="1:14">
      <c r="A25" s="46" t="str">
        <f t="shared" si="0"/>
        <v>BDI</v>
      </c>
      <c r="B25" s="46">
        <v>108</v>
      </c>
      <c r="C25" s="46" t="s">
        <v>563</v>
      </c>
      <c r="D25" s="46" t="s">
        <v>75</v>
      </c>
      <c r="E25" s="142" t="s">
        <v>556</v>
      </c>
      <c r="F25" s="142" t="s">
        <v>556</v>
      </c>
      <c r="G25" s="142" t="s">
        <v>87</v>
      </c>
      <c r="H25" s="46" t="s">
        <v>557</v>
      </c>
      <c r="I25" s="46" t="s">
        <v>76</v>
      </c>
      <c r="J25" s="205" t="s">
        <v>556</v>
      </c>
      <c r="K25" s="205" t="s">
        <v>75</v>
      </c>
      <c r="L25" s="205" t="s">
        <v>565</v>
      </c>
      <c r="M25" s="47" t="s">
        <v>126</v>
      </c>
      <c r="N25" s="48" t="s">
        <v>127</v>
      </c>
    </row>
    <row r="26" spans="1:14">
      <c r="A26" s="46" t="str">
        <f t="shared" si="0"/>
        <v>KHM</v>
      </c>
      <c r="B26" s="46">
        <v>116</v>
      </c>
      <c r="C26" s="46" t="s">
        <v>555</v>
      </c>
      <c r="D26" s="46" t="s">
        <v>119</v>
      </c>
      <c r="E26" s="142" t="s">
        <v>556</v>
      </c>
      <c r="F26" s="142" t="s">
        <v>87</v>
      </c>
      <c r="G26" s="142" t="s">
        <v>87</v>
      </c>
      <c r="H26" s="46" t="s">
        <v>557</v>
      </c>
      <c r="I26" s="46" t="s">
        <v>128</v>
      </c>
      <c r="J26" s="205" t="s">
        <v>556</v>
      </c>
      <c r="K26" s="205" t="s">
        <v>569</v>
      </c>
      <c r="L26" s="205" t="s">
        <v>87</v>
      </c>
      <c r="M26" s="47" t="s">
        <v>129</v>
      </c>
      <c r="N26" s="48" t="s">
        <v>130</v>
      </c>
    </row>
    <row r="27" spans="1:14">
      <c r="A27" s="46" t="str">
        <f t="shared" si="0"/>
        <v>CMR</v>
      </c>
      <c r="B27" s="46">
        <v>120</v>
      </c>
      <c r="C27" s="46" t="s">
        <v>563</v>
      </c>
      <c r="D27" s="46" t="s">
        <v>75</v>
      </c>
      <c r="E27" s="142" t="s">
        <v>87</v>
      </c>
      <c r="F27" s="142" t="s">
        <v>87</v>
      </c>
      <c r="G27" s="142" t="s">
        <v>87</v>
      </c>
      <c r="H27" s="46" t="s">
        <v>557</v>
      </c>
      <c r="I27" s="46" t="s">
        <v>106</v>
      </c>
      <c r="J27" s="205" t="s">
        <v>556</v>
      </c>
      <c r="K27" s="205" t="s">
        <v>75</v>
      </c>
      <c r="L27" s="205" t="s">
        <v>570</v>
      </c>
      <c r="M27" s="47" t="s">
        <v>131</v>
      </c>
      <c r="N27" s="48" t="s">
        <v>132</v>
      </c>
    </row>
    <row r="28" spans="1:14">
      <c r="A28" s="46" t="str">
        <f t="shared" si="0"/>
        <v>CAN</v>
      </c>
      <c r="B28" s="46">
        <v>124</v>
      </c>
      <c r="C28" s="46" t="s">
        <v>566</v>
      </c>
      <c r="D28" s="46" t="s">
        <v>133</v>
      </c>
      <c r="E28" s="142" t="s">
        <v>87</v>
      </c>
      <c r="F28" s="142" t="s">
        <v>87</v>
      </c>
      <c r="G28" s="142" t="s">
        <v>87</v>
      </c>
      <c r="H28" s="46" t="s">
        <v>560</v>
      </c>
      <c r="I28" s="46" t="s">
        <v>87</v>
      </c>
      <c r="J28" s="205" t="s">
        <v>87</v>
      </c>
      <c r="K28" s="205" t="s">
        <v>571</v>
      </c>
      <c r="L28" s="205" t="s">
        <v>87</v>
      </c>
      <c r="M28" s="47" t="s">
        <v>134</v>
      </c>
      <c r="N28" s="48" t="s">
        <v>135</v>
      </c>
    </row>
    <row r="29" spans="1:14">
      <c r="A29" s="46" t="str">
        <f t="shared" si="0"/>
        <v>CAF</v>
      </c>
      <c r="B29" s="46">
        <v>140</v>
      </c>
      <c r="C29" s="46" t="s">
        <v>563</v>
      </c>
      <c r="D29" s="46" t="s">
        <v>75</v>
      </c>
      <c r="E29" s="142" t="s">
        <v>556</v>
      </c>
      <c r="F29" s="142" t="s">
        <v>556</v>
      </c>
      <c r="G29" s="142" t="s">
        <v>87</v>
      </c>
      <c r="H29" s="46" t="s">
        <v>557</v>
      </c>
      <c r="I29" s="46" t="s">
        <v>106</v>
      </c>
      <c r="J29" s="205" t="s">
        <v>556</v>
      </c>
      <c r="K29" s="205" t="s">
        <v>75</v>
      </c>
      <c r="L29" s="205" t="s">
        <v>570</v>
      </c>
      <c r="M29" s="47" t="s">
        <v>136</v>
      </c>
      <c r="N29" s="48" t="s">
        <v>137</v>
      </c>
    </row>
    <row r="30" spans="1:14">
      <c r="A30" s="46" t="str">
        <f t="shared" si="0"/>
        <v>TCD</v>
      </c>
      <c r="B30" s="46">
        <v>148</v>
      </c>
      <c r="C30" s="46" t="s">
        <v>563</v>
      </c>
      <c r="D30" s="46" t="s">
        <v>75</v>
      </c>
      <c r="E30" s="142" t="s">
        <v>556</v>
      </c>
      <c r="F30" s="142" t="s">
        <v>556</v>
      </c>
      <c r="G30" s="142" t="s">
        <v>87</v>
      </c>
      <c r="H30" s="46" t="s">
        <v>557</v>
      </c>
      <c r="I30" s="46" t="s">
        <v>106</v>
      </c>
      <c r="J30" s="205" t="s">
        <v>556</v>
      </c>
      <c r="K30" s="205" t="s">
        <v>75</v>
      </c>
      <c r="L30" s="205" t="s">
        <v>570</v>
      </c>
      <c r="M30" s="47" t="s">
        <v>138</v>
      </c>
      <c r="N30" s="48" t="s">
        <v>139</v>
      </c>
    </row>
    <row r="31" spans="1:14">
      <c r="A31" s="46" t="str">
        <f t="shared" si="0"/>
        <v>CHL</v>
      </c>
      <c r="B31" s="46">
        <v>152</v>
      </c>
      <c r="C31" s="46" t="s">
        <v>566</v>
      </c>
      <c r="D31" s="46" t="s">
        <v>79</v>
      </c>
      <c r="E31" s="142" t="s">
        <v>87</v>
      </c>
      <c r="F31" s="142" t="s">
        <v>87</v>
      </c>
      <c r="G31" s="142" t="s">
        <v>87</v>
      </c>
      <c r="H31" s="46" t="s">
        <v>557</v>
      </c>
      <c r="I31" s="46" t="s">
        <v>80</v>
      </c>
      <c r="J31" s="205" t="s">
        <v>556</v>
      </c>
      <c r="K31" s="205" t="s">
        <v>567</v>
      </c>
      <c r="L31" s="205" t="s">
        <v>87</v>
      </c>
      <c r="M31" s="47" t="s">
        <v>140</v>
      </c>
      <c r="N31" s="48" t="s">
        <v>141</v>
      </c>
    </row>
    <row r="32" spans="1:14">
      <c r="A32" s="46" t="str">
        <f t="shared" si="0"/>
        <v>CHN</v>
      </c>
      <c r="B32" s="46">
        <v>156</v>
      </c>
      <c r="C32" s="46" t="s">
        <v>555</v>
      </c>
      <c r="D32" s="46" t="s">
        <v>142</v>
      </c>
      <c r="E32" s="142" t="s">
        <v>87</v>
      </c>
      <c r="F32" s="142" t="s">
        <v>87</v>
      </c>
      <c r="G32" s="142" t="s">
        <v>87</v>
      </c>
      <c r="H32" s="46" t="s">
        <v>557</v>
      </c>
      <c r="I32" s="46" t="s">
        <v>128</v>
      </c>
      <c r="J32" s="205" t="s">
        <v>556</v>
      </c>
      <c r="K32" s="205" t="s">
        <v>569</v>
      </c>
      <c r="L32" s="205" t="s">
        <v>87</v>
      </c>
      <c r="M32" s="47" t="s">
        <v>143</v>
      </c>
      <c r="N32" s="48" t="s">
        <v>144</v>
      </c>
    </row>
    <row r="33" spans="1:14">
      <c r="A33" s="46" t="str">
        <f t="shared" si="0"/>
        <v>COL</v>
      </c>
      <c r="B33" s="46">
        <v>170</v>
      </c>
      <c r="C33" s="46" t="s">
        <v>566</v>
      </c>
      <c r="D33" s="46" t="s">
        <v>79</v>
      </c>
      <c r="E33" s="142" t="s">
        <v>87</v>
      </c>
      <c r="F33" s="142" t="s">
        <v>87</v>
      </c>
      <c r="G33" s="142" t="s">
        <v>87</v>
      </c>
      <c r="H33" s="46" t="s">
        <v>557</v>
      </c>
      <c r="I33" s="46" t="s">
        <v>80</v>
      </c>
      <c r="J33" s="205" t="s">
        <v>556</v>
      </c>
      <c r="K33" s="205" t="s">
        <v>567</v>
      </c>
      <c r="L33" s="205" t="s">
        <v>87</v>
      </c>
      <c r="M33" s="47" t="s">
        <v>145</v>
      </c>
      <c r="N33" s="48" t="s">
        <v>146</v>
      </c>
    </row>
    <row r="34" spans="1:14">
      <c r="A34" s="46" t="str">
        <f t="shared" si="0"/>
        <v>COG</v>
      </c>
      <c r="B34" s="46">
        <v>178</v>
      </c>
      <c r="C34" s="46" t="s">
        <v>563</v>
      </c>
      <c r="D34" s="46" t="s">
        <v>75</v>
      </c>
      <c r="E34" s="142" t="s">
        <v>87</v>
      </c>
      <c r="F34" s="142" t="s">
        <v>87</v>
      </c>
      <c r="G34" s="142" t="s">
        <v>87</v>
      </c>
      <c r="H34" s="46" t="s">
        <v>557</v>
      </c>
      <c r="I34" s="46" t="s">
        <v>106</v>
      </c>
      <c r="J34" s="205" t="s">
        <v>556</v>
      </c>
      <c r="K34" s="205" t="s">
        <v>75</v>
      </c>
      <c r="L34" s="205" t="s">
        <v>570</v>
      </c>
      <c r="M34" s="47" t="s">
        <v>147</v>
      </c>
      <c r="N34" s="48" t="s">
        <v>148</v>
      </c>
    </row>
    <row r="35" spans="1:14">
      <c r="A35" s="46" t="str">
        <f t="shared" si="0"/>
        <v>CRI</v>
      </c>
      <c r="B35" s="46">
        <v>188</v>
      </c>
      <c r="C35" s="46" t="s">
        <v>566</v>
      </c>
      <c r="D35" s="46" t="s">
        <v>79</v>
      </c>
      <c r="E35" s="142" t="s">
        <v>87</v>
      </c>
      <c r="F35" s="142" t="s">
        <v>87</v>
      </c>
      <c r="G35" s="142" t="s">
        <v>87</v>
      </c>
      <c r="H35" s="46" t="s">
        <v>557</v>
      </c>
      <c r="I35" s="46" t="s">
        <v>80</v>
      </c>
      <c r="J35" s="205" t="s">
        <v>556</v>
      </c>
      <c r="K35" s="205" t="s">
        <v>567</v>
      </c>
      <c r="L35" s="205" t="s">
        <v>87</v>
      </c>
      <c r="M35" s="47" t="s">
        <v>149</v>
      </c>
      <c r="N35" s="48" t="s">
        <v>150</v>
      </c>
    </row>
    <row r="36" spans="1:14">
      <c r="A36" s="46" t="str">
        <f t="shared" si="0"/>
        <v>CIV</v>
      </c>
      <c r="B36" s="46">
        <v>384</v>
      </c>
      <c r="C36" s="46" t="s">
        <v>563</v>
      </c>
      <c r="D36" s="46" t="s">
        <v>75</v>
      </c>
      <c r="E36" s="142" t="s">
        <v>87</v>
      </c>
      <c r="F36" s="142" t="s">
        <v>87</v>
      </c>
      <c r="G36" s="142" t="s">
        <v>87</v>
      </c>
      <c r="H36" s="46" t="s">
        <v>557</v>
      </c>
      <c r="I36" s="46" t="s">
        <v>106</v>
      </c>
      <c r="J36" s="205" t="s">
        <v>556</v>
      </c>
      <c r="K36" s="205" t="s">
        <v>75</v>
      </c>
      <c r="L36" s="205" t="s">
        <v>570</v>
      </c>
      <c r="M36" s="47" t="s">
        <v>151</v>
      </c>
      <c r="N36" s="48" t="s">
        <v>152</v>
      </c>
    </row>
    <row r="37" spans="1:14">
      <c r="A37" s="46" t="str">
        <f t="shared" si="0"/>
        <v>HRV</v>
      </c>
      <c r="B37" s="46">
        <v>191</v>
      </c>
      <c r="C37" s="46" t="s">
        <v>559</v>
      </c>
      <c r="D37" s="46" t="s">
        <v>67</v>
      </c>
      <c r="E37" s="142" t="s">
        <v>87</v>
      </c>
      <c r="F37" s="142" t="s">
        <v>87</v>
      </c>
      <c r="G37" s="142" t="s">
        <v>87</v>
      </c>
      <c r="H37" s="46" t="s">
        <v>560</v>
      </c>
      <c r="I37" s="46" t="s">
        <v>68</v>
      </c>
      <c r="J37" s="205" t="s">
        <v>556</v>
      </c>
      <c r="K37" s="205" t="s">
        <v>561</v>
      </c>
      <c r="L37" s="205" t="s">
        <v>562</v>
      </c>
      <c r="M37" s="47" t="s">
        <v>153</v>
      </c>
      <c r="N37" s="48" t="s">
        <v>154</v>
      </c>
    </row>
    <row r="38" spans="1:14">
      <c r="A38" s="46" t="str">
        <f t="shared" si="0"/>
        <v>CUB</v>
      </c>
      <c r="B38" s="46">
        <v>192</v>
      </c>
      <c r="C38" s="46" t="s">
        <v>566</v>
      </c>
      <c r="D38" s="46" t="s">
        <v>79</v>
      </c>
      <c r="E38" s="142" t="s">
        <v>87</v>
      </c>
      <c r="F38" s="142" t="s">
        <v>87</v>
      </c>
      <c r="G38" s="142" t="s">
        <v>556</v>
      </c>
      <c r="H38" s="46" t="s">
        <v>557</v>
      </c>
      <c r="I38" s="46" t="s">
        <v>80</v>
      </c>
      <c r="J38" s="205" t="s">
        <v>556</v>
      </c>
      <c r="K38" s="205" t="s">
        <v>567</v>
      </c>
      <c r="L38" s="205" t="s">
        <v>87</v>
      </c>
      <c r="M38" s="47" t="s">
        <v>155</v>
      </c>
      <c r="N38" s="48" t="s">
        <v>156</v>
      </c>
    </row>
    <row r="39" spans="1:14">
      <c r="A39" s="46" t="str">
        <f t="shared" si="0"/>
        <v>CYP</v>
      </c>
      <c r="B39" s="46">
        <v>196</v>
      </c>
      <c r="C39" s="46" t="s">
        <v>555</v>
      </c>
      <c r="D39" s="46" t="s">
        <v>83</v>
      </c>
      <c r="E39" s="142" t="s">
        <v>87</v>
      </c>
      <c r="F39" s="142" t="s">
        <v>87</v>
      </c>
      <c r="G39" s="142" t="s">
        <v>87</v>
      </c>
      <c r="H39" s="46" t="s">
        <v>560</v>
      </c>
      <c r="I39" s="46" t="s">
        <v>87</v>
      </c>
      <c r="J39" s="205" t="s">
        <v>87</v>
      </c>
      <c r="K39" s="205" t="s">
        <v>561</v>
      </c>
      <c r="L39" s="205" t="s">
        <v>90</v>
      </c>
      <c r="M39" s="47" t="s">
        <v>157</v>
      </c>
      <c r="N39" s="48" t="s">
        <v>158</v>
      </c>
    </row>
    <row r="40" spans="1:14">
      <c r="A40" s="46" t="str">
        <f t="shared" si="0"/>
        <v>CZE</v>
      </c>
      <c r="B40" s="46">
        <v>203</v>
      </c>
      <c r="C40" s="46" t="s">
        <v>559</v>
      </c>
      <c r="D40" s="46" t="s">
        <v>99</v>
      </c>
      <c r="E40" s="142" t="s">
        <v>87</v>
      </c>
      <c r="F40" s="142" t="s">
        <v>87</v>
      </c>
      <c r="G40" s="142" t="s">
        <v>87</v>
      </c>
      <c r="H40" s="46" t="s">
        <v>560</v>
      </c>
      <c r="I40" s="46" t="s">
        <v>87</v>
      </c>
      <c r="J40" s="205" t="s">
        <v>87</v>
      </c>
      <c r="K40" s="205" t="s">
        <v>561</v>
      </c>
      <c r="L40" s="205" t="s">
        <v>90</v>
      </c>
      <c r="M40" s="47" t="s">
        <v>159</v>
      </c>
      <c r="N40" s="48" t="s">
        <v>160</v>
      </c>
    </row>
    <row r="41" spans="1:14">
      <c r="A41" s="46" t="str">
        <f t="shared" si="0"/>
        <v>PRK</v>
      </c>
      <c r="B41" s="46">
        <v>408</v>
      </c>
      <c r="C41" s="46" t="s">
        <v>555</v>
      </c>
      <c r="D41" s="46" t="s">
        <v>142</v>
      </c>
      <c r="E41" s="142" t="s">
        <v>87</v>
      </c>
      <c r="F41" s="142" t="s">
        <v>87</v>
      </c>
      <c r="G41" s="142" t="s">
        <v>87</v>
      </c>
      <c r="H41" s="46" t="s">
        <v>557</v>
      </c>
      <c r="I41" s="46" t="s">
        <v>128</v>
      </c>
      <c r="J41" s="205" t="s">
        <v>556</v>
      </c>
      <c r="K41" s="205" t="s">
        <v>569</v>
      </c>
      <c r="L41" s="205" t="s">
        <v>87</v>
      </c>
      <c r="M41" s="47" t="s">
        <v>161</v>
      </c>
      <c r="N41" s="48" t="s">
        <v>162</v>
      </c>
    </row>
    <row r="42" spans="1:14">
      <c r="A42" s="46" t="str">
        <f t="shared" si="0"/>
        <v>COD</v>
      </c>
      <c r="B42" s="46">
        <v>180</v>
      </c>
      <c r="C42" s="46" t="s">
        <v>563</v>
      </c>
      <c r="D42" s="46" t="s">
        <v>75</v>
      </c>
      <c r="E42" s="142" t="s">
        <v>556</v>
      </c>
      <c r="F42" s="142" t="s">
        <v>87</v>
      </c>
      <c r="G42" s="142" t="s">
        <v>87</v>
      </c>
      <c r="H42" s="46" t="s">
        <v>557</v>
      </c>
      <c r="I42" s="46" t="s">
        <v>106</v>
      </c>
      <c r="J42" s="205" t="s">
        <v>556</v>
      </c>
      <c r="K42" s="205" t="s">
        <v>75</v>
      </c>
      <c r="L42" s="205" t="s">
        <v>570</v>
      </c>
      <c r="M42" s="47" t="s">
        <v>163</v>
      </c>
      <c r="N42" s="48" t="s">
        <v>164</v>
      </c>
    </row>
    <row r="43" spans="1:14">
      <c r="A43" s="46" t="str">
        <f t="shared" si="0"/>
        <v>DNK</v>
      </c>
      <c r="B43" s="46">
        <v>208</v>
      </c>
      <c r="C43" s="46" t="s">
        <v>559</v>
      </c>
      <c r="D43" s="46" t="s">
        <v>165</v>
      </c>
      <c r="E43" s="142" t="s">
        <v>87</v>
      </c>
      <c r="F43" s="142" t="s">
        <v>87</v>
      </c>
      <c r="G43" s="142" t="s">
        <v>87</v>
      </c>
      <c r="H43" s="46" t="s">
        <v>560</v>
      </c>
      <c r="I43" s="46" t="s">
        <v>87</v>
      </c>
      <c r="J43" s="205" t="s">
        <v>87</v>
      </c>
      <c r="K43" s="205" t="s">
        <v>561</v>
      </c>
      <c r="L43" s="205" t="s">
        <v>90</v>
      </c>
      <c r="M43" s="47" t="s">
        <v>166</v>
      </c>
      <c r="N43" s="48" t="s">
        <v>167</v>
      </c>
    </row>
    <row r="44" spans="1:14">
      <c r="A44" s="46" t="str">
        <f t="shared" si="0"/>
        <v>DJI</v>
      </c>
      <c r="B44" s="46">
        <v>262</v>
      </c>
      <c r="C44" s="46" t="s">
        <v>563</v>
      </c>
      <c r="D44" s="46" t="s">
        <v>75</v>
      </c>
      <c r="E44" s="142" t="s">
        <v>556</v>
      </c>
      <c r="F44" s="142" t="s">
        <v>87</v>
      </c>
      <c r="G44" s="142" t="s">
        <v>87</v>
      </c>
      <c r="H44" s="46" t="s">
        <v>557</v>
      </c>
      <c r="I44" s="46" t="s">
        <v>72</v>
      </c>
      <c r="J44" s="205" t="s">
        <v>556</v>
      </c>
      <c r="K44" s="205" t="s">
        <v>75</v>
      </c>
      <c r="L44" s="205" t="s">
        <v>565</v>
      </c>
      <c r="M44" s="47" t="s">
        <v>168</v>
      </c>
      <c r="N44" s="48" t="s">
        <v>169</v>
      </c>
    </row>
    <row r="45" spans="1:14">
      <c r="A45" s="46" t="str">
        <f t="shared" si="0"/>
        <v>DOM</v>
      </c>
      <c r="B45" s="46">
        <v>214</v>
      </c>
      <c r="C45" s="46" t="s">
        <v>566</v>
      </c>
      <c r="D45" s="46" t="s">
        <v>79</v>
      </c>
      <c r="E45" s="142" t="s">
        <v>87</v>
      </c>
      <c r="F45" s="142" t="s">
        <v>87</v>
      </c>
      <c r="G45" s="142" t="s">
        <v>556</v>
      </c>
      <c r="H45" s="46" t="s">
        <v>557</v>
      </c>
      <c r="I45" s="46" t="s">
        <v>80</v>
      </c>
      <c r="J45" s="205" t="s">
        <v>556</v>
      </c>
      <c r="K45" s="205" t="s">
        <v>567</v>
      </c>
      <c r="L45" s="205" t="s">
        <v>87</v>
      </c>
      <c r="M45" s="47" t="s">
        <v>170</v>
      </c>
      <c r="N45" s="48" t="s">
        <v>171</v>
      </c>
    </row>
    <row r="46" spans="1:14">
      <c r="A46" s="46" t="str">
        <f t="shared" si="0"/>
        <v>ECU</v>
      </c>
      <c r="B46" s="46">
        <v>218</v>
      </c>
      <c r="C46" s="46" t="s">
        <v>566</v>
      </c>
      <c r="D46" s="46" t="s">
        <v>79</v>
      </c>
      <c r="E46" s="142" t="s">
        <v>87</v>
      </c>
      <c r="F46" s="142" t="s">
        <v>87</v>
      </c>
      <c r="G46" s="142" t="s">
        <v>87</v>
      </c>
      <c r="H46" s="46" t="s">
        <v>557</v>
      </c>
      <c r="I46" s="46" t="s">
        <v>80</v>
      </c>
      <c r="J46" s="205" t="s">
        <v>556</v>
      </c>
      <c r="K46" s="205" t="s">
        <v>567</v>
      </c>
      <c r="L46" s="205" t="s">
        <v>87</v>
      </c>
      <c r="M46" s="47" t="s">
        <v>172</v>
      </c>
      <c r="N46" s="48" t="s">
        <v>173</v>
      </c>
    </row>
    <row r="47" spans="1:14">
      <c r="A47" s="46" t="str">
        <f t="shared" si="0"/>
        <v>EGY</v>
      </c>
      <c r="B47" s="46">
        <v>818</v>
      </c>
      <c r="C47" s="46" t="s">
        <v>563</v>
      </c>
      <c r="D47" s="46" t="s">
        <v>71</v>
      </c>
      <c r="E47" s="142" t="s">
        <v>87</v>
      </c>
      <c r="F47" s="142" t="s">
        <v>87</v>
      </c>
      <c r="G47" s="142" t="s">
        <v>87</v>
      </c>
      <c r="H47" s="46" t="s">
        <v>557</v>
      </c>
      <c r="I47" s="46" t="s">
        <v>72</v>
      </c>
      <c r="J47" s="205" t="s">
        <v>556</v>
      </c>
      <c r="K47" s="205" t="s">
        <v>564</v>
      </c>
      <c r="L47" s="205" t="s">
        <v>87</v>
      </c>
      <c r="M47" s="47" t="s">
        <v>174</v>
      </c>
      <c r="N47" s="48" t="s">
        <v>175</v>
      </c>
    </row>
    <row r="48" spans="1:14">
      <c r="A48" s="46" t="str">
        <f t="shared" si="0"/>
        <v>SLV</v>
      </c>
      <c r="B48" s="46">
        <v>222</v>
      </c>
      <c r="C48" s="46" t="s">
        <v>566</v>
      </c>
      <c r="D48" s="46" t="s">
        <v>79</v>
      </c>
      <c r="E48" s="142" t="s">
        <v>87</v>
      </c>
      <c r="F48" s="142" t="s">
        <v>87</v>
      </c>
      <c r="G48" s="142" t="s">
        <v>87</v>
      </c>
      <c r="H48" s="46" t="s">
        <v>557</v>
      </c>
      <c r="I48" s="46" t="s">
        <v>80</v>
      </c>
      <c r="J48" s="205" t="s">
        <v>556</v>
      </c>
      <c r="K48" s="205" t="s">
        <v>567</v>
      </c>
      <c r="L48" s="205" t="s">
        <v>87</v>
      </c>
      <c r="M48" s="47" t="s">
        <v>176</v>
      </c>
      <c r="N48" s="48" t="s">
        <v>177</v>
      </c>
    </row>
    <row r="49" spans="1:14">
      <c r="A49" s="46" t="str">
        <f t="shared" si="0"/>
        <v>GNQ</v>
      </c>
      <c r="B49" s="46">
        <v>226</v>
      </c>
      <c r="C49" s="46" t="s">
        <v>563</v>
      </c>
      <c r="D49" s="46" t="s">
        <v>75</v>
      </c>
      <c r="E49" s="142" t="s">
        <v>87</v>
      </c>
      <c r="F49" s="142" t="s">
        <v>87</v>
      </c>
      <c r="G49" s="142" t="s">
        <v>87</v>
      </c>
      <c r="H49" s="46" t="s">
        <v>557</v>
      </c>
      <c r="I49" s="46" t="s">
        <v>106</v>
      </c>
      <c r="J49" s="205" t="s">
        <v>556</v>
      </c>
      <c r="K49" s="205" t="s">
        <v>75</v>
      </c>
      <c r="L49" s="205" t="s">
        <v>570</v>
      </c>
      <c r="M49" s="47" t="s">
        <v>178</v>
      </c>
      <c r="N49" s="48" t="s">
        <v>179</v>
      </c>
    </row>
    <row r="50" spans="1:14">
      <c r="A50" s="46" t="str">
        <f t="shared" si="0"/>
        <v>ERI</v>
      </c>
      <c r="B50" s="46">
        <v>232</v>
      </c>
      <c r="C50" s="46" t="s">
        <v>563</v>
      </c>
      <c r="D50" s="46" t="s">
        <v>75</v>
      </c>
      <c r="E50" s="142" t="s">
        <v>556</v>
      </c>
      <c r="F50" s="142" t="s">
        <v>87</v>
      </c>
      <c r="G50" s="142" t="s">
        <v>87</v>
      </c>
      <c r="H50" s="46" t="s">
        <v>557</v>
      </c>
      <c r="I50" s="46" t="s">
        <v>76</v>
      </c>
      <c r="J50" s="205" t="s">
        <v>556</v>
      </c>
      <c r="K50" s="205" t="s">
        <v>75</v>
      </c>
      <c r="L50" s="205" t="s">
        <v>565</v>
      </c>
      <c r="M50" s="47" t="s">
        <v>180</v>
      </c>
      <c r="N50" s="48" t="s">
        <v>181</v>
      </c>
    </row>
    <row r="51" spans="1:14">
      <c r="A51" s="46" t="str">
        <f t="shared" si="0"/>
        <v>EST</v>
      </c>
      <c r="B51" s="46">
        <v>233</v>
      </c>
      <c r="C51" s="46" t="s">
        <v>559</v>
      </c>
      <c r="D51" s="46" t="s">
        <v>165</v>
      </c>
      <c r="E51" s="142" t="s">
        <v>87</v>
      </c>
      <c r="F51" s="142" t="s">
        <v>87</v>
      </c>
      <c r="G51" s="142" t="s">
        <v>87</v>
      </c>
      <c r="H51" s="46" t="s">
        <v>560</v>
      </c>
      <c r="I51" s="46" t="s">
        <v>87</v>
      </c>
      <c r="J51" s="205" t="s">
        <v>87</v>
      </c>
      <c r="K51" s="205" t="s">
        <v>561</v>
      </c>
      <c r="L51" s="205" t="s">
        <v>90</v>
      </c>
      <c r="M51" s="47" t="s">
        <v>182</v>
      </c>
      <c r="N51" s="48" t="s">
        <v>183</v>
      </c>
    </row>
    <row r="52" spans="1:14">
      <c r="A52" s="46" t="str">
        <f t="shared" si="0"/>
        <v>SWZ</v>
      </c>
      <c r="B52" s="46">
        <v>748</v>
      </c>
      <c r="C52" s="46" t="s">
        <v>563</v>
      </c>
      <c r="D52" s="46" t="s">
        <v>75</v>
      </c>
      <c r="E52" s="142" t="s">
        <v>87</v>
      </c>
      <c r="F52" s="142" t="s">
        <v>556</v>
      </c>
      <c r="G52" s="142" t="s">
        <v>87</v>
      </c>
      <c r="H52" s="46" t="s">
        <v>557</v>
      </c>
      <c r="I52" s="46" t="s">
        <v>76</v>
      </c>
      <c r="J52" s="205" t="s">
        <v>556</v>
      </c>
      <c r="K52" s="205" t="s">
        <v>75</v>
      </c>
      <c r="L52" s="205" t="s">
        <v>565</v>
      </c>
      <c r="M52" s="47" t="s">
        <v>184</v>
      </c>
      <c r="N52" s="48" t="s">
        <v>185</v>
      </c>
    </row>
    <row r="53" spans="1:14">
      <c r="A53" s="46" t="str">
        <f t="shared" si="0"/>
        <v>ETH</v>
      </c>
      <c r="B53" s="46">
        <v>231</v>
      </c>
      <c r="C53" s="46" t="s">
        <v>563</v>
      </c>
      <c r="D53" s="46" t="s">
        <v>75</v>
      </c>
      <c r="E53" s="142" t="s">
        <v>556</v>
      </c>
      <c r="F53" s="142" t="s">
        <v>556</v>
      </c>
      <c r="G53" s="142" t="s">
        <v>87</v>
      </c>
      <c r="H53" s="46" t="s">
        <v>557</v>
      </c>
      <c r="I53" s="46" t="s">
        <v>76</v>
      </c>
      <c r="J53" s="205" t="s">
        <v>556</v>
      </c>
      <c r="K53" s="205" t="s">
        <v>75</v>
      </c>
      <c r="L53" s="205" t="s">
        <v>565</v>
      </c>
      <c r="M53" s="47" t="s">
        <v>186</v>
      </c>
      <c r="N53" s="48" t="s">
        <v>187</v>
      </c>
    </row>
    <row r="54" spans="1:14">
      <c r="A54" s="46" t="str">
        <f t="shared" si="0"/>
        <v>FIN</v>
      </c>
      <c r="B54" s="46">
        <v>246</v>
      </c>
      <c r="C54" s="46" t="s">
        <v>559</v>
      </c>
      <c r="D54" s="46" t="s">
        <v>165</v>
      </c>
      <c r="E54" s="142" t="s">
        <v>87</v>
      </c>
      <c r="F54" s="142" t="s">
        <v>87</v>
      </c>
      <c r="G54" s="142" t="s">
        <v>87</v>
      </c>
      <c r="H54" s="46" t="s">
        <v>560</v>
      </c>
      <c r="I54" s="46" t="s">
        <v>87</v>
      </c>
      <c r="J54" s="205" t="s">
        <v>87</v>
      </c>
      <c r="K54" s="205" t="s">
        <v>561</v>
      </c>
      <c r="L54" s="205" t="s">
        <v>90</v>
      </c>
      <c r="M54" s="47" t="s">
        <v>188</v>
      </c>
      <c r="N54" s="48" t="s">
        <v>189</v>
      </c>
    </row>
    <row r="55" spans="1:14">
      <c r="A55" s="46" t="str">
        <f t="shared" ref="A55:A107" si="1">N55</f>
        <v>FRA</v>
      </c>
      <c r="B55" s="46">
        <v>250</v>
      </c>
      <c r="C55" s="46" t="s">
        <v>559</v>
      </c>
      <c r="D55" s="46" t="s">
        <v>90</v>
      </c>
      <c r="E55" s="142" t="s">
        <v>87</v>
      </c>
      <c r="F55" s="142" t="s">
        <v>87</v>
      </c>
      <c r="G55" s="142" t="s">
        <v>87</v>
      </c>
      <c r="H55" s="46" t="s">
        <v>560</v>
      </c>
      <c r="I55" s="46" t="s">
        <v>87</v>
      </c>
      <c r="J55" s="205" t="s">
        <v>87</v>
      </c>
      <c r="K55" s="205" t="s">
        <v>561</v>
      </c>
      <c r="L55" s="205" t="s">
        <v>90</v>
      </c>
      <c r="M55" s="47" t="s">
        <v>190</v>
      </c>
      <c r="N55" s="48" t="s">
        <v>191</v>
      </c>
    </row>
    <row r="56" spans="1:14">
      <c r="A56" s="46" t="str">
        <f t="shared" si="1"/>
        <v>GAB</v>
      </c>
      <c r="B56" s="46">
        <v>266</v>
      </c>
      <c r="C56" s="46" t="s">
        <v>563</v>
      </c>
      <c r="D56" s="46" t="s">
        <v>75</v>
      </c>
      <c r="E56" s="142" t="s">
        <v>87</v>
      </c>
      <c r="F56" s="142" t="s">
        <v>87</v>
      </c>
      <c r="G56" s="142" t="s">
        <v>87</v>
      </c>
      <c r="H56" s="46" t="s">
        <v>557</v>
      </c>
      <c r="I56" s="46" t="s">
        <v>106</v>
      </c>
      <c r="J56" s="205" t="s">
        <v>556</v>
      </c>
      <c r="K56" s="205" t="s">
        <v>75</v>
      </c>
      <c r="L56" s="205" t="s">
        <v>570</v>
      </c>
      <c r="M56" s="47" t="s">
        <v>192</v>
      </c>
      <c r="N56" s="48" t="s">
        <v>193</v>
      </c>
    </row>
    <row r="57" spans="1:14">
      <c r="A57" s="46" t="str">
        <f t="shared" si="1"/>
        <v>GMB</v>
      </c>
      <c r="B57" s="46">
        <v>270</v>
      </c>
      <c r="C57" s="46" t="s">
        <v>563</v>
      </c>
      <c r="D57" s="46" t="s">
        <v>75</v>
      </c>
      <c r="E57" s="142" t="s">
        <v>556</v>
      </c>
      <c r="F57" s="142" t="s">
        <v>87</v>
      </c>
      <c r="G57" s="142" t="s">
        <v>87</v>
      </c>
      <c r="H57" s="46" t="s">
        <v>557</v>
      </c>
      <c r="I57" s="46" t="s">
        <v>106</v>
      </c>
      <c r="J57" s="205" t="s">
        <v>556</v>
      </c>
      <c r="K57" s="205" t="s">
        <v>75</v>
      </c>
      <c r="L57" s="205" t="s">
        <v>570</v>
      </c>
      <c r="M57" s="47" t="s">
        <v>194</v>
      </c>
      <c r="N57" s="48" t="s">
        <v>195</v>
      </c>
    </row>
    <row r="58" spans="1:14">
      <c r="A58" s="46" t="str">
        <f t="shared" si="1"/>
        <v>GEO</v>
      </c>
      <c r="B58" s="46">
        <v>268</v>
      </c>
      <c r="C58" s="46" t="s">
        <v>555</v>
      </c>
      <c r="D58" s="46" t="s">
        <v>83</v>
      </c>
      <c r="E58" s="142" t="s">
        <v>87</v>
      </c>
      <c r="F58" s="142" t="s">
        <v>87</v>
      </c>
      <c r="G58" s="142" t="s">
        <v>87</v>
      </c>
      <c r="H58" s="46" t="s">
        <v>557</v>
      </c>
      <c r="I58" s="46" t="s">
        <v>68</v>
      </c>
      <c r="J58" s="205" t="s">
        <v>556</v>
      </c>
      <c r="K58" s="205" t="s">
        <v>561</v>
      </c>
      <c r="L58" s="205" t="s">
        <v>562</v>
      </c>
      <c r="M58" s="47" t="s">
        <v>196</v>
      </c>
      <c r="N58" s="48" t="s">
        <v>197</v>
      </c>
    </row>
    <row r="59" spans="1:14">
      <c r="A59" s="46" t="str">
        <f t="shared" si="1"/>
        <v>DEU</v>
      </c>
      <c r="B59" s="46">
        <v>276</v>
      </c>
      <c r="C59" s="46" t="s">
        <v>559</v>
      </c>
      <c r="D59" s="46" t="s">
        <v>90</v>
      </c>
      <c r="E59" s="142" t="s">
        <v>87</v>
      </c>
      <c r="F59" s="142" t="s">
        <v>87</v>
      </c>
      <c r="G59" s="142" t="s">
        <v>87</v>
      </c>
      <c r="H59" s="46" t="s">
        <v>560</v>
      </c>
      <c r="I59" s="46" t="s">
        <v>87</v>
      </c>
      <c r="J59" s="205" t="s">
        <v>87</v>
      </c>
      <c r="K59" s="205" t="s">
        <v>561</v>
      </c>
      <c r="L59" s="205" t="s">
        <v>90</v>
      </c>
      <c r="M59" s="47" t="s">
        <v>198</v>
      </c>
      <c r="N59" s="48" t="s">
        <v>199</v>
      </c>
    </row>
    <row r="60" spans="1:14">
      <c r="A60" s="46" t="str">
        <f t="shared" si="1"/>
        <v>GHA</v>
      </c>
      <c r="B60" s="46">
        <v>288</v>
      </c>
      <c r="C60" s="46" t="s">
        <v>563</v>
      </c>
      <c r="D60" s="46" t="s">
        <v>75</v>
      </c>
      <c r="E60" s="142" t="s">
        <v>87</v>
      </c>
      <c r="F60" s="142" t="s">
        <v>87</v>
      </c>
      <c r="G60" s="142" t="s">
        <v>87</v>
      </c>
      <c r="H60" s="46" t="s">
        <v>557</v>
      </c>
      <c r="I60" s="46" t="s">
        <v>106</v>
      </c>
      <c r="J60" s="205" t="s">
        <v>556</v>
      </c>
      <c r="K60" s="205" t="s">
        <v>75</v>
      </c>
      <c r="L60" s="205" t="s">
        <v>570</v>
      </c>
      <c r="M60" s="47" t="s">
        <v>200</v>
      </c>
      <c r="N60" s="48" t="s">
        <v>201</v>
      </c>
    </row>
    <row r="61" spans="1:14">
      <c r="A61" s="46" t="str">
        <f t="shared" si="1"/>
        <v>GRC</v>
      </c>
      <c r="B61" s="46">
        <v>300</v>
      </c>
      <c r="C61" s="46" t="s">
        <v>559</v>
      </c>
      <c r="D61" s="46" t="s">
        <v>67</v>
      </c>
      <c r="E61" s="142" t="s">
        <v>87</v>
      </c>
      <c r="F61" s="142" t="s">
        <v>87</v>
      </c>
      <c r="G61" s="142" t="s">
        <v>87</v>
      </c>
      <c r="H61" s="46" t="s">
        <v>560</v>
      </c>
      <c r="I61" s="46" t="s">
        <v>87</v>
      </c>
      <c r="J61" s="205" t="s">
        <v>87</v>
      </c>
      <c r="K61" s="205" t="s">
        <v>561</v>
      </c>
      <c r="L61" s="205" t="s">
        <v>90</v>
      </c>
      <c r="M61" s="47" t="s">
        <v>202</v>
      </c>
      <c r="N61" s="48" t="s">
        <v>203</v>
      </c>
    </row>
    <row r="62" spans="1:14">
      <c r="A62" s="46" t="str">
        <f t="shared" si="1"/>
        <v>GTM</v>
      </c>
      <c r="B62" s="46">
        <v>320</v>
      </c>
      <c r="C62" s="46" t="s">
        <v>566</v>
      </c>
      <c r="D62" s="46" t="s">
        <v>79</v>
      </c>
      <c r="E62" s="142" t="s">
        <v>87</v>
      </c>
      <c r="F62" s="142" t="s">
        <v>87</v>
      </c>
      <c r="G62" s="142" t="s">
        <v>87</v>
      </c>
      <c r="H62" s="46" t="s">
        <v>557</v>
      </c>
      <c r="I62" s="46" t="s">
        <v>80</v>
      </c>
      <c r="J62" s="205" t="s">
        <v>556</v>
      </c>
      <c r="K62" s="205" t="s">
        <v>567</v>
      </c>
      <c r="L62" s="205" t="s">
        <v>87</v>
      </c>
      <c r="M62" s="47" t="s">
        <v>204</v>
      </c>
      <c r="N62" s="48" t="s">
        <v>205</v>
      </c>
    </row>
    <row r="63" spans="1:14">
      <c r="A63" s="46" t="str">
        <f t="shared" si="1"/>
        <v>GIN</v>
      </c>
      <c r="B63" s="46">
        <v>324</v>
      </c>
      <c r="C63" s="46" t="s">
        <v>563</v>
      </c>
      <c r="D63" s="46" t="s">
        <v>75</v>
      </c>
      <c r="E63" s="142" t="s">
        <v>556</v>
      </c>
      <c r="F63" s="142" t="s">
        <v>87</v>
      </c>
      <c r="G63" s="142" t="s">
        <v>87</v>
      </c>
      <c r="H63" s="46" t="s">
        <v>557</v>
      </c>
      <c r="I63" s="46" t="s">
        <v>106</v>
      </c>
      <c r="J63" s="205" t="s">
        <v>556</v>
      </c>
      <c r="K63" s="205" t="s">
        <v>75</v>
      </c>
      <c r="L63" s="205" t="s">
        <v>570</v>
      </c>
      <c r="M63" s="47" t="s">
        <v>206</v>
      </c>
      <c r="N63" s="48" t="s">
        <v>207</v>
      </c>
    </row>
    <row r="64" spans="1:14">
      <c r="A64" s="46" t="str">
        <f t="shared" si="1"/>
        <v>GNB</v>
      </c>
      <c r="B64" s="46">
        <v>624</v>
      </c>
      <c r="C64" s="46" t="s">
        <v>563</v>
      </c>
      <c r="D64" s="46" t="s">
        <v>75</v>
      </c>
      <c r="E64" s="142" t="s">
        <v>556</v>
      </c>
      <c r="F64" s="142" t="s">
        <v>87</v>
      </c>
      <c r="G64" s="142" t="s">
        <v>556</v>
      </c>
      <c r="H64" s="46" t="s">
        <v>557</v>
      </c>
      <c r="I64" s="46" t="s">
        <v>106</v>
      </c>
      <c r="J64" s="205" t="s">
        <v>556</v>
      </c>
      <c r="K64" s="205" t="s">
        <v>75</v>
      </c>
      <c r="L64" s="205" t="s">
        <v>570</v>
      </c>
      <c r="M64" s="47" t="s">
        <v>208</v>
      </c>
      <c r="N64" s="48" t="s">
        <v>209</v>
      </c>
    </row>
    <row r="65" spans="1:14">
      <c r="A65" s="46" t="str">
        <f t="shared" si="1"/>
        <v>GUY</v>
      </c>
      <c r="B65" s="46">
        <v>328</v>
      </c>
      <c r="C65" s="46" t="s">
        <v>566</v>
      </c>
      <c r="D65" s="46" t="s">
        <v>79</v>
      </c>
      <c r="E65" s="142" t="s">
        <v>87</v>
      </c>
      <c r="F65" s="142" t="s">
        <v>87</v>
      </c>
      <c r="G65" s="142" t="s">
        <v>556</v>
      </c>
      <c r="H65" s="46" t="s">
        <v>557</v>
      </c>
      <c r="I65" s="46" t="s">
        <v>80</v>
      </c>
      <c r="J65" s="205" t="s">
        <v>556</v>
      </c>
      <c r="K65" s="205" t="s">
        <v>567</v>
      </c>
      <c r="L65" s="205" t="s">
        <v>87</v>
      </c>
      <c r="M65" s="47" t="s">
        <v>210</v>
      </c>
      <c r="N65" s="48" t="s">
        <v>211</v>
      </c>
    </row>
    <row r="66" spans="1:14">
      <c r="A66" s="46" t="str">
        <f t="shared" si="1"/>
        <v>HTI</v>
      </c>
      <c r="B66" s="46">
        <v>332</v>
      </c>
      <c r="C66" s="46" t="s">
        <v>566</v>
      </c>
      <c r="D66" s="46" t="s">
        <v>79</v>
      </c>
      <c r="E66" s="142" t="s">
        <v>556</v>
      </c>
      <c r="F66" s="142" t="s">
        <v>87</v>
      </c>
      <c r="G66" s="142" t="s">
        <v>556</v>
      </c>
      <c r="H66" s="46" t="s">
        <v>557</v>
      </c>
      <c r="I66" s="46" t="s">
        <v>80</v>
      </c>
      <c r="J66" s="205" t="s">
        <v>556</v>
      </c>
      <c r="K66" s="205" t="s">
        <v>567</v>
      </c>
      <c r="L66" s="205" t="s">
        <v>87</v>
      </c>
      <c r="M66" s="47" t="s">
        <v>212</v>
      </c>
      <c r="N66" s="48" t="s">
        <v>213</v>
      </c>
    </row>
    <row r="67" spans="1:14">
      <c r="A67" s="46" t="str">
        <f t="shared" si="1"/>
        <v>HND</v>
      </c>
      <c r="B67" s="46">
        <v>340</v>
      </c>
      <c r="C67" s="46" t="s">
        <v>566</v>
      </c>
      <c r="D67" s="46" t="s">
        <v>79</v>
      </c>
      <c r="E67" s="142" t="s">
        <v>87</v>
      </c>
      <c r="F67" s="142" t="s">
        <v>87</v>
      </c>
      <c r="G67" s="142" t="s">
        <v>87</v>
      </c>
      <c r="H67" s="46" t="s">
        <v>557</v>
      </c>
      <c r="I67" s="46" t="s">
        <v>80</v>
      </c>
      <c r="J67" s="205" t="s">
        <v>556</v>
      </c>
      <c r="K67" s="205" t="s">
        <v>567</v>
      </c>
      <c r="L67" s="205" t="s">
        <v>87</v>
      </c>
      <c r="M67" s="47" t="s">
        <v>214</v>
      </c>
      <c r="N67" s="48" t="s">
        <v>215</v>
      </c>
    </row>
    <row r="68" spans="1:14">
      <c r="A68" s="46" t="str">
        <f t="shared" si="1"/>
        <v>HUN</v>
      </c>
      <c r="B68" s="46">
        <v>348</v>
      </c>
      <c r="C68" s="46" t="s">
        <v>559</v>
      </c>
      <c r="D68" s="46" t="s">
        <v>99</v>
      </c>
      <c r="E68" s="142" t="s">
        <v>87</v>
      </c>
      <c r="F68" s="142" t="s">
        <v>87</v>
      </c>
      <c r="G68" s="142" t="s">
        <v>87</v>
      </c>
      <c r="H68" s="46" t="s">
        <v>560</v>
      </c>
      <c r="I68" s="46" t="s">
        <v>87</v>
      </c>
      <c r="J68" s="205" t="s">
        <v>87</v>
      </c>
      <c r="K68" s="205" t="s">
        <v>561</v>
      </c>
      <c r="L68" s="205" t="s">
        <v>90</v>
      </c>
      <c r="M68" s="47" t="s">
        <v>216</v>
      </c>
      <c r="N68" s="48" t="s">
        <v>217</v>
      </c>
    </row>
    <row r="69" spans="1:14">
      <c r="A69" s="46" t="str">
        <f t="shared" si="1"/>
        <v>ISL</v>
      </c>
      <c r="B69" s="46">
        <v>352</v>
      </c>
      <c r="C69" s="46" t="s">
        <v>559</v>
      </c>
      <c r="D69" s="46" t="s">
        <v>165</v>
      </c>
      <c r="E69" s="142" t="s">
        <v>87</v>
      </c>
      <c r="F69" s="142" t="s">
        <v>87</v>
      </c>
      <c r="G69" s="142" t="s">
        <v>87</v>
      </c>
      <c r="H69" s="46" t="s">
        <v>560</v>
      </c>
      <c r="I69" s="46" t="s">
        <v>87</v>
      </c>
      <c r="J69" s="205" t="s">
        <v>87</v>
      </c>
      <c r="K69" s="205" t="s">
        <v>561</v>
      </c>
      <c r="L69" s="205" t="s">
        <v>90</v>
      </c>
      <c r="M69" s="47" t="s">
        <v>218</v>
      </c>
      <c r="N69" s="48" t="s">
        <v>219</v>
      </c>
    </row>
    <row r="70" spans="1:14">
      <c r="A70" s="46" t="str">
        <f t="shared" si="1"/>
        <v>IND</v>
      </c>
      <c r="B70" s="46">
        <v>356</v>
      </c>
      <c r="C70" s="46" t="s">
        <v>555</v>
      </c>
      <c r="D70" s="46" t="s">
        <v>63</v>
      </c>
      <c r="E70" s="142" t="s">
        <v>87</v>
      </c>
      <c r="F70" s="142" t="s">
        <v>87</v>
      </c>
      <c r="G70" s="142" t="s">
        <v>87</v>
      </c>
      <c r="H70" s="46" t="s">
        <v>557</v>
      </c>
      <c r="I70" s="46" t="s">
        <v>64</v>
      </c>
      <c r="J70" s="205" t="s">
        <v>556</v>
      </c>
      <c r="K70" s="205" t="s">
        <v>558</v>
      </c>
      <c r="L70" s="205" t="s">
        <v>87</v>
      </c>
      <c r="M70" s="47" t="s">
        <v>220</v>
      </c>
      <c r="N70" s="48" t="s">
        <v>221</v>
      </c>
    </row>
    <row r="71" spans="1:14">
      <c r="A71" s="46" t="str">
        <f t="shared" si="1"/>
        <v>IDN</v>
      </c>
      <c r="B71" s="46">
        <v>360</v>
      </c>
      <c r="C71" s="46" t="s">
        <v>555</v>
      </c>
      <c r="D71" s="46" t="s">
        <v>119</v>
      </c>
      <c r="E71" s="142" t="s">
        <v>87</v>
      </c>
      <c r="F71" s="142" t="s">
        <v>87</v>
      </c>
      <c r="G71" s="142" t="s">
        <v>87</v>
      </c>
      <c r="H71" s="46" t="s">
        <v>557</v>
      </c>
      <c r="I71" s="46" t="s">
        <v>128</v>
      </c>
      <c r="J71" s="205" t="s">
        <v>556</v>
      </c>
      <c r="K71" s="205" t="s">
        <v>569</v>
      </c>
      <c r="L71" s="205" t="s">
        <v>87</v>
      </c>
      <c r="M71" s="47" t="s">
        <v>222</v>
      </c>
      <c r="N71" s="48" t="s">
        <v>223</v>
      </c>
    </row>
    <row r="72" spans="1:14">
      <c r="A72" s="46" t="str">
        <f t="shared" si="1"/>
        <v>IRN</v>
      </c>
      <c r="B72" s="46">
        <v>364</v>
      </c>
      <c r="C72" s="46" t="s">
        <v>555</v>
      </c>
      <c r="D72" s="46" t="s">
        <v>63</v>
      </c>
      <c r="E72" s="142" t="s">
        <v>87</v>
      </c>
      <c r="F72" s="142" t="s">
        <v>87</v>
      </c>
      <c r="G72" s="142" t="s">
        <v>87</v>
      </c>
      <c r="H72" s="46" t="s">
        <v>557</v>
      </c>
      <c r="I72" s="46" t="s">
        <v>72</v>
      </c>
      <c r="J72" s="205" t="s">
        <v>556</v>
      </c>
      <c r="K72" s="205" t="s">
        <v>564</v>
      </c>
      <c r="L72" s="205" t="s">
        <v>87</v>
      </c>
      <c r="M72" s="47" t="s">
        <v>224</v>
      </c>
      <c r="N72" s="48" t="s">
        <v>225</v>
      </c>
    </row>
    <row r="73" spans="1:14">
      <c r="A73" s="46" t="str">
        <f t="shared" si="1"/>
        <v>IRQ</v>
      </c>
      <c r="B73" s="46">
        <v>368</v>
      </c>
      <c r="C73" s="46" t="s">
        <v>555</v>
      </c>
      <c r="D73" s="46" t="s">
        <v>83</v>
      </c>
      <c r="E73" s="142" t="s">
        <v>87</v>
      </c>
      <c r="F73" s="142" t="s">
        <v>87</v>
      </c>
      <c r="G73" s="142" t="s">
        <v>87</v>
      </c>
      <c r="H73" s="46" t="s">
        <v>557</v>
      </c>
      <c r="I73" s="46" t="s">
        <v>72</v>
      </c>
      <c r="J73" s="205" t="s">
        <v>556</v>
      </c>
      <c r="K73" s="205" t="s">
        <v>564</v>
      </c>
      <c r="L73" s="205" t="s">
        <v>87</v>
      </c>
      <c r="M73" s="47" t="s">
        <v>226</v>
      </c>
      <c r="N73" s="48" t="s">
        <v>227</v>
      </c>
    </row>
    <row r="74" spans="1:14">
      <c r="A74" s="46" t="str">
        <f t="shared" si="1"/>
        <v>IRL</v>
      </c>
      <c r="B74" s="46">
        <v>372</v>
      </c>
      <c r="C74" s="46" t="s">
        <v>559</v>
      </c>
      <c r="D74" s="46" t="s">
        <v>165</v>
      </c>
      <c r="E74" s="142" t="s">
        <v>87</v>
      </c>
      <c r="F74" s="142" t="s">
        <v>87</v>
      </c>
      <c r="G74" s="142" t="s">
        <v>87</v>
      </c>
      <c r="H74" s="46" t="s">
        <v>560</v>
      </c>
      <c r="I74" s="46" t="s">
        <v>87</v>
      </c>
      <c r="J74" s="205" t="s">
        <v>87</v>
      </c>
      <c r="K74" s="205" t="s">
        <v>561</v>
      </c>
      <c r="L74" s="205" t="s">
        <v>90</v>
      </c>
      <c r="M74" s="47" t="s">
        <v>228</v>
      </c>
      <c r="N74" s="48" t="s">
        <v>229</v>
      </c>
    </row>
    <row r="75" spans="1:14">
      <c r="A75" s="46" t="str">
        <f t="shared" si="1"/>
        <v>ISR</v>
      </c>
      <c r="B75" s="46">
        <v>376</v>
      </c>
      <c r="C75" s="46" t="s">
        <v>555</v>
      </c>
      <c r="D75" s="46" t="s">
        <v>83</v>
      </c>
      <c r="E75" s="142" t="s">
        <v>87</v>
      </c>
      <c r="F75" s="142" t="s">
        <v>87</v>
      </c>
      <c r="G75" s="142" t="s">
        <v>87</v>
      </c>
      <c r="H75" s="46" t="s">
        <v>560</v>
      </c>
      <c r="I75" s="46" t="s">
        <v>87</v>
      </c>
      <c r="J75" s="205" t="s">
        <v>87</v>
      </c>
      <c r="K75" s="205" t="s">
        <v>564</v>
      </c>
      <c r="L75" s="205" t="s">
        <v>87</v>
      </c>
      <c r="M75" s="47" t="s">
        <v>230</v>
      </c>
      <c r="N75" s="48" t="s">
        <v>231</v>
      </c>
    </row>
    <row r="76" spans="1:14">
      <c r="A76" s="46" t="str">
        <f t="shared" si="1"/>
        <v>ITA</v>
      </c>
      <c r="B76" s="46">
        <v>380</v>
      </c>
      <c r="C76" s="46" t="s">
        <v>559</v>
      </c>
      <c r="D76" s="46" t="s">
        <v>67</v>
      </c>
      <c r="E76" s="142" t="s">
        <v>87</v>
      </c>
      <c r="F76" s="142" t="s">
        <v>87</v>
      </c>
      <c r="G76" s="142" t="s">
        <v>87</v>
      </c>
      <c r="H76" s="46" t="s">
        <v>560</v>
      </c>
      <c r="I76" s="46" t="s">
        <v>87</v>
      </c>
      <c r="J76" s="205" t="s">
        <v>87</v>
      </c>
      <c r="K76" s="205" t="s">
        <v>561</v>
      </c>
      <c r="L76" s="205" t="s">
        <v>90</v>
      </c>
      <c r="M76" s="47" t="s">
        <v>232</v>
      </c>
      <c r="N76" s="48" t="s">
        <v>233</v>
      </c>
    </row>
    <row r="77" spans="1:14">
      <c r="A77" s="46" t="str">
        <f t="shared" si="1"/>
        <v>JPN</v>
      </c>
      <c r="B77" s="46">
        <v>392</v>
      </c>
      <c r="C77" s="46" t="s">
        <v>555</v>
      </c>
      <c r="D77" s="46" t="s">
        <v>142</v>
      </c>
      <c r="E77" s="142" t="s">
        <v>87</v>
      </c>
      <c r="F77" s="142" t="s">
        <v>87</v>
      </c>
      <c r="G77" s="142" t="s">
        <v>87</v>
      </c>
      <c r="H77" s="46" t="s">
        <v>560</v>
      </c>
      <c r="I77" s="46" t="s">
        <v>87</v>
      </c>
      <c r="J77" s="205" t="s">
        <v>87</v>
      </c>
      <c r="K77" s="205" t="s">
        <v>569</v>
      </c>
      <c r="L77" s="205" t="s">
        <v>87</v>
      </c>
      <c r="M77" s="47" t="s">
        <v>234</v>
      </c>
      <c r="N77" s="48" t="s">
        <v>235</v>
      </c>
    </row>
    <row r="78" spans="1:14">
      <c r="A78" s="46" t="str">
        <f t="shared" si="1"/>
        <v>JOR</v>
      </c>
      <c r="B78" s="46">
        <v>400</v>
      </c>
      <c r="C78" s="46" t="s">
        <v>555</v>
      </c>
      <c r="D78" s="46" t="s">
        <v>83</v>
      </c>
      <c r="E78" s="142" t="s">
        <v>87</v>
      </c>
      <c r="F78" s="142" t="s">
        <v>87</v>
      </c>
      <c r="G78" s="142" t="s">
        <v>87</v>
      </c>
      <c r="H78" s="46" t="s">
        <v>557</v>
      </c>
      <c r="I78" s="46" t="s">
        <v>72</v>
      </c>
      <c r="J78" s="205" t="s">
        <v>556</v>
      </c>
      <c r="K78" s="205" t="s">
        <v>564</v>
      </c>
      <c r="L78" s="205" t="s">
        <v>87</v>
      </c>
      <c r="M78" s="47" t="s">
        <v>236</v>
      </c>
      <c r="N78" s="48" t="s">
        <v>237</v>
      </c>
    </row>
    <row r="79" spans="1:14">
      <c r="A79" s="46" t="str">
        <f t="shared" si="1"/>
        <v>KAZ</v>
      </c>
      <c r="B79" s="46">
        <v>398</v>
      </c>
      <c r="C79" s="46" t="s">
        <v>555</v>
      </c>
      <c r="D79" s="46" t="s">
        <v>238</v>
      </c>
      <c r="E79" s="142" t="s">
        <v>87</v>
      </c>
      <c r="F79" s="142" t="s">
        <v>556</v>
      </c>
      <c r="G79" s="142" t="s">
        <v>87</v>
      </c>
      <c r="H79" s="46" t="s">
        <v>557</v>
      </c>
      <c r="I79" s="46" t="s">
        <v>68</v>
      </c>
      <c r="J79" s="205" t="s">
        <v>556</v>
      </c>
      <c r="K79" s="205" t="s">
        <v>561</v>
      </c>
      <c r="L79" s="205" t="s">
        <v>562</v>
      </c>
      <c r="M79" s="47" t="s">
        <v>239</v>
      </c>
      <c r="N79" s="48" t="s">
        <v>240</v>
      </c>
    </row>
    <row r="80" spans="1:14">
      <c r="A80" s="46" t="str">
        <f t="shared" si="1"/>
        <v>KEN</v>
      </c>
      <c r="B80" s="46">
        <v>404</v>
      </c>
      <c r="C80" s="46" t="s">
        <v>563</v>
      </c>
      <c r="D80" s="46" t="s">
        <v>75</v>
      </c>
      <c r="E80" s="142" t="s">
        <v>87</v>
      </c>
      <c r="F80" s="142" t="s">
        <v>87</v>
      </c>
      <c r="G80" s="142" t="s">
        <v>87</v>
      </c>
      <c r="H80" s="46" t="s">
        <v>557</v>
      </c>
      <c r="I80" s="46" t="s">
        <v>76</v>
      </c>
      <c r="J80" s="205" t="s">
        <v>556</v>
      </c>
      <c r="K80" s="205" t="s">
        <v>75</v>
      </c>
      <c r="L80" s="205" t="s">
        <v>565</v>
      </c>
      <c r="M80" s="47" t="s">
        <v>241</v>
      </c>
      <c r="N80" s="48" t="s">
        <v>242</v>
      </c>
    </row>
    <row r="81" spans="1:14">
      <c r="A81" s="46" t="str">
        <f t="shared" si="1"/>
        <v>KWT</v>
      </c>
      <c r="B81" s="46">
        <v>414</v>
      </c>
      <c r="C81" s="46" t="s">
        <v>555</v>
      </c>
      <c r="D81" s="46" t="s">
        <v>83</v>
      </c>
      <c r="E81" s="142" t="s">
        <v>87</v>
      </c>
      <c r="F81" s="142" t="s">
        <v>87</v>
      </c>
      <c r="G81" s="142" t="s">
        <v>87</v>
      </c>
      <c r="H81" s="46" t="s">
        <v>557</v>
      </c>
      <c r="I81" s="46" t="s">
        <v>72</v>
      </c>
      <c r="J81" s="205" t="s">
        <v>556</v>
      </c>
      <c r="K81" s="205" t="s">
        <v>564</v>
      </c>
      <c r="L81" s="205" t="s">
        <v>87</v>
      </c>
      <c r="M81" s="47" t="s">
        <v>243</v>
      </c>
      <c r="N81" s="48" t="s">
        <v>244</v>
      </c>
    </row>
    <row r="82" spans="1:14">
      <c r="A82" s="46" t="str">
        <f t="shared" si="1"/>
        <v>KGZ</v>
      </c>
      <c r="B82" s="46">
        <v>417</v>
      </c>
      <c r="C82" s="46" t="s">
        <v>555</v>
      </c>
      <c r="D82" s="46" t="s">
        <v>238</v>
      </c>
      <c r="E82" s="142" t="s">
        <v>87</v>
      </c>
      <c r="F82" s="142" t="s">
        <v>556</v>
      </c>
      <c r="G82" s="142" t="s">
        <v>87</v>
      </c>
      <c r="H82" s="46" t="s">
        <v>557</v>
      </c>
      <c r="I82" s="46" t="s">
        <v>68</v>
      </c>
      <c r="J82" s="205" t="s">
        <v>556</v>
      </c>
      <c r="K82" s="205" t="s">
        <v>561</v>
      </c>
      <c r="L82" s="205" t="s">
        <v>562</v>
      </c>
      <c r="M82" s="47" t="s">
        <v>245</v>
      </c>
      <c r="N82" s="48" t="s">
        <v>246</v>
      </c>
    </row>
    <row r="83" spans="1:14">
      <c r="A83" s="46" t="str">
        <f t="shared" si="1"/>
        <v>LAO</v>
      </c>
      <c r="B83" s="46">
        <v>418</v>
      </c>
      <c r="C83" s="46" t="s">
        <v>555</v>
      </c>
      <c r="D83" s="46" t="s">
        <v>119</v>
      </c>
      <c r="E83" s="142" t="s">
        <v>556</v>
      </c>
      <c r="F83" s="142" t="s">
        <v>556</v>
      </c>
      <c r="G83" s="142" t="s">
        <v>87</v>
      </c>
      <c r="H83" s="46" t="s">
        <v>557</v>
      </c>
      <c r="I83" s="46" t="s">
        <v>128</v>
      </c>
      <c r="J83" s="205" t="s">
        <v>556</v>
      </c>
      <c r="K83" s="205" t="s">
        <v>569</v>
      </c>
      <c r="L83" s="205" t="s">
        <v>87</v>
      </c>
      <c r="M83" s="47" t="s">
        <v>247</v>
      </c>
      <c r="N83" s="48" t="s">
        <v>248</v>
      </c>
    </row>
    <row r="84" spans="1:14">
      <c r="A84" s="46" t="str">
        <f t="shared" si="1"/>
        <v>LVA</v>
      </c>
      <c r="B84" s="46">
        <v>428</v>
      </c>
      <c r="C84" s="46" t="s">
        <v>559</v>
      </c>
      <c r="D84" s="46" t="s">
        <v>165</v>
      </c>
      <c r="E84" s="142" t="s">
        <v>87</v>
      </c>
      <c r="F84" s="142" t="s">
        <v>87</v>
      </c>
      <c r="G84" s="142" t="s">
        <v>87</v>
      </c>
      <c r="H84" s="46" t="s">
        <v>560</v>
      </c>
      <c r="I84" s="46" t="s">
        <v>87</v>
      </c>
      <c r="J84" s="205" t="s">
        <v>87</v>
      </c>
      <c r="K84" s="205" t="s">
        <v>561</v>
      </c>
      <c r="L84" s="205" t="s">
        <v>90</v>
      </c>
      <c r="M84" s="47" t="s">
        <v>249</v>
      </c>
      <c r="N84" s="48" t="s">
        <v>250</v>
      </c>
    </row>
    <row r="85" spans="1:14">
      <c r="A85" s="46" t="str">
        <f t="shared" si="1"/>
        <v>LBN</v>
      </c>
      <c r="B85" s="46">
        <v>422</v>
      </c>
      <c r="C85" s="46" t="s">
        <v>555</v>
      </c>
      <c r="D85" s="46" t="s">
        <v>83</v>
      </c>
      <c r="E85" s="142" t="s">
        <v>87</v>
      </c>
      <c r="F85" s="142" t="s">
        <v>87</v>
      </c>
      <c r="G85" s="142" t="s">
        <v>87</v>
      </c>
      <c r="H85" s="46" t="s">
        <v>557</v>
      </c>
      <c r="I85" s="46" t="s">
        <v>72</v>
      </c>
      <c r="J85" s="205" t="s">
        <v>556</v>
      </c>
      <c r="K85" s="205" t="s">
        <v>564</v>
      </c>
      <c r="L85" s="205" t="s">
        <v>87</v>
      </c>
      <c r="M85" s="47" t="s">
        <v>251</v>
      </c>
      <c r="N85" s="48" t="s">
        <v>252</v>
      </c>
    </row>
    <row r="86" spans="1:14">
      <c r="A86" s="46" t="str">
        <f t="shared" si="1"/>
        <v>LSO</v>
      </c>
      <c r="B86" s="46">
        <v>426</v>
      </c>
      <c r="C86" s="46" t="s">
        <v>563</v>
      </c>
      <c r="D86" s="46" t="s">
        <v>75</v>
      </c>
      <c r="E86" s="142" t="s">
        <v>556</v>
      </c>
      <c r="F86" s="142" t="s">
        <v>556</v>
      </c>
      <c r="G86" s="142" t="s">
        <v>87</v>
      </c>
      <c r="H86" s="46" t="s">
        <v>557</v>
      </c>
      <c r="I86" s="46" t="s">
        <v>76</v>
      </c>
      <c r="J86" s="205" t="s">
        <v>556</v>
      </c>
      <c r="K86" s="205" t="s">
        <v>75</v>
      </c>
      <c r="L86" s="205" t="s">
        <v>565</v>
      </c>
      <c r="M86" s="47" t="s">
        <v>253</v>
      </c>
      <c r="N86" s="48" t="s">
        <v>254</v>
      </c>
    </row>
    <row r="87" spans="1:14">
      <c r="A87" s="46" t="str">
        <f t="shared" si="1"/>
        <v>LBR</v>
      </c>
      <c r="B87" s="46">
        <v>430</v>
      </c>
      <c r="C87" s="46" t="s">
        <v>563</v>
      </c>
      <c r="D87" s="46" t="s">
        <v>75</v>
      </c>
      <c r="E87" s="142" t="s">
        <v>556</v>
      </c>
      <c r="F87" s="142" t="s">
        <v>87</v>
      </c>
      <c r="G87" s="142" t="s">
        <v>87</v>
      </c>
      <c r="H87" s="46" t="s">
        <v>557</v>
      </c>
      <c r="I87" s="46" t="s">
        <v>106</v>
      </c>
      <c r="J87" s="205" t="s">
        <v>556</v>
      </c>
      <c r="K87" s="205" t="s">
        <v>75</v>
      </c>
      <c r="L87" s="205" t="s">
        <v>570</v>
      </c>
      <c r="M87" s="47" t="s">
        <v>255</v>
      </c>
      <c r="N87" s="48" t="s">
        <v>256</v>
      </c>
    </row>
    <row r="88" spans="1:14">
      <c r="A88" s="46" t="str">
        <f t="shared" si="1"/>
        <v>LBY</v>
      </c>
      <c r="B88" s="46">
        <v>434</v>
      </c>
      <c r="C88" s="46" t="s">
        <v>563</v>
      </c>
      <c r="D88" s="46" t="s">
        <v>71</v>
      </c>
      <c r="E88" s="142" t="s">
        <v>87</v>
      </c>
      <c r="F88" s="142" t="s">
        <v>87</v>
      </c>
      <c r="G88" s="142" t="s">
        <v>87</v>
      </c>
      <c r="H88" s="46" t="s">
        <v>557</v>
      </c>
      <c r="I88" s="46" t="s">
        <v>72</v>
      </c>
      <c r="J88" s="205" t="s">
        <v>556</v>
      </c>
      <c r="K88" s="205" t="s">
        <v>564</v>
      </c>
      <c r="L88" s="205" t="s">
        <v>87</v>
      </c>
      <c r="M88" s="47" t="s">
        <v>257</v>
      </c>
      <c r="N88" s="48" t="s">
        <v>258</v>
      </c>
    </row>
    <row r="89" spans="1:14">
      <c r="A89" s="46" t="str">
        <f t="shared" si="1"/>
        <v>LIE</v>
      </c>
      <c r="B89" s="46">
        <v>438</v>
      </c>
      <c r="C89" s="46" t="s">
        <v>559</v>
      </c>
      <c r="D89" s="46" t="s">
        <v>90</v>
      </c>
      <c r="E89" s="142" t="s">
        <v>87</v>
      </c>
      <c r="F89" s="142" t="s">
        <v>87</v>
      </c>
      <c r="G89" s="142" t="s">
        <v>87</v>
      </c>
      <c r="H89" s="46" t="s">
        <v>560</v>
      </c>
      <c r="I89" s="46" t="s">
        <v>87</v>
      </c>
      <c r="J89" s="205" t="s">
        <v>87</v>
      </c>
      <c r="K89" s="205" t="s">
        <v>561</v>
      </c>
      <c r="L89" s="205" t="s">
        <v>90</v>
      </c>
      <c r="M89" s="47" t="s">
        <v>259</v>
      </c>
      <c r="N89" s="48" t="s">
        <v>260</v>
      </c>
    </row>
    <row r="90" spans="1:14">
      <c r="A90" s="46" t="str">
        <f t="shared" si="1"/>
        <v>LTU</v>
      </c>
      <c r="B90" s="46">
        <v>440</v>
      </c>
      <c r="C90" s="46" t="s">
        <v>559</v>
      </c>
      <c r="D90" s="46" t="s">
        <v>165</v>
      </c>
      <c r="E90" s="142" t="s">
        <v>87</v>
      </c>
      <c r="F90" s="142" t="s">
        <v>87</v>
      </c>
      <c r="G90" s="142" t="s">
        <v>87</v>
      </c>
      <c r="H90" s="46" t="s">
        <v>560</v>
      </c>
      <c r="I90" s="46" t="s">
        <v>87</v>
      </c>
      <c r="J90" s="205" t="s">
        <v>87</v>
      </c>
      <c r="K90" s="205" t="s">
        <v>561</v>
      </c>
      <c r="L90" s="205" t="s">
        <v>90</v>
      </c>
      <c r="M90" s="47" t="s">
        <v>261</v>
      </c>
      <c r="N90" s="48" t="s">
        <v>262</v>
      </c>
    </row>
    <row r="91" spans="1:14">
      <c r="A91" s="46" t="str">
        <f t="shared" si="1"/>
        <v>LUX</v>
      </c>
      <c r="B91" s="46">
        <v>442</v>
      </c>
      <c r="C91" s="46" t="s">
        <v>559</v>
      </c>
      <c r="D91" s="46" t="s">
        <v>90</v>
      </c>
      <c r="E91" s="142" t="s">
        <v>87</v>
      </c>
      <c r="F91" s="142" t="s">
        <v>87</v>
      </c>
      <c r="G91" s="142" t="s">
        <v>87</v>
      </c>
      <c r="H91" s="46" t="s">
        <v>560</v>
      </c>
      <c r="I91" s="46" t="s">
        <v>87</v>
      </c>
      <c r="J91" s="205" t="s">
        <v>87</v>
      </c>
      <c r="K91" s="205" t="s">
        <v>561</v>
      </c>
      <c r="L91" s="205" t="s">
        <v>90</v>
      </c>
      <c r="M91" s="47" t="s">
        <v>263</v>
      </c>
      <c r="N91" s="48" t="s">
        <v>264</v>
      </c>
    </row>
    <row r="92" spans="1:14">
      <c r="A92" s="46" t="str">
        <f t="shared" si="1"/>
        <v>MDG</v>
      </c>
      <c r="B92" s="46">
        <v>450</v>
      </c>
      <c r="C92" s="46" t="s">
        <v>563</v>
      </c>
      <c r="D92" s="46" t="s">
        <v>75</v>
      </c>
      <c r="E92" s="142" t="s">
        <v>556</v>
      </c>
      <c r="F92" s="142" t="s">
        <v>87</v>
      </c>
      <c r="G92" s="142" t="s">
        <v>87</v>
      </c>
      <c r="H92" s="46" t="s">
        <v>557</v>
      </c>
      <c r="I92" s="46" t="s">
        <v>76</v>
      </c>
      <c r="J92" s="205" t="s">
        <v>556</v>
      </c>
      <c r="K92" s="205" t="s">
        <v>75</v>
      </c>
      <c r="L92" s="205" t="s">
        <v>565</v>
      </c>
      <c r="M92" s="47" t="s">
        <v>265</v>
      </c>
      <c r="N92" s="48" t="s">
        <v>266</v>
      </c>
    </row>
    <row r="93" spans="1:14">
      <c r="A93" s="46" t="str">
        <f t="shared" si="1"/>
        <v>MWI</v>
      </c>
      <c r="B93" s="46">
        <v>454</v>
      </c>
      <c r="C93" s="46" t="s">
        <v>563</v>
      </c>
      <c r="D93" s="46" t="s">
        <v>75</v>
      </c>
      <c r="E93" s="142" t="s">
        <v>556</v>
      </c>
      <c r="F93" s="142" t="s">
        <v>556</v>
      </c>
      <c r="G93" s="142" t="s">
        <v>87</v>
      </c>
      <c r="H93" s="46" t="s">
        <v>557</v>
      </c>
      <c r="I93" s="46" t="s">
        <v>76</v>
      </c>
      <c r="J93" s="205" t="s">
        <v>556</v>
      </c>
      <c r="K93" s="205" t="s">
        <v>75</v>
      </c>
      <c r="L93" s="205" t="s">
        <v>565</v>
      </c>
      <c r="M93" s="47" t="s">
        <v>267</v>
      </c>
      <c r="N93" s="48" t="s">
        <v>268</v>
      </c>
    </row>
    <row r="94" spans="1:14">
      <c r="A94" s="46" t="str">
        <f t="shared" si="1"/>
        <v>MYS</v>
      </c>
      <c r="B94" s="46">
        <v>458</v>
      </c>
      <c r="C94" s="46" t="s">
        <v>555</v>
      </c>
      <c r="D94" s="46" t="s">
        <v>119</v>
      </c>
      <c r="E94" s="142" t="s">
        <v>87</v>
      </c>
      <c r="F94" s="142" t="s">
        <v>87</v>
      </c>
      <c r="G94" s="142" t="s">
        <v>87</v>
      </c>
      <c r="H94" s="46" t="s">
        <v>557</v>
      </c>
      <c r="I94" s="46" t="s">
        <v>128</v>
      </c>
      <c r="J94" s="205" t="s">
        <v>556</v>
      </c>
      <c r="K94" s="205" t="s">
        <v>569</v>
      </c>
      <c r="L94" s="205" t="s">
        <v>87</v>
      </c>
      <c r="M94" s="47" t="s">
        <v>269</v>
      </c>
      <c r="N94" s="48" t="s">
        <v>270</v>
      </c>
    </row>
    <row r="95" spans="1:14">
      <c r="A95" s="46" t="str">
        <f t="shared" si="1"/>
        <v>MLI</v>
      </c>
      <c r="B95" s="46">
        <v>466</v>
      </c>
      <c r="C95" s="46" t="s">
        <v>563</v>
      </c>
      <c r="D95" s="46" t="s">
        <v>75</v>
      </c>
      <c r="E95" s="142" t="s">
        <v>556</v>
      </c>
      <c r="F95" s="142" t="s">
        <v>556</v>
      </c>
      <c r="G95" s="142" t="s">
        <v>87</v>
      </c>
      <c r="H95" s="46" t="s">
        <v>557</v>
      </c>
      <c r="I95" s="46" t="s">
        <v>106</v>
      </c>
      <c r="J95" s="205" t="s">
        <v>556</v>
      </c>
      <c r="K95" s="205" t="s">
        <v>75</v>
      </c>
      <c r="L95" s="205" t="s">
        <v>570</v>
      </c>
      <c r="M95" s="47" t="s">
        <v>271</v>
      </c>
      <c r="N95" s="48" t="s">
        <v>272</v>
      </c>
    </row>
    <row r="96" spans="1:14">
      <c r="A96" s="46" t="str">
        <f t="shared" si="1"/>
        <v>MLT</v>
      </c>
      <c r="B96" s="46">
        <v>470</v>
      </c>
      <c r="C96" s="46" t="s">
        <v>559</v>
      </c>
      <c r="D96" s="46" t="s">
        <v>67</v>
      </c>
      <c r="E96" s="142" t="s">
        <v>87</v>
      </c>
      <c r="F96" s="142" t="s">
        <v>87</v>
      </c>
      <c r="G96" s="142" t="s">
        <v>87</v>
      </c>
      <c r="H96" s="46" t="s">
        <v>560</v>
      </c>
      <c r="I96" s="46" t="s">
        <v>87</v>
      </c>
      <c r="J96" s="205" t="s">
        <v>87</v>
      </c>
      <c r="K96" s="205" t="s">
        <v>561</v>
      </c>
      <c r="L96" s="205" t="s">
        <v>90</v>
      </c>
      <c r="M96" s="47" t="s">
        <v>273</v>
      </c>
      <c r="N96" s="48" t="s">
        <v>274</v>
      </c>
    </row>
    <row r="97" spans="1:14">
      <c r="A97" s="46" t="str">
        <f t="shared" si="1"/>
        <v>MRT</v>
      </c>
      <c r="B97" s="46">
        <v>478</v>
      </c>
      <c r="C97" s="46" t="s">
        <v>563</v>
      </c>
      <c r="D97" s="46" t="s">
        <v>75</v>
      </c>
      <c r="E97" s="142" t="s">
        <v>556</v>
      </c>
      <c r="F97" s="142" t="s">
        <v>87</v>
      </c>
      <c r="G97" s="142" t="s">
        <v>87</v>
      </c>
      <c r="H97" s="46" t="s">
        <v>557</v>
      </c>
      <c r="I97" s="46" t="s">
        <v>106</v>
      </c>
      <c r="J97" s="205" t="s">
        <v>556</v>
      </c>
      <c r="K97" s="205" t="s">
        <v>75</v>
      </c>
      <c r="L97" s="205" t="s">
        <v>570</v>
      </c>
      <c r="M97" s="47" t="s">
        <v>275</v>
      </c>
      <c r="N97" s="48" t="s">
        <v>276</v>
      </c>
    </row>
    <row r="98" spans="1:14">
      <c r="A98" s="46" t="str">
        <f t="shared" si="1"/>
        <v>MEX</v>
      </c>
      <c r="B98" s="46">
        <v>484</v>
      </c>
      <c r="C98" s="46" t="s">
        <v>566</v>
      </c>
      <c r="D98" s="46" t="s">
        <v>79</v>
      </c>
      <c r="E98" s="142" t="s">
        <v>87</v>
      </c>
      <c r="F98" s="142" t="s">
        <v>87</v>
      </c>
      <c r="G98" s="142" t="s">
        <v>87</v>
      </c>
      <c r="H98" s="46" t="s">
        <v>557</v>
      </c>
      <c r="I98" s="46" t="s">
        <v>80</v>
      </c>
      <c r="J98" s="205" t="s">
        <v>556</v>
      </c>
      <c r="K98" s="205" t="s">
        <v>567</v>
      </c>
      <c r="L98" s="205" t="s">
        <v>87</v>
      </c>
      <c r="M98" s="47" t="s">
        <v>277</v>
      </c>
      <c r="N98" s="48" t="s">
        <v>278</v>
      </c>
    </row>
    <row r="99" spans="1:14">
      <c r="A99" s="46" t="str">
        <f t="shared" si="1"/>
        <v>MNG</v>
      </c>
      <c r="B99" s="46">
        <v>496</v>
      </c>
      <c r="C99" s="46" t="s">
        <v>555</v>
      </c>
      <c r="D99" s="46" t="s">
        <v>142</v>
      </c>
      <c r="E99" s="142" t="s">
        <v>87</v>
      </c>
      <c r="F99" s="142" t="s">
        <v>556</v>
      </c>
      <c r="G99" s="142" t="s">
        <v>87</v>
      </c>
      <c r="H99" s="46" t="s">
        <v>557</v>
      </c>
      <c r="I99" s="46" t="s">
        <v>128</v>
      </c>
      <c r="J99" s="205" t="s">
        <v>556</v>
      </c>
      <c r="K99" s="205" t="s">
        <v>569</v>
      </c>
      <c r="L99" s="205" t="s">
        <v>87</v>
      </c>
      <c r="M99" s="47" t="s">
        <v>279</v>
      </c>
      <c r="N99" s="48" t="s">
        <v>280</v>
      </c>
    </row>
    <row r="100" spans="1:14">
      <c r="A100" s="46" t="str">
        <f t="shared" si="1"/>
        <v>MNE</v>
      </c>
      <c r="B100" s="46">
        <v>499</v>
      </c>
      <c r="C100" s="46" t="s">
        <v>559</v>
      </c>
      <c r="D100" s="46" t="s">
        <v>67</v>
      </c>
      <c r="E100" s="142" t="s">
        <v>87</v>
      </c>
      <c r="F100" s="142" t="s">
        <v>87</v>
      </c>
      <c r="G100" s="142" t="s">
        <v>87</v>
      </c>
      <c r="H100" s="46" t="s">
        <v>560</v>
      </c>
      <c r="I100" s="46" t="s">
        <v>68</v>
      </c>
      <c r="J100" s="205" t="s">
        <v>556</v>
      </c>
      <c r="K100" s="205" t="s">
        <v>561</v>
      </c>
      <c r="L100" s="205" t="s">
        <v>562</v>
      </c>
      <c r="M100" s="47" t="s">
        <v>281</v>
      </c>
      <c r="N100" s="48" t="s">
        <v>282</v>
      </c>
    </row>
    <row r="101" spans="1:14">
      <c r="A101" s="46" t="str">
        <f t="shared" si="1"/>
        <v>MAR</v>
      </c>
      <c r="B101" s="46">
        <v>504</v>
      </c>
      <c r="C101" s="46" t="s">
        <v>563</v>
      </c>
      <c r="D101" s="46" t="s">
        <v>71</v>
      </c>
      <c r="E101" s="142" t="s">
        <v>87</v>
      </c>
      <c r="F101" s="142" t="s">
        <v>87</v>
      </c>
      <c r="G101" s="142" t="s">
        <v>87</v>
      </c>
      <c r="H101" s="46" t="s">
        <v>557</v>
      </c>
      <c r="I101" s="46" t="s">
        <v>72</v>
      </c>
      <c r="J101" s="205" t="s">
        <v>556</v>
      </c>
      <c r="K101" s="205" t="s">
        <v>564</v>
      </c>
      <c r="L101" s="205" t="s">
        <v>87</v>
      </c>
      <c r="M101" s="47" t="s">
        <v>283</v>
      </c>
      <c r="N101" s="48" t="s">
        <v>284</v>
      </c>
    </row>
    <row r="102" spans="1:14">
      <c r="A102" s="46" t="str">
        <f t="shared" si="1"/>
        <v>MOZ</v>
      </c>
      <c r="B102" s="46">
        <v>508</v>
      </c>
      <c r="C102" s="46" t="s">
        <v>563</v>
      </c>
      <c r="D102" s="46" t="s">
        <v>75</v>
      </c>
      <c r="E102" s="142" t="s">
        <v>556</v>
      </c>
      <c r="F102" s="142" t="s">
        <v>87</v>
      </c>
      <c r="G102" s="142" t="s">
        <v>87</v>
      </c>
      <c r="H102" s="46" t="s">
        <v>557</v>
      </c>
      <c r="I102" s="46" t="s">
        <v>76</v>
      </c>
      <c r="J102" s="205" t="s">
        <v>556</v>
      </c>
      <c r="K102" s="205" t="s">
        <v>75</v>
      </c>
      <c r="L102" s="205" t="s">
        <v>565</v>
      </c>
      <c r="M102" s="47" t="s">
        <v>285</v>
      </c>
      <c r="N102" s="48" t="s">
        <v>286</v>
      </c>
    </row>
    <row r="103" spans="1:14">
      <c r="A103" s="46" t="str">
        <f t="shared" si="1"/>
        <v>MMR</v>
      </c>
      <c r="B103" s="46">
        <v>104</v>
      </c>
      <c r="C103" s="46" t="s">
        <v>555</v>
      </c>
      <c r="D103" s="46" t="s">
        <v>119</v>
      </c>
      <c r="E103" s="142" t="s">
        <v>556</v>
      </c>
      <c r="F103" s="142" t="s">
        <v>87</v>
      </c>
      <c r="G103" s="142" t="s">
        <v>87</v>
      </c>
      <c r="H103" s="46" t="s">
        <v>557</v>
      </c>
      <c r="I103" s="46" t="s">
        <v>128</v>
      </c>
      <c r="J103" s="205" t="s">
        <v>556</v>
      </c>
      <c r="K103" s="205" t="s">
        <v>569</v>
      </c>
      <c r="L103" s="205" t="s">
        <v>87</v>
      </c>
      <c r="M103" s="47" t="s">
        <v>287</v>
      </c>
      <c r="N103" s="48" t="s">
        <v>288</v>
      </c>
    </row>
    <row r="104" spans="1:14">
      <c r="A104" s="46" t="str">
        <f t="shared" si="1"/>
        <v>NAM</v>
      </c>
      <c r="B104" s="46">
        <v>516</v>
      </c>
      <c r="C104" s="46" t="s">
        <v>563</v>
      </c>
      <c r="D104" s="46" t="s">
        <v>75</v>
      </c>
      <c r="E104" s="142" t="s">
        <v>87</v>
      </c>
      <c r="F104" s="142" t="s">
        <v>87</v>
      </c>
      <c r="G104" s="142" t="s">
        <v>87</v>
      </c>
      <c r="H104" s="46" t="s">
        <v>557</v>
      </c>
      <c r="I104" s="46" t="s">
        <v>76</v>
      </c>
      <c r="J104" s="205" t="s">
        <v>556</v>
      </c>
      <c r="K104" s="205" t="s">
        <v>75</v>
      </c>
      <c r="L104" s="205" t="s">
        <v>565</v>
      </c>
      <c r="M104" s="47" t="s">
        <v>289</v>
      </c>
      <c r="N104" s="48" t="s">
        <v>290</v>
      </c>
    </row>
    <row r="105" spans="1:14">
      <c r="A105" s="46" t="str">
        <f t="shared" si="1"/>
        <v>NPL</v>
      </c>
      <c r="B105" s="46">
        <v>524</v>
      </c>
      <c r="C105" s="46" t="s">
        <v>555</v>
      </c>
      <c r="D105" s="46" t="s">
        <v>63</v>
      </c>
      <c r="E105" s="142" t="s">
        <v>556</v>
      </c>
      <c r="F105" s="142" t="s">
        <v>556</v>
      </c>
      <c r="G105" s="142" t="s">
        <v>87</v>
      </c>
      <c r="H105" s="46" t="s">
        <v>557</v>
      </c>
      <c r="I105" s="46" t="s">
        <v>64</v>
      </c>
      <c r="J105" s="205" t="s">
        <v>556</v>
      </c>
      <c r="K105" s="205" t="s">
        <v>558</v>
      </c>
      <c r="L105" s="205" t="s">
        <v>87</v>
      </c>
      <c r="M105" s="47" t="s">
        <v>291</v>
      </c>
      <c r="N105" s="48" t="s">
        <v>292</v>
      </c>
    </row>
    <row r="106" spans="1:14">
      <c r="A106" s="46" t="str">
        <f t="shared" si="1"/>
        <v>NLD</v>
      </c>
      <c r="B106" s="46">
        <v>528</v>
      </c>
      <c r="C106" s="46" t="s">
        <v>559</v>
      </c>
      <c r="D106" s="46" t="s">
        <v>90</v>
      </c>
      <c r="E106" s="142" t="s">
        <v>87</v>
      </c>
      <c r="F106" s="142" t="s">
        <v>87</v>
      </c>
      <c r="G106" s="142" t="s">
        <v>87</v>
      </c>
      <c r="H106" s="46" t="s">
        <v>560</v>
      </c>
      <c r="I106" s="46" t="s">
        <v>87</v>
      </c>
      <c r="J106" s="205" t="s">
        <v>87</v>
      </c>
      <c r="K106" s="205" t="s">
        <v>561</v>
      </c>
      <c r="L106" s="205" t="s">
        <v>90</v>
      </c>
      <c r="M106" s="47" t="s">
        <v>293</v>
      </c>
      <c r="N106" s="48" t="s">
        <v>294</v>
      </c>
    </row>
    <row r="107" spans="1:14">
      <c r="A107" s="46" t="str">
        <f t="shared" si="1"/>
        <v>NZL</v>
      </c>
      <c r="B107" s="46">
        <v>554</v>
      </c>
      <c r="C107" s="46" t="s">
        <v>568</v>
      </c>
      <c r="D107" s="46" t="s">
        <v>86</v>
      </c>
      <c r="E107" s="142" t="s">
        <v>87</v>
      </c>
      <c r="F107" s="142" t="s">
        <v>87</v>
      </c>
      <c r="G107" s="142" t="s">
        <v>87</v>
      </c>
      <c r="H107" s="46" t="s">
        <v>560</v>
      </c>
      <c r="I107" s="46" t="s">
        <v>87</v>
      </c>
      <c r="J107" s="205" t="s">
        <v>87</v>
      </c>
      <c r="K107" s="205" t="s">
        <v>569</v>
      </c>
      <c r="L107" s="205" t="s">
        <v>87</v>
      </c>
      <c r="M107" s="47" t="s">
        <v>295</v>
      </c>
      <c r="N107" s="48" t="s">
        <v>296</v>
      </c>
    </row>
    <row r="108" spans="1:14">
      <c r="A108" s="46" t="str">
        <f t="shared" ref="A108:A155" si="2">N108</f>
        <v>NIC</v>
      </c>
      <c r="B108" s="46">
        <v>558</v>
      </c>
      <c r="C108" s="46" t="s">
        <v>566</v>
      </c>
      <c r="D108" s="46" t="s">
        <v>79</v>
      </c>
      <c r="E108" s="142" t="s">
        <v>87</v>
      </c>
      <c r="F108" s="142" t="s">
        <v>87</v>
      </c>
      <c r="G108" s="142" t="s">
        <v>87</v>
      </c>
      <c r="H108" s="46" t="s">
        <v>557</v>
      </c>
      <c r="I108" s="46" t="s">
        <v>80</v>
      </c>
      <c r="J108" s="205" t="s">
        <v>556</v>
      </c>
      <c r="K108" s="205" t="s">
        <v>567</v>
      </c>
      <c r="L108" s="205" t="s">
        <v>87</v>
      </c>
      <c r="M108" s="47" t="s">
        <v>297</v>
      </c>
      <c r="N108" s="48" t="s">
        <v>298</v>
      </c>
    </row>
    <row r="109" spans="1:14">
      <c r="A109" s="46" t="str">
        <f t="shared" si="2"/>
        <v>NER</v>
      </c>
      <c r="B109" s="46">
        <v>562</v>
      </c>
      <c r="C109" s="46" t="s">
        <v>563</v>
      </c>
      <c r="D109" s="46" t="s">
        <v>75</v>
      </c>
      <c r="E109" s="142" t="s">
        <v>556</v>
      </c>
      <c r="F109" s="142" t="s">
        <v>556</v>
      </c>
      <c r="G109" s="142" t="s">
        <v>87</v>
      </c>
      <c r="H109" s="46" t="s">
        <v>557</v>
      </c>
      <c r="I109" s="46" t="s">
        <v>106</v>
      </c>
      <c r="J109" s="205" t="s">
        <v>556</v>
      </c>
      <c r="K109" s="205" t="s">
        <v>75</v>
      </c>
      <c r="L109" s="205" t="s">
        <v>570</v>
      </c>
      <c r="M109" s="47" t="s">
        <v>299</v>
      </c>
      <c r="N109" s="48" t="s">
        <v>300</v>
      </c>
    </row>
    <row r="110" spans="1:14">
      <c r="A110" s="46" t="str">
        <f t="shared" si="2"/>
        <v>NGA</v>
      </c>
      <c r="B110" s="46">
        <v>566</v>
      </c>
      <c r="C110" s="46" t="s">
        <v>563</v>
      </c>
      <c r="D110" s="46" t="s">
        <v>75</v>
      </c>
      <c r="E110" s="142" t="s">
        <v>87</v>
      </c>
      <c r="F110" s="142" t="s">
        <v>87</v>
      </c>
      <c r="G110" s="142" t="s">
        <v>87</v>
      </c>
      <c r="H110" s="46" t="s">
        <v>557</v>
      </c>
      <c r="I110" s="46" t="s">
        <v>106</v>
      </c>
      <c r="J110" s="205" t="s">
        <v>556</v>
      </c>
      <c r="K110" s="205" t="s">
        <v>75</v>
      </c>
      <c r="L110" s="205" t="s">
        <v>570</v>
      </c>
      <c r="M110" s="47" t="s">
        <v>301</v>
      </c>
      <c r="N110" s="48" t="s">
        <v>302</v>
      </c>
    </row>
    <row r="111" spans="1:14">
      <c r="A111" s="46" t="str">
        <f t="shared" si="2"/>
        <v>MKD</v>
      </c>
      <c r="B111" s="46">
        <v>807</v>
      </c>
      <c r="C111" s="46" t="s">
        <v>559</v>
      </c>
      <c r="D111" s="46" t="s">
        <v>67</v>
      </c>
      <c r="E111" s="142" t="s">
        <v>87</v>
      </c>
      <c r="F111" s="142" t="s">
        <v>556</v>
      </c>
      <c r="G111" s="142" t="s">
        <v>87</v>
      </c>
      <c r="H111" s="46" t="s">
        <v>560</v>
      </c>
      <c r="I111" s="46" t="s">
        <v>68</v>
      </c>
      <c r="J111" s="205" t="s">
        <v>556</v>
      </c>
      <c r="K111" s="205" t="s">
        <v>561</v>
      </c>
      <c r="L111" s="205" t="s">
        <v>562</v>
      </c>
      <c r="M111" s="47" t="s">
        <v>303</v>
      </c>
      <c r="N111" s="48" t="s">
        <v>304</v>
      </c>
    </row>
    <row r="112" spans="1:14">
      <c r="A112" s="46" t="str">
        <f t="shared" si="2"/>
        <v>NOR</v>
      </c>
      <c r="B112" s="46">
        <v>578</v>
      </c>
      <c r="C112" s="46" t="s">
        <v>559</v>
      </c>
      <c r="D112" s="46" t="s">
        <v>165</v>
      </c>
      <c r="E112" s="142" t="s">
        <v>87</v>
      </c>
      <c r="F112" s="142" t="s">
        <v>87</v>
      </c>
      <c r="G112" s="142" t="s">
        <v>87</v>
      </c>
      <c r="H112" s="46" t="s">
        <v>560</v>
      </c>
      <c r="I112" s="46" t="s">
        <v>87</v>
      </c>
      <c r="J112" s="205" t="s">
        <v>87</v>
      </c>
      <c r="K112" s="205" t="s">
        <v>561</v>
      </c>
      <c r="L112" s="205" t="s">
        <v>90</v>
      </c>
      <c r="M112" s="47" t="s">
        <v>305</v>
      </c>
      <c r="N112" s="48" t="s">
        <v>306</v>
      </c>
    </row>
    <row r="113" spans="1:14">
      <c r="A113" s="46" t="str">
        <f t="shared" si="2"/>
        <v>OMN</v>
      </c>
      <c r="B113" s="46">
        <v>512</v>
      </c>
      <c r="C113" s="46" t="s">
        <v>555</v>
      </c>
      <c r="D113" s="46" t="s">
        <v>83</v>
      </c>
      <c r="E113" s="142" t="s">
        <v>87</v>
      </c>
      <c r="F113" s="142" t="s">
        <v>87</v>
      </c>
      <c r="G113" s="142" t="s">
        <v>87</v>
      </c>
      <c r="H113" s="46" t="s">
        <v>557</v>
      </c>
      <c r="I113" s="46" t="s">
        <v>72</v>
      </c>
      <c r="J113" s="205" t="s">
        <v>556</v>
      </c>
      <c r="K113" s="205" t="s">
        <v>564</v>
      </c>
      <c r="L113" s="205" t="s">
        <v>87</v>
      </c>
      <c r="M113" s="47" t="s">
        <v>307</v>
      </c>
      <c r="N113" s="48" t="s">
        <v>308</v>
      </c>
    </row>
    <row r="114" spans="1:14">
      <c r="A114" s="46" t="str">
        <f t="shared" si="2"/>
        <v>PAK</v>
      </c>
      <c r="B114" s="46">
        <v>586</v>
      </c>
      <c r="C114" s="46" t="s">
        <v>555</v>
      </c>
      <c r="D114" s="46" t="s">
        <v>63</v>
      </c>
      <c r="E114" s="142" t="s">
        <v>87</v>
      </c>
      <c r="F114" s="142" t="s">
        <v>87</v>
      </c>
      <c r="G114" s="142" t="s">
        <v>87</v>
      </c>
      <c r="H114" s="46" t="s">
        <v>557</v>
      </c>
      <c r="I114" s="46" t="s">
        <v>64</v>
      </c>
      <c r="J114" s="205" t="s">
        <v>556</v>
      </c>
      <c r="K114" s="205" t="s">
        <v>558</v>
      </c>
      <c r="L114" s="205" t="s">
        <v>87</v>
      </c>
      <c r="M114" s="47" t="s">
        <v>309</v>
      </c>
      <c r="N114" s="48" t="s">
        <v>310</v>
      </c>
    </row>
    <row r="115" spans="1:14">
      <c r="A115" s="46" t="str">
        <f t="shared" si="2"/>
        <v>PAN</v>
      </c>
      <c r="B115" s="46">
        <v>591</v>
      </c>
      <c r="C115" s="46" t="s">
        <v>566</v>
      </c>
      <c r="D115" s="46" t="s">
        <v>79</v>
      </c>
      <c r="E115" s="142" t="s">
        <v>87</v>
      </c>
      <c r="F115" s="142" t="s">
        <v>87</v>
      </c>
      <c r="G115" s="142" t="s">
        <v>87</v>
      </c>
      <c r="H115" s="46" t="s">
        <v>557</v>
      </c>
      <c r="I115" s="46" t="s">
        <v>80</v>
      </c>
      <c r="J115" s="205" t="s">
        <v>556</v>
      </c>
      <c r="K115" s="205" t="s">
        <v>567</v>
      </c>
      <c r="L115" s="205" t="s">
        <v>87</v>
      </c>
      <c r="M115" s="47" t="s">
        <v>311</v>
      </c>
      <c r="N115" s="48" t="s">
        <v>312</v>
      </c>
    </row>
    <row r="116" spans="1:14">
      <c r="A116" s="46" t="str">
        <f t="shared" si="2"/>
        <v>PNG</v>
      </c>
      <c r="B116" s="46">
        <v>598</v>
      </c>
      <c r="C116" s="46" t="s">
        <v>568</v>
      </c>
      <c r="D116" s="46" t="s">
        <v>313</v>
      </c>
      <c r="E116" s="142" t="s">
        <v>87</v>
      </c>
      <c r="F116" s="142" t="s">
        <v>87</v>
      </c>
      <c r="G116" s="142" t="s">
        <v>556</v>
      </c>
      <c r="H116" s="46" t="s">
        <v>557</v>
      </c>
      <c r="I116" s="46" t="s">
        <v>128</v>
      </c>
      <c r="J116" s="205" t="s">
        <v>556</v>
      </c>
      <c r="K116" s="205" t="s">
        <v>569</v>
      </c>
      <c r="L116" s="205" t="s">
        <v>87</v>
      </c>
      <c r="M116" s="47" t="s">
        <v>314</v>
      </c>
      <c r="N116" s="48" t="s">
        <v>315</v>
      </c>
    </row>
    <row r="117" spans="1:14">
      <c r="A117" s="46" t="str">
        <f t="shared" si="2"/>
        <v>PRY</v>
      </c>
      <c r="B117" s="46">
        <v>600</v>
      </c>
      <c r="C117" s="46" t="s">
        <v>566</v>
      </c>
      <c r="D117" s="46" t="s">
        <v>79</v>
      </c>
      <c r="E117" s="142" t="s">
        <v>87</v>
      </c>
      <c r="F117" s="142" t="s">
        <v>556</v>
      </c>
      <c r="G117" s="142" t="s">
        <v>87</v>
      </c>
      <c r="H117" s="46" t="s">
        <v>557</v>
      </c>
      <c r="I117" s="46" t="s">
        <v>80</v>
      </c>
      <c r="J117" s="205" t="s">
        <v>556</v>
      </c>
      <c r="K117" s="205" t="s">
        <v>567</v>
      </c>
      <c r="L117" s="205" t="s">
        <v>87</v>
      </c>
      <c r="M117" s="47" t="s">
        <v>316</v>
      </c>
      <c r="N117" s="48" t="s">
        <v>317</v>
      </c>
    </row>
    <row r="118" spans="1:14">
      <c r="A118" s="46" t="str">
        <f t="shared" si="2"/>
        <v>PER</v>
      </c>
      <c r="B118" s="46">
        <v>604</v>
      </c>
      <c r="C118" s="46" t="s">
        <v>566</v>
      </c>
      <c r="D118" s="46" t="s">
        <v>79</v>
      </c>
      <c r="E118" s="142" t="s">
        <v>87</v>
      </c>
      <c r="F118" s="142" t="s">
        <v>87</v>
      </c>
      <c r="G118" s="142" t="s">
        <v>87</v>
      </c>
      <c r="H118" s="46" t="s">
        <v>557</v>
      </c>
      <c r="I118" s="46" t="s">
        <v>80</v>
      </c>
      <c r="J118" s="205" t="s">
        <v>556</v>
      </c>
      <c r="K118" s="205" t="s">
        <v>567</v>
      </c>
      <c r="L118" s="205" t="s">
        <v>87</v>
      </c>
      <c r="M118" s="47" t="s">
        <v>318</v>
      </c>
      <c r="N118" s="48" t="s">
        <v>319</v>
      </c>
    </row>
    <row r="119" spans="1:14">
      <c r="A119" s="46" t="str">
        <f t="shared" si="2"/>
        <v>PHL</v>
      </c>
      <c r="B119" s="46">
        <v>608</v>
      </c>
      <c r="C119" s="46" t="s">
        <v>555</v>
      </c>
      <c r="D119" s="46" t="s">
        <v>119</v>
      </c>
      <c r="E119" s="142" t="s">
        <v>87</v>
      </c>
      <c r="F119" s="142" t="s">
        <v>87</v>
      </c>
      <c r="G119" s="142" t="s">
        <v>87</v>
      </c>
      <c r="H119" s="46" t="s">
        <v>557</v>
      </c>
      <c r="I119" s="46" t="s">
        <v>128</v>
      </c>
      <c r="J119" s="205" t="s">
        <v>556</v>
      </c>
      <c r="K119" s="205" t="s">
        <v>569</v>
      </c>
      <c r="L119" s="205" t="s">
        <v>87</v>
      </c>
      <c r="M119" s="47" t="s">
        <v>320</v>
      </c>
      <c r="N119" s="48" t="s">
        <v>321</v>
      </c>
    </row>
    <row r="120" spans="1:14">
      <c r="A120" s="46" t="str">
        <f t="shared" si="2"/>
        <v>POL</v>
      </c>
      <c r="B120" s="46">
        <v>616</v>
      </c>
      <c r="C120" s="46" t="s">
        <v>559</v>
      </c>
      <c r="D120" s="46" t="s">
        <v>99</v>
      </c>
      <c r="E120" s="142" t="s">
        <v>87</v>
      </c>
      <c r="F120" s="142" t="s">
        <v>87</v>
      </c>
      <c r="G120" s="142" t="s">
        <v>87</v>
      </c>
      <c r="H120" s="46" t="s">
        <v>560</v>
      </c>
      <c r="I120" s="46" t="s">
        <v>87</v>
      </c>
      <c r="J120" s="205" t="s">
        <v>87</v>
      </c>
      <c r="K120" s="205" t="s">
        <v>561</v>
      </c>
      <c r="L120" s="205" t="s">
        <v>90</v>
      </c>
      <c r="M120" s="47" t="s">
        <v>322</v>
      </c>
      <c r="N120" s="48" t="s">
        <v>323</v>
      </c>
    </row>
    <row r="121" spans="1:14">
      <c r="A121" s="46" t="str">
        <f t="shared" si="2"/>
        <v>PRT</v>
      </c>
      <c r="B121" s="46">
        <v>620</v>
      </c>
      <c r="C121" s="46" t="s">
        <v>559</v>
      </c>
      <c r="D121" s="46" t="s">
        <v>67</v>
      </c>
      <c r="E121" s="142" t="s">
        <v>87</v>
      </c>
      <c r="F121" s="142" t="s">
        <v>87</v>
      </c>
      <c r="G121" s="142" t="s">
        <v>87</v>
      </c>
      <c r="H121" s="46" t="s">
        <v>560</v>
      </c>
      <c r="I121" s="46" t="s">
        <v>87</v>
      </c>
      <c r="J121" s="205" t="s">
        <v>87</v>
      </c>
      <c r="K121" s="205" t="s">
        <v>561</v>
      </c>
      <c r="L121" s="205" t="s">
        <v>90</v>
      </c>
      <c r="M121" s="47" t="s">
        <v>324</v>
      </c>
      <c r="N121" s="48" t="s">
        <v>325</v>
      </c>
    </row>
    <row r="122" spans="1:14">
      <c r="A122" s="46" t="str">
        <f t="shared" si="2"/>
        <v>QAT</v>
      </c>
      <c r="B122" s="46">
        <v>634</v>
      </c>
      <c r="C122" s="46" t="s">
        <v>555</v>
      </c>
      <c r="D122" s="46" t="s">
        <v>83</v>
      </c>
      <c r="E122" s="142" t="s">
        <v>87</v>
      </c>
      <c r="F122" s="142" t="s">
        <v>87</v>
      </c>
      <c r="G122" s="142" t="s">
        <v>87</v>
      </c>
      <c r="H122" s="46" t="s">
        <v>557</v>
      </c>
      <c r="I122" s="46" t="s">
        <v>72</v>
      </c>
      <c r="J122" s="205" t="s">
        <v>556</v>
      </c>
      <c r="K122" s="205" t="s">
        <v>564</v>
      </c>
      <c r="L122" s="205" t="s">
        <v>87</v>
      </c>
      <c r="M122" s="47" t="s">
        <v>326</v>
      </c>
      <c r="N122" s="48" t="s">
        <v>327</v>
      </c>
    </row>
    <row r="123" spans="1:14">
      <c r="A123" s="46" t="str">
        <f t="shared" si="2"/>
        <v>KOR</v>
      </c>
      <c r="B123" s="46">
        <v>410</v>
      </c>
      <c r="C123" s="46" t="s">
        <v>555</v>
      </c>
      <c r="D123" s="46" t="s">
        <v>142</v>
      </c>
      <c r="E123" s="142" t="s">
        <v>87</v>
      </c>
      <c r="F123" s="142" t="s">
        <v>87</v>
      </c>
      <c r="G123" s="142" t="s">
        <v>87</v>
      </c>
      <c r="H123" s="46" t="s">
        <v>557</v>
      </c>
      <c r="I123" s="46" t="s">
        <v>87</v>
      </c>
      <c r="J123" s="205" t="s">
        <v>87</v>
      </c>
      <c r="K123" s="205" t="s">
        <v>569</v>
      </c>
      <c r="L123" s="205" t="s">
        <v>87</v>
      </c>
      <c r="M123" s="47" t="s">
        <v>328</v>
      </c>
      <c r="N123" s="48" t="s">
        <v>329</v>
      </c>
    </row>
    <row r="124" spans="1:14">
      <c r="A124" s="46" t="str">
        <f t="shared" si="2"/>
        <v>MDA</v>
      </c>
      <c r="B124" s="46">
        <v>498</v>
      </c>
      <c r="C124" s="46" t="s">
        <v>559</v>
      </c>
      <c r="D124" s="46" t="s">
        <v>99</v>
      </c>
      <c r="E124" s="142" t="s">
        <v>87</v>
      </c>
      <c r="F124" s="142" t="s">
        <v>556</v>
      </c>
      <c r="G124" s="142" t="s">
        <v>87</v>
      </c>
      <c r="H124" s="46" t="s">
        <v>560</v>
      </c>
      <c r="I124" s="46" t="s">
        <v>68</v>
      </c>
      <c r="J124" s="205" t="s">
        <v>556</v>
      </c>
      <c r="K124" s="205" t="s">
        <v>561</v>
      </c>
      <c r="L124" s="205" t="s">
        <v>562</v>
      </c>
      <c r="M124" s="47" t="s">
        <v>330</v>
      </c>
      <c r="N124" s="48" t="s">
        <v>331</v>
      </c>
    </row>
    <row r="125" spans="1:14">
      <c r="A125" s="46" t="str">
        <f t="shared" si="2"/>
        <v>ROU</v>
      </c>
      <c r="B125" s="46">
        <v>642</v>
      </c>
      <c r="C125" s="46" t="s">
        <v>559</v>
      </c>
      <c r="D125" s="46" t="s">
        <v>99</v>
      </c>
      <c r="E125" s="142" t="s">
        <v>87</v>
      </c>
      <c r="F125" s="142" t="s">
        <v>87</v>
      </c>
      <c r="G125" s="142" t="s">
        <v>87</v>
      </c>
      <c r="H125" s="46" t="s">
        <v>560</v>
      </c>
      <c r="I125" s="46" t="s">
        <v>68</v>
      </c>
      <c r="J125" s="205" t="s">
        <v>556</v>
      </c>
      <c r="K125" s="205" t="s">
        <v>561</v>
      </c>
      <c r="L125" s="205" t="s">
        <v>562</v>
      </c>
      <c r="M125" s="47" t="s">
        <v>332</v>
      </c>
      <c r="N125" s="48" t="s">
        <v>333</v>
      </c>
    </row>
    <row r="126" spans="1:14">
      <c r="A126" s="46" t="str">
        <f t="shared" si="2"/>
        <v>RUS</v>
      </c>
      <c r="B126" s="46">
        <v>643</v>
      </c>
      <c r="C126" s="46" t="s">
        <v>559</v>
      </c>
      <c r="D126" s="46" t="s">
        <v>99</v>
      </c>
      <c r="E126" s="142" t="s">
        <v>87</v>
      </c>
      <c r="F126" s="142" t="s">
        <v>87</v>
      </c>
      <c r="G126" s="142" t="s">
        <v>87</v>
      </c>
      <c r="H126" s="46" t="s">
        <v>560</v>
      </c>
      <c r="I126" s="46" t="s">
        <v>87</v>
      </c>
      <c r="J126" s="205" t="s">
        <v>87</v>
      </c>
      <c r="K126" s="205" t="s">
        <v>561</v>
      </c>
      <c r="L126" s="205" t="s">
        <v>562</v>
      </c>
      <c r="M126" s="47" t="s">
        <v>334</v>
      </c>
      <c r="N126" s="48" t="s">
        <v>335</v>
      </c>
    </row>
    <row r="127" spans="1:14">
      <c r="A127" s="46" t="str">
        <f t="shared" si="2"/>
        <v>RWA</v>
      </c>
      <c r="B127" s="46">
        <v>646</v>
      </c>
      <c r="C127" s="46" t="s">
        <v>563</v>
      </c>
      <c r="D127" s="46" t="s">
        <v>75</v>
      </c>
      <c r="E127" s="142" t="s">
        <v>556</v>
      </c>
      <c r="F127" s="142" t="s">
        <v>556</v>
      </c>
      <c r="G127" s="142" t="s">
        <v>87</v>
      </c>
      <c r="H127" s="46" t="s">
        <v>557</v>
      </c>
      <c r="I127" s="46" t="s">
        <v>76</v>
      </c>
      <c r="J127" s="205" t="s">
        <v>556</v>
      </c>
      <c r="K127" s="205" t="s">
        <v>75</v>
      </c>
      <c r="L127" s="205" t="s">
        <v>565</v>
      </c>
      <c r="M127" s="47" t="s">
        <v>336</v>
      </c>
      <c r="N127" s="48" t="s">
        <v>337</v>
      </c>
    </row>
    <row r="128" spans="1:14">
      <c r="A128" s="46" t="str">
        <f t="shared" si="2"/>
        <v>SAU</v>
      </c>
      <c r="B128" s="46">
        <v>682</v>
      </c>
      <c r="C128" s="46" t="s">
        <v>555</v>
      </c>
      <c r="D128" s="46" t="s">
        <v>83</v>
      </c>
      <c r="E128" s="142" t="s">
        <v>87</v>
      </c>
      <c r="F128" s="142" t="s">
        <v>87</v>
      </c>
      <c r="G128" s="142" t="s">
        <v>87</v>
      </c>
      <c r="H128" s="46" t="s">
        <v>557</v>
      </c>
      <c r="I128" s="46" t="s">
        <v>72</v>
      </c>
      <c r="J128" s="205" t="s">
        <v>556</v>
      </c>
      <c r="K128" s="205" t="s">
        <v>564</v>
      </c>
      <c r="L128" s="205" t="s">
        <v>87</v>
      </c>
      <c r="M128" s="47" t="s">
        <v>338</v>
      </c>
      <c r="N128" s="48" t="s">
        <v>339</v>
      </c>
    </row>
    <row r="129" spans="1:14">
      <c r="A129" s="46" t="str">
        <f t="shared" si="2"/>
        <v>SEN</v>
      </c>
      <c r="B129" s="46">
        <v>686</v>
      </c>
      <c r="C129" s="46" t="s">
        <v>563</v>
      </c>
      <c r="D129" s="46" t="s">
        <v>75</v>
      </c>
      <c r="E129" s="142" t="s">
        <v>556</v>
      </c>
      <c r="F129" s="142" t="s">
        <v>87</v>
      </c>
      <c r="G129" s="142" t="s">
        <v>87</v>
      </c>
      <c r="H129" s="46" t="s">
        <v>557</v>
      </c>
      <c r="I129" s="46" t="s">
        <v>106</v>
      </c>
      <c r="J129" s="205" t="s">
        <v>556</v>
      </c>
      <c r="K129" s="205" t="s">
        <v>75</v>
      </c>
      <c r="L129" s="205" t="s">
        <v>570</v>
      </c>
      <c r="M129" s="47" t="s">
        <v>340</v>
      </c>
      <c r="N129" s="48" t="s">
        <v>341</v>
      </c>
    </row>
    <row r="130" spans="1:14">
      <c r="A130" s="46" t="str">
        <f t="shared" si="2"/>
        <v>SRB</v>
      </c>
      <c r="B130" s="46">
        <v>688</v>
      </c>
      <c r="C130" s="46" t="s">
        <v>559</v>
      </c>
      <c r="D130" s="46" t="s">
        <v>67</v>
      </c>
      <c r="E130" s="142" t="s">
        <v>87</v>
      </c>
      <c r="F130" s="142" t="s">
        <v>87</v>
      </c>
      <c r="G130" s="142" t="s">
        <v>87</v>
      </c>
      <c r="H130" s="46" t="s">
        <v>560</v>
      </c>
      <c r="I130" s="46" t="s">
        <v>68</v>
      </c>
      <c r="J130" s="205" t="s">
        <v>556</v>
      </c>
      <c r="K130" s="205" t="s">
        <v>561</v>
      </c>
      <c r="L130" s="205" t="s">
        <v>562</v>
      </c>
      <c r="M130" s="47" t="s">
        <v>342</v>
      </c>
      <c r="N130" s="48" t="s">
        <v>343</v>
      </c>
    </row>
    <row r="131" spans="1:14">
      <c r="A131" s="46" t="str">
        <f t="shared" si="2"/>
        <v>SLE</v>
      </c>
      <c r="B131" s="46">
        <v>694</v>
      </c>
      <c r="C131" s="46" t="s">
        <v>563</v>
      </c>
      <c r="D131" s="46" t="s">
        <v>75</v>
      </c>
      <c r="E131" s="142" t="s">
        <v>556</v>
      </c>
      <c r="F131" s="142" t="s">
        <v>87</v>
      </c>
      <c r="G131" s="142" t="s">
        <v>87</v>
      </c>
      <c r="H131" s="46" t="s">
        <v>557</v>
      </c>
      <c r="I131" s="46" t="s">
        <v>106</v>
      </c>
      <c r="J131" s="205" t="s">
        <v>556</v>
      </c>
      <c r="K131" s="205" t="s">
        <v>75</v>
      </c>
      <c r="L131" s="205" t="s">
        <v>570</v>
      </c>
      <c r="M131" s="47" t="s">
        <v>344</v>
      </c>
      <c r="N131" s="48" t="s">
        <v>345</v>
      </c>
    </row>
    <row r="132" spans="1:14">
      <c r="A132" s="46" t="str">
        <f t="shared" si="2"/>
        <v>SVK</v>
      </c>
      <c r="B132" s="46">
        <v>703</v>
      </c>
      <c r="C132" s="46" t="s">
        <v>559</v>
      </c>
      <c r="D132" s="46" t="s">
        <v>99</v>
      </c>
      <c r="E132" s="142" t="s">
        <v>87</v>
      </c>
      <c r="F132" s="142" t="s">
        <v>87</v>
      </c>
      <c r="G132" s="142" t="s">
        <v>87</v>
      </c>
      <c r="H132" s="46" t="s">
        <v>560</v>
      </c>
      <c r="I132" s="46" t="s">
        <v>87</v>
      </c>
      <c r="J132" s="205" t="s">
        <v>87</v>
      </c>
      <c r="K132" s="205" t="s">
        <v>561</v>
      </c>
      <c r="L132" s="205" t="s">
        <v>90</v>
      </c>
      <c r="M132" s="47" t="s">
        <v>346</v>
      </c>
      <c r="N132" s="48" t="s">
        <v>347</v>
      </c>
    </row>
    <row r="133" spans="1:14">
      <c r="A133" s="46" t="str">
        <f t="shared" si="2"/>
        <v>SVN</v>
      </c>
      <c r="B133" s="46">
        <v>705</v>
      </c>
      <c r="C133" s="46" t="s">
        <v>559</v>
      </c>
      <c r="D133" s="46" t="s">
        <v>67</v>
      </c>
      <c r="E133" s="142" t="s">
        <v>87</v>
      </c>
      <c r="F133" s="142" t="s">
        <v>87</v>
      </c>
      <c r="G133" s="142" t="s">
        <v>87</v>
      </c>
      <c r="H133" s="46" t="s">
        <v>560</v>
      </c>
      <c r="I133" s="46" t="s">
        <v>87</v>
      </c>
      <c r="J133" s="205" t="s">
        <v>87</v>
      </c>
      <c r="K133" s="205" t="s">
        <v>561</v>
      </c>
      <c r="L133" s="205" t="s">
        <v>90</v>
      </c>
      <c r="M133" s="47" t="s">
        <v>348</v>
      </c>
      <c r="N133" s="48" t="s">
        <v>349</v>
      </c>
    </row>
    <row r="134" spans="1:14">
      <c r="A134" s="46" t="str">
        <f t="shared" si="2"/>
        <v>SLB</v>
      </c>
      <c r="B134" s="46">
        <v>90</v>
      </c>
      <c r="C134" s="46" t="s">
        <v>568</v>
      </c>
      <c r="D134" s="46" t="s">
        <v>313</v>
      </c>
      <c r="E134" s="142" t="s">
        <v>556</v>
      </c>
      <c r="F134" s="142" t="s">
        <v>87</v>
      </c>
      <c r="G134" s="142" t="s">
        <v>556</v>
      </c>
      <c r="H134" s="46" t="s">
        <v>557</v>
      </c>
      <c r="I134" s="46" t="s">
        <v>128</v>
      </c>
      <c r="J134" s="205" t="s">
        <v>556</v>
      </c>
      <c r="K134" s="205" t="s">
        <v>569</v>
      </c>
      <c r="L134" s="205" t="s">
        <v>87</v>
      </c>
      <c r="M134" s="47" t="s">
        <v>350</v>
      </c>
      <c r="N134" s="48" t="s">
        <v>351</v>
      </c>
    </row>
    <row r="135" spans="1:14">
      <c r="A135" s="46" t="str">
        <f t="shared" si="2"/>
        <v>SOM</v>
      </c>
      <c r="B135" s="46">
        <v>706</v>
      </c>
      <c r="C135" s="46" t="s">
        <v>563</v>
      </c>
      <c r="D135" s="46" t="s">
        <v>75</v>
      </c>
      <c r="E135" s="142" t="s">
        <v>556</v>
      </c>
      <c r="F135" s="142" t="s">
        <v>87</v>
      </c>
      <c r="G135" s="142" t="s">
        <v>87</v>
      </c>
      <c r="H135" s="46" t="s">
        <v>557</v>
      </c>
      <c r="I135" s="46" t="s">
        <v>76</v>
      </c>
      <c r="J135" s="205" t="s">
        <v>556</v>
      </c>
      <c r="K135" s="205" t="s">
        <v>75</v>
      </c>
      <c r="L135" s="205" t="s">
        <v>565</v>
      </c>
      <c r="M135" s="47" t="s">
        <v>352</v>
      </c>
      <c r="N135" s="48" t="s">
        <v>353</v>
      </c>
    </row>
    <row r="136" spans="1:14">
      <c r="A136" s="46" t="str">
        <f t="shared" si="2"/>
        <v>ZAF</v>
      </c>
      <c r="B136" s="46">
        <v>710</v>
      </c>
      <c r="C136" s="46" t="s">
        <v>563</v>
      </c>
      <c r="D136" s="46" t="s">
        <v>75</v>
      </c>
      <c r="E136" s="142" t="s">
        <v>87</v>
      </c>
      <c r="F136" s="142" t="s">
        <v>87</v>
      </c>
      <c r="G136" s="142" t="s">
        <v>87</v>
      </c>
      <c r="H136" s="46" t="s">
        <v>557</v>
      </c>
      <c r="I136" s="46" t="s">
        <v>76</v>
      </c>
      <c r="J136" s="205" t="s">
        <v>556</v>
      </c>
      <c r="K136" s="205" t="s">
        <v>75</v>
      </c>
      <c r="L136" s="205" t="s">
        <v>565</v>
      </c>
      <c r="M136" s="47" t="s">
        <v>354</v>
      </c>
      <c r="N136" s="48" t="s">
        <v>355</v>
      </c>
    </row>
    <row r="137" spans="1:14">
      <c r="A137" s="46" t="str">
        <f t="shared" si="2"/>
        <v>SSD</v>
      </c>
      <c r="B137" s="46">
        <v>728</v>
      </c>
      <c r="C137" s="46" t="s">
        <v>563</v>
      </c>
      <c r="D137" s="46" t="s">
        <v>75</v>
      </c>
      <c r="E137" s="142" t="s">
        <v>556</v>
      </c>
      <c r="F137" s="142" t="s">
        <v>556</v>
      </c>
      <c r="G137" s="142" t="s">
        <v>87</v>
      </c>
      <c r="H137" s="46" t="s">
        <v>557</v>
      </c>
      <c r="I137" s="46" t="s">
        <v>76</v>
      </c>
      <c r="J137" s="205" t="s">
        <v>556</v>
      </c>
      <c r="K137" s="205" t="s">
        <v>75</v>
      </c>
      <c r="L137" s="205" t="s">
        <v>565</v>
      </c>
      <c r="M137" s="47" t="s">
        <v>356</v>
      </c>
      <c r="N137" s="48" t="s">
        <v>357</v>
      </c>
    </row>
    <row r="138" spans="1:14">
      <c r="A138" s="46" t="str">
        <f t="shared" si="2"/>
        <v>ESP</v>
      </c>
      <c r="B138" s="46">
        <v>724</v>
      </c>
      <c r="C138" s="46" t="s">
        <v>559</v>
      </c>
      <c r="D138" s="46" t="s">
        <v>67</v>
      </c>
      <c r="E138" s="142" t="s">
        <v>87</v>
      </c>
      <c r="F138" s="142" t="s">
        <v>87</v>
      </c>
      <c r="G138" s="142" t="s">
        <v>87</v>
      </c>
      <c r="H138" s="46" t="s">
        <v>560</v>
      </c>
      <c r="I138" s="46" t="s">
        <v>87</v>
      </c>
      <c r="J138" s="205" t="s">
        <v>87</v>
      </c>
      <c r="K138" s="205" t="s">
        <v>561</v>
      </c>
      <c r="L138" s="205" t="s">
        <v>90</v>
      </c>
      <c r="M138" s="47" t="s">
        <v>358</v>
      </c>
      <c r="N138" s="48" t="s">
        <v>359</v>
      </c>
    </row>
    <row r="139" spans="1:14">
      <c r="A139" s="46" t="str">
        <f t="shared" si="2"/>
        <v>LKA</v>
      </c>
      <c r="B139" s="46">
        <v>144</v>
      </c>
      <c r="C139" s="46" t="s">
        <v>555</v>
      </c>
      <c r="D139" s="46" t="s">
        <v>63</v>
      </c>
      <c r="E139" s="142" t="s">
        <v>87</v>
      </c>
      <c r="F139" s="142" t="s">
        <v>87</v>
      </c>
      <c r="G139" s="142" t="s">
        <v>87</v>
      </c>
      <c r="H139" s="46" t="s">
        <v>557</v>
      </c>
      <c r="I139" s="46" t="s">
        <v>64</v>
      </c>
      <c r="J139" s="205" t="s">
        <v>556</v>
      </c>
      <c r="K139" s="205" t="s">
        <v>558</v>
      </c>
      <c r="L139" s="205" t="s">
        <v>87</v>
      </c>
      <c r="M139" s="47" t="s">
        <v>360</v>
      </c>
      <c r="N139" s="48" t="s">
        <v>361</v>
      </c>
    </row>
    <row r="140" spans="1:14">
      <c r="A140" s="46" t="str">
        <f t="shared" si="2"/>
        <v>PSE</v>
      </c>
      <c r="B140" s="46">
        <v>275</v>
      </c>
      <c r="C140" s="46" t="s">
        <v>555</v>
      </c>
      <c r="D140" s="46" t="s">
        <v>83</v>
      </c>
      <c r="E140" s="142" t="s">
        <v>87</v>
      </c>
      <c r="F140" s="142" t="s">
        <v>87</v>
      </c>
      <c r="G140" s="142" t="s">
        <v>87</v>
      </c>
      <c r="H140" s="46" t="s">
        <v>557</v>
      </c>
      <c r="I140" s="46" t="s">
        <v>72</v>
      </c>
      <c r="J140" s="205" t="s">
        <v>556</v>
      </c>
      <c r="K140" s="205" t="s">
        <v>564</v>
      </c>
      <c r="L140" s="205" t="s">
        <v>87</v>
      </c>
      <c r="M140" s="47" t="s">
        <v>362</v>
      </c>
      <c r="N140" s="48" t="s">
        <v>363</v>
      </c>
    </row>
    <row r="141" spans="1:14">
      <c r="A141" s="46" t="str">
        <f t="shared" si="2"/>
        <v>SDN</v>
      </c>
      <c r="B141" s="46">
        <v>729</v>
      </c>
      <c r="C141" s="46" t="s">
        <v>563</v>
      </c>
      <c r="D141" s="46" t="s">
        <v>71</v>
      </c>
      <c r="E141" s="142" t="s">
        <v>556</v>
      </c>
      <c r="F141" s="142" t="s">
        <v>87</v>
      </c>
      <c r="G141" s="142" t="s">
        <v>87</v>
      </c>
      <c r="H141" s="46" t="s">
        <v>557</v>
      </c>
      <c r="I141" s="46" t="s">
        <v>72</v>
      </c>
      <c r="J141" s="205" t="s">
        <v>556</v>
      </c>
      <c r="K141" s="205" t="s">
        <v>75</v>
      </c>
      <c r="L141" s="205" t="s">
        <v>565</v>
      </c>
      <c r="M141" s="47" t="s">
        <v>364</v>
      </c>
      <c r="N141" s="48" t="s">
        <v>365</v>
      </c>
    </row>
    <row r="142" spans="1:14">
      <c r="A142" s="46" t="str">
        <f t="shared" si="2"/>
        <v>SUR</v>
      </c>
      <c r="B142" s="46">
        <v>740</v>
      </c>
      <c r="C142" s="46" t="s">
        <v>566</v>
      </c>
      <c r="D142" s="46" t="s">
        <v>79</v>
      </c>
      <c r="E142" s="142" t="s">
        <v>87</v>
      </c>
      <c r="F142" s="142" t="s">
        <v>87</v>
      </c>
      <c r="G142" s="142" t="s">
        <v>556</v>
      </c>
      <c r="H142" s="46" t="s">
        <v>557</v>
      </c>
      <c r="I142" s="46" t="s">
        <v>80</v>
      </c>
      <c r="J142" s="205" t="s">
        <v>556</v>
      </c>
      <c r="K142" s="205" t="s">
        <v>567</v>
      </c>
      <c r="L142" s="205" t="s">
        <v>87</v>
      </c>
      <c r="M142" s="47" t="s">
        <v>366</v>
      </c>
      <c r="N142" s="48" t="s">
        <v>367</v>
      </c>
    </row>
    <row r="143" spans="1:14">
      <c r="A143" s="46" t="str">
        <f t="shared" si="2"/>
        <v>SWE</v>
      </c>
      <c r="B143" s="46">
        <v>752</v>
      </c>
      <c r="C143" s="46" t="s">
        <v>559</v>
      </c>
      <c r="D143" s="46" t="s">
        <v>165</v>
      </c>
      <c r="E143" s="142" t="s">
        <v>87</v>
      </c>
      <c r="F143" s="142" t="s">
        <v>87</v>
      </c>
      <c r="G143" s="142" t="s">
        <v>87</v>
      </c>
      <c r="H143" s="46" t="s">
        <v>560</v>
      </c>
      <c r="I143" s="46" t="s">
        <v>87</v>
      </c>
      <c r="J143" s="205" t="s">
        <v>87</v>
      </c>
      <c r="K143" s="205" t="s">
        <v>561</v>
      </c>
      <c r="L143" s="205" t="s">
        <v>90</v>
      </c>
      <c r="M143" s="47" t="s">
        <v>368</v>
      </c>
      <c r="N143" s="48" t="s">
        <v>369</v>
      </c>
    </row>
    <row r="144" spans="1:14">
      <c r="A144" s="46" t="str">
        <f t="shared" si="2"/>
        <v>CHE</v>
      </c>
      <c r="B144" s="46">
        <v>756</v>
      </c>
      <c r="C144" s="46" t="s">
        <v>559</v>
      </c>
      <c r="D144" s="46" t="s">
        <v>90</v>
      </c>
      <c r="E144" s="142" t="s">
        <v>87</v>
      </c>
      <c r="F144" s="142" t="s">
        <v>87</v>
      </c>
      <c r="G144" s="142" t="s">
        <v>87</v>
      </c>
      <c r="H144" s="46" t="s">
        <v>560</v>
      </c>
      <c r="I144" s="46" t="s">
        <v>87</v>
      </c>
      <c r="J144" s="205" t="s">
        <v>87</v>
      </c>
      <c r="K144" s="205" t="s">
        <v>561</v>
      </c>
      <c r="L144" s="205" t="s">
        <v>90</v>
      </c>
      <c r="M144" s="47" t="s">
        <v>370</v>
      </c>
      <c r="N144" s="48" t="s">
        <v>371</v>
      </c>
    </row>
    <row r="145" spans="1:14">
      <c r="A145" s="46" t="str">
        <f t="shared" si="2"/>
        <v>SYR</v>
      </c>
      <c r="B145" s="46">
        <v>760</v>
      </c>
      <c r="C145" s="46" t="s">
        <v>555</v>
      </c>
      <c r="D145" s="46" t="s">
        <v>83</v>
      </c>
      <c r="E145" s="142" t="s">
        <v>87</v>
      </c>
      <c r="F145" s="142" t="s">
        <v>87</v>
      </c>
      <c r="G145" s="142" t="s">
        <v>87</v>
      </c>
      <c r="H145" s="46" t="s">
        <v>557</v>
      </c>
      <c r="I145" s="46" t="s">
        <v>72</v>
      </c>
      <c r="J145" s="205" t="s">
        <v>556</v>
      </c>
      <c r="K145" s="205" t="s">
        <v>564</v>
      </c>
      <c r="L145" s="205" t="s">
        <v>87</v>
      </c>
      <c r="M145" s="47" t="s">
        <v>372</v>
      </c>
      <c r="N145" s="48" t="s">
        <v>373</v>
      </c>
    </row>
    <row r="146" spans="1:14">
      <c r="A146" s="46" t="str">
        <f t="shared" si="2"/>
        <v>TJK</v>
      </c>
      <c r="B146" s="46">
        <v>762</v>
      </c>
      <c r="C146" s="46" t="s">
        <v>555</v>
      </c>
      <c r="D146" s="46" t="s">
        <v>238</v>
      </c>
      <c r="E146" s="142" t="s">
        <v>87</v>
      </c>
      <c r="F146" s="142" t="s">
        <v>556</v>
      </c>
      <c r="G146" s="142" t="s">
        <v>87</v>
      </c>
      <c r="H146" s="46" t="s">
        <v>557</v>
      </c>
      <c r="I146" s="46" t="s">
        <v>68</v>
      </c>
      <c r="J146" s="205" t="s">
        <v>556</v>
      </c>
      <c r="K146" s="205" t="s">
        <v>561</v>
      </c>
      <c r="L146" s="205" t="s">
        <v>562</v>
      </c>
      <c r="M146" s="47" t="s">
        <v>374</v>
      </c>
      <c r="N146" s="48" t="s">
        <v>375</v>
      </c>
    </row>
    <row r="147" spans="1:14">
      <c r="A147" s="46" t="str">
        <f t="shared" si="2"/>
        <v>THA</v>
      </c>
      <c r="B147" s="46">
        <v>764</v>
      </c>
      <c r="C147" s="46" t="s">
        <v>555</v>
      </c>
      <c r="D147" s="46" t="s">
        <v>119</v>
      </c>
      <c r="E147" s="142" t="s">
        <v>87</v>
      </c>
      <c r="F147" s="142" t="s">
        <v>87</v>
      </c>
      <c r="G147" s="142" t="s">
        <v>87</v>
      </c>
      <c r="H147" s="46" t="s">
        <v>557</v>
      </c>
      <c r="I147" s="46" t="s">
        <v>128</v>
      </c>
      <c r="J147" s="205" t="s">
        <v>556</v>
      </c>
      <c r="K147" s="205" t="s">
        <v>569</v>
      </c>
      <c r="L147" s="205" t="s">
        <v>87</v>
      </c>
      <c r="M147" s="47" t="s">
        <v>376</v>
      </c>
      <c r="N147" s="48" t="s">
        <v>377</v>
      </c>
    </row>
    <row r="148" spans="1:14">
      <c r="A148" s="46" t="str">
        <f t="shared" si="2"/>
        <v>TGO</v>
      </c>
      <c r="B148" s="46">
        <v>768</v>
      </c>
      <c r="C148" s="46" t="s">
        <v>563</v>
      </c>
      <c r="D148" s="46" t="s">
        <v>75</v>
      </c>
      <c r="E148" s="142" t="s">
        <v>556</v>
      </c>
      <c r="F148" s="142" t="s">
        <v>87</v>
      </c>
      <c r="G148" s="142" t="s">
        <v>87</v>
      </c>
      <c r="H148" s="46" t="s">
        <v>557</v>
      </c>
      <c r="I148" s="46" t="s">
        <v>106</v>
      </c>
      <c r="J148" s="205" t="s">
        <v>556</v>
      </c>
      <c r="K148" s="205" t="s">
        <v>75</v>
      </c>
      <c r="L148" s="205" t="s">
        <v>570</v>
      </c>
      <c r="M148" s="47" t="s">
        <v>378</v>
      </c>
      <c r="N148" s="48" t="s">
        <v>379</v>
      </c>
    </row>
    <row r="149" spans="1:14">
      <c r="A149" s="46" t="str">
        <f t="shared" si="2"/>
        <v>TUN</v>
      </c>
      <c r="B149" s="46">
        <v>788</v>
      </c>
      <c r="C149" s="46" t="s">
        <v>563</v>
      </c>
      <c r="D149" s="46" t="s">
        <v>71</v>
      </c>
      <c r="E149" s="142" t="s">
        <v>87</v>
      </c>
      <c r="F149" s="142" t="s">
        <v>87</v>
      </c>
      <c r="G149" s="142" t="s">
        <v>87</v>
      </c>
      <c r="H149" s="46" t="s">
        <v>557</v>
      </c>
      <c r="I149" s="46" t="s">
        <v>72</v>
      </c>
      <c r="J149" s="205" t="s">
        <v>556</v>
      </c>
      <c r="K149" s="205" t="s">
        <v>564</v>
      </c>
      <c r="L149" s="205" t="s">
        <v>87</v>
      </c>
      <c r="M149" s="47" t="s">
        <v>380</v>
      </c>
      <c r="N149" s="48" t="s">
        <v>381</v>
      </c>
    </row>
    <row r="150" spans="1:14">
      <c r="A150" s="46" t="str">
        <f t="shared" si="2"/>
        <v>TUR</v>
      </c>
      <c r="B150" s="46">
        <v>792</v>
      </c>
      <c r="C150" s="46" t="s">
        <v>555</v>
      </c>
      <c r="D150" s="46" t="s">
        <v>83</v>
      </c>
      <c r="E150" s="142" t="s">
        <v>87</v>
      </c>
      <c r="F150" s="142" t="s">
        <v>87</v>
      </c>
      <c r="G150" s="142" t="s">
        <v>87</v>
      </c>
      <c r="H150" s="46" t="s">
        <v>557</v>
      </c>
      <c r="I150" s="46" t="s">
        <v>68</v>
      </c>
      <c r="J150" s="205" t="s">
        <v>556</v>
      </c>
      <c r="K150" s="205" t="s">
        <v>561</v>
      </c>
      <c r="L150" s="205" t="s">
        <v>562</v>
      </c>
      <c r="M150" s="47" t="s">
        <v>382</v>
      </c>
      <c r="N150" s="48" t="s">
        <v>383</v>
      </c>
    </row>
    <row r="151" spans="1:14">
      <c r="A151" s="46" t="str">
        <f t="shared" si="2"/>
        <v>TKM</v>
      </c>
      <c r="B151" s="46">
        <v>795</v>
      </c>
      <c r="C151" s="46" t="s">
        <v>555</v>
      </c>
      <c r="D151" s="46" t="s">
        <v>238</v>
      </c>
      <c r="E151" s="142" t="s">
        <v>87</v>
      </c>
      <c r="F151" s="142" t="s">
        <v>556</v>
      </c>
      <c r="G151" s="142" t="s">
        <v>87</v>
      </c>
      <c r="H151" s="46" t="s">
        <v>557</v>
      </c>
      <c r="I151" s="46" t="s">
        <v>68</v>
      </c>
      <c r="J151" s="205" t="s">
        <v>556</v>
      </c>
      <c r="K151" s="205" t="s">
        <v>561</v>
      </c>
      <c r="L151" s="205" t="s">
        <v>562</v>
      </c>
      <c r="M151" s="47" t="s">
        <v>384</v>
      </c>
      <c r="N151" s="48" t="s">
        <v>385</v>
      </c>
    </row>
    <row r="152" spans="1:14">
      <c r="A152" s="46" t="str">
        <f t="shared" si="2"/>
        <v>UGA</v>
      </c>
      <c r="B152" s="46">
        <v>800</v>
      </c>
      <c r="C152" s="46" t="s">
        <v>563</v>
      </c>
      <c r="D152" s="46" t="s">
        <v>75</v>
      </c>
      <c r="E152" s="142" t="s">
        <v>556</v>
      </c>
      <c r="F152" s="142" t="s">
        <v>556</v>
      </c>
      <c r="G152" s="142" t="s">
        <v>87</v>
      </c>
      <c r="H152" s="46" t="s">
        <v>557</v>
      </c>
      <c r="I152" s="46" t="s">
        <v>76</v>
      </c>
      <c r="J152" s="205" t="s">
        <v>556</v>
      </c>
      <c r="K152" s="205" t="s">
        <v>75</v>
      </c>
      <c r="L152" s="205" t="s">
        <v>565</v>
      </c>
      <c r="M152" s="47" t="s">
        <v>386</v>
      </c>
      <c r="N152" s="48" t="s">
        <v>387</v>
      </c>
    </row>
    <row r="153" spans="1:14">
      <c r="A153" s="46" t="str">
        <f t="shared" si="2"/>
        <v>UKR</v>
      </c>
      <c r="B153" s="46">
        <v>804</v>
      </c>
      <c r="C153" s="46" t="s">
        <v>559</v>
      </c>
      <c r="D153" s="46" t="s">
        <v>99</v>
      </c>
      <c r="E153" s="142" t="s">
        <v>87</v>
      </c>
      <c r="F153" s="142" t="s">
        <v>87</v>
      </c>
      <c r="G153" s="142" t="s">
        <v>87</v>
      </c>
      <c r="H153" s="46" t="s">
        <v>560</v>
      </c>
      <c r="I153" s="46" t="s">
        <v>68</v>
      </c>
      <c r="J153" s="205" t="s">
        <v>556</v>
      </c>
      <c r="K153" s="205" t="s">
        <v>561</v>
      </c>
      <c r="L153" s="205" t="s">
        <v>562</v>
      </c>
      <c r="M153" s="47" t="s">
        <v>388</v>
      </c>
      <c r="N153" s="48" t="s">
        <v>389</v>
      </c>
    </row>
    <row r="154" spans="1:14">
      <c r="A154" s="46" t="str">
        <f t="shared" si="2"/>
        <v>ARE</v>
      </c>
      <c r="B154" s="46">
        <v>784</v>
      </c>
      <c r="C154" s="46" t="s">
        <v>555</v>
      </c>
      <c r="D154" s="46" t="s">
        <v>83</v>
      </c>
      <c r="E154" s="142" t="s">
        <v>87</v>
      </c>
      <c r="F154" s="142" t="s">
        <v>87</v>
      </c>
      <c r="G154" s="142" t="s">
        <v>87</v>
      </c>
      <c r="H154" s="46" t="s">
        <v>557</v>
      </c>
      <c r="I154" s="46" t="s">
        <v>72</v>
      </c>
      <c r="J154" s="205" t="s">
        <v>556</v>
      </c>
      <c r="K154" s="205" t="s">
        <v>564</v>
      </c>
      <c r="L154" s="205" t="s">
        <v>87</v>
      </c>
      <c r="M154" s="47" t="s">
        <v>390</v>
      </c>
      <c r="N154" s="48" t="s">
        <v>391</v>
      </c>
    </row>
    <row r="155" spans="1:14">
      <c r="A155" s="46" t="str">
        <f t="shared" si="2"/>
        <v>GBR</v>
      </c>
      <c r="B155" s="46">
        <v>826</v>
      </c>
      <c r="C155" s="46" t="s">
        <v>559</v>
      </c>
      <c r="D155" s="46" t="s">
        <v>165</v>
      </c>
      <c r="E155" s="142" t="s">
        <v>87</v>
      </c>
      <c r="F155" s="142" t="s">
        <v>87</v>
      </c>
      <c r="G155" s="142" t="s">
        <v>87</v>
      </c>
      <c r="H155" s="46" t="s">
        <v>560</v>
      </c>
      <c r="I155" s="46" t="s">
        <v>87</v>
      </c>
      <c r="J155" s="205" t="s">
        <v>87</v>
      </c>
      <c r="K155" s="205" t="s">
        <v>561</v>
      </c>
      <c r="L155" s="205" t="s">
        <v>90</v>
      </c>
      <c r="M155" s="47" t="s">
        <v>392</v>
      </c>
      <c r="N155" s="48" t="s">
        <v>393</v>
      </c>
    </row>
    <row r="156" spans="1:14">
      <c r="A156" s="46" t="str">
        <f t="shared" ref="A156:A164" si="3">N156</f>
        <v>TZA</v>
      </c>
      <c r="B156" s="46">
        <v>834</v>
      </c>
      <c r="C156" s="46" t="s">
        <v>563</v>
      </c>
      <c r="D156" s="46" t="s">
        <v>75</v>
      </c>
      <c r="E156" s="142" t="s">
        <v>556</v>
      </c>
      <c r="F156" s="142" t="s">
        <v>87</v>
      </c>
      <c r="G156" s="142" t="s">
        <v>87</v>
      </c>
      <c r="H156" s="46" t="s">
        <v>557</v>
      </c>
      <c r="I156" s="46" t="s">
        <v>76</v>
      </c>
      <c r="J156" s="205" t="s">
        <v>556</v>
      </c>
      <c r="K156" s="205" t="s">
        <v>75</v>
      </c>
      <c r="L156" s="205" t="s">
        <v>565</v>
      </c>
      <c r="M156" s="47" t="s">
        <v>394</v>
      </c>
      <c r="N156" s="48" t="s">
        <v>395</v>
      </c>
    </row>
    <row r="157" spans="1:14">
      <c r="A157" s="46" t="str">
        <f t="shared" si="3"/>
        <v>USA</v>
      </c>
      <c r="B157" s="46">
        <v>840</v>
      </c>
      <c r="C157" s="46" t="s">
        <v>566</v>
      </c>
      <c r="D157" s="46" t="s">
        <v>133</v>
      </c>
      <c r="E157" s="142" t="s">
        <v>87</v>
      </c>
      <c r="F157" s="142" t="s">
        <v>87</v>
      </c>
      <c r="G157" s="142" t="s">
        <v>87</v>
      </c>
      <c r="H157" s="46" t="s">
        <v>560</v>
      </c>
      <c r="I157" s="46" t="s">
        <v>87</v>
      </c>
      <c r="J157" s="205" t="s">
        <v>87</v>
      </c>
      <c r="K157" s="205" t="s">
        <v>571</v>
      </c>
      <c r="L157" s="205" t="s">
        <v>87</v>
      </c>
      <c r="M157" s="47" t="s">
        <v>396</v>
      </c>
      <c r="N157" s="48" t="s">
        <v>397</v>
      </c>
    </row>
    <row r="158" spans="1:14">
      <c r="A158" s="46" t="str">
        <f t="shared" si="3"/>
        <v>URY</v>
      </c>
      <c r="B158" s="46">
        <v>858</v>
      </c>
      <c r="C158" s="46" t="s">
        <v>566</v>
      </c>
      <c r="D158" s="46" t="s">
        <v>79</v>
      </c>
      <c r="E158" s="142" t="s">
        <v>87</v>
      </c>
      <c r="F158" s="142" t="s">
        <v>87</v>
      </c>
      <c r="G158" s="142" t="s">
        <v>87</v>
      </c>
      <c r="H158" s="46" t="s">
        <v>557</v>
      </c>
      <c r="I158" s="46" t="s">
        <v>80</v>
      </c>
      <c r="J158" s="205" t="s">
        <v>556</v>
      </c>
      <c r="K158" s="205" t="s">
        <v>567</v>
      </c>
      <c r="L158" s="205" t="s">
        <v>87</v>
      </c>
      <c r="M158" s="47" t="s">
        <v>398</v>
      </c>
      <c r="N158" s="48" t="s">
        <v>399</v>
      </c>
    </row>
    <row r="159" spans="1:14">
      <c r="A159" s="46" t="str">
        <f t="shared" si="3"/>
        <v>UZB</v>
      </c>
      <c r="B159" s="46">
        <v>860</v>
      </c>
      <c r="C159" s="46" t="s">
        <v>555</v>
      </c>
      <c r="D159" s="46" t="s">
        <v>238</v>
      </c>
      <c r="E159" s="142" t="s">
        <v>87</v>
      </c>
      <c r="F159" s="142" t="s">
        <v>556</v>
      </c>
      <c r="G159" s="142" t="s">
        <v>87</v>
      </c>
      <c r="H159" s="46" t="s">
        <v>557</v>
      </c>
      <c r="I159" s="46" t="s">
        <v>68</v>
      </c>
      <c r="J159" s="205" t="s">
        <v>556</v>
      </c>
      <c r="K159" s="205" t="s">
        <v>561</v>
      </c>
      <c r="L159" s="205" t="s">
        <v>562</v>
      </c>
      <c r="M159" s="47" t="s">
        <v>400</v>
      </c>
      <c r="N159" s="48" t="s">
        <v>401</v>
      </c>
    </row>
    <row r="160" spans="1:14">
      <c r="A160" s="46" t="str">
        <f t="shared" si="3"/>
        <v>VEN</v>
      </c>
      <c r="B160" s="46">
        <v>862</v>
      </c>
      <c r="C160" s="46" t="s">
        <v>566</v>
      </c>
      <c r="D160" s="46" t="s">
        <v>79</v>
      </c>
      <c r="E160" s="142" t="s">
        <v>87</v>
      </c>
      <c r="F160" s="142" t="s">
        <v>87</v>
      </c>
      <c r="G160" s="142" t="s">
        <v>87</v>
      </c>
      <c r="H160" s="46" t="s">
        <v>557</v>
      </c>
      <c r="I160" s="46" t="s">
        <v>80</v>
      </c>
      <c r="J160" s="205" t="s">
        <v>556</v>
      </c>
      <c r="K160" s="205" t="s">
        <v>567</v>
      </c>
      <c r="L160" s="205" t="s">
        <v>87</v>
      </c>
      <c r="M160" s="47" t="s">
        <v>402</v>
      </c>
      <c r="N160" s="48" t="s">
        <v>403</v>
      </c>
    </row>
    <row r="161" spans="1:14">
      <c r="A161" s="46" t="str">
        <f t="shared" si="3"/>
        <v>VNM</v>
      </c>
      <c r="B161" s="46">
        <v>704</v>
      </c>
      <c r="C161" s="46" t="s">
        <v>555</v>
      </c>
      <c r="D161" s="46" t="s">
        <v>119</v>
      </c>
      <c r="E161" s="142" t="s">
        <v>87</v>
      </c>
      <c r="F161" s="142" t="s">
        <v>87</v>
      </c>
      <c r="G161" s="142" t="s">
        <v>87</v>
      </c>
      <c r="H161" s="46" t="s">
        <v>557</v>
      </c>
      <c r="I161" s="46" t="s">
        <v>128</v>
      </c>
      <c r="J161" s="205" t="s">
        <v>556</v>
      </c>
      <c r="K161" s="205" t="s">
        <v>569</v>
      </c>
      <c r="L161" s="205" t="s">
        <v>87</v>
      </c>
      <c r="M161" s="47" t="s">
        <v>404</v>
      </c>
      <c r="N161" s="48" t="s">
        <v>405</v>
      </c>
    </row>
    <row r="162" spans="1:14">
      <c r="A162" s="46" t="str">
        <f t="shared" si="3"/>
        <v>YEM</v>
      </c>
      <c r="B162" s="46">
        <v>887</v>
      </c>
      <c r="C162" s="46" t="s">
        <v>555</v>
      </c>
      <c r="D162" s="46" t="s">
        <v>83</v>
      </c>
      <c r="E162" s="142" t="s">
        <v>556</v>
      </c>
      <c r="F162" s="142" t="s">
        <v>87</v>
      </c>
      <c r="G162" s="142" t="s">
        <v>87</v>
      </c>
      <c r="H162" s="46" t="s">
        <v>557</v>
      </c>
      <c r="I162" s="46" t="s">
        <v>72</v>
      </c>
      <c r="J162" s="205" t="s">
        <v>556</v>
      </c>
      <c r="K162" s="205" t="s">
        <v>564</v>
      </c>
      <c r="L162" s="205" t="s">
        <v>87</v>
      </c>
      <c r="M162" s="47" t="s">
        <v>406</v>
      </c>
      <c r="N162" s="48" t="s">
        <v>407</v>
      </c>
    </row>
    <row r="163" spans="1:14">
      <c r="A163" s="46" t="str">
        <f t="shared" si="3"/>
        <v>ZMB</v>
      </c>
      <c r="B163" s="46">
        <v>894</v>
      </c>
      <c r="C163" s="46" t="s">
        <v>563</v>
      </c>
      <c r="D163" s="46" t="s">
        <v>75</v>
      </c>
      <c r="E163" s="142" t="s">
        <v>556</v>
      </c>
      <c r="F163" s="142" t="s">
        <v>556</v>
      </c>
      <c r="G163" s="142" t="s">
        <v>87</v>
      </c>
      <c r="H163" s="46" t="s">
        <v>557</v>
      </c>
      <c r="I163" s="46" t="s">
        <v>76</v>
      </c>
      <c r="J163" s="205" t="s">
        <v>556</v>
      </c>
      <c r="K163" s="205" t="s">
        <v>75</v>
      </c>
      <c r="L163" s="205" t="s">
        <v>565</v>
      </c>
      <c r="M163" s="47" t="s">
        <v>408</v>
      </c>
      <c r="N163" s="48" t="s">
        <v>409</v>
      </c>
    </row>
    <row r="164" spans="1:14">
      <c r="A164" s="46" t="str">
        <f t="shared" si="3"/>
        <v>ZWE</v>
      </c>
      <c r="B164" s="46">
        <v>716</v>
      </c>
      <c r="C164" s="46" t="s">
        <v>563</v>
      </c>
      <c r="D164" s="46" t="s">
        <v>75</v>
      </c>
      <c r="E164" s="142" t="s">
        <v>87</v>
      </c>
      <c r="F164" s="142" t="s">
        <v>556</v>
      </c>
      <c r="G164" s="142" t="s">
        <v>87</v>
      </c>
      <c r="H164" s="46" t="s">
        <v>557</v>
      </c>
      <c r="I164" s="46" t="s">
        <v>76</v>
      </c>
      <c r="J164" s="205" t="s">
        <v>556</v>
      </c>
      <c r="K164" s="205" t="s">
        <v>75</v>
      </c>
      <c r="L164" s="205" t="s">
        <v>565</v>
      </c>
      <c r="M164" s="47" t="s">
        <v>410</v>
      </c>
      <c r="N164" s="48" t="s">
        <v>411</v>
      </c>
    </row>
  </sheetData>
  <sheetProtection sheet="1" objects="1" scenarios="1"/>
  <autoFilter ref="A1:N164" xr:uid="{E4ECEF5E-5C96-442D-91C4-C405906DA9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11B0E-E004-432C-B3A7-2C73551AF0A7}">
  <dimension ref="A1:T127"/>
  <sheetViews>
    <sheetView zoomScaleNormal="100" workbookViewId="0">
      <pane xSplit="5" ySplit="1" topLeftCell="F2" activePane="bottomRight" state="frozen"/>
      <selection pane="bottomRight"/>
      <selection pane="bottomLeft" activeCell="W216" sqref="W216"/>
      <selection pane="topRight" activeCell="W216" sqref="W216"/>
    </sheetView>
  </sheetViews>
  <sheetFormatPr defaultColWidth="8.85546875" defaultRowHeight="15"/>
  <cols>
    <col min="1" max="1" width="24.85546875" style="5" customWidth="1"/>
    <col min="2" max="2" width="17.42578125" customWidth="1"/>
    <col min="3" max="3" width="22.42578125" customWidth="1"/>
    <col min="4" max="4" width="28.85546875" customWidth="1"/>
    <col min="5" max="5" width="24.7109375" style="43" customWidth="1"/>
    <col min="6" max="6" width="61.28515625" customWidth="1"/>
    <col min="7" max="7" width="59.140625" customWidth="1"/>
    <col min="8" max="8" width="51.140625" customWidth="1"/>
    <col min="9" max="9" width="33.42578125" style="5" customWidth="1"/>
    <col min="10" max="10" width="23.42578125" customWidth="1"/>
    <col min="13" max="13" width="11.28515625" customWidth="1"/>
    <col min="14" max="14" width="13.28515625" customWidth="1"/>
    <col min="15" max="15" width="18.42578125" style="41" customWidth="1"/>
    <col min="16" max="16" width="37.140625" customWidth="1"/>
    <col min="17" max="17" width="47.140625" customWidth="1"/>
    <col min="18" max="18" width="69.42578125" customWidth="1"/>
    <col min="19" max="19" width="10.140625" customWidth="1"/>
    <col min="20" max="20" width="32.42578125" customWidth="1"/>
  </cols>
  <sheetData>
    <row r="1" spans="1:20" s="3" customFormat="1" ht="25.5">
      <c r="A1" s="7" t="s">
        <v>572</v>
      </c>
      <c r="B1" s="6" t="s">
        <v>573</v>
      </c>
      <c r="C1" s="6" t="s">
        <v>574</v>
      </c>
      <c r="D1" s="6" t="s">
        <v>575</v>
      </c>
      <c r="E1" s="6" t="s">
        <v>576</v>
      </c>
      <c r="F1" s="6" t="s">
        <v>577</v>
      </c>
      <c r="G1" s="6" t="s">
        <v>4</v>
      </c>
      <c r="H1" s="6" t="s">
        <v>578</v>
      </c>
      <c r="I1" s="7" t="s">
        <v>579</v>
      </c>
      <c r="J1" s="7" t="s">
        <v>572</v>
      </c>
      <c r="K1" s="6" t="s">
        <v>580</v>
      </c>
      <c r="L1" s="6" t="s">
        <v>581</v>
      </c>
      <c r="M1" s="6" t="s">
        <v>582</v>
      </c>
      <c r="N1" s="6" t="s">
        <v>583</v>
      </c>
      <c r="O1" s="7" t="s">
        <v>584</v>
      </c>
      <c r="P1" s="6" t="s">
        <v>585</v>
      </c>
      <c r="Q1" s="6" t="s">
        <v>586</v>
      </c>
      <c r="R1" s="59" t="s">
        <v>587</v>
      </c>
      <c r="S1" s="60" t="s">
        <v>588</v>
      </c>
      <c r="T1" s="59" t="s">
        <v>589</v>
      </c>
    </row>
    <row r="2" spans="1:20" s="3" customFormat="1" ht="155.25" customHeight="1">
      <c r="A2" s="63" t="s">
        <v>464</v>
      </c>
      <c r="B2" s="90" t="s">
        <v>590</v>
      </c>
      <c r="C2" s="63" t="s">
        <v>32</v>
      </c>
      <c r="D2" s="91"/>
      <c r="E2" s="63" t="s">
        <v>591</v>
      </c>
      <c r="F2" s="63" t="s">
        <v>592</v>
      </c>
      <c r="G2" s="63" t="s">
        <v>593</v>
      </c>
      <c r="H2" s="92"/>
      <c r="I2" s="63" t="s">
        <v>594</v>
      </c>
      <c r="J2" s="63" t="s">
        <v>464</v>
      </c>
      <c r="K2" s="63"/>
      <c r="L2" s="63"/>
      <c r="M2" s="63">
        <v>163</v>
      </c>
      <c r="N2" s="78">
        <v>2019</v>
      </c>
      <c r="O2" s="63" t="s">
        <v>595</v>
      </c>
      <c r="P2" s="63" t="s">
        <v>596</v>
      </c>
      <c r="Q2" s="63" t="s">
        <v>597</v>
      </c>
      <c r="R2" s="63" t="s">
        <v>598</v>
      </c>
      <c r="S2" s="67">
        <v>2019</v>
      </c>
      <c r="T2" s="63"/>
    </row>
    <row r="3" spans="1:20" s="3" customFormat="1" ht="51">
      <c r="A3" s="94" t="s">
        <v>412</v>
      </c>
      <c r="B3" s="95" t="s">
        <v>590</v>
      </c>
      <c r="C3" s="63" t="s">
        <v>32</v>
      </c>
      <c r="D3" s="91"/>
      <c r="E3" s="96" t="s">
        <v>599</v>
      </c>
      <c r="F3" s="97" t="s">
        <v>600</v>
      </c>
      <c r="G3" s="96" t="s">
        <v>601</v>
      </c>
      <c r="H3" s="92"/>
      <c r="I3" s="63" t="s">
        <v>602</v>
      </c>
      <c r="J3" s="99" t="s">
        <v>412</v>
      </c>
      <c r="K3" s="63"/>
      <c r="L3" s="63"/>
      <c r="M3" s="63">
        <v>163</v>
      </c>
      <c r="N3" s="78">
        <v>2019</v>
      </c>
      <c r="O3" s="63" t="s">
        <v>595</v>
      </c>
      <c r="P3" s="68"/>
      <c r="Q3" s="63"/>
      <c r="R3" s="63"/>
      <c r="S3" s="67">
        <v>2019</v>
      </c>
      <c r="T3" s="63"/>
    </row>
    <row r="4" spans="1:20" s="3" customFormat="1" ht="51">
      <c r="A4" s="94" t="s">
        <v>413</v>
      </c>
      <c r="B4" s="95" t="s">
        <v>590</v>
      </c>
      <c r="C4" s="63" t="s">
        <v>32</v>
      </c>
      <c r="D4" s="91"/>
      <c r="E4" s="96" t="s">
        <v>603</v>
      </c>
      <c r="F4" s="97" t="s">
        <v>604</v>
      </c>
      <c r="G4" s="96" t="s">
        <v>605</v>
      </c>
      <c r="H4" s="92"/>
      <c r="I4" s="63" t="s">
        <v>602</v>
      </c>
      <c r="J4" s="99" t="s">
        <v>413</v>
      </c>
      <c r="K4" s="63"/>
      <c r="L4" s="63"/>
      <c r="M4" s="63">
        <v>163</v>
      </c>
      <c r="N4" s="78">
        <v>2019</v>
      </c>
      <c r="O4" s="63" t="s">
        <v>606</v>
      </c>
      <c r="P4" s="68"/>
      <c r="Q4" s="63"/>
      <c r="R4" s="63"/>
      <c r="S4" s="67">
        <v>2019</v>
      </c>
      <c r="T4" s="63"/>
    </row>
    <row r="5" spans="1:20" ht="63.75">
      <c r="A5" s="63" t="s">
        <v>465</v>
      </c>
      <c r="B5" s="95" t="s">
        <v>590</v>
      </c>
      <c r="C5" s="63" t="s">
        <v>33</v>
      </c>
      <c r="D5" s="63" t="s">
        <v>607</v>
      </c>
      <c r="E5" s="63" t="s">
        <v>608</v>
      </c>
      <c r="F5" s="70" t="s">
        <v>609</v>
      </c>
      <c r="G5" s="70" t="s">
        <v>610</v>
      </c>
      <c r="H5" s="100"/>
      <c r="I5" s="63" t="s">
        <v>611</v>
      </c>
      <c r="J5" s="63" t="s">
        <v>465</v>
      </c>
      <c r="K5" s="76"/>
      <c r="L5" s="76"/>
      <c r="M5" s="63">
        <v>157</v>
      </c>
      <c r="N5" s="78">
        <v>2015</v>
      </c>
      <c r="O5" s="63" t="s">
        <v>595</v>
      </c>
      <c r="P5" s="68" t="s">
        <v>612</v>
      </c>
      <c r="Q5" s="63" t="s">
        <v>613</v>
      </c>
      <c r="R5" s="63" t="s">
        <v>614</v>
      </c>
      <c r="S5" s="67">
        <v>2015</v>
      </c>
      <c r="T5" s="63" t="s">
        <v>615</v>
      </c>
    </row>
    <row r="6" spans="1:20" s="3" customFormat="1" ht="63.75">
      <c r="A6" s="99" t="s">
        <v>414</v>
      </c>
      <c r="B6" s="95" t="s">
        <v>590</v>
      </c>
      <c r="C6" s="63" t="s">
        <v>33</v>
      </c>
      <c r="D6" s="63" t="s">
        <v>607</v>
      </c>
      <c r="E6" s="97" t="s">
        <v>616</v>
      </c>
      <c r="F6" s="97" t="s">
        <v>617</v>
      </c>
      <c r="G6" s="96" t="s">
        <v>618</v>
      </c>
      <c r="H6" s="71"/>
      <c r="I6" s="63" t="s">
        <v>611</v>
      </c>
      <c r="J6" s="99" t="s">
        <v>414</v>
      </c>
      <c r="K6" s="63"/>
      <c r="L6" s="63"/>
      <c r="M6" s="63">
        <v>157</v>
      </c>
      <c r="N6" s="78">
        <v>2015</v>
      </c>
      <c r="O6" s="63" t="s">
        <v>595</v>
      </c>
      <c r="P6" s="68" t="s">
        <v>612</v>
      </c>
      <c r="Q6" s="63" t="s">
        <v>613</v>
      </c>
      <c r="R6" s="92"/>
      <c r="S6" s="67">
        <v>2015</v>
      </c>
      <c r="T6" s="63" t="s">
        <v>615</v>
      </c>
    </row>
    <row r="7" spans="1:20" s="3" customFormat="1" ht="38.25">
      <c r="A7" s="99" t="s">
        <v>415</v>
      </c>
      <c r="B7" s="95" t="s">
        <v>590</v>
      </c>
      <c r="C7" s="63" t="s">
        <v>33</v>
      </c>
      <c r="D7" s="63" t="s">
        <v>619</v>
      </c>
      <c r="E7" s="97" t="s">
        <v>620</v>
      </c>
      <c r="F7" s="97" t="s">
        <v>621</v>
      </c>
      <c r="G7" s="96" t="s">
        <v>622</v>
      </c>
      <c r="H7" s="71"/>
      <c r="I7" s="63" t="s">
        <v>611</v>
      </c>
      <c r="J7" s="99" t="s">
        <v>415</v>
      </c>
      <c r="K7" s="63"/>
      <c r="L7" s="63"/>
      <c r="M7" s="63">
        <v>157</v>
      </c>
      <c r="N7" s="78">
        <v>2015</v>
      </c>
      <c r="O7" s="63" t="s">
        <v>606</v>
      </c>
      <c r="P7" s="68" t="s">
        <v>612</v>
      </c>
      <c r="Q7" s="63" t="s">
        <v>613</v>
      </c>
      <c r="R7" s="92"/>
      <c r="S7" s="67">
        <v>2015</v>
      </c>
      <c r="T7" s="63" t="s">
        <v>615</v>
      </c>
    </row>
    <row r="8" spans="1:20" ht="171" customHeight="1">
      <c r="A8" s="63" t="s">
        <v>466</v>
      </c>
      <c r="B8" s="95" t="s">
        <v>590</v>
      </c>
      <c r="C8" s="63" t="s">
        <v>34</v>
      </c>
      <c r="D8" s="63" t="s">
        <v>623</v>
      </c>
      <c r="E8" s="63" t="s">
        <v>624</v>
      </c>
      <c r="F8" s="65" t="s">
        <v>625</v>
      </c>
      <c r="G8" s="63" t="s">
        <v>626</v>
      </c>
      <c r="H8" s="92" t="s">
        <v>627</v>
      </c>
      <c r="I8" s="63" t="s">
        <v>628</v>
      </c>
      <c r="J8" s="63" t="s">
        <v>466</v>
      </c>
      <c r="K8" s="76"/>
      <c r="L8" s="76"/>
      <c r="M8" s="63">
        <v>163</v>
      </c>
      <c r="N8" s="78">
        <v>2019</v>
      </c>
      <c r="O8" s="63" t="s">
        <v>595</v>
      </c>
      <c r="P8" s="68" t="s">
        <v>629</v>
      </c>
      <c r="Q8" s="63" t="s">
        <v>630</v>
      </c>
      <c r="R8" s="76"/>
      <c r="S8" s="67">
        <v>2019</v>
      </c>
      <c r="T8" s="76"/>
    </row>
    <row r="9" spans="1:20" s="3" customFormat="1" ht="63.75">
      <c r="A9" s="94" t="s">
        <v>416</v>
      </c>
      <c r="B9" s="95" t="s">
        <v>590</v>
      </c>
      <c r="C9" s="63" t="s">
        <v>34</v>
      </c>
      <c r="D9" s="63" t="s">
        <v>623</v>
      </c>
      <c r="E9" s="96" t="s">
        <v>631</v>
      </c>
      <c r="F9" s="97" t="s">
        <v>632</v>
      </c>
      <c r="G9" s="96" t="s">
        <v>633</v>
      </c>
      <c r="H9" s="92"/>
      <c r="I9" s="63" t="s">
        <v>634</v>
      </c>
      <c r="J9" s="99" t="s">
        <v>416</v>
      </c>
      <c r="K9" s="63"/>
      <c r="L9" s="63"/>
      <c r="M9" s="63">
        <v>163</v>
      </c>
      <c r="N9" s="78">
        <v>2019</v>
      </c>
      <c r="O9" s="63" t="s">
        <v>595</v>
      </c>
      <c r="P9" s="68" t="s">
        <v>629</v>
      </c>
      <c r="Q9" s="63" t="s">
        <v>635</v>
      </c>
      <c r="R9" s="63"/>
      <c r="S9" s="67">
        <v>2019</v>
      </c>
      <c r="T9" s="63" t="s">
        <v>636</v>
      </c>
    </row>
    <row r="10" spans="1:20" s="3" customFormat="1" ht="63.75">
      <c r="A10" s="99" t="s">
        <v>417</v>
      </c>
      <c r="B10" s="95" t="s">
        <v>590</v>
      </c>
      <c r="C10" s="63" t="s">
        <v>34</v>
      </c>
      <c r="D10" s="63" t="s">
        <v>637</v>
      </c>
      <c r="E10" s="97" t="s">
        <v>638</v>
      </c>
      <c r="F10" s="97" t="s">
        <v>639</v>
      </c>
      <c r="G10" s="97" t="s">
        <v>640</v>
      </c>
      <c r="H10" s="71"/>
      <c r="I10" s="63" t="s">
        <v>634</v>
      </c>
      <c r="J10" s="99" t="s">
        <v>641</v>
      </c>
      <c r="K10" s="63"/>
      <c r="L10" s="63"/>
      <c r="M10" s="63">
        <v>163</v>
      </c>
      <c r="N10" s="78">
        <v>2019</v>
      </c>
      <c r="O10" s="63" t="s">
        <v>606</v>
      </c>
      <c r="P10" s="68" t="s">
        <v>629</v>
      </c>
      <c r="Q10" s="63" t="s">
        <v>635</v>
      </c>
      <c r="R10" s="92"/>
      <c r="S10" s="67">
        <v>2019</v>
      </c>
      <c r="T10" s="63" t="s">
        <v>636</v>
      </c>
    </row>
    <row r="11" spans="1:20" s="3" customFormat="1" ht="119.25" customHeight="1">
      <c r="A11" s="63" t="s">
        <v>467</v>
      </c>
      <c r="B11" s="95" t="s">
        <v>590</v>
      </c>
      <c r="C11" s="63" t="s">
        <v>35</v>
      </c>
      <c r="D11" s="63" t="s">
        <v>642</v>
      </c>
      <c r="E11" s="70" t="s">
        <v>643</v>
      </c>
      <c r="F11" s="93" t="s">
        <v>644</v>
      </c>
      <c r="G11" s="63" t="s">
        <v>645</v>
      </c>
      <c r="H11" s="101"/>
      <c r="I11" s="63" t="s">
        <v>646</v>
      </c>
      <c r="J11" s="63" t="s">
        <v>467</v>
      </c>
      <c r="K11" s="63"/>
      <c r="L11" s="63"/>
      <c r="M11" s="63">
        <v>163</v>
      </c>
      <c r="N11" s="78">
        <v>2015</v>
      </c>
      <c r="O11" s="63"/>
      <c r="P11" s="68"/>
      <c r="Q11" s="63"/>
      <c r="R11" s="92"/>
      <c r="S11" s="78">
        <v>2015</v>
      </c>
      <c r="T11" s="63"/>
    </row>
    <row r="12" spans="1:20" s="3" customFormat="1" ht="89.25">
      <c r="A12" s="63" t="s">
        <v>468</v>
      </c>
      <c r="B12" s="95" t="s">
        <v>590</v>
      </c>
      <c r="C12" s="63" t="s">
        <v>35</v>
      </c>
      <c r="D12" s="63" t="s">
        <v>642</v>
      </c>
      <c r="E12" s="70" t="s">
        <v>647</v>
      </c>
      <c r="F12" s="93" t="s">
        <v>648</v>
      </c>
      <c r="G12" s="63" t="s">
        <v>649</v>
      </c>
      <c r="H12" s="101"/>
      <c r="I12" s="63" t="s">
        <v>646</v>
      </c>
      <c r="J12" s="63" t="s">
        <v>468</v>
      </c>
      <c r="K12" s="63"/>
      <c r="L12" s="63"/>
      <c r="M12" s="63">
        <v>163</v>
      </c>
      <c r="N12" s="78">
        <v>2015</v>
      </c>
      <c r="O12" s="63"/>
      <c r="P12" s="68"/>
      <c r="Q12" s="63"/>
      <c r="R12" s="92"/>
      <c r="S12" s="78">
        <v>2015</v>
      </c>
      <c r="T12" s="63"/>
    </row>
    <row r="13" spans="1:20" s="3" customFormat="1" ht="114.75">
      <c r="A13" s="63" t="s">
        <v>469</v>
      </c>
      <c r="B13" s="95" t="s">
        <v>590</v>
      </c>
      <c r="C13" s="63" t="s">
        <v>35</v>
      </c>
      <c r="D13" s="63" t="s">
        <v>642</v>
      </c>
      <c r="E13" s="70" t="s">
        <v>650</v>
      </c>
      <c r="F13" s="93" t="s">
        <v>651</v>
      </c>
      <c r="G13" s="63" t="s">
        <v>652</v>
      </c>
      <c r="H13" s="101"/>
      <c r="I13" s="63" t="s">
        <v>646</v>
      </c>
      <c r="J13" s="63" t="s">
        <v>469</v>
      </c>
      <c r="K13" s="63"/>
      <c r="L13" s="63"/>
      <c r="M13" s="63">
        <v>163</v>
      </c>
      <c r="N13" s="78">
        <v>2015</v>
      </c>
      <c r="O13" s="63"/>
      <c r="P13" s="68"/>
      <c r="Q13" s="63"/>
      <c r="R13" s="92"/>
      <c r="S13" s="78">
        <v>2015</v>
      </c>
      <c r="T13" s="63"/>
    </row>
    <row r="14" spans="1:20" s="3" customFormat="1" ht="89.25">
      <c r="A14" s="63" t="s">
        <v>470</v>
      </c>
      <c r="B14" s="95" t="s">
        <v>590</v>
      </c>
      <c r="C14" s="63" t="s">
        <v>35</v>
      </c>
      <c r="D14" s="63" t="s">
        <v>642</v>
      </c>
      <c r="E14" s="70" t="s">
        <v>653</v>
      </c>
      <c r="F14" s="93" t="s">
        <v>654</v>
      </c>
      <c r="G14" s="63" t="s">
        <v>655</v>
      </c>
      <c r="H14" s="101"/>
      <c r="I14" s="63" t="s">
        <v>646</v>
      </c>
      <c r="J14" s="63" t="s">
        <v>470</v>
      </c>
      <c r="K14" s="63"/>
      <c r="L14" s="63"/>
      <c r="M14" s="63">
        <v>163</v>
      </c>
      <c r="N14" s="78">
        <v>2015</v>
      </c>
      <c r="O14" s="63"/>
      <c r="P14" s="68"/>
      <c r="Q14" s="63"/>
      <c r="R14" s="92"/>
      <c r="S14" s="78">
        <v>2015</v>
      </c>
      <c r="T14" s="63"/>
    </row>
    <row r="15" spans="1:20" s="3" customFormat="1" ht="102">
      <c r="A15" s="63" t="s">
        <v>471</v>
      </c>
      <c r="B15" s="95" t="s">
        <v>590</v>
      </c>
      <c r="C15" s="63" t="s">
        <v>35</v>
      </c>
      <c r="D15" s="63" t="s">
        <v>642</v>
      </c>
      <c r="E15" s="97" t="s">
        <v>656</v>
      </c>
      <c r="F15" s="97" t="s">
        <v>657</v>
      </c>
      <c r="G15" s="96" t="s">
        <v>658</v>
      </c>
      <c r="H15" s="92"/>
      <c r="I15" s="63" t="s">
        <v>646</v>
      </c>
      <c r="J15" s="99" t="s">
        <v>471</v>
      </c>
      <c r="K15" s="63"/>
      <c r="L15" s="63"/>
      <c r="M15" s="63">
        <v>163</v>
      </c>
      <c r="N15" s="78">
        <v>2015</v>
      </c>
      <c r="O15" s="63" t="s">
        <v>595</v>
      </c>
      <c r="P15" s="68" t="s">
        <v>612</v>
      </c>
      <c r="Q15" s="63" t="s">
        <v>613</v>
      </c>
      <c r="R15" s="92"/>
      <c r="S15" s="66">
        <v>2015</v>
      </c>
      <c r="T15" s="63" t="s">
        <v>615</v>
      </c>
    </row>
    <row r="16" spans="1:20" s="3" customFormat="1" ht="63.75">
      <c r="A16" s="99" t="s">
        <v>418</v>
      </c>
      <c r="B16" s="95" t="s">
        <v>590</v>
      </c>
      <c r="C16" s="63" t="s">
        <v>35</v>
      </c>
      <c r="D16" s="63" t="s">
        <v>642</v>
      </c>
      <c r="E16" s="97" t="s">
        <v>659</v>
      </c>
      <c r="F16" s="97" t="s">
        <v>660</v>
      </c>
      <c r="G16" s="96" t="s">
        <v>661</v>
      </c>
      <c r="H16" s="71"/>
      <c r="I16" s="63" t="s">
        <v>662</v>
      </c>
      <c r="J16" s="99" t="s">
        <v>418</v>
      </c>
      <c r="K16" s="63"/>
      <c r="L16" s="63"/>
      <c r="M16" s="63">
        <v>163</v>
      </c>
      <c r="N16" s="78">
        <v>2015</v>
      </c>
      <c r="O16" s="63" t="s">
        <v>595</v>
      </c>
      <c r="P16" s="68" t="s">
        <v>612</v>
      </c>
      <c r="Q16" s="63" t="s">
        <v>613</v>
      </c>
      <c r="R16" s="92"/>
      <c r="S16" s="66">
        <v>2015</v>
      </c>
      <c r="T16" s="63" t="s">
        <v>615</v>
      </c>
    </row>
    <row r="17" spans="1:20" s="3" customFormat="1" ht="38.25">
      <c r="A17" s="99" t="s">
        <v>419</v>
      </c>
      <c r="B17" s="95" t="s">
        <v>590</v>
      </c>
      <c r="C17" s="63" t="s">
        <v>35</v>
      </c>
      <c r="D17" s="63" t="s">
        <v>663</v>
      </c>
      <c r="E17" s="97" t="s">
        <v>664</v>
      </c>
      <c r="F17" s="97" t="s">
        <v>665</v>
      </c>
      <c r="G17" s="97" t="s">
        <v>666</v>
      </c>
      <c r="H17" s="71"/>
      <c r="I17" s="63" t="s">
        <v>662</v>
      </c>
      <c r="J17" s="99" t="s">
        <v>419</v>
      </c>
      <c r="K17" s="63"/>
      <c r="L17" s="63"/>
      <c r="M17" s="63">
        <v>163</v>
      </c>
      <c r="N17" s="78">
        <v>2015</v>
      </c>
      <c r="O17" s="63" t="s">
        <v>606</v>
      </c>
      <c r="P17" s="68" t="s">
        <v>612</v>
      </c>
      <c r="Q17" s="63" t="s">
        <v>613</v>
      </c>
      <c r="R17" s="92"/>
      <c r="S17" s="66">
        <v>2015</v>
      </c>
      <c r="T17" s="63" t="s">
        <v>615</v>
      </c>
    </row>
    <row r="18" spans="1:20" s="3" customFormat="1" ht="76.5">
      <c r="A18" s="63" t="s">
        <v>472</v>
      </c>
      <c r="B18" s="95" t="s">
        <v>590</v>
      </c>
      <c r="C18" s="63" t="s">
        <v>35</v>
      </c>
      <c r="D18" s="63" t="s">
        <v>642</v>
      </c>
      <c r="E18" s="97" t="s">
        <v>667</v>
      </c>
      <c r="F18" s="97" t="s">
        <v>668</v>
      </c>
      <c r="G18" s="96" t="s">
        <v>669</v>
      </c>
      <c r="H18" s="92"/>
      <c r="I18" s="63" t="s">
        <v>646</v>
      </c>
      <c r="J18" s="99" t="s">
        <v>472</v>
      </c>
      <c r="K18" s="63"/>
      <c r="L18" s="63"/>
      <c r="M18" s="63">
        <v>163</v>
      </c>
      <c r="N18" s="78">
        <v>2015</v>
      </c>
      <c r="O18" s="63" t="s">
        <v>595</v>
      </c>
      <c r="P18" s="68" t="s">
        <v>612</v>
      </c>
      <c r="Q18" s="63" t="s">
        <v>613</v>
      </c>
      <c r="R18" s="92"/>
      <c r="S18" s="66">
        <v>2015</v>
      </c>
      <c r="T18" s="63" t="s">
        <v>615</v>
      </c>
    </row>
    <row r="19" spans="1:20" s="3" customFormat="1" ht="63.75">
      <c r="A19" s="99" t="s">
        <v>420</v>
      </c>
      <c r="B19" s="95" t="s">
        <v>590</v>
      </c>
      <c r="C19" s="63" t="s">
        <v>35</v>
      </c>
      <c r="D19" s="63" t="s">
        <v>642</v>
      </c>
      <c r="E19" s="97" t="s">
        <v>670</v>
      </c>
      <c r="F19" s="97" t="s">
        <v>671</v>
      </c>
      <c r="G19" s="96" t="s">
        <v>672</v>
      </c>
      <c r="H19" s="71"/>
      <c r="I19" s="63" t="s">
        <v>662</v>
      </c>
      <c r="J19" s="99" t="s">
        <v>420</v>
      </c>
      <c r="K19" s="63"/>
      <c r="L19" s="63"/>
      <c r="M19" s="63">
        <v>163</v>
      </c>
      <c r="N19" s="78">
        <v>2015</v>
      </c>
      <c r="O19" s="63" t="s">
        <v>595</v>
      </c>
      <c r="P19" s="68" t="s">
        <v>612</v>
      </c>
      <c r="Q19" s="63" t="s">
        <v>613</v>
      </c>
      <c r="R19" s="92"/>
      <c r="S19" s="66">
        <v>2015</v>
      </c>
      <c r="T19" s="63" t="s">
        <v>615</v>
      </c>
    </row>
    <row r="20" spans="1:20" s="3" customFormat="1" ht="38.25">
      <c r="A20" s="99" t="s">
        <v>421</v>
      </c>
      <c r="B20" s="95" t="s">
        <v>590</v>
      </c>
      <c r="C20" s="63" t="s">
        <v>35</v>
      </c>
      <c r="D20" s="63" t="s">
        <v>663</v>
      </c>
      <c r="E20" s="97" t="s">
        <v>673</v>
      </c>
      <c r="F20" s="97" t="s">
        <v>674</v>
      </c>
      <c r="G20" s="97" t="s">
        <v>675</v>
      </c>
      <c r="H20" s="71"/>
      <c r="I20" s="63" t="s">
        <v>662</v>
      </c>
      <c r="J20" s="99" t="s">
        <v>421</v>
      </c>
      <c r="K20" s="63"/>
      <c r="L20" s="63"/>
      <c r="M20" s="63">
        <v>163</v>
      </c>
      <c r="N20" s="78">
        <v>2015</v>
      </c>
      <c r="O20" s="63" t="s">
        <v>606</v>
      </c>
      <c r="P20" s="68" t="s">
        <v>612</v>
      </c>
      <c r="Q20" s="63" t="s">
        <v>613</v>
      </c>
      <c r="R20" s="92"/>
      <c r="S20" s="66">
        <v>2015</v>
      </c>
      <c r="T20" s="63" t="s">
        <v>615</v>
      </c>
    </row>
    <row r="21" spans="1:20" s="3" customFormat="1" ht="114.75">
      <c r="A21" s="63" t="s">
        <v>473</v>
      </c>
      <c r="B21" s="95" t="s">
        <v>590</v>
      </c>
      <c r="C21" s="63" t="s">
        <v>40</v>
      </c>
      <c r="D21" s="63" t="s">
        <v>36</v>
      </c>
      <c r="E21" s="63" t="s">
        <v>676</v>
      </c>
      <c r="F21" s="65" t="s">
        <v>677</v>
      </c>
      <c r="G21" s="63" t="s">
        <v>678</v>
      </c>
      <c r="H21" s="101"/>
      <c r="I21" s="63" t="s">
        <v>679</v>
      </c>
      <c r="J21" s="63" t="s">
        <v>473</v>
      </c>
      <c r="K21" s="63"/>
      <c r="L21" s="63"/>
      <c r="M21" s="63">
        <v>163</v>
      </c>
      <c r="N21" s="78">
        <v>2010</v>
      </c>
      <c r="O21" s="63" t="s">
        <v>595</v>
      </c>
      <c r="P21" s="68" t="s">
        <v>680</v>
      </c>
      <c r="Q21" s="63" t="s">
        <v>681</v>
      </c>
      <c r="R21" s="63" t="s">
        <v>682</v>
      </c>
      <c r="S21" s="66">
        <v>2010</v>
      </c>
      <c r="T21" s="63"/>
    </row>
    <row r="22" spans="1:20" s="3" customFormat="1" ht="63.75">
      <c r="A22" s="99" t="s">
        <v>422</v>
      </c>
      <c r="B22" s="95" t="s">
        <v>590</v>
      </c>
      <c r="C22" s="63" t="s">
        <v>40</v>
      </c>
      <c r="D22" s="63" t="s">
        <v>36</v>
      </c>
      <c r="E22" s="97" t="s">
        <v>683</v>
      </c>
      <c r="F22" s="99" t="s">
        <v>684</v>
      </c>
      <c r="G22" s="96" t="s">
        <v>685</v>
      </c>
      <c r="H22" s="71"/>
      <c r="I22" s="63" t="s">
        <v>679</v>
      </c>
      <c r="J22" s="99" t="s">
        <v>422</v>
      </c>
      <c r="K22" s="63"/>
      <c r="L22" s="63"/>
      <c r="M22" s="63">
        <v>163</v>
      </c>
      <c r="N22" s="78">
        <v>2010</v>
      </c>
      <c r="O22" s="63" t="s">
        <v>595</v>
      </c>
      <c r="P22" s="76"/>
      <c r="Q22" s="63"/>
      <c r="R22" s="92"/>
      <c r="S22" s="66">
        <v>2010</v>
      </c>
      <c r="T22" s="63"/>
    </row>
    <row r="23" spans="1:20" s="3" customFormat="1" ht="38.25">
      <c r="A23" s="99" t="s">
        <v>423</v>
      </c>
      <c r="B23" s="95" t="s">
        <v>590</v>
      </c>
      <c r="C23" s="63" t="s">
        <v>40</v>
      </c>
      <c r="D23" s="63" t="s">
        <v>36</v>
      </c>
      <c r="E23" s="97" t="s">
        <v>686</v>
      </c>
      <c r="F23" s="99" t="s">
        <v>687</v>
      </c>
      <c r="G23" s="97" t="s">
        <v>688</v>
      </c>
      <c r="H23" s="71"/>
      <c r="I23" s="63" t="s">
        <v>679</v>
      </c>
      <c r="J23" s="99" t="s">
        <v>423</v>
      </c>
      <c r="K23" s="63"/>
      <c r="L23" s="63"/>
      <c r="M23" s="63">
        <v>163</v>
      </c>
      <c r="N23" s="78">
        <v>2010</v>
      </c>
      <c r="O23" s="63" t="s">
        <v>606</v>
      </c>
      <c r="P23" s="76"/>
      <c r="Q23" s="63"/>
      <c r="R23" s="92"/>
      <c r="S23" s="66">
        <v>2010</v>
      </c>
      <c r="T23" s="63"/>
    </row>
    <row r="24" spans="1:20" s="3" customFormat="1" ht="117.75" customHeight="1">
      <c r="A24" s="63" t="s">
        <v>474</v>
      </c>
      <c r="B24" s="95" t="s">
        <v>590</v>
      </c>
      <c r="C24" s="63" t="s">
        <v>40</v>
      </c>
      <c r="D24" s="63" t="s">
        <v>36</v>
      </c>
      <c r="E24" s="63" t="s">
        <v>689</v>
      </c>
      <c r="F24" s="65" t="s">
        <v>690</v>
      </c>
      <c r="G24" s="63" t="s">
        <v>691</v>
      </c>
      <c r="H24" s="101"/>
      <c r="I24" s="63" t="s">
        <v>679</v>
      </c>
      <c r="J24" s="63" t="s">
        <v>474</v>
      </c>
      <c r="K24" s="63"/>
      <c r="L24" s="63"/>
      <c r="M24" s="63">
        <v>163</v>
      </c>
      <c r="N24" s="78">
        <v>2010</v>
      </c>
      <c r="O24" s="63" t="s">
        <v>595</v>
      </c>
      <c r="P24" s="68" t="s">
        <v>680</v>
      </c>
      <c r="Q24" s="63"/>
      <c r="R24" s="63" t="s">
        <v>692</v>
      </c>
      <c r="S24" s="66">
        <v>2010</v>
      </c>
      <c r="T24" s="63"/>
    </row>
    <row r="25" spans="1:20" s="3" customFormat="1" ht="63.75">
      <c r="A25" s="99" t="s">
        <v>424</v>
      </c>
      <c r="B25" s="95" t="s">
        <v>590</v>
      </c>
      <c r="C25" s="63" t="s">
        <v>40</v>
      </c>
      <c r="D25" s="63" t="s">
        <v>36</v>
      </c>
      <c r="E25" s="97" t="s">
        <v>693</v>
      </c>
      <c r="F25" s="99" t="s">
        <v>694</v>
      </c>
      <c r="G25" s="96" t="s">
        <v>695</v>
      </c>
      <c r="H25" s="71"/>
      <c r="I25" s="63" t="s">
        <v>679</v>
      </c>
      <c r="J25" s="99" t="s">
        <v>424</v>
      </c>
      <c r="K25" s="63"/>
      <c r="L25" s="63"/>
      <c r="M25" s="63">
        <v>163</v>
      </c>
      <c r="N25" s="78">
        <v>2010</v>
      </c>
      <c r="O25" s="63" t="s">
        <v>595</v>
      </c>
      <c r="P25" s="76"/>
      <c r="Q25" s="63"/>
      <c r="R25" s="92"/>
      <c r="S25" s="66">
        <v>2010</v>
      </c>
      <c r="T25" s="63"/>
    </row>
    <row r="26" spans="1:20" s="3" customFormat="1" ht="38.25">
      <c r="A26" s="99" t="s">
        <v>425</v>
      </c>
      <c r="B26" s="95" t="s">
        <v>590</v>
      </c>
      <c r="C26" s="63" t="s">
        <v>40</v>
      </c>
      <c r="D26" s="63" t="s">
        <v>36</v>
      </c>
      <c r="E26" s="97" t="s">
        <v>696</v>
      </c>
      <c r="F26" s="99" t="s">
        <v>697</v>
      </c>
      <c r="G26" s="97" t="s">
        <v>698</v>
      </c>
      <c r="H26" s="71"/>
      <c r="I26" s="63" t="s">
        <v>679</v>
      </c>
      <c r="J26" s="99" t="s">
        <v>425</v>
      </c>
      <c r="K26" s="63"/>
      <c r="L26" s="63"/>
      <c r="M26" s="63">
        <v>163</v>
      </c>
      <c r="N26" s="78">
        <v>2010</v>
      </c>
      <c r="O26" s="63" t="s">
        <v>606</v>
      </c>
      <c r="P26" s="76"/>
      <c r="Q26" s="63"/>
      <c r="R26" s="92"/>
      <c r="S26" s="66">
        <v>2010</v>
      </c>
      <c r="T26" s="63"/>
    </row>
    <row r="27" spans="1:20" s="3" customFormat="1" ht="106.5" customHeight="1">
      <c r="A27" s="63" t="s">
        <v>475</v>
      </c>
      <c r="B27" s="95" t="s">
        <v>590</v>
      </c>
      <c r="C27" s="63" t="s">
        <v>40</v>
      </c>
      <c r="D27" s="63" t="s">
        <v>36</v>
      </c>
      <c r="E27" s="63" t="s">
        <v>699</v>
      </c>
      <c r="F27" s="65" t="s">
        <v>700</v>
      </c>
      <c r="G27" s="63" t="s">
        <v>701</v>
      </c>
      <c r="H27" s="101"/>
      <c r="I27" s="63" t="s">
        <v>679</v>
      </c>
      <c r="J27" s="63" t="s">
        <v>475</v>
      </c>
      <c r="K27" s="63"/>
      <c r="L27" s="63"/>
      <c r="M27" s="63">
        <v>163</v>
      </c>
      <c r="N27" s="78">
        <v>2010</v>
      </c>
      <c r="O27" s="63" t="s">
        <v>595</v>
      </c>
      <c r="P27" s="68" t="s">
        <v>680</v>
      </c>
      <c r="Q27" s="63" t="s">
        <v>702</v>
      </c>
      <c r="R27" s="63" t="s">
        <v>703</v>
      </c>
      <c r="S27" s="66">
        <v>2010</v>
      </c>
      <c r="T27" s="63"/>
    </row>
    <row r="28" spans="1:20" s="3" customFormat="1" ht="63.75">
      <c r="A28" s="99" t="s">
        <v>426</v>
      </c>
      <c r="B28" s="95" t="s">
        <v>590</v>
      </c>
      <c r="C28" s="63" t="s">
        <v>40</v>
      </c>
      <c r="D28" s="63" t="s">
        <v>36</v>
      </c>
      <c r="E28" s="97" t="s">
        <v>704</v>
      </c>
      <c r="F28" s="99" t="s">
        <v>705</v>
      </c>
      <c r="G28" s="96" t="s">
        <v>706</v>
      </c>
      <c r="H28" s="71"/>
      <c r="I28" s="63" t="s">
        <v>679</v>
      </c>
      <c r="J28" s="99" t="s">
        <v>426</v>
      </c>
      <c r="K28" s="63"/>
      <c r="L28" s="63"/>
      <c r="M28" s="63">
        <v>163</v>
      </c>
      <c r="N28" s="78">
        <v>2010</v>
      </c>
      <c r="O28" s="63" t="s">
        <v>595</v>
      </c>
      <c r="P28" s="76"/>
      <c r="Q28" s="63"/>
      <c r="R28" s="92"/>
      <c r="S28" s="66">
        <v>2010</v>
      </c>
      <c r="T28" s="63"/>
    </row>
    <row r="29" spans="1:20" s="3" customFormat="1" ht="38.25">
      <c r="A29" s="99" t="s">
        <v>427</v>
      </c>
      <c r="B29" s="95" t="s">
        <v>590</v>
      </c>
      <c r="C29" s="63" t="s">
        <v>40</v>
      </c>
      <c r="D29" s="63" t="s">
        <v>36</v>
      </c>
      <c r="E29" s="97" t="s">
        <v>707</v>
      </c>
      <c r="F29" s="99" t="s">
        <v>708</v>
      </c>
      <c r="G29" s="97" t="s">
        <v>709</v>
      </c>
      <c r="H29" s="71"/>
      <c r="I29" s="63" t="s">
        <v>679</v>
      </c>
      <c r="J29" s="99" t="s">
        <v>427</v>
      </c>
      <c r="K29" s="63"/>
      <c r="L29" s="63"/>
      <c r="M29" s="63">
        <v>163</v>
      </c>
      <c r="N29" s="78">
        <v>2010</v>
      </c>
      <c r="O29" s="63" t="s">
        <v>606</v>
      </c>
      <c r="P29" s="76"/>
      <c r="Q29" s="63"/>
      <c r="R29" s="92"/>
      <c r="S29" s="66">
        <v>2010</v>
      </c>
      <c r="T29" s="63"/>
    </row>
    <row r="30" spans="1:20" s="3" customFormat="1" ht="127.5">
      <c r="A30" s="63" t="s">
        <v>476</v>
      </c>
      <c r="B30" s="95" t="s">
        <v>590</v>
      </c>
      <c r="C30" s="63" t="s">
        <v>40</v>
      </c>
      <c r="D30" s="63" t="s">
        <v>36</v>
      </c>
      <c r="E30" s="63" t="s">
        <v>710</v>
      </c>
      <c r="F30" s="65" t="s">
        <v>711</v>
      </c>
      <c r="G30" s="63" t="s">
        <v>712</v>
      </c>
      <c r="H30" s="101"/>
      <c r="I30" s="63" t="s">
        <v>679</v>
      </c>
      <c r="J30" s="63" t="s">
        <v>476</v>
      </c>
      <c r="K30" s="63"/>
      <c r="L30" s="63"/>
      <c r="M30" s="63">
        <v>163</v>
      </c>
      <c r="N30" s="78">
        <v>2010</v>
      </c>
      <c r="O30" s="63" t="s">
        <v>595</v>
      </c>
      <c r="P30" s="68" t="s">
        <v>680</v>
      </c>
      <c r="Q30" s="63" t="s">
        <v>702</v>
      </c>
      <c r="R30" s="63" t="s">
        <v>692</v>
      </c>
      <c r="S30" s="66">
        <v>2010</v>
      </c>
      <c r="T30" s="63"/>
    </row>
    <row r="31" spans="1:20" s="3" customFormat="1" ht="63.75">
      <c r="A31" s="99" t="s">
        <v>428</v>
      </c>
      <c r="B31" s="95" t="s">
        <v>590</v>
      </c>
      <c r="C31" s="63" t="s">
        <v>40</v>
      </c>
      <c r="D31" s="63" t="s">
        <v>36</v>
      </c>
      <c r="E31" s="97" t="s">
        <v>713</v>
      </c>
      <c r="F31" s="99" t="s">
        <v>714</v>
      </c>
      <c r="G31" s="96" t="s">
        <v>715</v>
      </c>
      <c r="H31" s="71"/>
      <c r="I31" s="63" t="s">
        <v>679</v>
      </c>
      <c r="J31" s="99" t="s">
        <v>428</v>
      </c>
      <c r="K31" s="63"/>
      <c r="L31" s="63"/>
      <c r="M31" s="63">
        <v>163</v>
      </c>
      <c r="N31" s="78">
        <v>2010</v>
      </c>
      <c r="O31" s="63" t="s">
        <v>595</v>
      </c>
      <c r="P31" s="76"/>
      <c r="Q31" s="63"/>
      <c r="R31" s="92"/>
      <c r="S31" s="66">
        <v>2010</v>
      </c>
      <c r="T31" s="63"/>
    </row>
    <row r="32" spans="1:20" s="3" customFormat="1" ht="38.25">
      <c r="A32" s="99" t="s">
        <v>429</v>
      </c>
      <c r="B32" s="95" t="s">
        <v>590</v>
      </c>
      <c r="C32" s="63" t="s">
        <v>40</v>
      </c>
      <c r="D32" s="63" t="s">
        <v>36</v>
      </c>
      <c r="E32" s="97" t="s">
        <v>716</v>
      </c>
      <c r="F32" s="99" t="s">
        <v>717</v>
      </c>
      <c r="G32" s="97" t="s">
        <v>718</v>
      </c>
      <c r="H32" s="71"/>
      <c r="I32" s="63" t="s">
        <v>679</v>
      </c>
      <c r="J32" s="99" t="s">
        <v>429</v>
      </c>
      <c r="K32" s="63"/>
      <c r="L32" s="63"/>
      <c r="M32" s="63">
        <v>163</v>
      </c>
      <c r="N32" s="78">
        <v>2010</v>
      </c>
      <c r="O32" s="63" t="s">
        <v>606</v>
      </c>
      <c r="P32" s="76"/>
      <c r="Q32" s="63"/>
      <c r="R32" s="92"/>
      <c r="S32" s="66">
        <v>2010</v>
      </c>
      <c r="T32" s="63"/>
    </row>
    <row r="33" spans="1:20" s="3" customFormat="1" ht="132.75" customHeight="1">
      <c r="A33" s="63" t="s">
        <v>477</v>
      </c>
      <c r="B33" s="95" t="s">
        <v>590</v>
      </c>
      <c r="C33" s="63" t="s">
        <v>40</v>
      </c>
      <c r="D33" s="63" t="s">
        <v>37</v>
      </c>
      <c r="E33" s="63" t="s">
        <v>719</v>
      </c>
      <c r="F33" s="65" t="s">
        <v>720</v>
      </c>
      <c r="G33" s="63" t="s">
        <v>721</v>
      </c>
      <c r="H33" s="101"/>
      <c r="I33" s="63" t="s">
        <v>722</v>
      </c>
      <c r="J33" s="63" t="s">
        <v>477</v>
      </c>
      <c r="K33" s="63"/>
      <c r="L33" s="63"/>
      <c r="M33" s="63">
        <v>163</v>
      </c>
      <c r="N33" s="78">
        <v>2016</v>
      </c>
      <c r="O33" s="63" t="s">
        <v>595</v>
      </c>
      <c r="P33" s="68" t="s">
        <v>723</v>
      </c>
      <c r="Q33" s="63" t="s">
        <v>724</v>
      </c>
      <c r="R33" s="63" t="s">
        <v>725</v>
      </c>
      <c r="S33" s="66">
        <v>2016</v>
      </c>
      <c r="T33" s="63" t="s">
        <v>726</v>
      </c>
    </row>
    <row r="34" spans="1:20" s="3" customFormat="1" ht="51">
      <c r="A34" s="99" t="s">
        <v>430</v>
      </c>
      <c r="B34" s="95" t="s">
        <v>590</v>
      </c>
      <c r="C34" s="63" t="s">
        <v>40</v>
      </c>
      <c r="D34" s="63" t="s">
        <v>37</v>
      </c>
      <c r="E34" s="97" t="s">
        <v>727</v>
      </c>
      <c r="F34" s="99" t="s">
        <v>728</v>
      </c>
      <c r="G34" s="97" t="s">
        <v>729</v>
      </c>
      <c r="H34" s="71"/>
      <c r="I34" s="63" t="s">
        <v>722</v>
      </c>
      <c r="J34" s="99" t="s">
        <v>430</v>
      </c>
      <c r="K34" s="63"/>
      <c r="L34" s="63"/>
      <c r="M34" s="63">
        <v>163</v>
      </c>
      <c r="N34" s="78">
        <v>2016</v>
      </c>
      <c r="O34" s="63" t="s">
        <v>595</v>
      </c>
      <c r="P34" s="76"/>
      <c r="Q34" s="63"/>
      <c r="R34" s="63"/>
      <c r="S34" s="66">
        <v>2016</v>
      </c>
      <c r="T34" s="63"/>
    </row>
    <row r="35" spans="1:20" s="3" customFormat="1" ht="38.25">
      <c r="A35" s="99" t="s">
        <v>431</v>
      </c>
      <c r="B35" s="95" t="s">
        <v>590</v>
      </c>
      <c r="C35" s="63" t="s">
        <v>40</v>
      </c>
      <c r="D35" s="63" t="s">
        <v>37</v>
      </c>
      <c r="E35" s="97" t="s">
        <v>730</v>
      </c>
      <c r="F35" s="99" t="s">
        <v>731</v>
      </c>
      <c r="G35" s="97" t="s">
        <v>732</v>
      </c>
      <c r="H35" s="71"/>
      <c r="I35" s="63" t="s">
        <v>722</v>
      </c>
      <c r="J35" s="99" t="s">
        <v>431</v>
      </c>
      <c r="K35" s="63"/>
      <c r="L35" s="63"/>
      <c r="M35" s="63">
        <v>163</v>
      </c>
      <c r="N35" s="78">
        <v>2016</v>
      </c>
      <c r="O35" s="63" t="s">
        <v>606</v>
      </c>
      <c r="P35" s="76"/>
      <c r="Q35" s="63"/>
      <c r="R35" s="63"/>
      <c r="S35" s="66">
        <v>2016</v>
      </c>
      <c r="T35" s="63"/>
    </row>
    <row r="36" spans="1:20" s="3" customFormat="1" ht="89.25">
      <c r="A36" s="63" t="s">
        <v>478</v>
      </c>
      <c r="B36" s="95" t="s">
        <v>590</v>
      </c>
      <c r="C36" s="63" t="s">
        <v>40</v>
      </c>
      <c r="D36" s="63" t="s">
        <v>38</v>
      </c>
      <c r="E36" s="63" t="s">
        <v>733</v>
      </c>
      <c r="F36" s="65" t="s">
        <v>734</v>
      </c>
      <c r="G36" s="63" t="s">
        <v>735</v>
      </c>
      <c r="H36" s="101"/>
      <c r="I36" s="63" t="s">
        <v>722</v>
      </c>
      <c r="J36" s="63" t="s">
        <v>478</v>
      </c>
      <c r="K36" s="63"/>
      <c r="L36" s="63"/>
      <c r="M36" s="63">
        <v>163</v>
      </c>
      <c r="N36" s="78">
        <v>2019</v>
      </c>
      <c r="O36" s="63" t="s">
        <v>595</v>
      </c>
      <c r="P36" s="68" t="s">
        <v>736</v>
      </c>
      <c r="Q36" s="63" t="s">
        <v>737</v>
      </c>
      <c r="R36" s="63"/>
      <c r="S36" s="78">
        <v>2019</v>
      </c>
      <c r="T36" s="63"/>
    </row>
    <row r="37" spans="1:20" s="3" customFormat="1" ht="51">
      <c r="A37" s="99" t="s">
        <v>432</v>
      </c>
      <c r="B37" s="95" t="s">
        <v>590</v>
      </c>
      <c r="C37" s="63" t="s">
        <v>40</v>
      </c>
      <c r="D37" s="63" t="s">
        <v>38</v>
      </c>
      <c r="E37" s="97" t="s">
        <v>738</v>
      </c>
      <c r="F37" s="99" t="s">
        <v>739</v>
      </c>
      <c r="G37" s="97" t="s">
        <v>740</v>
      </c>
      <c r="H37" s="71"/>
      <c r="I37" s="63" t="s">
        <v>722</v>
      </c>
      <c r="J37" s="99" t="s">
        <v>432</v>
      </c>
      <c r="K37" s="63"/>
      <c r="L37" s="63"/>
      <c r="M37" s="63">
        <v>163</v>
      </c>
      <c r="N37" s="78">
        <v>2019</v>
      </c>
      <c r="O37" s="63" t="s">
        <v>595</v>
      </c>
      <c r="P37" s="76"/>
      <c r="Q37" s="63"/>
      <c r="R37" s="63"/>
      <c r="S37" s="78">
        <v>2019</v>
      </c>
      <c r="T37" s="63"/>
    </row>
    <row r="38" spans="1:20" s="3" customFormat="1" ht="38.25">
      <c r="A38" s="99" t="s">
        <v>433</v>
      </c>
      <c r="B38" s="95" t="s">
        <v>590</v>
      </c>
      <c r="C38" s="63" t="s">
        <v>40</v>
      </c>
      <c r="D38" s="63" t="s">
        <v>38</v>
      </c>
      <c r="E38" s="97" t="s">
        <v>741</v>
      </c>
      <c r="F38" s="99" t="s">
        <v>742</v>
      </c>
      <c r="G38" s="97" t="s">
        <v>743</v>
      </c>
      <c r="H38" s="71"/>
      <c r="I38" s="63" t="s">
        <v>722</v>
      </c>
      <c r="J38" s="99" t="s">
        <v>433</v>
      </c>
      <c r="K38" s="63"/>
      <c r="L38" s="63"/>
      <c r="M38" s="63">
        <v>163</v>
      </c>
      <c r="N38" s="78">
        <v>2019</v>
      </c>
      <c r="O38" s="63" t="s">
        <v>606</v>
      </c>
      <c r="P38" s="76"/>
      <c r="Q38" s="63"/>
      <c r="R38" s="63"/>
      <c r="S38" s="78">
        <v>2019</v>
      </c>
      <c r="T38" s="63"/>
    </row>
    <row r="39" spans="1:20" s="3" customFormat="1" ht="127.5">
      <c r="A39" s="63" t="s">
        <v>479</v>
      </c>
      <c r="B39" s="95" t="s">
        <v>590</v>
      </c>
      <c r="C39" s="63" t="s">
        <v>40</v>
      </c>
      <c r="D39" s="63" t="s">
        <v>39</v>
      </c>
      <c r="E39" s="63" t="s">
        <v>744</v>
      </c>
      <c r="F39" s="65" t="s">
        <v>745</v>
      </c>
      <c r="G39" s="63" t="s">
        <v>746</v>
      </c>
      <c r="H39" s="101"/>
      <c r="I39" s="63" t="s">
        <v>747</v>
      </c>
      <c r="J39" s="63" t="s">
        <v>479</v>
      </c>
      <c r="K39" s="63"/>
      <c r="L39" s="63"/>
      <c r="M39" s="63">
        <v>163</v>
      </c>
      <c r="N39" s="78">
        <v>2015</v>
      </c>
      <c r="O39" s="63" t="s">
        <v>595</v>
      </c>
      <c r="P39" s="63" t="s">
        <v>748</v>
      </c>
      <c r="Q39" s="63" t="s">
        <v>749</v>
      </c>
      <c r="R39" s="63"/>
      <c r="S39" s="66">
        <v>2015</v>
      </c>
      <c r="T39" s="63"/>
    </row>
    <row r="40" spans="1:20" s="3" customFormat="1" ht="51">
      <c r="A40" s="99" t="s">
        <v>434</v>
      </c>
      <c r="B40" s="95" t="s">
        <v>590</v>
      </c>
      <c r="C40" s="63" t="s">
        <v>40</v>
      </c>
      <c r="D40" s="63" t="s">
        <v>39</v>
      </c>
      <c r="E40" s="97" t="s">
        <v>750</v>
      </c>
      <c r="F40" s="99" t="s">
        <v>751</v>
      </c>
      <c r="G40" s="97" t="s">
        <v>752</v>
      </c>
      <c r="H40" s="71"/>
      <c r="I40" s="63" t="s">
        <v>747</v>
      </c>
      <c r="J40" s="99" t="s">
        <v>434</v>
      </c>
      <c r="K40" s="63"/>
      <c r="L40" s="63"/>
      <c r="M40" s="63">
        <v>163</v>
      </c>
      <c r="N40" s="78">
        <v>2015</v>
      </c>
      <c r="O40" s="63" t="s">
        <v>595</v>
      </c>
      <c r="P40" s="76"/>
      <c r="Q40" s="63"/>
      <c r="R40" s="63"/>
      <c r="S40" s="66">
        <v>2015</v>
      </c>
      <c r="T40" s="63"/>
    </row>
    <row r="41" spans="1:20" s="3" customFormat="1" ht="38.25">
      <c r="A41" s="99" t="s">
        <v>435</v>
      </c>
      <c r="B41" s="95" t="s">
        <v>590</v>
      </c>
      <c r="C41" s="63" t="s">
        <v>40</v>
      </c>
      <c r="D41" s="63" t="s">
        <v>39</v>
      </c>
      <c r="E41" s="97" t="s">
        <v>753</v>
      </c>
      <c r="F41" s="99" t="s">
        <v>754</v>
      </c>
      <c r="G41" s="97" t="s">
        <v>755</v>
      </c>
      <c r="H41" s="71"/>
      <c r="I41" s="63" t="s">
        <v>747</v>
      </c>
      <c r="J41" s="99" t="s">
        <v>435</v>
      </c>
      <c r="K41" s="63"/>
      <c r="L41" s="63"/>
      <c r="M41" s="63">
        <v>163</v>
      </c>
      <c r="N41" s="78">
        <v>2015</v>
      </c>
      <c r="O41" s="63" t="s">
        <v>606</v>
      </c>
      <c r="P41" s="68"/>
      <c r="Q41" s="63"/>
      <c r="R41" s="63"/>
      <c r="S41" s="66">
        <v>2015</v>
      </c>
      <c r="T41" s="63"/>
    </row>
    <row r="42" spans="1:20" s="3" customFormat="1" ht="89.25">
      <c r="A42" s="8" t="s">
        <v>480</v>
      </c>
      <c r="B42" s="95" t="s">
        <v>590</v>
      </c>
      <c r="C42" s="63" t="s">
        <v>41</v>
      </c>
      <c r="D42" s="63"/>
      <c r="E42" s="63" t="s">
        <v>756</v>
      </c>
      <c r="F42" s="65" t="s">
        <v>757</v>
      </c>
      <c r="G42" s="63" t="s">
        <v>758</v>
      </c>
      <c r="H42" s="71"/>
      <c r="I42" s="63" t="s">
        <v>759</v>
      </c>
      <c r="J42" s="8" t="s">
        <v>480</v>
      </c>
      <c r="K42" s="63"/>
      <c r="L42" s="63"/>
      <c r="M42" s="63">
        <v>163</v>
      </c>
      <c r="N42" s="78" t="s">
        <v>489</v>
      </c>
      <c r="O42" s="63" t="s">
        <v>595</v>
      </c>
      <c r="P42" s="68" t="s">
        <v>760</v>
      </c>
      <c r="Q42" s="63"/>
      <c r="R42" s="63"/>
      <c r="S42" s="66"/>
      <c r="T42" s="63"/>
    </row>
    <row r="43" spans="1:20" s="3" customFormat="1" ht="76.5">
      <c r="A43" s="151" t="s">
        <v>436</v>
      </c>
      <c r="B43" s="95" t="s">
        <v>590</v>
      </c>
      <c r="C43" s="63" t="s">
        <v>41</v>
      </c>
      <c r="D43" s="63"/>
      <c r="E43" s="97" t="s">
        <v>761</v>
      </c>
      <c r="F43" s="99" t="s">
        <v>762</v>
      </c>
      <c r="G43" s="97" t="s">
        <v>763</v>
      </c>
      <c r="H43" s="71"/>
      <c r="I43" s="63" t="s">
        <v>759</v>
      </c>
      <c r="J43" s="151" t="s">
        <v>436</v>
      </c>
      <c r="K43" s="63"/>
      <c r="L43" s="63"/>
      <c r="M43" s="63">
        <v>163</v>
      </c>
      <c r="N43" s="78" t="s">
        <v>489</v>
      </c>
      <c r="O43" s="63" t="s">
        <v>595</v>
      </c>
      <c r="P43" s="76"/>
      <c r="Q43" s="63"/>
      <c r="R43" s="63"/>
      <c r="S43" s="66"/>
      <c r="T43" s="63"/>
    </row>
    <row r="44" spans="1:20" s="3" customFormat="1" ht="76.5">
      <c r="A44" s="151" t="s">
        <v>437</v>
      </c>
      <c r="B44" s="95" t="s">
        <v>590</v>
      </c>
      <c r="C44" s="63" t="s">
        <v>41</v>
      </c>
      <c r="D44" s="63"/>
      <c r="E44" s="97" t="s">
        <v>764</v>
      </c>
      <c r="F44" s="99" t="s">
        <v>765</v>
      </c>
      <c r="G44" s="97" t="s">
        <v>766</v>
      </c>
      <c r="H44" s="71"/>
      <c r="I44" s="63" t="s">
        <v>759</v>
      </c>
      <c r="J44" s="151" t="s">
        <v>437</v>
      </c>
      <c r="K44" s="63"/>
      <c r="L44" s="63"/>
      <c r="M44" s="63">
        <v>163</v>
      </c>
      <c r="N44" s="78" t="s">
        <v>489</v>
      </c>
      <c r="O44" s="63" t="s">
        <v>606</v>
      </c>
      <c r="P44" s="76"/>
      <c r="Q44" s="63"/>
      <c r="R44" s="63"/>
      <c r="S44" s="66"/>
      <c r="T44" s="63"/>
    </row>
    <row r="45" spans="1:20" s="3" customFormat="1" ht="124.5" customHeight="1">
      <c r="A45" s="63" t="s">
        <v>481</v>
      </c>
      <c r="B45" s="95" t="s">
        <v>590</v>
      </c>
      <c r="C45" s="78" t="s">
        <v>42</v>
      </c>
      <c r="D45" s="63"/>
      <c r="E45" s="63" t="s">
        <v>767</v>
      </c>
      <c r="F45" s="65" t="s">
        <v>768</v>
      </c>
      <c r="G45" s="63" t="s">
        <v>769</v>
      </c>
      <c r="H45" s="92" t="s">
        <v>770</v>
      </c>
      <c r="I45" s="63" t="s">
        <v>771</v>
      </c>
      <c r="J45" s="63" t="s">
        <v>481</v>
      </c>
      <c r="K45" s="63"/>
      <c r="L45" s="63"/>
      <c r="M45" s="63">
        <v>163</v>
      </c>
      <c r="N45" s="78">
        <v>2018</v>
      </c>
      <c r="O45" s="63" t="s">
        <v>595</v>
      </c>
      <c r="P45" s="68" t="s">
        <v>497</v>
      </c>
      <c r="Q45" s="63" t="s">
        <v>772</v>
      </c>
      <c r="R45" s="63" t="s">
        <v>773</v>
      </c>
      <c r="S45" s="66">
        <v>2018</v>
      </c>
      <c r="T45" s="63"/>
    </row>
    <row r="46" spans="1:20" s="3" customFormat="1" ht="51">
      <c r="A46" s="99" t="s">
        <v>438</v>
      </c>
      <c r="B46" s="95" t="s">
        <v>590</v>
      </c>
      <c r="C46" s="78" t="s">
        <v>42</v>
      </c>
      <c r="D46" s="63"/>
      <c r="E46" s="97" t="s">
        <v>774</v>
      </c>
      <c r="F46" s="99" t="s">
        <v>775</v>
      </c>
      <c r="G46" s="97" t="s">
        <v>776</v>
      </c>
      <c r="H46" s="71"/>
      <c r="I46" s="63" t="s">
        <v>771</v>
      </c>
      <c r="J46" s="99" t="s">
        <v>438</v>
      </c>
      <c r="K46" s="63"/>
      <c r="L46" s="63"/>
      <c r="M46" s="63">
        <v>163</v>
      </c>
      <c r="N46" s="78">
        <v>2018</v>
      </c>
      <c r="O46" s="63" t="s">
        <v>595</v>
      </c>
      <c r="P46" s="68"/>
      <c r="Q46" s="63"/>
      <c r="R46" s="92"/>
      <c r="S46" s="66">
        <v>2018</v>
      </c>
      <c r="T46" s="63"/>
    </row>
    <row r="47" spans="1:20" s="3" customFormat="1" ht="51">
      <c r="A47" s="99" t="s">
        <v>439</v>
      </c>
      <c r="B47" s="95" t="s">
        <v>590</v>
      </c>
      <c r="C47" s="78" t="s">
        <v>42</v>
      </c>
      <c r="D47" s="63"/>
      <c r="E47" s="97" t="s">
        <v>777</v>
      </c>
      <c r="F47" s="99" t="s">
        <v>778</v>
      </c>
      <c r="G47" s="97" t="s">
        <v>779</v>
      </c>
      <c r="H47" s="71"/>
      <c r="I47" s="63" t="s">
        <v>771</v>
      </c>
      <c r="J47" s="99" t="s">
        <v>439</v>
      </c>
      <c r="K47" s="63"/>
      <c r="L47" s="63"/>
      <c r="M47" s="63">
        <v>163</v>
      </c>
      <c r="N47" s="78">
        <v>2018</v>
      </c>
      <c r="O47" s="63" t="s">
        <v>606</v>
      </c>
      <c r="P47" s="68"/>
      <c r="Q47" s="63"/>
      <c r="R47" s="92"/>
      <c r="S47" s="66">
        <v>2018</v>
      </c>
      <c r="T47" s="63"/>
    </row>
    <row r="48" spans="1:20" s="3" customFormat="1" ht="114.75">
      <c r="A48" s="65" t="s">
        <v>482</v>
      </c>
      <c r="B48" s="95" t="s">
        <v>590</v>
      </c>
      <c r="C48" s="78" t="s">
        <v>42</v>
      </c>
      <c r="D48" s="63"/>
      <c r="E48" s="93" t="s">
        <v>780</v>
      </c>
      <c r="F48" s="93" t="s">
        <v>781</v>
      </c>
      <c r="G48" s="63" t="s">
        <v>782</v>
      </c>
      <c r="H48" s="92" t="s">
        <v>770</v>
      </c>
      <c r="I48" s="63" t="s">
        <v>771</v>
      </c>
      <c r="J48" s="65" t="s">
        <v>482</v>
      </c>
      <c r="K48" s="63"/>
      <c r="L48" s="63"/>
      <c r="M48" s="63">
        <v>163</v>
      </c>
      <c r="N48" s="78">
        <v>2018</v>
      </c>
      <c r="O48" s="63" t="s">
        <v>595</v>
      </c>
      <c r="P48" s="68" t="s">
        <v>497</v>
      </c>
      <c r="Q48" s="63" t="s">
        <v>772</v>
      </c>
      <c r="R48" s="63"/>
      <c r="S48" s="66">
        <v>2018</v>
      </c>
      <c r="T48" s="63"/>
    </row>
    <row r="49" spans="1:20" s="3" customFormat="1" ht="51">
      <c r="A49" s="99" t="s">
        <v>440</v>
      </c>
      <c r="B49" s="95" t="s">
        <v>590</v>
      </c>
      <c r="C49" s="78" t="s">
        <v>42</v>
      </c>
      <c r="D49" s="63"/>
      <c r="E49" s="98" t="s">
        <v>783</v>
      </c>
      <c r="F49" s="110" t="s">
        <v>784</v>
      </c>
      <c r="G49" s="97" t="s">
        <v>785</v>
      </c>
      <c r="H49" s="71"/>
      <c r="I49" s="63" t="s">
        <v>771</v>
      </c>
      <c r="J49" s="99" t="s">
        <v>440</v>
      </c>
      <c r="K49" s="63"/>
      <c r="L49" s="63"/>
      <c r="M49" s="63">
        <v>163</v>
      </c>
      <c r="N49" s="78">
        <v>2018</v>
      </c>
      <c r="O49" s="63" t="s">
        <v>595</v>
      </c>
      <c r="P49" s="68"/>
      <c r="Q49" s="63"/>
      <c r="R49" s="92"/>
      <c r="S49" s="78">
        <v>2018</v>
      </c>
      <c r="T49" s="63"/>
    </row>
    <row r="50" spans="1:20" s="3" customFormat="1" ht="51">
      <c r="A50" s="99" t="s">
        <v>441</v>
      </c>
      <c r="B50" s="95" t="s">
        <v>590</v>
      </c>
      <c r="C50" s="78" t="s">
        <v>42</v>
      </c>
      <c r="D50" s="63"/>
      <c r="E50" s="98" t="s">
        <v>786</v>
      </c>
      <c r="F50" s="110" t="s">
        <v>787</v>
      </c>
      <c r="G50" s="97" t="s">
        <v>788</v>
      </c>
      <c r="H50" s="71"/>
      <c r="I50" s="63" t="s">
        <v>771</v>
      </c>
      <c r="J50" s="99" t="s">
        <v>441</v>
      </c>
      <c r="K50" s="63"/>
      <c r="L50" s="63"/>
      <c r="M50" s="63">
        <v>163</v>
      </c>
      <c r="N50" s="78">
        <v>2018</v>
      </c>
      <c r="O50" s="63" t="s">
        <v>606</v>
      </c>
      <c r="P50" s="68"/>
      <c r="Q50" s="63"/>
      <c r="R50" s="92"/>
      <c r="S50" s="78">
        <v>2018</v>
      </c>
      <c r="T50" s="63"/>
    </row>
    <row r="51" spans="1:20" s="3" customFormat="1" ht="51">
      <c r="A51" s="97" t="s">
        <v>442</v>
      </c>
      <c r="B51" s="95" t="s">
        <v>590</v>
      </c>
      <c r="C51" s="78" t="s">
        <v>45</v>
      </c>
      <c r="D51" s="78" t="s">
        <v>43</v>
      </c>
      <c r="E51" s="63" t="s">
        <v>789</v>
      </c>
      <c r="F51" s="111" t="s">
        <v>790</v>
      </c>
      <c r="G51" s="70" t="s">
        <v>791</v>
      </c>
      <c r="H51" s="103"/>
      <c r="I51" s="63" t="s">
        <v>792</v>
      </c>
      <c r="J51" s="97" t="s">
        <v>442</v>
      </c>
      <c r="K51" s="78"/>
      <c r="L51" s="78"/>
      <c r="M51" s="63">
        <v>161</v>
      </c>
      <c r="N51" s="78">
        <v>2019</v>
      </c>
      <c r="O51" s="67" t="s">
        <v>793</v>
      </c>
      <c r="P51" s="68" t="s">
        <v>794</v>
      </c>
      <c r="Q51" s="102"/>
      <c r="R51" s="102"/>
      <c r="S51" s="78">
        <v>2019</v>
      </c>
      <c r="T51" s="102"/>
    </row>
    <row r="52" spans="1:20" s="3" customFormat="1" ht="63.75">
      <c r="A52" s="97" t="s">
        <v>443</v>
      </c>
      <c r="B52" s="95" t="s">
        <v>590</v>
      </c>
      <c r="C52" s="78" t="s">
        <v>45</v>
      </c>
      <c r="D52" s="78" t="s">
        <v>43</v>
      </c>
      <c r="E52" s="97" t="s">
        <v>795</v>
      </c>
      <c r="F52" s="97" t="s">
        <v>796</v>
      </c>
      <c r="G52" s="97" t="s">
        <v>797</v>
      </c>
      <c r="H52" s="71"/>
      <c r="I52" s="63" t="s">
        <v>798</v>
      </c>
      <c r="J52" s="97" t="s">
        <v>443</v>
      </c>
      <c r="K52" s="78"/>
      <c r="L52" s="78"/>
      <c r="M52" s="63">
        <v>161</v>
      </c>
      <c r="N52" s="78">
        <v>2019</v>
      </c>
      <c r="O52" s="67" t="s">
        <v>606</v>
      </c>
      <c r="P52" s="63"/>
      <c r="Q52" s="102"/>
      <c r="R52" s="102"/>
      <c r="S52" s="78">
        <v>2019</v>
      </c>
      <c r="T52" s="102"/>
    </row>
    <row r="53" spans="1:20" s="3" customFormat="1" ht="89.25">
      <c r="A53" s="8" t="s">
        <v>484</v>
      </c>
      <c r="B53" s="95" t="s">
        <v>590</v>
      </c>
      <c r="C53" s="78" t="s">
        <v>45</v>
      </c>
      <c r="D53" s="78" t="s">
        <v>44</v>
      </c>
      <c r="E53" s="63" t="s">
        <v>799</v>
      </c>
      <c r="F53" s="63" t="s">
        <v>800</v>
      </c>
      <c r="G53" s="70" t="s">
        <v>801</v>
      </c>
      <c r="H53" s="71"/>
      <c r="I53" s="63" t="s">
        <v>802</v>
      </c>
      <c r="J53" s="8" t="s">
        <v>484</v>
      </c>
      <c r="K53" s="78"/>
      <c r="L53" s="78"/>
      <c r="M53" s="63">
        <v>163</v>
      </c>
      <c r="N53" s="78">
        <v>2021</v>
      </c>
      <c r="O53" s="67" t="s">
        <v>595</v>
      </c>
      <c r="P53" s="68" t="s">
        <v>803</v>
      </c>
      <c r="Q53" s="63" t="s">
        <v>804</v>
      </c>
      <c r="R53" s="102"/>
      <c r="S53" s="78">
        <v>2021</v>
      </c>
      <c r="T53" s="102"/>
    </row>
    <row r="54" spans="1:20" s="3" customFormat="1" ht="127.5">
      <c r="A54" s="151" t="s">
        <v>444</v>
      </c>
      <c r="B54" s="95" t="s">
        <v>590</v>
      </c>
      <c r="C54" s="78" t="s">
        <v>45</v>
      </c>
      <c r="D54" s="78" t="s">
        <v>44</v>
      </c>
      <c r="E54" s="97" t="s">
        <v>805</v>
      </c>
      <c r="F54" s="97" t="s">
        <v>806</v>
      </c>
      <c r="G54" s="97" t="s">
        <v>807</v>
      </c>
      <c r="H54" s="106" t="s">
        <v>808</v>
      </c>
      <c r="I54" s="63" t="s">
        <v>802</v>
      </c>
      <c r="J54" s="151" t="s">
        <v>444</v>
      </c>
      <c r="K54" s="78"/>
      <c r="L54" s="78"/>
      <c r="M54" s="63">
        <v>163</v>
      </c>
      <c r="N54" s="78">
        <v>2021</v>
      </c>
      <c r="O54" s="67" t="s">
        <v>595</v>
      </c>
      <c r="P54" s="63"/>
      <c r="Q54" s="102"/>
      <c r="R54" s="102"/>
      <c r="S54" s="78">
        <v>2021</v>
      </c>
      <c r="T54" s="102"/>
    </row>
    <row r="55" spans="1:20" s="3" customFormat="1" ht="76.5">
      <c r="A55" s="151" t="s">
        <v>445</v>
      </c>
      <c r="B55" s="95" t="s">
        <v>590</v>
      </c>
      <c r="C55" s="78" t="s">
        <v>45</v>
      </c>
      <c r="D55" s="78" t="s">
        <v>44</v>
      </c>
      <c r="E55" s="97" t="s">
        <v>809</v>
      </c>
      <c r="F55" s="97" t="s">
        <v>810</v>
      </c>
      <c r="G55" s="97" t="s">
        <v>811</v>
      </c>
      <c r="H55" s="71"/>
      <c r="I55" s="63" t="s">
        <v>802</v>
      </c>
      <c r="J55" s="151" t="s">
        <v>445</v>
      </c>
      <c r="K55" s="78"/>
      <c r="L55" s="78"/>
      <c r="M55" s="63">
        <v>163</v>
      </c>
      <c r="N55" s="78">
        <v>2021</v>
      </c>
      <c r="O55" s="67" t="s">
        <v>606</v>
      </c>
      <c r="P55" s="63"/>
      <c r="Q55" s="102"/>
      <c r="R55" s="102"/>
      <c r="S55" s="78">
        <v>2021</v>
      </c>
      <c r="T55" s="102"/>
    </row>
    <row r="56" spans="1:20" s="3" customFormat="1" ht="25.5">
      <c r="A56" s="112" t="s">
        <v>32</v>
      </c>
      <c r="B56" s="95" t="s">
        <v>590</v>
      </c>
      <c r="C56" s="113" t="s">
        <v>32</v>
      </c>
      <c r="D56" s="102"/>
      <c r="E56" s="114" t="s">
        <v>812</v>
      </c>
      <c r="F56" s="114" t="s">
        <v>812</v>
      </c>
      <c r="G56" s="106" t="s">
        <v>813</v>
      </c>
      <c r="H56" s="71"/>
      <c r="I56" s="63"/>
      <c r="J56" s="112" t="s">
        <v>32</v>
      </c>
      <c r="K56" s="78"/>
      <c r="L56" s="78"/>
      <c r="M56" s="78"/>
      <c r="N56" s="78"/>
      <c r="O56" s="67"/>
      <c r="P56" s="63"/>
      <c r="Q56" s="102"/>
      <c r="R56" s="102"/>
      <c r="S56" s="102"/>
      <c r="T56" s="102"/>
    </row>
    <row r="57" spans="1:20" s="3" customFormat="1" ht="25.5">
      <c r="A57" s="112" t="s">
        <v>33</v>
      </c>
      <c r="B57" s="95" t="s">
        <v>590</v>
      </c>
      <c r="C57" s="113" t="s">
        <v>33</v>
      </c>
      <c r="D57" s="102"/>
      <c r="E57" s="114" t="s">
        <v>814</v>
      </c>
      <c r="F57" s="114" t="s">
        <v>814</v>
      </c>
      <c r="G57" s="106" t="s">
        <v>813</v>
      </c>
      <c r="H57" s="71"/>
      <c r="I57" s="63"/>
      <c r="J57" s="112" t="s">
        <v>33</v>
      </c>
      <c r="K57" s="78"/>
      <c r="L57" s="78"/>
      <c r="M57" s="78"/>
      <c r="N57" s="78"/>
      <c r="O57" s="67"/>
      <c r="P57" s="63"/>
      <c r="Q57" s="102"/>
      <c r="R57" s="102"/>
      <c r="S57" s="102"/>
      <c r="T57" s="102"/>
    </row>
    <row r="58" spans="1:20" s="3" customFormat="1" ht="25.5">
      <c r="A58" s="112" t="s">
        <v>34</v>
      </c>
      <c r="B58" s="95" t="s">
        <v>590</v>
      </c>
      <c r="C58" s="113" t="s">
        <v>34</v>
      </c>
      <c r="D58" s="102"/>
      <c r="E58" s="114" t="s">
        <v>815</v>
      </c>
      <c r="F58" s="114" t="s">
        <v>815</v>
      </c>
      <c r="G58" s="106" t="s">
        <v>813</v>
      </c>
      <c r="H58" s="71"/>
      <c r="I58" s="63"/>
      <c r="J58" s="112" t="s">
        <v>34</v>
      </c>
      <c r="K58" s="78"/>
      <c r="L58" s="78"/>
      <c r="M58" s="78"/>
      <c r="N58" s="78"/>
      <c r="O58" s="67"/>
      <c r="P58" s="63"/>
      <c r="Q58" s="102"/>
      <c r="R58" s="102"/>
      <c r="S58" s="102"/>
      <c r="T58" s="102"/>
    </row>
    <row r="59" spans="1:20" s="3" customFormat="1" ht="25.5">
      <c r="A59" s="97" t="s">
        <v>446</v>
      </c>
      <c r="B59" s="95" t="s">
        <v>590</v>
      </c>
      <c r="C59" s="78" t="s">
        <v>35</v>
      </c>
      <c r="D59" s="63" t="s">
        <v>642</v>
      </c>
      <c r="E59" s="97" t="s">
        <v>816</v>
      </c>
      <c r="F59" s="97" t="s">
        <v>816</v>
      </c>
      <c r="G59" s="98" t="s">
        <v>813</v>
      </c>
      <c r="H59" s="71"/>
      <c r="I59" s="63"/>
      <c r="J59" s="97" t="s">
        <v>446</v>
      </c>
      <c r="K59" s="78"/>
      <c r="L59" s="78"/>
      <c r="M59" s="78"/>
      <c r="N59" s="78"/>
      <c r="O59" s="67"/>
      <c r="P59" s="63"/>
      <c r="Q59" s="102"/>
      <c r="R59" s="102"/>
      <c r="S59" s="102"/>
      <c r="T59" s="102"/>
    </row>
    <row r="60" spans="1:20" s="3" customFormat="1" ht="25.5">
      <c r="A60" s="97" t="s">
        <v>447</v>
      </c>
      <c r="B60" s="95" t="s">
        <v>590</v>
      </c>
      <c r="C60" s="78" t="s">
        <v>35</v>
      </c>
      <c r="D60" s="63" t="s">
        <v>663</v>
      </c>
      <c r="E60" s="97" t="s">
        <v>817</v>
      </c>
      <c r="F60" s="97" t="s">
        <v>817</v>
      </c>
      <c r="G60" s="98" t="s">
        <v>813</v>
      </c>
      <c r="H60" s="71"/>
      <c r="I60" s="63"/>
      <c r="J60" s="97" t="s">
        <v>447</v>
      </c>
      <c r="K60" s="78"/>
      <c r="L60" s="78"/>
      <c r="M60" s="78"/>
      <c r="N60" s="78"/>
      <c r="O60" s="67"/>
      <c r="P60" s="63"/>
      <c r="Q60" s="102"/>
      <c r="R60" s="102"/>
      <c r="S60" s="102"/>
      <c r="T60" s="102"/>
    </row>
    <row r="61" spans="1:20" s="3" customFormat="1" ht="25.5">
      <c r="A61" s="112" t="s">
        <v>35</v>
      </c>
      <c r="B61" s="95" t="s">
        <v>590</v>
      </c>
      <c r="C61" s="112" t="s">
        <v>35</v>
      </c>
      <c r="D61" s="102"/>
      <c r="E61" s="115" t="s">
        <v>818</v>
      </c>
      <c r="F61" s="115" t="s">
        <v>818</v>
      </c>
      <c r="G61" s="106" t="s">
        <v>813</v>
      </c>
      <c r="H61" s="71"/>
      <c r="I61" s="63"/>
      <c r="J61" s="112" t="s">
        <v>35</v>
      </c>
      <c r="K61" s="78"/>
      <c r="L61" s="78"/>
      <c r="M61" s="78"/>
      <c r="N61" s="78"/>
      <c r="O61" s="67"/>
      <c r="P61" s="63"/>
      <c r="Q61" s="102"/>
      <c r="R61" s="102"/>
      <c r="S61" s="102"/>
      <c r="T61" s="102"/>
    </row>
    <row r="62" spans="1:20" s="3" customFormat="1" ht="25.5">
      <c r="A62" s="97" t="s">
        <v>448</v>
      </c>
      <c r="B62" s="95" t="s">
        <v>590</v>
      </c>
      <c r="C62" s="63" t="s">
        <v>40</v>
      </c>
      <c r="D62" s="63" t="s">
        <v>819</v>
      </c>
      <c r="E62" s="97" t="s">
        <v>820</v>
      </c>
      <c r="F62" s="97" t="s">
        <v>820</v>
      </c>
      <c r="G62" s="106" t="s">
        <v>813</v>
      </c>
      <c r="H62" s="71"/>
      <c r="I62" s="63"/>
      <c r="J62" s="97" t="s">
        <v>448</v>
      </c>
      <c r="K62" s="78"/>
      <c r="L62" s="78"/>
      <c r="M62" s="78"/>
      <c r="N62" s="78"/>
      <c r="O62" s="67"/>
      <c r="P62" s="63"/>
      <c r="Q62" s="102"/>
      <c r="R62" s="102"/>
      <c r="S62" s="102"/>
      <c r="T62" s="102"/>
    </row>
    <row r="63" spans="1:20" s="3" customFormat="1" ht="25.5">
      <c r="A63" s="97" t="s">
        <v>449</v>
      </c>
      <c r="B63" s="95" t="s">
        <v>590</v>
      </c>
      <c r="C63" s="63" t="s">
        <v>40</v>
      </c>
      <c r="D63" s="63" t="s">
        <v>821</v>
      </c>
      <c r="E63" s="97" t="s">
        <v>822</v>
      </c>
      <c r="F63" s="97" t="s">
        <v>822</v>
      </c>
      <c r="G63" s="106" t="s">
        <v>813</v>
      </c>
      <c r="H63" s="71"/>
      <c r="I63" s="63"/>
      <c r="J63" s="97" t="s">
        <v>449</v>
      </c>
      <c r="K63" s="78"/>
      <c r="L63" s="78"/>
      <c r="M63" s="78"/>
      <c r="N63" s="78"/>
      <c r="O63" s="67"/>
      <c r="P63" s="63"/>
      <c r="Q63" s="102"/>
      <c r="R63" s="102"/>
      <c r="S63" s="102"/>
      <c r="T63" s="102"/>
    </row>
    <row r="64" spans="1:20" s="3" customFormat="1" ht="25.5">
      <c r="A64" s="97" t="s">
        <v>450</v>
      </c>
      <c r="B64" s="95" t="s">
        <v>590</v>
      </c>
      <c r="C64" s="63" t="s">
        <v>40</v>
      </c>
      <c r="D64" s="63" t="s">
        <v>823</v>
      </c>
      <c r="E64" s="97" t="s">
        <v>824</v>
      </c>
      <c r="F64" s="97" t="s">
        <v>824</v>
      </c>
      <c r="G64" s="106" t="s">
        <v>813</v>
      </c>
      <c r="H64" s="71"/>
      <c r="I64" s="63"/>
      <c r="J64" s="97" t="s">
        <v>450</v>
      </c>
      <c r="K64" s="78"/>
      <c r="L64" s="78"/>
      <c r="M64" s="78"/>
      <c r="N64" s="78"/>
      <c r="O64" s="67"/>
      <c r="P64" s="63"/>
      <c r="Q64" s="102"/>
      <c r="R64" s="102"/>
      <c r="S64" s="102"/>
      <c r="T64" s="102"/>
    </row>
    <row r="65" spans="1:20" s="3" customFormat="1" ht="25.5">
      <c r="A65" s="97" t="s">
        <v>451</v>
      </c>
      <c r="B65" s="95" t="s">
        <v>590</v>
      </c>
      <c r="C65" s="63" t="s">
        <v>40</v>
      </c>
      <c r="D65" s="63" t="s">
        <v>825</v>
      </c>
      <c r="E65" s="97" t="s">
        <v>826</v>
      </c>
      <c r="F65" s="97" t="s">
        <v>826</v>
      </c>
      <c r="G65" s="106" t="s">
        <v>813</v>
      </c>
      <c r="H65" s="71"/>
      <c r="I65" s="63"/>
      <c r="J65" s="97" t="s">
        <v>451</v>
      </c>
      <c r="K65" s="78"/>
      <c r="L65" s="78"/>
      <c r="M65" s="78"/>
      <c r="N65" s="78"/>
      <c r="O65" s="67"/>
      <c r="P65" s="63"/>
      <c r="Q65" s="102"/>
      <c r="R65" s="102"/>
      <c r="S65" s="102"/>
      <c r="T65" s="102"/>
    </row>
    <row r="66" spans="1:20" s="3" customFormat="1" ht="25.5">
      <c r="A66" s="97" t="s">
        <v>452</v>
      </c>
      <c r="B66" s="95" t="s">
        <v>590</v>
      </c>
      <c r="C66" s="63" t="s">
        <v>40</v>
      </c>
      <c r="D66" s="63" t="s">
        <v>827</v>
      </c>
      <c r="E66" s="97" t="s">
        <v>828</v>
      </c>
      <c r="F66" s="97" t="s">
        <v>828</v>
      </c>
      <c r="G66" s="106" t="s">
        <v>813</v>
      </c>
      <c r="H66" s="71"/>
      <c r="I66" s="63"/>
      <c r="J66" s="97" t="s">
        <v>452</v>
      </c>
      <c r="K66" s="78"/>
      <c r="L66" s="78"/>
      <c r="M66" s="78"/>
      <c r="N66" s="78"/>
      <c r="O66" s="67"/>
      <c r="P66" s="63"/>
      <c r="Q66" s="102"/>
      <c r="R66" s="102"/>
      <c r="S66" s="102"/>
      <c r="T66" s="102"/>
    </row>
    <row r="67" spans="1:20" s="3" customFormat="1">
      <c r="A67" s="116" t="s">
        <v>453</v>
      </c>
      <c r="B67" s="117" t="s">
        <v>590</v>
      </c>
      <c r="C67" s="118" t="s">
        <v>40</v>
      </c>
      <c r="D67" s="118" t="s">
        <v>829</v>
      </c>
      <c r="E67" s="119" t="s">
        <v>830</v>
      </c>
      <c r="F67" s="119" t="s">
        <v>830</v>
      </c>
      <c r="G67" s="106" t="s">
        <v>813</v>
      </c>
      <c r="H67" s="71"/>
      <c r="I67" s="63"/>
      <c r="J67" s="116" t="s">
        <v>453</v>
      </c>
      <c r="K67" s="78"/>
      <c r="L67" s="78"/>
      <c r="M67" s="78"/>
      <c r="N67" s="78"/>
      <c r="O67" s="67"/>
      <c r="P67" s="63"/>
      <c r="Q67" s="102"/>
      <c r="R67" s="102"/>
      <c r="S67" s="102"/>
      <c r="T67" s="102"/>
    </row>
    <row r="68" spans="1:20" s="3" customFormat="1">
      <c r="A68" s="120" t="s">
        <v>454</v>
      </c>
      <c r="B68" s="121" t="s">
        <v>590</v>
      </c>
      <c r="C68" s="122" t="s">
        <v>40</v>
      </c>
      <c r="D68" s="123" t="s">
        <v>36</v>
      </c>
      <c r="E68" s="124" t="s">
        <v>831</v>
      </c>
      <c r="F68" s="124" t="s">
        <v>831</v>
      </c>
      <c r="G68" s="106" t="s">
        <v>813</v>
      </c>
      <c r="H68" s="71"/>
      <c r="I68" s="63"/>
      <c r="J68" s="120" t="s">
        <v>454</v>
      </c>
      <c r="K68" s="78"/>
      <c r="L68" s="78"/>
      <c r="M68" s="78"/>
      <c r="N68" s="78"/>
      <c r="O68" s="67"/>
      <c r="P68" s="63"/>
      <c r="Q68" s="102"/>
      <c r="R68" s="102"/>
      <c r="S68" s="102"/>
      <c r="T68" s="102"/>
    </row>
    <row r="69" spans="1:20" s="3" customFormat="1">
      <c r="A69" s="120" t="s">
        <v>455</v>
      </c>
      <c r="B69" s="121" t="s">
        <v>590</v>
      </c>
      <c r="C69" s="122" t="s">
        <v>40</v>
      </c>
      <c r="D69" s="123" t="s">
        <v>37</v>
      </c>
      <c r="E69" s="124" t="s">
        <v>832</v>
      </c>
      <c r="F69" s="124" t="s">
        <v>832</v>
      </c>
      <c r="G69" s="106" t="s">
        <v>813</v>
      </c>
      <c r="H69" s="71"/>
      <c r="I69" s="63"/>
      <c r="J69" s="120" t="s">
        <v>455</v>
      </c>
      <c r="K69" s="78"/>
      <c r="L69" s="78"/>
      <c r="M69" s="78"/>
      <c r="N69" s="78"/>
      <c r="O69" s="67"/>
      <c r="P69" s="63"/>
      <c r="Q69" s="102"/>
      <c r="R69" s="102"/>
      <c r="S69" s="102"/>
      <c r="T69" s="102"/>
    </row>
    <row r="70" spans="1:20" s="3" customFormat="1">
      <c r="A70" s="120" t="s">
        <v>456</v>
      </c>
      <c r="B70" s="121" t="s">
        <v>590</v>
      </c>
      <c r="C70" s="122" t="s">
        <v>40</v>
      </c>
      <c r="D70" s="123" t="s">
        <v>38</v>
      </c>
      <c r="E70" s="124" t="s">
        <v>833</v>
      </c>
      <c r="F70" s="124" t="s">
        <v>833</v>
      </c>
      <c r="G70" s="106" t="s">
        <v>813</v>
      </c>
      <c r="H70" s="71"/>
      <c r="I70" s="63"/>
      <c r="J70" s="120" t="s">
        <v>456</v>
      </c>
      <c r="K70" s="78"/>
      <c r="L70" s="78"/>
      <c r="M70" s="78"/>
      <c r="N70" s="78"/>
      <c r="O70" s="67"/>
      <c r="P70" s="63"/>
      <c r="Q70" s="102"/>
      <c r="R70" s="102"/>
      <c r="S70" s="102"/>
      <c r="T70" s="102"/>
    </row>
    <row r="71" spans="1:20" s="3" customFormat="1">
      <c r="A71" s="120" t="s">
        <v>457</v>
      </c>
      <c r="B71" s="121" t="s">
        <v>590</v>
      </c>
      <c r="C71" s="122" t="s">
        <v>40</v>
      </c>
      <c r="D71" s="123" t="s">
        <v>39</v>
      </c>
      <c r="E71" s="124" t="s">
        <v>834</v>
      </c>
      <c r="F71" s="124" t="s">
        <v>834</v>
      </c>
      <c r="G71" s="106" t="s">
        <v>813</v>
      </c>
      <c r="H71" s="71"/>
      <c r="I71" s="63"/>
      <c r="J71" s="120" t="s">
        <v>457</v>
      </c>
      <c r="K71" s="78"/>
      <c r="L71" s="78"/>
      <c r="M71" s="78"/>
      <c r="N71" s="78"/>
      <c r="O71" s="67"/>
      <c r="P71" s="63"/>
      <c r="Q71" s="102"/>
      <c r="R71" s="102"/>
      <c r="S71" s="102"/>
      <c r="T71" s="102"/>
    </row>
    <row r="72" spans="1:20" s="3" customFormat="1" ht="25.5">
      <c r="A72" s="125" t="s">
        <v>40</v>
      </c>
      <c r="B72" s="121" t="s">
        <v>590</v>
      </c>
      <c r="C72" s="126" t="s">
        <v>40</v>
      </c>
      <c r="D72" s="127"/>
      <c r="E72" s="128" t="s">
        <v>835</v>
      </c>
      <c r="F72" s="128" t="s">
        <v>835</v>
      </c>
      <c r="G72" s="106" t="s">
        <v>813</v>
      </c>
      <c r="H72" s="71"/>
      <c r="I72" s="63"/>
      <c r="J72" s="125" t="s">
        <v>40</v>
      </c>
      <c r="K72" s="78"/>
      <c r="L72" s="78"/>
      <c r="M72" s="78"/>
      <c r="N72" s="78"/>
      <c r="O72" s="67"/>
      <c r="P72" s="63"/>
      <c r="Q72" s="102"/>
      <c r="R72" s="102"/>
      <c r="S72" s="102"/>
      <c r="T72" s="102"/>
    </row>
    <row r="73" spans="1:20" s="3" customFormat="1" ht="25.5">
      <c r="A73" s="125" t="s">
        <v>41</v>
      </c>
      <c r="B73" s="121" t="s">
        <v>590</v>
      </c>
      <c r="C73" s="126" t="s">
        <v>41</v>
      </c>
      <c r="D73" s="127"/>
      <c r="E73" s="128" t="s">
        <v>836</v>
      </c>
      <c r="F73" s="128" t="s">
        <v>836</v>
      </c>
      <c r="G73" s="106" t="s">
        <v>813</v>
      </c>
      <c r="H73" s="71"/>
      <c r="I73" s="63"/>
      <c r="J73" s="125" t="s">
        <v>837</v>
      </c>
      <c r="K73" s="78"/>
      <c r="L73" s="78"/>
      <c r="M73" s="78"/>
      <c r="N73" s="78"/>
      <c r="O73" s="67"/>
      <c r="P73" s="63"/>
      <c r="Q73" s="102"/>
      <c r="R73" s="102"/>
      <c r="S73" s="102"/>
      <c r="T73" s="102"/>
    </row>
    <row r="74" spans="1:20" s="3" customFormat="1" ht="25.5">
      <c r="A74" s="129" t="s">
        <v>458</v>
      </c>
      <c r="B74" s="121" t="s">
        <v>590</v>
      </c>
      <c r="C74" s="127" t="s">
        <v>42</v>
      </c>
      <c r="D74" s="127" t="s">
        <v>838</v>
      </c>
      <c r="E74" s="130" t="s">
        <v>839</v>
      </c>
      <c r="F74" s="130" t="s">
        <v>839</v>
      </c>
      <c r="G74" s="106" t="s">
        <v>813</v>
      </c>
      <c r="H74" s="71"/>
      <c r="I74" s="63"/>
      <c r="J74" s="129" t="s">
        <v>458</v>
      </c>
      <c r="K74" s="78"/>
      <c r="L74" s="78"/>
      <c r="M74" s="78"/>
      <c r="N74" s="78"/>
      <c r="O74" s="67"/>
      <c r="P74" s="63"/>
      <c r="Q74" s="102"/>
      <c r="R74" s="102"/>
      <c r="S74" s="102"/>
      <c r="T74" s="102"/>
    </row>
    <row r="75" spans="1:20" s="3" customFormat="1" ht="25.5">
      <c r="A75" s="129" t="s">
        <v>459</v>
      </c>
      <c r="B75" s="121" t="s">
        <v>590</v>
      </c>
      <c r="C75" s="127" t="s">
        <v>42</v>
      </c>
      <c r="D75" s="127" t="s">
        <v>840</v>
      </c>
      <c r="E75" s="130" t="s">
        <v>841</v>
      </c>
      <c r="F75" s="130" t="s">
        <v>841</v>
      </c>
      <c r="G75" s="106" t="s">
        <v>813</v>
      </c>
      <c r="H75" s="71"/>
      <c r="I75" s="63"/>
      <c r="J75" s="129" t="s">
        <v>459</v>
      </c>
      <c r="K75" s="78"/>
      <c r="L75" s="78"/>
      <c r="M75" s="78"/>
      <c r="N75" s="78"/>
      <c r="O75" s="67"/>
      <c r="P75" s="63"/>
      <c r="Q75" s="102"/>
      <c r="R75" s="102"/>
      <c r="S75" s="102"/>
      <c r="T75" s="102"/>
    </row>
    <row r="76" spans="1:20" s="3" customFormat="1" ht="25.5">
      <c r="A76" s="112" t="s">
        <v>42</v>
      </c>
      <c r="B76" s="95" t="s">
        <v>590</v>
      </c>
      <c r="C76" s="112" t="s">
        <v>42</v>
      </c>
      <c r="D76" s="102"/>
      <c r="E76" s="115" t="s">
        <v>842</v>
      </c>
      <c r="F76" s="115" t="s">
        <v>842</v>
      </c>
      <c r="G76" s="106" t="s">
        <v>813</v>
      </c>
      <c r="H76" s="71"/>
      <c r="I76" s="63"/>
      <c r="J76" s="112" t="s">
        <v>843</v>
      </c>
      <c r="K76" s="78"/>
      <c r="L76" s="78"/>
      <c r="M76" s="78"/>
      <c r="N76" s="78"/>
      <c r="O76" s="67"/>
      <c r="P76" s="63"/>
      <c r="Q76" s="102"/>
      <c r="R76" s="102"/>
      <c r="S76" s="102"/>
      <c r="T76" s="102"/>
    </row>
    <row r="77" spans="1:20" ht="25.5">
      <c r="A77" s="120" t="s">
        <v>460</v>
      </c>
      <c r="B77" s="121" t="s">
        <v>590</v>
      </c>
      <c r="C77" s="127" t="s">
        <v>45</v>
      </c>
      <c r="D77" s="123" t="s">
        <v>43</v>
      </c>
      <c r="E77" s="136" t="s">
        <v>844</v>
      </c>
      <c r="F77" s="136" t="s">
        <v>844</v>
      </c>
      <c r="G77" s="106" t="s">
        <v>813</v>
      </c>
      <c r="H77" s="71"/>
      <c r="I77" s="85"/>
      <c r="J77" s="120" t="s">
        <v>460</v>
      </c>
      <c r="K77" s="76"/>
      <c r="L77" s="76"/>
      <c r="M77" s="76"/>
      <c r="N77" s="76"/>
      <c r="O77" s="139"/>
      <c r="P77" s="76"/>
      <c r="Q77" s="76"/>
      <c r="R77" s="76"/>
      <c r="S77" s="76"/>
      <c r="T77" s="76"/>
    </row>
    <row r="78" spans="1:20" s="3" customFormat="1" ht="25.5">
      <c r="A78" s="120" t="s">
        <v>461</v>
      </c>
      <c r="B78" s="121" t="s">
        <v>590</v>
      </c>
      <c r="C78" s="127" t="s">
        <v>45</v>
      </c>
      <c r="D78" s="123" t="s">
        <v>44</v>
      </c>
      <c r="E78" s="136" t="s">
        <v>845</v>
      </c>
      <c r="F78" s="136" t="s">
        <v>845</v>
      </c>
      <c r="G78" s="106" t="s">
        <v>813</v>
      </c>
      <c r="H78" s="71"/>
      <c r="I78" s="63"/>
      <c r="J78" s="125" t="s">
        <v>461</v>
      </c>
      <c r="K78" s="78"/>
      <c r="L78" s="78"/>
      <c r="M78" s="78"/>
      <c r="N78" s="78"/>
      <c r="O78" s="67"/>
      <c r="P78" s="63"/>
      <c r="Q78" s="102"/>
      <c r="R78" s="102"/>
      <c r="S78" s="102"/>
      <c r="T78" s="102"/>
    </row>
    <row r="79" spans="1:20" ht="25.5">
      <c r="A79" s="131" t="s">
        <v>45</v>
      </c>
      <c r="B79" s="132" t="s">
        <v>590</v>
      </c>
      <c r="C79" s="133" t="s">
        <v>45</v>
      </c>
      <c r="D79" s="134"/>
      <c r="E79" s="135" t="s">
        <v>846</v>
      </c>
      <c r="F79" s="135" t="s">
        <v>846</v>
      </c>
      <c r="G79" s="106" t="s">
        <v>813</v>
      </c>
      <c r="H79" s="71"/>
      <c r="I79" s="85"/>
      <c r="J79" s="131" t="s">
        <v>45</v>
      </c>
      <c r="K79" s="76"/>
      <c r="L79" s="76"/>
      <c r="M79" s="76"/>
      <c r="N79" s="76"/>
      <c r="O79" s="139"/>
      <c r="P79" s="76"/>
      <c r="Q79" s="76"/>
      <c r="R79" s="76"/>
      <c r="S79" s="76"/>
      <c r="T79" s="76"/>
    </row>
    <row r="80" spans="1:20" s="4" customFormat="1" ht="38.25">
      <c r="A80" s="61" t="s">
        <v>502</v>
      </c>
      <c r="B80" s="62" t="s">
        <v>57</v>
      </c>
      <c r="C80" s="70" t="s">
        <v>50</v>
      </c>
      <c r="D80" s="61" t="s">
        <v>47</v>
      </c>
      <c r="E80" s="63" t="s">
        <v>847</v>
      </c>
      <c r="F80" s="61" t="s">
        <v>848</v>
      </c>
      <c r="G80" s="61" t="s">
        <v>849</v>
      </c>
      <c r="H80" s="64"/>
      <c r="I80" s="65" t="s">
        <v>850</v>
      </c>
      <c r="J80" s="61" t="s">
        <v>502</v>
      </c>
      <c r="K80" s="66">
        <v>3.2</v>
      </c>
      <c r="L80" s="66" t="s">
        <v>851</v>
      </c>
      <c r="M80" s="63">
        <v>162</v>
      </c>
      <c r="N80" s="66">
        <v>2019</v>
      </c>
      <c r="O80" s="67" t="s">
        <v>852</v>
      </c>
      <c r="P80" s="68" t="s">
        <v>853</v>
      </c>
      <c r="Q80" s="69"/>
      <c r="R80" s="69"/>
      <c r="S80" s="69"/>
      <c r="T80" s="69"/>
    </row>
    <row r="81" spans="1:20" s="4" customFormat="1" ht="25.5" customHeight="1">
      <c r="A81" s="64" t="s">
        <v>504</v>
      </c>
      <c r="B81" s="62" t="s">
        <v>57</v>
      </c>
      <c r="C81" s="70" t="s">
        <v>50</v>
      </c>
      <c r="D81" s="70" t="s">
        <v>854</v>
      </c>
      <c r="E81" s="70" t="s">
        <v>855</v>
      </c>
      <c r="F81" s="70" t="s">
        <v>856</v>
      </c>
      <c r="G81" s="61" t="s">
        <v>857</v>
      </c>
      <c r="H81" s="71"/>
      <c r="I81" s="65" t="s">
        <v>858</v>
      </c>
      <c r="J81" s="64" t="s">
        <v>504</v>
      </c>
      <c r="K81" s="66">
        <v>3</v>
      </c>
      <c r="L81" s="66" t="s">
        <v>859</v>
      </c>
      <c r="M81" s="63">
        <v>162</v>
      </c>
      <c r="N81" s="66">
        <v>2018</v>
      </c>
      <c r="O81" s="67" t="s">
        <v>606</v>
      </c>
      <c r="P81" s="68" t="s">
        <v>860</v>
      </c>
      <c r="Q81" s="69"/>
      <c r="R81" s="69"/>
      <c r="S81" s="69"/>
      <c r="T81" s="69"/>
    </row>
    <row r="82" spans="1:20" s="4" customFormat="1" ht="51">
      <c r="A82" s="64" t="s">
        <v>505</v>
      </c>
      <c r="B82" s="62" t="s">
        <v>57</v>
      </c>
      <c r="C82" s="70" t="s">
        <v>50</v>
      </c>
      <c r="D82" s="70" t="s">
        <v>854</v>
      </c>
      <c r="E82" s="70" t="s">
        <v>861</v>
      </c>
      <c r="F82" s="70" t="s">
        <v>862</v>
      </c>
      <c r="G82" s="61" t="s">
        <v>863</v>
      </c>
      <c r="H82" s="71"/>
      <c r="I82" s="65" t="s">
        <v>858</v>
      </c>
      <c r="J82" s="64" t="s">
        <v>505</v>
      </c>
      <c r="K82" s="66">
        <v>3</v>
      </c>
      <c r="L82" s="66" t="s">
        <v>859</v>
      </c>
      <c r="M82" s="63">
        <v>139</v>
      </c>
      <c r="N82" s="66">
        <v>2018</v>
      </c>
      <c r="O82" s="67" t="s">
        <v>606</v>
      </c>
      <c r="P82" s="68" t="s">
        <v>860</v>
      </c>
      <c r="Q82" s="69"/>
      <c r="R82" s="69"/>
      <c r="S82" s="69"/>
      <c r="T82" s="69"/>
    </row>
    <row r="83" spans="1:20" s="4" customFormat="1" ht="51">
      <c r="A83" s="64" t="s">
        <v>506</v>
      </c>
      <c r="B83" s="62" t="s">
        <v>57</v>
      </c>
      <c r="C83" s="70" t="s">
        <v>50</v>
      </c>
      <c r="D83" s="70" t="s">
        <v>854</v>
      </c>
      <c r="E83" s="70" t="s">
        <v>864</v>
      </c>
      <c r="F83" s="70" t="s">
        <v>865</v>
      </c>
      <c r="G83" s="61" t="s">
        <v>866</v>
      </c>
      <c r="H83" s="71"/>
      <c r="I83" s="65" t="s">
        <v>858</v>
      </c>
      <c r="J83" s="64" t="s">
        <v>506</v>
      </c>
      <c r="K83" s="66">
        <v>3</v>
      </c>
      <c r="L83" s="66" t="s">
        <v>859</v>
      </c>
      <c r="M83" s="63">
        <v>127</v>
      </c>
      <c r="N83" s="66">
        <v>2018</v>
      </c>
      <c r="O83" s="69" t="s">
        <v>606</v>
      </c>
      <c r="P83" s="68" t="s">
        <v>860</v>
      </c>
      <c r="Q83" s="69"/>
      <c r="R83" s="69"/>
      <c r="S83" s="69"/>
      <c r="T83" s="69"/>
    </row>
    <row r="84" spans="1:20" s="4" customFormat="1" ht="38.25">
      <c r="A84" s="179" t="s">
        <v>508</v>
      </c>
      <c r="B84" s="62" t="s">
        <v>57</v>
      </c>
      <c r="C84" s="70" t="s">
        <v>50</v>
      </c>
      <c r="D84" s="70" t="s">
        <v>48</v>
      </c>
      <c r="E84" s="70" t="s">
        <v>867</v>
      </c>
      <c r="F84" s="61" t="s">
        <v>868</v>
      </c>
      <c r="G84" s="61" t="s">
        <v>869</v>
      </c>
      <c r="H84" s="64"/>
      <c r="I84" s="65" t="s">
        <v>870</v>
      </c>
      <c r="J84" s="61" t="s">
        <v>508</v>
      </c>
      <c r="K84" s="66">
        <v>2.2000000000000002</v>
      </c>
      <c r="L84" s="66" t="s">
        <v>871</v>
      </c>
      <c r="M84" s="63">
        <v>135</v>
      </c>
      <c r="N84" s="66">
        <v>2020</v>
      </c>
      <c r="O84" s="67" t="s">
        <v>872</v>
      </c>
      <c r="P84" s="178" t="s">
        <v>873</v>
      </c>
      <c r="Q84" s="69"/>
      <c r="R84" s="69"/>
      <c r="S84" s="69"/>
      <c r="T84" s="69"/>
    </row>
    <row r="85" spans="1:20" s="4" customFormat="1" ht="38.25">
      <c r="A85" s="61" t="s">
        <v>509</v>
      </c>
      <c r="B85" s="62" t="s">
        <v>57</v>
      </c>
      <c r="C85" s="70" t="s">
        <v>50</v>
      </c>
      <c r="D85" s="70" t="s">
        <v>48</v>
      </c>
      <c r="E85" s="63" t="s">
        <v>874</v>
      </c>
      <c r="F85" s="61" t="s">
        <v>875</v>
      </c>
      <c r="G85" s="61" t="s">
        <v>876</v>
      </c>
      <c r="H85" s="64"/>
      <c r="I85" s="65" t="s">
        <v>877</v>
      </c>
      <c r="J85" s="61" t="s">
        <v>509</v>
      </c>
      <c r="K85" s="69"/>
      <c r="L85" s="69"/>
      <c r="M85" s="63">
        <v>132</v>
      </c>
      <c r="N85" s="72">
        <v>2015</v>
      </c>
      <c r="O85" s="67" t="s">
        <v>878</v>
      </c>
      <c r="P85" s="68" t="s">
        <v>879</v>
      </c>
      <c r="Q85" s="69"/>
      <c r="R85" s="69"/>
      <c r="S85" s="69"/>
      <c r="T85" s="69"/>
    </row>
    <row r="86" spans="1:20" s="4" customFormat="1" ht="89.25">
      <c r="A86" s="61" t="s">
        <v>510</v>
      </c>
      <c r="B86" s="62" t="s">
        <v>57</v>
      </c>
      <c r="C86" s="70" t="s">
        <v>50</v>
      </c>
      <c r="D86" s="61" t="s">
        <v>49</v>
      </c>
      <c r="E86" s="63" t="s">
        <v>880</v>
      </c>
      <c r="F86" s="61" t="s">
        <v>881</v>
      </c>
      <c r="G86" s="61" t="s">
        <v>882</v>
      </c>
      <c r="H86" s="64"/>
      <c r="I86" s="65" t="s">
        <v>883</v>
      </c>
      <c r="J86" s="61" t="s">
        <v>510</v>
      </c>
      <c r="K86" s="66">
        <v>3.1</v>
      </c>
      <c r="L86" s="66" t="s">
        <v>884</v>
      </c>
      <c r="M86" s="63">
        <v>162</v>
      </c>
      <c r="N86" s="66">
        <v>2017</v>
      </c>
      <c r="O86" s="67" t="s">
        <v>885</v>
      </c>
      <c r="P86" s="68" t="s">
        <v>886</v>
      </c>
      <c r="Q86" s="69"/>
      <c r="R86" s="69"/>
      <c r="S86" s="69"/>
      <c r="T86" s="69"/>
    </row>
    <row r="87" spans="1:20" s="4" customFormat="1" ht="38.25">
      <c r="A87" s="64" t="s">
        <v>503</v>
      </c>
      <c r="B87" s="62" t="s">
        <v>57</v>
      </c>
      <c r="C87" s="70" t="s">
        <v>50</v>
      </c>
      <c r="D87" s="61" t="s">
        <v>49</v>
      </c>
      <c r="E87" s="63" t="s">
        <v>887</v>
      </c>
      <c r="F87" s="61" t="s">
        <v>888</v>
      </c>
      <c r="G87" s="61" t="s">
        <v>889</v>
      </c>
      <c r="H87" s="64"/>
      <c r="I87" s="65" t="s">
        <v>890</v>
      </c>
      <c r="J87" s="64" t="s">
        <v>503</v>
      </c>
      <c r="K87" s="66" t="s">
        <v>891</v>
      </c>
      <c r="L87" s="66" t="s">
        <v>892</v>
      </c>
      <c r="M87" s="63">
        <v>159</v>
      </c>
      <c r="N87" s="66" t="s">
        <v>893</v>
      </c>
      <c r="O87" s="67" t="s">
        <v>894</v>
      </c>
      <c r="P87" s="68" t="s">
        <v>860</v>
      </c>
      <c r="Q87" s="69"/>
      <c r="R87" s="69"/>
      <c r="S87" s="69"/>
      <c r="T87" s="69"/>
    </row>
    <row r="88" spans="1:20" s="4" customFormat="1" ht="38.25">
      <c r="A88" s="70" t="s">
        <v>507</v>
      </c>
      <c r="B88" s="62" t="s">
        <v>57</v>
      </c>
      <c r="C88" s="70" t="s">
        <v>50</v>
      </c>
      <c r="D88" s="61" t="s">
        <v>49</v>
      </c>
      <c r="E88" s="63" t="s">
        <v>895</v>
      </c>
      <c r="F88" s="61" t="s">
        <v>896</v>
      </c>
      <c r="G88" s="61" t="s">
        <v>897</v>
      </c>
      <c r="H88" s="64"/>
      <c r="I88" s="65" t="s">
        <v>898</v>
      </c>
      <c r="J88" s="61" t="s">
        <v>507</v>
      </c>
      <c r="K88" s="66"/>
      <c r="L88" s="66"/>
      <c r="M88" s="63">
        <v>157</v>
      </c>
      <c r="N88" s="66" t="s">
        <v>899</v>
      </c>
      <c r="O88" s="67" t="s">
        <v>900</v>
      </c>
      <c r="P88" s="68" t="s">
        <v>901</v>
      </c>
      <c r="Q88" s="61"/>
      <c r="R88" s="69"/>
      <c r="S88" s="61"/>
      <c r="T88" s="69"/>
    </row>
    <row r="89" spans="1:20" s="4" customFormat="1" ht="89.25">
      <c r="A89" s="61" t="s">
        <v>511</v>
      </c>
      <c r="B89" s="62" t="s">
        <v>57</v>
      </c>
      <c r="C89" s="61" t="s">
        <v>51</v>
      </c>
      <c r="D89" s="61" t="s">
        <v>902</v>
      </c>
      <c r="E89" s="63" t="s">
        <v>903</v>
      </c>
      <c r="F89" s="61" t="s">
        <v>904</v>
      </c>
      <c r="G89" s="61" t="s">
        <v>905</v>
      </c>
      <c r="H89" s="64"/>
      <c r="I89" s="65" t="s">
        <v>906</v>
      </c>
      <c r="J89" s="61" t="s">
        <v>511</v>
      </c>
      <c r="K89" s="66">
        <v>4.0999999999999996</v>
      </c>
      <c r="L89" s="66" t="s">
        <v>907</v>
      </c>
      <c r="M89" s="63">
        <v>130</v>
      </c>
      <c r="N89" s="66" t="s">
        <v>908</v>
      </c>
      <c r="O89" s="67" t="s">
        <v>606</v>
      </c>
      <c r="P89" s="73" t="s">
        <v>909</v>
      </c>
      <c r="Q89" s="69"/>
      <c r="R89" s="69"/>
      <c r="S89" s="69"/>
      <c r="T89" s="69"/>
    </row>
    <row r="90" spans="1:20" s="4" customFormat="1" ht="102">
      <c r="A90" s="61" t="s">
        <v>512</v>
      </c>
      <c r="B90" s="62" t="s">
        <v>57</v>
      </c>
      <c r="C90" s="61" t="s">
        <v>51</v>
      </c>
      <c r="D90" s="61" t="s">
        <v>902</v>
      </c>
      <c r="E90" s="63" t="s">
        <v>910</v>
      </c>
      <c r="F90" s="61" t="s">
        <v>911</v>
      </c>
      <c r="G90" s="61" t="s">
        <v>912</v>
      </c>
      <c r="H90" s="64"/>
      <c r="I90" s="65" t="s">
        <v>906</v>
      </c>
      <c r="J90" s="61" t="s">
        <v>512</v>
      </c>
      <c r="K90" s="66">
        <v>4.0999999999999996</v>
      </c>
      <c r="L90" s="66" t="s">
        <v>907</v>
      </c>
      <c r="M90" s="63">
        <v>117</v>
      </c>
      <c r="N90" s="66" t="s">
        <v>913</v>
      </c>
      <c r="O90" s="67" t="s">
        <v>606</v>
      </c>
      <c r="P90" s="73" t="s">
        <v>909</v>
      </c>
      <c r="Q90" s="69"/>
      <c r="R90" s="69"/>
      <c r="S90" s="69"/>
      <c r="T90" s="69"/>
    </row>
    <row r="91" spans="1:20" s="4" customFormat="1" ht="102">
      <c r="A91" s="70" t="s">
        <v>513</v>
      </c>
      <c r="B91" s="62" t="s">
        <v>57</v>
      </c>
      <c r="C91" s="70" t="s">
        <v>51</v>
      </c>
      <c r="D91" s="70"/>
      <c r="E91" s="70" t="s">
        <v>914</v>
      </c>
      <c r="F91" s="61" t="s">
        <v>915</v>
      </c>
      <c r="G91" s="61" t="s">
        <v>916</v>
      </c>
      <c r="H91" s="64"/>
      <c r="I91" s="65" t="s">
        <v>906</v>
      </c>
      <c r="J91" s="61" t="s">
        <v>513</v>
      </c>
      <c r="K91" s="66">
        <v>4.5999999999999996</v>
      </c>
      <c r="L91" s="66" t="s">
        <v>917</v>
      </c>
      <c r="M91" s="63">
        <v>120</v>
      </c>
      <c r="N91" s="66" t="s">
        <v>913</v>
      </c>
      <c r="O91" s="67" t="s">
        <v>606</v>
      </c>
      <c r="P91" s="73" t="s">
        <v>909</v>
      </c>
      <c r="Q91" s="69"/>
      <c r="R91" s="69"/>
      <c r="S91" s="69"/>
      <c r="T91" s="69"/>
    </row>
    <row r="92" spans="1:20" s="4" customFormat="1" ht="89.25">
      <c r="A92" s="61" t="s">
        <v>514</v>
      </c>
      <c r="B92" s="62" t="s">
        <v>57</v>
      </c>
      <c r="C92" s="61" t="s">
        <v>51</v>
      </c>
      <c r="D92" s="61"/>
      <c r="E92" s="63" t="s">
        <v>918</v>
      </c>
      <c r="F92" s="61" t="s">
        <v>919</v>
      </c>
      <c r="G92" s="61" t="s">
        <v>920</v>
      </c>
      <c r="H92" s="64"/>
      <c r="I92" s="65" t="s">
        <v>921</v>
      </c>
      <c r="J92" s="61" t="s">
        <v>514</v>
      </c>
      <c r="K92" s="66"/>
      <c r="L92" s="66"/>
      <c r="M92" s="63">
        <v>117</v>
      </c>
      <c r="N92" s="66" t="s">
        <v>922</v>
      </c>
      <c r="O92" s="67" t="s">
        <v>606</v>
      </c>
      <c r="P92" s="73" t="s">
        <v>923</v>
      </c>
      <c r="Q92" s="69"/>
      <c r="R92" s="69"/>
      <c r="S92" s="69"/>
      <c r="T92" s="69"/>
    </row>
    <row r="93" spans="1:20" s="4" customFormat="1" ht="87.75" customHeight="1">
      <c r="A93" s="61" t="s">
        <v>532</v>
      </c>
      <c r="B93" s="74" t="s">
        <v>57</v>
      </c>
      <c r="C93" s="61" t="s">
        <v>924</v>
      </c>
      <c r="D93" s="61" t="s">
        <v>925</v>
      </c>
      <c r="E93" s="63" t="s">
        <v>926</v>
      </c>
      <c r="F93" s="61" t="s">
        <v>927</v>
      </c>
      <c r="G93" s="61" t="s">
        <v>928</v>
      </c>
      <c r="H93" s="64"/>
      <c r="I93" s="65" t="s">
        <v>929</v>
      </c>
      <c r="J93" s="61" t="s">
        <v>532</v>
      </c>
      <c r="K93" s="66">
        <v>6.1</v>
      </c>
      <c r="L93" s="66" t="s">
        <v>930</v>
      </c>
      <c r="M93" s="63">
        <v>162</v>
      </c>
      <c r="N93" s="66" t="s">
        <v>931</v>
      </c>
      <c r="O93" s="67" t="s">
        <v>606</v>
      </c>
      <c r="P93" s="68" t="s">
        <v>932</v>
      </c>
      <c r="Q93" s="69"/>
      <c r="R93" s="69"/>
      <c r="S93" s="69"/>
      <c r="T93" s="69"/>
    </row>
    <row r="94" spans="1:20" ht="38.25">
      <c r="A94" s="61" t="s">
        <v>533</v>
      </c>
      <c r="B94" s="74" t="s">
        <v>57</v>
      </c>
      <c r="C94" s="61" t="s">
        <v>924</v>
      </c>
      <c r="D94" s="61" t="s">
        <v>925</v>
      </c>
      <c r="E94" s="63" t="s">
        <v>933</v>
      </c>
      <c r="F94" s="61" t="s">
        <v>934</v>
      </c>
      <c r="G94" s="61" t="s">
        <v>935</v>
      </c>
      <c r="H94" s="64"/>
      <c r="I94" s="65" t="s">
        <v>929</v>
      </c>
      <c r="J94" s="61" t="s">
        <v>533</v>
      </c>
      <c r="K94" s="76"/>
      <c r="L94" s="76"/>
      <c r="M94" s="63">
        <v>162</v>
      </c>
      <c r="N94" s="66" t="s">
        <v>931</v>
      </c>
      <c r="O94" s="67" t="s">
        <v>606</v>
      </c>
      <c r="P94" s="68" t="s">
        <v>932</v>
      </c>
      <c r="Q94" s="76"/>
      <c r="R94" s="76"/>
      <c r="S94" s="76"/>
      <c r="T94" s="76"/>
    </row>
    <row r="95" spans="1:20" ht="38.25">
      <c r="A95" s="61" t="s">
        <v>534</v>
      </c>
      <c r="B95" s="74" t="s">
        <v>57</v>
      </c>
      <c r="C95" s="61" t="s">
        <v>924</v>
      </c>
      <c r="D95" s="61" t="s">
        <v>925</v>
      </c>
      <c r="E95" s="63" t="s">
        <v>936</v>
      </c>
      <c r="F95" s="61" t="s">
        <v>937</v>
      </c>
      <c r="G95" s="61" t="s">
        <v>937</v>
      </c>
      <c r="H95" s="64"/>
      <c r="I95" s="65" t="s">
        <v>929</v>
      </c>
      <c r="J95" s="61" t="s">
        <v>534</v>
      </c>
      <c r="K95" s="76"/>
      <c r="L95" s="76"/>
      <c r="M95" s="63">
        <v>162</v>
      </c>
      <c r="N95" s="66" t="s">
        <v>931</v>
      </c>
      <c r="O95" s="67" t="s">
        <v>606</v>
      </c>
      <c r="P95" s="68" t="s">
        <v>932</v>
      </c>
      <c r="Q95" s="76"/>
      <c r="R95" s="76"/>
      <c r="S95" s="76"/>
      <c r="T95" s="76"/>
    </row>
    <row r="96" spans="1:20" ht="38.25">
      <c r="A96" s="61" t="s">
        <v>535</v>
      </c>
      <c r="B96" s="74" t="s">
        <v>57</v>
      </c>
      <c r="C96" s="61" t="s">
        <v>924</v>
      </c>
      <c r="D96" s="61" t="s">
        <v>925</v>
      </c>
      <c r="E96" s="63" t="s">
        <v>938</v>
      </c>
      <c r="F96" s="61" t="s">
        <v>939</v>
      </c>
      <c r="G96" s="61" t="s">
        <v>940</v>
      </c>
      <c r="H96" s="64"/>
      <c r="I96" s="65" t="s">
        <v>929</v>
      </c>
      <c r="J96" s="61" t="s">
        <v>535</v>
      </c>
      <c r="K96" s="76"/>
      <c r="L96" s="76"/>
      <c r="M96" s="63">
        <v>162</v>
      </c>
      <c r="N96" s="66" t="s">
        <v>931</v>
      </c>
      <c r="O96" s="67" t="s">
        <v>606</v>
      </c>
      <c r="P96" s="68" t="s">
        <v>932</v>
      </c>
      <c r="Q96" s="76"/>
      <c r="R96" s="76"/>
      <c r="S96" s="76"/>
      <c r="T96" s="76"/>
    </row>
    <row r="97" spans="1:20" ht="89.25">
      <c r="A97" s="77" t="s">
        <v>519</v>
      </c>
      <c r="B97" s="74" t="s">
        <v>57</v>
      </c>
      <c r="C97" s="61" t="s">
        <v>924</v>
      </c>
      <c r="D97" s="77" t="s">
        <v>925</v>
      </c>
      <c r="E97" s="77" t="s">
        <v>925</v>
      </c>
      <c r="F97" s="109" t="s">
        <v>941</v>
      </c>
      <c r="G97" s="61" t="s">
        <v>942</v>
      </c>
      <c r="H97" s="64" t="s">
        <v>943</v>
      </c>
      <c r="I97" s="65" t="s">
        <v>944</v>
      </c>
      <c r="J97" s="77" t="s">
        <v>519</v>
      </c>
      <c r="K97" s="76"/>
      <c r="L97" s="76"/>
      <c r="M97" s="63">
        <v>162</v>
      </c>
      <c r="N97" s="66" t="s">
        <v>931</v>
      </c>
      <c r="O97" s="83" t="s">
        <v>595</v>
      </c>
      <c r="P97" s="78"/>
      <c r="Q97" s="76"/>
      <c r="R97" s="76"/>
      <c r="S97" s="76"/>
      <c r="T97" s="76"/>
    </row>
    <row r="98" spans="1:20" s="4" customFormat="1" ht="89.25">
      <c r="A98" s="61" t="s">
        <v>520</v>
      </c>
      <c r="B98" s="74" t="s">
        <v>57</v>
      </c>
      <c r="C98" s="61" t="s">
        <v>924</v>
      </c>
      <c r="D98" s="61"/>
      <c r="E98" s="63" t="s">
        <v>945</v>
      </c>
      <c r="F98" s="61" t="s">
        <v>946</v>
      </c>
      <c r="G98" s="61" t="s">
        <v>947</v>
      </c>
      <c r="H98" s="64"/>
      <c r="I98" s="65" t="s">
        <v>948</v>
      </c>
      <c r="J98" s="61" t="s">
        <v>520</v>
      </c>
      <c r="K98" s="66">
        <v>6.1</v>
      </c>
      <c r="L98" s="66" t="s">
        <v>949</v>
      </c>
      <c r="M98" s="63">
        <v>83</v>
      </c>
      <c r="N98" s="66" t="s">
        <v>950</v>
      </c>
      <c r="O98" s="67" t="s">
        <v>606</v>
      </c>
      <c r="P98" s="68" t="s">
        <v>951</v>
      </c>
      <c r="Q98" s="69"/>
      <c r="R98" s="69"/>
      <c r="S98" s="69"/>
      <c r="T98" s="69"/>
    </row>
    <row r="99" spans="1:20" s="4" customFormat="1" ht="63.75">
      <c r="A99" s="61" t="s">
        <v>521</v>
      </c>
      <c r="B99" s="74" t="s">
        <v>57</v>
      </c>
      <c r="C99" s="61" t="s">
        <v>56</v>
      </c>
      <c r="D99" s="61" t="s">
        <v>952</v>
      </c>
      <c r="E99" s="63" t="s">
        <v>953</v>
      </c>
      <c r="F99" s="61" t="s">
        <v>954</v>
      </c>
      <c r="G99" s="61" t="s">
        <v>955</v>
      </c>
      <c r="H99" s="64"/>
      <c r="I99" s="63" t="s">
        <v>956</v>
      </c>
      <c r="J99" s="61" t="s">
        <v>521</v>
      </c>
      <c r="K99" s="66">
        <v>1.2</v>
      </c>
      <c r="L99" s="69"/>
      <c r="M99" s="63">
        <v>113</v>
      </c>
      <c r="N99" s="66" t="s">
        <v>957</v>
      </c>
      <c r="O99" s="67" t="s">
        <v>606</v>
      </c>
      <c r="P99" s="68" t="s">
        <v>958</v>
      </c>
      <c r="Q99" s="69"/>
      <c r="R99" s="69"/>
      <c r="S99" s="69"/>
      <c r="T99" s="69"/>
    </row>
    <row r="100" spans="1:20" s="4" customFormat="1" ht="117.75" customHeight="1">
      <c r="A100" s="61" t="s">
        <v>522</v>
      </c>
      <c r="B100" s="74" t="s">
        <v>57</v>
      </c>
      <c r="C100" s="61" t="s">
        <v>56</v>
      </c>
      <c r="D100" s="61" t="s">
        <v>952</v>
      </c>
      <c r="E100" s="63" t="s">
        <v>959</v>
      </c>
      <c r="F100" s="61" t="s">
        <v>959</v>
      </c>
      <c r="G100" s="61" t="s">
        <v>960</v>
      </c>
      <c r="H100" s="64"/>
      <c r="I100" s="63" t="s">
        <v>961</v>
      </c>
      <c r="J100" s="61" t="s">
        <v>522</v>
      </c>
      <c r="L100" s="66"/>
      <c r="M100" s="63">
        <v>114</v>
      </c>
      <c r="N100" s="66" t="s">
        <v>962</v>
      </c>
      <c r="O100" s="67" t="s">
        <v>595</v>
      </c>
      <c r="P100" s="68" t="s">
        <v>963</v>
      </c>
      <c r="Q100" s="69"/>
      <c r="R100" s="63" t="s">
        <v>964</v>
      </c>
      <c r="S100" s="69"/>
      <c r="T100" s="69"/>
    </row>
    <row r="101" spans="1:20" ht="76.5">
      <c r="A101" s="65" t="s">
        <v>523</v>
      </c>
      <c r="B101" s="74" t="s">
        <v>57</v>
      </c>
      <c r="C101" s="61" t="s">
        <v>56</v>
      </c>
      <c r="D101" s="61" t="s">
        <v>54</v>
      </c>
      <c r="E101" s="63" t="s">
        <v>965</v>
      </c>
      <c r="F101" s="80" t="s">
        <v>966</v>
      </c>
      <c r="G101" s="61" t="s">
        <v>967</v>
      </c>
      <c r="H101" s="71"/>
      <c r="I101" s="65" t="s">
        <v>968</v>
      </c>
      <c r="J101" s="65" t="s">
        <v>523</v>
      </c>
      <c r="K101" s="66" t="s">
        <v>969</v>
      </c>
      <c r="L101" s="66"/>
      <c r="M101" s="63">
        <v>163</v>
      </c>
      <c r="N101" s="66">
        <v>2019</v>
      </c>
      <c r="O101" s="67" t="s">
        <v>970</v>
      </c>
      <c r="P101" s="68" t="s">
        <v>971</v>
      </c>
      <c r="Q101" s="76"/>
      <c r="R101" s="61" t="s">
        <v>972</v>
      </c>
      <c r="S101" s="76"/>
      <c r="T101" s="76"/>
    </row>
    <row r="102" spans="1:20" ht="51">
      <c r="A102" s="64" t="s">
        <v>524</v>
      </c>
      <c r="B102" s="74" t="s">
        <v>57</v>
      </c>
      <c r="C102" s="61" t="s">
        <v>56</v>
      </c>
      <c r="D102" s="61" t="s">
        <v>54</v>
      </c>
      <c r="E102" s="63" t="s">
        <v>973</v>
      </c>
      <c r="F102" s="80" t="s">
        <v>974</v>
      </c>
      <c r="G102" s="61" t="s">
        <v>975</v>
      </c>
      <c r="H102" s="81"/>
      <c r="I102" s="65" t="s">
        <v>976</v>
      </c>
      <c r="J102" s="64" t="s">
        <v>524</v>
      </c>
      <c r="K102" s="66" t="s">
        <v>977</v>
      </c>
      <c r="L102" s="66" t="s">
        <v>978</v>
      </c>
      <c r="M102" s="63">
        <v>162</v>
      </c>
      <c r="N102" s="82">
        <v>2017</v>
      </c>
      <c r="O102" s="139" t="s">
        <v>606</v>
      </c>
      <c r="P102" s="68" t="s">
        <v>860</v>
      </c>
      <c r="Q102" s="76"/>
      <c r="R102" s="61" t="s">
        <v>979</v>
      </c>
      <c r="S102" s="76"/>
      <c r="T102" s="76"/>
    </row>
    <row r="103" spans="1:20" s="4" customFormat="1" ht="102">
      <c r="A103" s="64" t="s">
        <v>515</v>
      </c>
      <c r="B103" s="62" t="s">
        <v>57</v>
      </c>
      <c r="C103" s="61" t="s">
        <v>56</v>
      </c>
      <c r="D103" s="61" t="s">
        <v>980</v>
      </c>
      <c r="E103" s="63" t="s">
        <v>981</v>
      </c>
      <c r="F103" s="61" t="s">
        <v>982</v>
      </c>
      <c r="G103" s="61" t="s">
        <v>983</v>
      </c>
      <c r="H103" s="64"/>
      <c r="I103" s="65" t="s">
        <v>984</v>
      </c>
      <c r="J103" s="64" t="s">
        <v>515</v>
      </c>
      <c r="K103" s="66">
        <v>1.3</v>
      </c>
      <c r="L103" s="66" t="s">
        <v>985</v>
      </c>
      <c r="M103" s="63">
        <v>84</v>
      </c>
      <c r="N103" s="66" t="s">
        <v>986</v>
      </c>
      <c r="O103" s="67" t="s">
        <v>606</v>
      </c>
      <c r="P103" s="68" t="s">
        <v>860</v>
      </c>
      <c r="Q103" s="69"/>
      <c r="R103" s="69"/>
      <c r="S103" s="69"/>
      <c r="T103" s="69"/>
    </row>
    <row r="104" spans="1:20" s="4" customFormat="1" ht="56.25" customHeight="1">
      <c r="A104" s="61" t="s">
        <v>516</v>
      </c>
      <c r="B104" s="74" t="s">
        <v>57</v>
      </c>
      <c r="C104" s="61" t="s">
        <v>56</v>
      </c>
      <c r="D104" s="61" t="s">
        <v>980</v>
      </c>
      <c r="E104" s="63" t="s">
        <v>987</v>
      </c>
      <c r="F104" s="61" t="s">
        <v>988</v>
      </c>
      <c r="G104" s="61" t="s">
        <v>989</v>
      </c>
      <c r="H104" s="64"/>
      <c r="I104" s="75" t="s">
        <v>990</v>
      </c>
      <c r="J104" s="61" t="s">
        <v>516</v>
      </c>
      <c r="K104" s="66"/>
      <c r="L104" s="66"/>
      <c r="M104" s="63">
        <v>109</v>
      </c>
      <c r="N104" s="66" t="s">
        <v>991</v>
      </c>
      <c r="O104" s="67" t="s">
        <v>900</v>
      </c>
      <c r="P104" s="68" t="s">
        <v>992</v>
      </c>
      <c r="Q104" s="69"/>
      <c r="R104" s="69"/>
      <c r="S104" s="69"/>
      <c r="T104" s="69"/>
    </row>
    <row r="105" spans="1:20" s="4" customFormat="1" ht="38.25">
      <c r="A105" s="61" t="s">
        <v>517</v>
      </c>
      <c r="B105" s="74" t="s">
        <v>57</v>
      </c>
      <c r="C105" s="61" t="s">
        <v>56</v>
      </c>
      <c r="D105" s="61" t="s">
        <v>993</v>
      </c>
      <c r="E105" s="63" t="s">
        <v>994</v>
      </c>
      <c r="F105" s="61" t="s">
        <v>995</v>
      </c>
      <c r="G105" s="61" t="s">
        <v>996</v>
      </c>
      <c r="H105" s="64"/>
      <c r="I105" s="65" t="s">
        <v>997</v>
      </c>
      <c r="J105" s="61" t="s">
        <v>517</v>
      </c>
      <c r="K105" s="66"/>
      <c r="L105" s="66"/>
      <c r="M105" s="63">
        <v>145</v>
      </c>
      <c r="N105" s="66" t="s">
        <v>950</v>
      </c>
      <c r="O105" s="67" t="s">
        <v>998</v>
      </c>
      <c r="P105" s="68" t="s">
        <v>999</v>
      </c>
      <c r="Q105" s="69"/>
      <c r="R105" s="69"/>
      <c r="S105" s="69"/>
      <c r="T105" s="69"/>
    </row>
    <row r="106" spans="1:20" s="4" customFormat="1" ht="65.25" customHeight="1">
      <c r="A106" s="61" t="s">
        <v>518</v>
      </c>
      <c r="B106" s="74" t="s">
        <v>57</v>
      </c>
      <c r="C106" s="61" t="s">
        <v>56</v>
      </c>
      <c r="D106" s="61" t="s">
        <v>993</v>
      </c>
      <c r="E106" s="63" t="s">
        <v>1000</v>
      </c>
      <c r="F106" s="61" t="s">
        <v>1001</v>
      </c>
      <c r="G106" s="61" t="s">
        <v>1001</v>
      </c>
      <c r="H106" s="64"/>
      <c r="I106" s="65" t="s">
        <v>997</v>
      </c>
      <c r="J106" s="61" t="s">
        <v>518</v>
      </c>
      <c r="K106" s="66"/>
      <c r="L106" s="66"/>
      <c r="M106" s="63">
        <v>145</v>
      </c>
      <c r="N106" s="66" t="s">
        <v>950</v>
      </c>
      <c r="O106" s="67" t="s">
        <v>998</v>
      </c>
      <c r="P106" s="68" t="s">
        <v>999</v>
      </c>
      <c r="Q106" s="69"/>
      <c r="R106" s="69"/>
      <c r="S106" s="69"/>
      <c r="T106" s="69"/>
    </row>
    <row r="107" spans="1:20">
      <c r="A107" s="77" t="s">
        <v>525</v>
      </c>
      <c r="B107" s="74" t="s">
        <v>57</v>
      </c>
      <c r="C107" s="86" t="s">
        <v>47</v>
      </c>
      <c r="D107" s="77" t="s">
        <v>1002</v>
      </c>
      <c r="E107" s="77" t="s">
        <v>1002</v>
      </c>
      <c r="F107" s="77" t="s">
        <v>1002</v>
      </c>
      <c r="G107" s="168" t="s">
        <v>813</v>
      </c>
      <c r="H107" s="84"/>
      <c r="I107" s="85"/>
      <c r="J107" s="77" t="s">
        <v>525</v>
      </c>
      <c r="K107" s="76"/>
      <c r="L107" s="76"/>
      <c r="M107" s="76"/>
      <c r="N107" s="76"/>
      <c r="O107" s="139"/>
      <c r="P107" s="76"/>
      <c r="Q107" s="76"/>
      <c r="R107" s="76"/>
      <c r="S107" s="76"/>
      <c r="T107" s="76"/>
    </row>
    <row r="108" spans="1:20">
      <c r="A108" s="77" t="s">
        <v>526</v>
      </c>
      <c r="B108" s="74" t="s">
        <v>57</v>
      </c>
      <c r="C108" s="86" t="s">
        <v>51</v>
      </c>
      <c r="D108" s="77" t="s">
        <v>902</v>
      </c>
      <c r="E108" s="77" t="s">
        <v>902</v>
      </c>
      <c r="F108" s="77" t="s">
        <v>902</v>
      </c>
      <c r="G108" s="168" t="s">
        <v>813</v>
      </c>
      <c r="H108" s="84"/>
      <c r="I108" s="85"/>
      <c r="J108" s="77" t="s">
        <v>526</v>
      </c>
      <c r="K108" s="76"/>
      <c r="L108" s="76"/>
      <c r="M108" s="76"/>
      <c r="N108" s="76"/>
      <c r="O108" s="139"/>
      <c r="P108" s="76"/>
      <c r="Q108" s="76"/>
      <c r="R108" s="76"/>
      <c r="S108" s="76"/>
      <c r="T108" s="76"/>
    </row>
    <row r="109" spans="1:20" ht="38.25">
      <c r="A109" s="77" t="s">
        <v>529</v>
      </c>
      <c r="B109" s="74" t="s">
        <v>57</v>
      </c>
      <c r="C109" s="87" t="s">
        <v>56</v>
      </c>
      <c r="D109" s="77" t="s">
        <v>952</v>
      </c>
      <c r="E109" s="77" t="s">
        <v>952</v>
      </c>
      <c r="F109" s="77" t="s">
        <v>952</v>
      </c>
      <c r="G109" s="168" t="s">
        <v>813</v>
      </c>
      <c r="H109" s="84"/>
      <c r="I109" s="85"/>
      <c r="J109" s="77"/>
      <c r="K109" s="76"/>
      <c r="L109" s="76"/>
      <c r="M109" s="76"/>
      <c r="N109" s="76"/>
      <c r="O109" s="139"/>
      <c r="P109" s="76"/>
      <c r="Q109" s="76"/>
      <c r="R109" s="76"/>
      <c r="S109" s="76"/>
      <c r="T109" s="76"/>
    </row>
    <row r="110" spans="1:20" ht="38.25">
      <c r="A110" s="77" t="s">
        <v>530</v>
      </c>
      <c r="B110" s="74" t="s">
        <v>57</v>
      </c>
      <c r="C110" s="87" t="s">
        <v>56</v>
      </c>
      <c r="D110" s="77" t="s">
        <v>54</v>
      </c>
      <c r="E110" s="77" t="s">
        <v>54</v>
      </c>
      <c r="F110" s="77" t="s">
        <v>54</v>
      </c>
      <c r="G110" s="168" t="s">
        <v>813</v>
      </c>
      <c r="H110" s="84"/>
      <c r="I110" s="85"/>
      <c r="J110" s="77" t="s">
        <v>530</v>
      </c>
      <c r="K110" s="76"/>
      <c r="L110" s="76"/>
      <c r="M110" s="76"/>
      <c r="N110" s="76"/>
      <c r="O110" s="139"/>
      <c r="P110" s="76"/>
      <c r="Q110" s="76"/>
      <c r="R110" s="76"/>
      <c r="S110" s="76"/>
      <c r="T110" s="76"/>
    </row>
    <row r="111" spans="1:20" ht="38.25">
      <c r="A111" s="77" t="s">
        <v>527</v>
      </c>
      <c r="B111" s="74" t="s">
        <v>57</v>
      </c>
      <c r="C111" s="87" t="s">
        <v>56</v>
      </c>
      <c r="D111" s="77" t="s">
        <v>55</v>
      </c>
      <c r="E111" s="77" t="s">
        <v>1003</v>
      </c>
      <c r="F111" s="77" t="s">
        <v>1003</v>
      </c>
      <c r="G111" s="168" t="s">
        <v>813</v>
      </c>
      <c r="H111" s="84"/>
      <c r="I111" s="85"/>
      <c r="J111" s="77" t="s">
        <v>527</v>
      </c>
      <c r="K111" s="76"/>
      <c r="L111" s="76"/>
      <c r="M111" s="76"/>
      <c r="N111" s="76"/>
      <c r="O111" s="139"/>
      <c r="P111" s="76"/>
      <c r="Q111" s="76"/>
      <c r="R111" s="76"/>
      <c r="S111" s="76"/>
      <c r="T111" s="76"/>
    </row>
    <row r="112" spans="1:20" ht="38.25">
      <c r="A112" s="77" t="s">
        <v>528</v>
      </c>
      <c r="B112" s="74" t="s">
        <v>57</v>
      </c>
      <c r="C112" s="87" t="s">
        <v>56</v>
      </c>
      <c r="D112" s="77" t="s">
        <v>55</v>
      </c>
      <c r="E112" s="77" t="s">
        <v>1004</v>
      </c>
      <c r="F112" s="77" t="s">
        <v>1004</v>
      </c>
      <c r="G112" s="168" t="s">
        <v>813</v>
      </c>
      <c r="H112" s="84"/>
      <c r="I112" s="85"/>
      <c r="J112" s="77" t="s">
        <v>528</v>
      </c>
      <c r="K112" s="76"/>
      <c r="L112" s="76"/>
      <c r="M112" s="76"/>
      <c r="N112" s="76"/>
      <c r="O112" s="139"/>
      <c r="P112" s="76"/>
      <c r="Q112" s="76"/>
      <c r="R112" s="76"/>
      <c r="S112" s="76"/>
      <c r="T112" s="76"/>
    </row>
    <row r="113" spans="1:20" ht="38.25">
      <c r="A113" s="77" t="s">
        <v>531</v>
      </c>
      <c r="B113" s="74" t="s">
        <v>57</v>
      </c>
      <c r="C113" s="87" t="s">
        <v>56</v>
      </c>
      <c r="D113" s="77" t="s">
        <v>55</v>
      </c>
      <c r="E113" s="77" t="s">
        <v>55</v>
      </c>
      <c r="F113" s="77" t="s">
        <v>1005</v>
      </c>
      <c r="G113" s="168" t="s">
        <v>813</v>
      </c>
      <c r="H113" s="84"/>
      <c r="I113" s="85"/>
      <c r="J113" s="86" t="s">
        <v>1005</v>
      </c>
      <c r="K113" s="76"/>
      <c r="L113" s="76"/>
      <c r="M113" s="76"/>
      <c r="N113" s="76"/>
      <c r="O113" s="139"/>
      <c r="P113" s="76"/>
      <c r="Q113" s="76"/>
      <c r="R113" s="76"/>
      <c r="S113" s="76"/>
      <c r="T113" s="76"/>
    </row>
    <row r="114" spans="1:20">
      <c r="A114" s="87" t="s">
        <v>47</v>
      </c>
      <c r="B114" s="74" t="s">
        <v>57</v>
      </c>
      <c r="C114" s="87" t="s">
        <v>47</v>
      </c>
      <c r="D114" s="76"/>
      <c r="E114" s="87" t="s">
        <v>47</v>
      </c>
      <c r="F114" s="87" t="s">
        <v>47</v>
      </c>
      <c r="G114" s="169" t="s">
        <v>813</v>
      </c>
      <c r="H114" s="88"/>
      <c r="I114" s="85"/>
      <c r="J114" s="86" t="s">
        <v>47</v>
      </c>
      <c r="K114" s="76"/>
      <c r="L114" s="76"/>
      <c r="M114" s="76"/>
      <c r="N114" s="76"/>
      <c r="O114" s="139"/>
      <c r="P114" s="76"/>
      <c r="Q114" s="76"/>
      <c r="R114" s="76"/>
      <c r="S114" s="76"/>
      <c r="T114" s="76"/>
    </row>
    <row r="115" spans="1:20">
      <c r="A115" s="87" t="s">
        <v>48</v>
      </c>
      <c r="B115" s="74" t="s">
        <v>57</v>
      </c>
      <c r="C115" s="87" t="s">
        <v>48</v>
      </c>
      <c r="D115" s="76"/>
      <c r="E115" s="87" t="s">
        <v>48</v>
      </c>
      <c r="F115" s="87" t="s">
        <v>1006</v>
      </c>
      <c r="G115" s="169" t="s">
        <v>813</v>
      </c>
      <c r="H115" s="88"/>
      <c r="I115" s="85"/>
      <c r="J115" s="86" t="s">
        <v>1006</v>
      </c>
      <c r="K115" s="76"/>
      <c r="L115" s="76"/>
      <c r="M115" s="76"/>
      <c r="N115" s="76"/>
      <c r="O115" s="139"/>
      <c r="P115" s="76"/>
      <c r="Q115" s="76"/>
      <c r="R115" s="76"/>
      <c r="S115" s="76"/>
      <c r="T115" s="76"/>
    </row>
    <row r="116" spans="1:20">
      <c r="A116" s="87" t="s">
        <v>49</v>
      </c>
      <c r="B116" s="74" t="s">
        <v>57</v>
      </c>
      <c r="C116" s="87" t="s">
        <v>49</v>
      </c>
      <c r="D116" s="76"/>
      <c r="E116" s="87" t="s">
        <v>49</v>
      </c>
      <c r="F116" s="87" t="s">
        <v>49</v>
      </c>
      <c r="G116" s="169" t="s">
        <v>813</v>
      </c>
      <c r="H116" s="88"/>
      <c r="I116" s="85"/>
      <c r="J116" s="86" t="s">
        <v>49</v>
      </c>
      <c r="K116" s="76"/>
      <c r="L116" s="76"/>
      <c r="M116" s="76"/>
      <c r="N116" s="76"/>
      <c r="O116" s="139"/>
      <c r="P116" s="76"/>
      <c r="Q116" s="76"/>
      <c r="R116" s="76"/>
      <c r="S116" s="76"/>
      <c r="T116" s="76"/>
    </row>
    <row r="117" spans="1:20">
      <c r="A117" s="87" t="s">
        <v>51</v>
      </c>
      <c r="B117" s="74" t="s">
        <v>57</v>
      </c>
      <c r="C117" s="87" t="s">
        <v>51</v>
      </c>
      <c r="D117" s="76"/>
      <c r="E117" s="87" t="s">
        <v>51</v>
      </c>
      <c r="F117" s="87" t="s">
        <v>51</v>
      </c>
      <c r="G117" s="169" t="s">
        <v>813</v>
      </c>
      <c r="H117" s="88"/>
      <c r="I117" s="85"/>
      <c r="J117" s="86" t="s">
        <v>51</v>
      </c>
      <c r="K117" s="76"/>
      <c r="L117" s="76"/>
      <c r="M117" s="76"/>
      <c r="N117" s="76"/>
      <c r="O117" s="139"/>
      <c r="P117" s="76"/>
      <c r="Q117" s="76"/>
      <c r="R117" s="76"/>
      <c r="S117" s="76"/>
      <c r="T117" s="76"/>
    </row>
    <row r="118" spans="1:20" ht="25.5">
      <c r="A118" s="87" t="s">
        <v>52</v>
      </c>
      <c r="B118" s="74" t="s">
        <v>57</v>
      </c>
      <c r="C118" s="87" t="s">
        <v>52</v>
      </c>
      <c r="D118" s="76"/>
      <c r="E118" s="87" t="s">
        <v>52</v>
      </c>
      <c r="F118" s="87" t="s">
        <v>1007</v>
      </c>
      <c r="G118" s="169" t="s">
        <v>813</v>
      </c>
      <c r="H118" s="88"/>
      <c r="I118" s="85"/>
      <c r="J118" s="86" t="s">
        <v>1007</v>
      </c>
      <c r="K118" s="76"/>
      <c r="L118" s="76"/>
      <c r="M118" s="76"/>
      <c r="N118" s="76"/>
      <c r="O118" s="139"/>
      <c r="P118" s="76"/>
      <c r="Q118" s="76"/>
      <c r="R118" s="76"/>
      <c r="S118" s="76"/>
      <c r="T118" s="76"/>
    </row>
    <row r="119" spans="1:20" ht="38.25">
      <c r="A119" s="87" t="s">
        <v>56</v>
      </c>
      <c r="B119" s="74" t="s">
        <v>57</v>
      </c>
      <c r="C119" s="87" t="s">
        <v>56</v>
      </c>
      <c r="D119" s="76"/>
      <c r="E119" s="87" t="s">
        <v>56</v>
      </c>
      <c r="F119" s="87" t="s">
        <v>56</v>
      </c>
      <c r="G119" s="169" t="s">
        <v>813</v>
      </c>
      <c r="H119" s="88"/>
      <c r="I119" s="85"/>
      <c r="J119" s="87" t="s">
        <v>56</v>
      </c>
      <c r="K119" s="76"/>
      <c r="L119" s="76"/>
      <c r="M119" s="76"/>
      <c r="N119" s="76"/>
      <c r="O119" s="139"/>
      <c r="P119" s="76"/>
      <c r="Q119" s="76"/>
      <c r="R119" s="76"/>
      <c r="S119" s="76"/>
      <c r="T119" s="76"/>
    </row>
    <row r="120" spans="1:20">
      <c r="A120" s="87" t="s">
        <v>1008</v>
      </c>
      <c r="B120" s="74" t="s">
        <v>57</v>
      </c>
      <c r="C120" s="87" t="s">
        <v>1008</v>
      </c>
      <c r="D120" s="76"/>
      <c r="E120" s="87" t="s">
        <v>1008</v>
      </c>
      <c r="F120" s="87" t="s">
        <v>1008</v>
      </c>
      <c r="G120" s="169"/>
      <c r="H120" s="88"/>
      <c r="I120" s="85"/>
      <c r="J120" s="86" t="s">
        <v>1008</v>
      </c>
      <c r="K120" s="76"/>
      <c r="L120" s="76"/>
      <c r="M120" s="76"/>
      <c r="N120" s="76"/>
      <c r="O120" s="139"/>
      <c r="P120" s="76"/>
      <c r="Q120" s="76"/>
      <c r="R120" s="76"/>
      <c r="S120" s="76"/>
      <c r="T120" s="76"/>
    </row>
    <row r="121" spans="1:20" ht="25.5">
      <c r="A121" s="87" t="s">
        <v>1009</v>
      </c>
      <c r="B121" s="74" t="s">
        <v>57</v>
      </c>
      <c r="C121" s="87" t="s">
        <v>1009</v>
      </c>
      <c r="D121" s="76"/>
      <c r="E121" s="87" t="s">
        <v>1009</v>
      </c>
      <c r="F121" s="87" t="s">
        <v>1009</v>
      </c>
      <c r="G121" s="169" t="s">
        <v>813</v>
      </c>
      <c r="H121" s="88"/>
      <c r="I121" s="85"/>
      <c r="J121" s="86" t="s">
        <v>1009</v>
      </c>
      <c r="K121" s="76"/>
      <c r="L121" s="76"/>
      <c r="M121" s="76"/>
      <c r="N121" s="76"/>
      <c r="O121" s="139"/>
      <c r="P121" s="76"/>
      <c r="Q121" s="76"/>
      <c r="R121" s="76"/>
      <c r="S121" s="76"/>
      <c r="T121" s="76"/>
    </row>
    <row r="122" spans="1:20">
      <c r="A122" s="74" t="s">
        <v>57</v>
      </c>
      <c r="B122" s="74" t="s">
        <v>57</v>
      </c>
      <c r="C122" s="76"/>
      <c r="D122" s="76"/>
      <c r="E122" s="74" t="s">
        <v>57</v>
      </c>
      <c r="F122" s="74" t="s">
        <v>57</v>
      </c>
      <c r="G122" s="170" t="s">
        <v>813</v>
      </c>
      <c r="H122" s="89"/>
      <c r="I122" s="85"/>
      <c r="J122" s="74" t="s">
        <v>57</v>
      </c>
      <c r="K122" s="76"/>
      <c r="L122" s="76"/>
      <c r="M122" s="76"/>
      <c r="N122" s="76"/>
      <c r="O122" s="139"/>
      <c r="P122" s="76"/>
      <c r="Q122" s="76"/>
      <c r="R122" s="76"/>
      <c r="S122" s="76"/>
      <c r="T122" s="76"/>
    </row>
    <row r="123" spans="1:20" s="3" customFormat="1" ht="38.25">
      <c r="A123" s="65" t="s">
        <v>536</v>
      </c>
      <c r="B123" s="137" t="s">
        <v>1010</v>
      </c>
      <c r="C123" s="61" t="s">
        <v>1011</v>
      </c>
      <c r="D123" s="102"/>
      <c r="E123" s="63" t="s">
        <v>1012</v>
      </c>
      <c r="F123" s="80" t="s">
        <v>1013</v>
      </c>
      <c r="G123" s="61" t="s">
        <v>1014</v>
      </c>
      <c r="H123" s="79"/>
      <c r="I123" s="80" t="s">
        <v>1015</v>
      </c>
      <c r="J123" s="65" t="s">
        <v>536</v>
      </c>
      <c r="K123" s="102"/>
      <c r="L123" s="102"/>
      <c r="M123" s="63">
        <v>163</v>
      </c>
      <c r="N123" s="78">
        <v>2020</v>
      </c>
      <c r="O123" s="78" t="s">
        <v>595</v>
      </c>
      <c r="P123" s="107" t="s">
        <v>1016</v>
      </c>
      <c r="Q123" s="63" t="s">
        <v>1017</v>
      </c>
      <c r="R123" s="102"/>
      <c r="S123" s="102"/>
      <c r="T123" s="102"/>
    </row>
    <row r="124" spans="1:20" s="3" customFormat="1" ht="38.25">
      <c r="A124" s="65" t="s">
        <v>487</v>
      </c>
      <c r="B124" s="137" t="s">
        <v>1010</v>
      </c>
      <c r="C124" s="61" t="s">
        <v>1011</v>
      </c>
      <c r="D124" s="102"/>
      <c r="E124" s="63" t="s">
        <v>1018</v>
      </c>
      <c r="F124" s="80" t="s">
        <v>1019</v>
      </c>
      <c r="G124" s="61" t="s">
        <v>1020</v>
      </c>
      <c r="H124" s="79"/>
      <c r="I124" s="80" t="s">
        <v>1015</v>
      </c>
      <c r="J124" s="65" t="s">
        <v>487</v>
      </c>
      <c r="K124" s="102"/>
      <c r="L124" s="102"/>
      <c r="M124" s="63">
        <v>163</v>
      </c>
      <c r="N124" s="78">
        <v>2020</v>
      </c>
      <c r="O124" s="78" t="s">
        <v>606</v>
      </c>
      <c r="P124" s="107" t="s">
        <v>1016</v>
      </c>
      <c r="Q124" s="63" t="s">
        <v>1017</v>
      </c>
      <c r="R124" s="102"/>
      <c r="S124" s="102"/>
      <c r="T124" s="102"/>
    </row>
    <row r="125" spans="1:20" s="3" customFormat="1" ht="38.25">
      <c r="A125" s="65" t="s">
        <v>1021</v>
      </c>
      <c r="B125" s="137" t="s">
        <v>1010</v>
      </c>
      <c r="C125" s="61" t="s">
        <v>1011</v>
      </c>
      <c r="D125" s="102"/>
      <c r="E125" s="63" t="s">
        <v>1022</v>
      </c>
      <c r="F125" s="80" t="s">
        <v>1023</v>
      </c>
      <c r="G125" s="61" t="s">
        <v>1024</v>
      </c>
      <c r="H125" s="79"/>
      <c r="I125" s="80" t="s">
        <v>1015</v>
      </c>
      <c r="J125" s="65" t="s">
        <v>1021</v>
      </c>
      <c r="K125" s="102"/>
      <c r="L125" s="102"/>
      <c r="M125" s="80">
        <v>163</v>
      </c>
      <c r="N125" s="78">
        <v>2019</v>
      </c>
      <c r="O125" s="78" t="s">
        <v>595</v>
      </c>
      <c r="P125" s="107" t="s">
        <v>1016</v>
      </c>
      <c r="Q125" s="63" t="s">
        <v>1017</v>
      </c>
      <c r="R125" s="102"/>
      <c r="S125" s="102"/>
      <c r="T125" s="102"/>
    </row>
    <row r="126" spans="1:20" s="3" customFormat="1" ht="25.5">
      <c r="A126" s="65" t="s">
        <v>485</v>
      </c>
      <c r="B126" s="137" t="s">
        <v>1010</v>
      </c>
      <c r="C126" s="61" t="s">
        <v>1011</v>
      </c>
      <c r="D126" s="102"/>
      <c r="E126" s="63" t="s">
        <v>1025</v>
      </c>
      <c r="F126" s="80" t="s">
        <v>1013</v>
      </c>
      <c r="G126" s="61" t="s">
        <v>1026</v>
      </c>
      <c r="H126" s="79"/>
      <c r="I126" s="61" t="s">
        <v>1027</v>
      </c>
      <c r="J126" s="65" t="s">
        <v>485</v>
      </c>
      <c r="K126" s="102"/>
      <c r="L126" s="102"/>
      <c r="M126" s="63">
        <v>163</v>
      </c>
      <c r="N126" s="78">
        <v>2020</v>
      </c>
      <c r="O126" s="78" t="s">
        <v>595</v>
      </c>
      <c r="P126" s="78"/>
      <c r="Q126" s="63"/>
      <c r="R126" s="102"/>
      <c r="S126" s="102"/>
      <c r="T126" s="102"/>
    </row>
    <row r="127" spans="1:20" s="3" customFormat="1" ht="25.5">
      <c r="A127" s="104" t="s">
        <v>486</v>
      </c>
      <c r="B127" s="137" t="s">
        <v>1010</v>
      </c>
      <c r="C127" s="61" t="s">
        <v>1011</v>
      </c>
      <c r="D127" s="105"/>
      <c r="E127" s="104" t="s">
        <v>1028</v>
      </c>
      <c r="F127" s="138" t="s">
        <v>1029</v>
      </c>
      <c r="G127" s="171" t="s">
        <v>1030</v>
      </c>
      <c r="H127" s="108"/>
      <c r="I127" s="61" t="s">
        <v>1031</v>
      </c>
      <c r="J127" s="104" t="s">
        <v>486</v>
      </c>
      <c r="K127" s="102"/>
      <c r="L127" s="102"/>
      <c r="M127" s="63">
        <v>163</v>
      </c>
      <c r="N127" s="78">
        <v>2020</v>
      </c>
      <c r="O127" s="78" t="s">
        <v>595</v>
      </c>
      <c r="P127" s="78"/>
      <c r="Q127" s="63"/>
      <c r="R127" s="102"/>
      <c r="S127" s="102"/>
      <c r="T127" s="102"/>
    </row>
  </sheetData>
  <autoFilter ref="B1:S127" xr:uid="{BC840FCD-3209-446B-9EB8-D003DE1385F4}"/>
  <phoneticPr fontId="6" type="noConversion"/>
  <hyperlinks>
    <hyperlink ref="I104" r:id="rId1" display="World Bank ASPIRE (Atlas of Social Protection: Indicators of Resilience and Equity) database" xr:uid="{0A2908C4-A72D-466B-B743-D906103CA288}"/>
    <hyperlink ref="P104" r:id="rId2" display="World Bank ASPIRE database" xr:uid="{3E048ADB-6616-4EDA-AE12-AEEB6B6CDA6C}"/>
    <hyperlink ref="P105" r:id="rId3" xr:uid="{F0615D90-BD93-4484-B2F9-18C5564945DB}"/>
    <hyperlink ref="P88" r:id="rId4" xr:uid="{E52E871F-DB86-442C-9B39-D6603C064030}"/>
    <hyperlink ref="P89" r:id="rId5" xr:uid="{D2821293-7EC0-4872-BA6A-7AC65139FD4E}"/>
    <hyperlink ref="P90" r:id="rId6" xr:uid="{5310010C-7057-42B3-9E78-50EEC35842D9}"/>
    <hyperlink ref="P123" r:id="rId7" xr:uid="{540D417D-3A01-4F8A-8FBE-2882FEBA8BF4}"/>
    <hyperlink ref="P92" r:id="rId8" xr:uid="{274ABEEC-3F6F-4123-BD24-DD3603BD23FB}"/>
    <hyperlink ref="P80" r:id="rId9" xr:uid="{1FC419A2-103D-4F13-981F-C28FD03DFD74}"/>
    <hyperlink ref="P87" r:id="rId10" display="Global SDG Indicator database" xr:uid="{A53FE416-03DD-4E64-BFA9-82BCD5DBEB39}"/>
    <hyperlink ref="P81" r:id="rId11" display="Global SDG Indicator database" xr:uid="{633688F9-C869-47B8-8391-E973E23829D0}"/>
    <hyperlink ref="P82" r:id="rId12" display="Global SDG Indicator database" xr:uid="{C265707D-6A93-4379-BF59-52D011BC05D1}"/>
    <hyperlink ref="P83" r:id="rId13" display="Global SDG Indicator database" xr:uid="{013417E4-5237-4622-B217-92AB5091A8DC}"/>
    <hyperlink ref="P85" r:id="rId14" xr:uid="{452D2A35-C0CD-40BD-86FA-176BCAAF206C}"/>
    <hyperlink ref="P86" r:id="rId15" xr:uid="{29554F1C-16D8-4F2E-8335-87C8AABDB863}"/>
    <hyperlink ref="P103" r:id="rId16" display="Global SDG Indicator database" xr:uid="{1CBA40A3-6E24-4FAC-8C70-6BE2C4B38633}"/>
    <hyperlink ref="P106" r:id="rId17" xr:uid="{4B3ADDE0-8324-45A6-9A43-7090BE110435}"/>
    <hyperlink ref="P93" r:id="rId18" xr:uid="{CD9C0690-571D-4F3F-B979-7062F0F024D1}"/>
    <hyperlink ref="P94" r:id="rId19" xr:uid="{4ED74075-9645-422E-B2CA-1198F507952E}"/>
    <hyperlink ref="P95" r:id="rId20" xr:uid="{7FE24930-0188-43F6-B969-51698C231233}"/>
    <hyperlink ref="P96" r:id="rId21" xr:uid="{32D1C99C-B695-444F-9617-BB0BC6E3E892}"/>
    <hyperlink ref="P98" r:id="rId22" xr:uid="{8433B1E6-376B-4108-9B9C-A0ECE89AE813}"/>
    <hyperlink ref="P99" r:id="rId23" xr:uid="{8A537C19-45F2-4357-82DA-4D9A899600FE}"/>
    <hyperlink ref="P100" r:id="rId24" xr:uid="{BAB790C8-62D1-436A-B36D-BBA801D64C2C}"/>
    <hyperlink ref="P101" r:id="rId25" xr:uid="{38DFBBCC-9FF0-4ABC-BD07-DB157775FDF7}"/>
    <hyperlink ref="P102" r:id="rId26" display="Global SDG Indicator database" xr:uid="{6FDC74D1-88BE-47C7-9B28-D94F030726C4}"/>
    <hyperlink ref="P10" r:id="rId27" xr:uid="{1A21E4EB-424C-412E-80E2-4CFD01DB5614}"/>
    <hyperlink ref="P8" r:id="rId28" xr:uid="{F6FFBCB9-F76B-4682-B7E0-E94C68330E63}"/>
    <hyperlink ref="P45" r:id="rId29" xr:uid="{1C1E250B-9B0C-4EC5-9220-DEB30ADE2DD5}"/>
    <hyperlink ref="P33" r:id="rId30" xr:uid="{4B3FDA0B-FDCE-4ED3-833A-E5A68B650C74}"/>
    <hyperlink ref="P24" r:id="rId31" location="/" xr:uid="{59D3D9D3-50D1-4F4D-A44A-A4BA56E1876F}"/>
    <hyperlink ref="P15" r:id="rId32" xr:uid="{6861F65F-48C4-4C1B-81EE-7A5CBF14D873}"/>
    <hyperlink ref="P16" r:id="rId33" xr:uid="{8D2E5AE7-D4A9-49C4-A6F9-11B8D6273F59}"/>
    <hyperlink ref="P18" r:id="rId34" xr:uid="{A3038B00-E06D-43A2-846C-51FB342E9118}"/>
    <hyperlink ref="P19" r:id="rId35" xr:uid="{9EAA87F9-6996-4243-A9F5-DEAF1C639D58}"/>
    <hyperlink ref="P48" r:id="rId36" xr:uid="{8107FDF3-13C4-4665-9EF0-ADED68B564B2}"/>
    <hyperlink ref="P51" r:id="rId37" xr:uid="{2ED5C1FF-0C44-43B8-9DEC-FBC8C3E8E57D}"/>
    <hyperlink ref="P124" r:id="rId38" xr:uid="{CED5E981-0273-4C6B-9286-662038E599B3}"/>
    <hyperlink ref="P125" r:id="rId39" xr:uid="{B4762961-77AB-4061-82AB-04B9796CE597}"/>
    <hyperlink ref="P91" r:id="rId40" xr:uid="{773FA7A1-6A9A-4CAF-8565-C785BF9B8D22}"/>
    <hyperlink ref="P84" r:id="rId41" xr:uid="{EC33EDEC-0E56-4C2E-B10A-C819B8819B67}"/>
    <hyperlink ref="P53" r:id="rId42" xr:uid="{A72A41A8-8BDA-4490-8647-3D5084FABFEA}"/>
    <hyperlink ref="P42" r:id="rId43" xr:uid="{BFE228F7-2137-41A1-A61A-698ECE50CE75}"/>
  </hyperlinks>
  <pageMargins left="0.7" right="0.7" top="0.75" bottom="0.75" header="0.3" footer="0.3"/>
  <pageSetup orientation="portrait" r:id="rId4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F738-D8B0-4509-82A7-65615B097045}">
  <dimension ref="A1:AE204"/>
  <sheetViews>
    <sheetView workbookViewId="0"/>
  </sheetViews>
  <sheetFormatPr defaultColWidth="8.85546875" defaultRowHeight="15"/>
  <cols>
    <col min="1" max="1" width="32" bestFit="1" customWidth="1"/>
    <col min="2" max="2" width="5.140625" bestFit="1" customWidth="1"/>
    <col min="3" max="3" width="11.7109375" style="3" bestFit="1" customWidth="1"/>
    <col min="4" max="4" width="18.7109375" style="3" bestFit="1" customWidth="1"/>
    <col min="5" max="5" width="11.42578125" style="3" bestFit="1" customWidth="1"/>
    <col min="6" max="6" width="12.140625" style="3" bestFit="1" customWidth="1"/>
    <col min="7" max="7" width="11.42578125" style="3" bestFit="1" customWidth="1"/>
    <col min="8" max="8" width="16.28515625" style="3" bestFit="1" customWidth="1"/>
    <col min="9" max="9" width="12.42578125" style="3" bestFit="1" customWidth="1"/>
    <col min="10" max="10" width="13.42578125" style="3" bestFit="1" customWidth="1"/>
    <col min="11" max="11" width="11.42578125" style="3" bestFit="1" customWidth="1"/>
    <col min="12" max="13" width="13.140625" style="3" bestFit="1" customWidth="1"/>
    <col min="14" max="14" width="10.140625" style="3" bestFit="1" customWidth="1"/>
    <col min="15" max="15" width="15.42578125" style="3" bestFit="1" customWidth="1"/>
    <col min="16" max="16" width="11.42578125" style="3" bestFit="1" customWidth="1"/>
    <col min="17" max="17" width="12.140625" style="3" bestFit="1" customWidth="1"/>
    <col min="18" max="18" width="8.42578125" style="3" bestFit="1" customWidth="1"/>
    <col min="19" max="19" width="9.7109375" style="3" bestFit="1" customWidth="1"/>
    <col min="20" max="21" width="8.28515625" style="3" bestFit="1" customWidth="1"/>
    <col min="22" max="22" width="10.85546875" style="3" bestFit="1" customWidth="1"/>
    <col min="23" max="23" width="8.42578125" style="3" bestFit="1" customWidth="1"/>
    <col min="24" max="24" width="7" style="3" bestFit="1" customWidth="1"/>
    <col min="25" max="25" width="13.140625" style="3" bestFit="1" customWidth="1"/>
    <col min="26" max="26" width="10.85546875" style="3" bestFit="1" customWidth="1"/>
    <col min="27" max="27" width="10" style="3" bestFit="1" customWidth="1"/>
    <col min="28" max="28" width="11.7109375" style="3" bestFit="1" customWidth="1"/>
    <col min="29" max="29" width="11" style="3" bestFit="1" customWidth="1"/>
    <col min="30" max="30" width="17.28515625" customWidth="1"/>
    <col min="31" max="31" width="20.28515625" customWidth="1"/>
  </cols>
  <sheetData>
    <row r="1" spans="1:31" ht="14.25" customHeight="1">
      <c r="A1" s="5" t="str">
        <f>P2_IndicatorData!A1</f>
        <v>UNICEF SOWC Country Name</v>
      </c>
      <c r="B1" s="5" t="s">
        <v>28</v>
      </c>
      <c r="C1" s="8" t="str">
        <f>P2_IndicatorData!C1</f>
        <v>SH.DYN.MORT</v>
      </c>
      <c r="D1" s="16" t="str">
        <f>P2_IndicatorData!D1</f>
        <v>SH.MED.DEN.NURSMID</v>
      </c>
      <c r="E1" s="11" t="str">
        <f>P2_IndicatorData!E1</f>
        <v>SH_ACS_DTP3</v>
      </c>
      <c r="F1" s="11" t="str">
        <f>P2_IndicatorData!F1</f>
        <v>SH_ACS_MCV2</v>
      </c>
      <c r="G1" s="11" t="str">
        <f>P2_IndicatorData!G1</f>
        <v>SH_ACS_PCV3</v>
      </c>
      <c r="H1" s="8" t="str">
        <f>P2_IndicatorData!H1</f>
        <v>SH.XPD.GHED.GD.ZS</v>
      </c>
      <c r="I1" s="8" t="str">
        <f>P2_IndicatorData!I1</f>
        <v>NT_ANT_HAZ_NE2_MOD</v>
      </c>
      <c r="J1" s="9" t="str">
        <f>P2_IndicatorData!J1</f>
        <v>SH.STA.BRTW.ZS</v>
      </c>
      <c r="K1" s="22" t="str">
        <f>P2_IndicatorData!K1</f>
        <v>SH.STA.MMRT</v>
      </c>
      <c r="L1" s="22" t="str">
        <f>P2_IndicatorData!L1</f>
        <v>ED_ROFST_L1_T</v>
      </c>
      <c r="M1" s="22" t="str">
        <f>P2_IndicatorData!M1</f>
        <v>ED_ROFST_L2_T</v>
      </c>
      <c r="N1" s="9" t="str">
        <f>P2_IndicatorData!N1</f>
        <v>ED_ADT_LIT_T</v>
      </c>
      <c r="O1" s="9" t="str">
        <f>P2_IndicatorData!O1</f>
        <v>SE.XPD.TOTL.GD.ZS</v>
      </c>
      <c r="P1" s="12" t="str">
        <f>P2_IndicatorData!P1</f>
        <v>SI_COV_CHLD</v>
      </c>
      <c r="Q1" s="9" t="str">
        <f>P2_IndicatorData!Q1</f>
        <v>GOV_XPD_SSN</v>
      </c>
      <c r="R1" s="8" t="str">
        <f>P2_IndicatorData!R1</f>
        <v>fin24b.t.a</v>
      </c>
      <c r="S1" s="8" t="str">
        <f>P2_IndicatorData!S1</f>
        <v>account.t.d</v>
      </c>
      <c r="T1" s="182" t="str">
        <f>P2_IndicatorData!T1</f>
        <v>WAT_BAS</v>
      </c>
      <c r="U1" s="182" t="str">
        <f>P2_IndicatorData!U1</f>
        <v>WAT_LIM</v>
      </c>
      <c r="V1" s="182" t="str">
        <f>P2_IndicatorData!V1</f>
        <v>WAT_UNIMP</v>
      </c>
      <c r="W1" s="182" t="str">
        <f>P2_IndicatorData!W1</f>
        <v>WAT_SUR</v>
      </c>
      <c r="X1" s="28" t="str">
        <f>P2_IndicatorData!X1</f>
        <v>WAT_SL</v>
      </c>
      <c r="Y1" s="9" t="str">
        <f>P2_IndicatorData!Y1</f>
        <v>SH.STA.HYGN.ZS</v>
      </c>
      <c r="Z1" s="9" t="str">
        <f>P2_IndicatorData!Z1</f>
        <v>SI.POV.NAHC</v>
      </c>
      <c r="AA1" s="9" t="str">
        <f>P2_IndicatorData!AA1</f>
        <v>SI.POV.GINI</v>
      </c>
      <c r="AB1" s="21" t="str">
        <f>P2_IndicatorData!AB1</f>
        <v>IT.CEL.SETS.P2</v>
      </c>
      <c r="AC1" s="11" t="str">
        <f>P2_IndicatorData!AC1</f>
        <v>EG_ACS_ELEC</v>
      </c>
      <c r="AD1" s="5" t="s">
        <v>1032</v>
      </c>
      <c r="AE1" s="5" t="s">
        <v>1033</v>
      </c>
    </row>
    <row r="2" spans="1:31">
      <c r="A2" s="5" t="str">
        <f>P2_IndicatorData!A2</f>
        <v>Afghanistan</v>
      </c>
      <c r="B2" s="2" t="s">
        <v>66</v>
      </c>
      <c r="C2" s="15">
        <f>IF(P2_IndicatorData!C2="No data",1,0)</f>
        <v>0</v>
      </c>
      <c r="D2" s="15">
        <f>IF(P2_IndicatorData!D2="No data",1,0)</f>
        <v>0</v>
      </c>
      <c r="E2" s="15">
        <f>IF(P2_IndicatorData!E2="No data",1,0)</f>
        <v>0</v>
      </c>
      <c r="F2" s="15">
        <f>IF(P2_IndicatorData!F2="No data",1,0)</f>
        <v>0</v>
      </c>
      <c r="G2" s="15">
        <f>IF(P2_IndicatorData!G2="No data",1,0)</f>
        <v>0</v>
      </c>
      <c r="H2" s="15">
        <f>IF(P2_IndicatorData!H2="No data",1,0)</f>
        <v>0</v>
      </c>
      <c r="I2" s="15">
        <f>IF(P2_IndicatorData!I2="No data",1,0)</f>
        <v>0</v>
      </c>
      <c r="J2" s="15">
        <f>IF(P2_IndicatorData!J2="No data",1,0)</f>
        <v>1</v>
      </c>
      <c r="K2" s="15">
        <f>IF(P2_IndicatorData!K2="No data",1,0)</f>
        <v>0</v>
      </c>
      <c r="L2" s="15">
        <f>IF(P2_IndicatorData!L2="No data",1,0)</f>
        <v>1</v>
      </c>
      <c r="M2" s="15">
        <f>IF(P2_IndicatorData!M2="No data",1,0)</f>
        <v>1</v>
      </c>
      <c r="N2" s="15">
        <f>IF(P2_IndicatorData!N2="No data",1,0)</f>
        <v>0</v>
      </c>
      <c r="O2" s="15">
        <f>IF(P2_IndicatorData!O2="No data",1,0)</f>
        <v>0</v>
      </c>
      <c r="P2" s="15">
        <f>IF(P2_IndicatorData!P2="No data",1,0)</f>
        <v>1</v>
      </c>
      <c r="Q2" s="15">
        <f>IF(P2_IndicatorData!Q2="No data",1,0)</f>
        <v>1</v>
      </c>
      <c r="R2" s="15">
        <f>IF(P2_IndicatorData!R2="No data",1,0)</f>
        <v>0</v>
      </c>
      <c r="S2" s="15">
        <f>IF(P2_IndicatorData!S2="No data",1,0)</f>
        <v>0</v>
      </c>
      <c r="T2" s="15">
        <f>IF(P2_IndicatorData!T2="No data",1,0)</f>
        <v>0</v>
      </c>
      <c r="U2" s="15">
        <f>IF(P2_IndicatorData!U2="No data",1,0)</f>
        <v>0</v>
      </c>
      <c r="V2" s="15">
        <f>IF(P2_IndicatorData!V2="No data",1,0)</f>
        <v>0</v>
      </c>
      <c r="W2" s="15">
        <f>IF(P2_IndicatorData!W2="No data",1,0)</f>
        <v>0</v>
      </c>
      <c r="X2" s="172">
        <f t="shared" ref="X2:X65" si="0">IF(COUNTIF(T2:W2,"x")&gt;0,1,0)</f>
        <v>0</v>
      </c>
      <c r="Y2" s="15">
        <f>IF(P2_IndicatorData!Y2="No data",1,0)</f>
        <v>0</v>
      </c>
      <c r="Z2" s="15">
        <f>IF(P2_IndicatorData!Z2="No data",1,0)</f>
        <v>0</v>
      </c>
      <c r="AA2" s="15">
        <f>IF(P2_IndicatorData!AA2="No data",1,0)</f>
        <v>1</v>
      </c>
      <c r="AB2" s="15">
        <f>IF(P2_IndicatorData!AB2="No data",1,0)</f>
        <v>0</v>
      </c>
      <c r="AC2" s="15">
        <f>IF(P2_IndicatorData!AC2="No data",1,0)</f>
        <v>0</v>
      </c>
      <c r="AD2" s="18">
        <f t="shared" ref="AD2:AD65" si="1">SUM(C2,D2:I2,J2,K2:O2,P2:S2,X2:Y2,Z2:AC2)</f>
        <v>6</v>
      </c>
      <c r="AE2" s="173">
        <f t="shared" ref="AE2:AE65" si="2">AD2/23</f>
        <v>0.2608695652173913</v>
      </c>
    </row>
    <row r="3" spans="1:31">
      <c r="A3" s="5" t="str">
        <f>P2_IndicatorData!A3</f>
        <v>Albania</v>
      </c>
      <c r="B3" s="2" t="s">
        <v>70</v>
      </c>
      <c r="C3" s="15">
        <f>IF(P2_IndicatorData!C3="No data",1,0)</f>
        <v>0</v>
      </c>
      <c r="D3" s="15">
        <f>IF(P2_IndicatorData!D3="No data",1,0)</f>
        <v>0</v>
      </c>
      <c r="E3" s="15">
        <f>IF(P2_IndicatorData!E3="No data",1,0)</f>
        <v>0</v>
      </c>
      <c r="F3" s="15">
        <f>IF(P2_IndicatorData!F3="No data",1,0)</f>
        <v>0</v>
      </c>
      <c r="G3" s="15">
        <f>IF(P2_IndicatorData!G3="No data",1,0)</f>
        <v>0</v>
      </c>
      <c r="H3" s="15">
        <f>IF(P2_IndicatorData!H3="No data",1,0)</f>
        <v>0</v>
      </c>
      <c r="I3" s="15">
        <f>IF(P2_IndicatorData!I3="No data",1,0)</f>
        <v>0</v>
      </c>
      <c r="J3" s="15">
        <f>IF(P2_IndicatorData!J3="No data",1,0)</f>
        <v>0</v>
      </c>
      <c r="K3" s="15">
        <f>IF(P2_IndicatorData!K3="No data",1,0)</f>
        <v>0</v>
      </c>
      <c r="L3" s="15">
        <f>IF(P2_IndicatorData!L3="No data",1,0)</f>
        <v>0</v>
      </c>
      <c r="M3" s="15">
        <f>IF(P2_IndicatorData!M3="No data",1,0)</f>
        <v>0</v>
      </c>
      <c r="N3" s="15">
        <f>IF(P2_IndicatorData!N3="No data",1,0)</f>
        <v>0</v>
      </c>
      <c r="O3" s="15">
        <f>IF(P2_IndicatorData!O3="No data",1,0)</f>
        <v>0</v>
      </c>
      <c r="P3" s="15">
        <f>IF(P2_IndicatorData!P3="No data",1,0)</f>
        <v>1</v>
      </c>
      <c r="Q3" s="15">
        <f>IF(P2_IndicatorData!Q3="No data",1,0)</f>
        <v>0</v>
      </c>
      <c r="R3" s="15">
        <f>IF(P2_IndicatorData!R3="No data",1,0)</f>
        <v>0</v>
      </c>
      <c r="S3" s="15">
        <f>IF(P2_IndicatorData!S3="No data",1,0)</f>
        <v>0</v>
      </c>
      <c r="T3" s="15">
        <f>IF(P2_IndicatorData!T3="No data",1,0)</f>
        <v>0</v>
      </c>
      <c r="U3" s="15">
        <f>IF(P2_IndicatorData!U3="No data",1,0)</f>
        <v>0</v>
      </c>
      <c r="V3" s="15">
        <f>IF(P2_IndicatorData!V3="No data",1,0)</f>
        <v>0</v>
      </c>
      <c r="W3" s="15">
        <f>IF(P2_IndicatorData!W3="No data",1,0)</f>
        <v>0</v>
      </c>
      <c r="X3" s="172">
        <f t="shared" si="0"/>
        <v>0</v>
      </c>
      <c r="Y3" s="15">
        <f>IF(P2_IndicatorData!Y3="No data",1,0)</f>
        <v>1</v>
      </c>
      <c r="Z3" s="15">
        <f>IF(P2_IndicatorData!Z3="No data",1,0)</f>
        <v>1</v>
      </c>
      <c r="AA3" s="15">
        <f>IF(P2_IndicatorData!AA3="No data",1,0)</f>
        <v>0</v>
      </c>
      <c r="AB3" s="15">
        <f>IF(P2_IndicatorData!AB3="No data",1,0)</f>
        <v>0</v>
      </c>
      <c r="AC3" s="15">
        <f>IF(P2_IndicatorData!AC3="No data",1,0)</f>
        <v>0</v>
      </c>
      <c r="AD3" s="18">
        <f t="shared" si="1"/>
        <v>3</v>
      </c>
      <c r="AE3" s="173">
        <f t="shared" si="2"/>
        <v>0.13043478260869565</v>
      </c>
    </row>
    <row r="4" spans="1:31">
      <c r="A4" s="5" t="str">
        <f>P2_IndicatorData!A4</f>
        <v>Algeria</v>
      </c>
      <c r="B4" s="2" t="s">
        <v>74</v>
      </c>
      <c r="C4" s="15">
        <f>IF(P2_IndicatorData!C4="No data",1,0)</f>
        <v>0</v>
      </c>
      <c r="D4" s="15">
        <f>IF(P2_IndicatorData!D4="No data",1,0)</f>
        <v>0</v>
      </c>
      <c r="E4" s="15">
        <f>IF(P2_IndicatorData!E4="No data",1,0)</f>
        <v>0</v>
      </c>
      <c r="F4" s="15">
        <f>IF(P2_IndicatorData!F4="No data",1,0)</f>
        <v>0</v>
      </c>
      <c r="G4" s="15">
        <f>IF(P2_IndicatorData!G4="No data",1,0)</f>
        <v>0</v>
      </c>
      <c r="H4" s="15">
        <f>IF(P2_IndicatorData!H4="No data",1,0)</f>
        <v>0</v>
      </c>
      <c r="I4" s="15">
        <f>IF(P2_IndicatorData!I4="No data",1,0)</f>
        <v>0</v>
      </c>
      <c r="J4" s="15">
        <f>IF(P2_IndicatorData!J4="No data",1,0)</f>
        <v>0</v>
      </c>
      <c r="K4" s="15">
        <f>IF(P2_IndicatorData!K4="No data",1,0)</f>
        <v>0</v>
      </c>
      <c r="L4" s="15">
        <f>IF(P2_IndicatorData!L4="No data",1,0)</f>
        <v>0</v>
      </c>
      <c r="M4" s="15">
        <f>IF(P2_IndicatorData!M4="No data",1,0)</f>
        <v>1</v>
      </c>
      <c r="N4" s="15">
        <f>IF(P2_IndicatorData!N4="No data",1,0)</f>
        <v>0</v>
      </c>
      <c r="O4" s="15">
        <f>IF(P2_IndicatorData!O4="No data",1,0)</f>
        <v>1</v>
      </c>
      <c r="P4" s="15">
        <f>IF(P2_IndicatorData!P4="No data",1,0)</f>
        <v>1</v>
      </c>
      <c r="Q4" s="15">
        <f>IF(P2_IndicatorData!Q4="No data",1,0)</f>
        <v>1</v>
      </c>
      <c r="R4" s="15">
        <f>IF(P2_IndicatorData!R4="No data",1,0)</f>
        <v>0</v>
      </c>
      <c r="S4" s="15">
        <f>IF(P2_IndicatorData!S4="No data",1,0)</f>
        <v>0</v>
      </c>
      <c r="T4" s="15">
        <f>IF(P2_IndicatorData!T4="No data",1,0)</f>
        <v>0</v>
      </c>
      <c r="U4" s="15">
        <f>IF(P2_IndicatorData!U4="No data",1,0)</f>
        <v>0</v>
      </c>
      <c r="V4" s="15">
        <f>IF(P2_IndicatorData!V4="No data",1,0)</f>
        <v>0</v>
      </c>
      <c r="W4" s="15">
        <f>IF(P2_IndicatorData!W4="No data",1,0)</f>
        <v>0</v>
      </c>
      <c r="X4" s="172">
        <f t="shared" si="0"/>
        <v>0</v>
      </c>
      <c r="Y4" s="15">
        <f>IF(P2_IndicatorData!Y4="No data",1,0)</f>
        <v>0</v>
      </c>
      <c r="Z4" s="15">
        <f>IF(P2_IndicatorData!Z4="No data",1,0)</f>
        <v>1</v>
      </c>
      <c r="AA4" s="15">
        <f>IF(P2_IndicatorData!AA4="No data",1,0)</f>
        <v>1</v>
      </c>
      <c r="AB4" s="15">
        <f>IF(P2_IndicatorData!AB4="No data",1,0)</f>
        <v>0</v>
      </c>
      <c r="AC4" s="15">
        <f>IF(P2_IndicatorData!AC4="No data",1,0)</f>
        <v>0</v>
      </c>
      <c r="AD4" s="18">
        <f t="shared" si="1"/>
        <v>6</v>
      </c>
      <c r="AE4" s="173">
        <f t="shared" si="2"/>
        <v>0.2608695652173913</v>
      </c>
    </row>
    <row r="5" spans="1:31">
      <c r="A5" s="5" t="e">
        <f>P2_IndicatorData!#REF!</f>
        <v>#REF!</v>
      </c>
      <c r="B5" s="2" t="s">
        <v>1034</v>
      </c>
      <c r="C5" s="15" t="e">
        <f>IF(P2_IndicatorData!#REF!="No data",1,0)</f>
        <v>#REF!</v>
      </c>
      <c r="D5" s="15" t="e">
        <f>IF(P2_IndicatorData!#REF!="No data",1,0)</f>
        <v>#REF!</v>
      </c>
      <c r="E5" s="15" t="e">
        <f>IF(P2_IndicatorData!#REF!="No data",1,0)</f>
        <v>#REF!</v>
      </c>
      <c r="F5" s="15" t="e">
        <f>IF(P2_IndicatorData!#REF!="No data",1,0)</f>
        <v>#REF!</v>
      </c>
      <c r="G5" s="15" t="e">
        <f>IF(P2_IndicatorData!#REF!="No data",1,0)</f>
        <v>#REF!</v>
      </c>
      <c r="H5" s="15" t="e">
        <f>IF(P2_IndicatorData!#REF!="No data",1,0)</f>
        <v>#REF!</v>
      </c>
      <c r="I5" s="15" t="e">
        <f>IF(P2_IndicatorData!#REF!="No data",1,0)</f>
        <v>#REF!</v>
      </c>
      <c r="J5" s="15" t="e">
        <f>IF(P2_IndicatorData!#REF!="No data",1,0)</f>
        <v>#REF!</v>
      </c>
      <c r="K5" s="15" t="e">
        <f>IF(P2_IndicatorData!#REF!="No data",1,0)</f>
        <v>#REF!</v>
      </c>
      <c r="L5" s="15" t="e">
        <f>IF(P2_IndicatorData!#REF!="No data",1,0)</f>
        <v>#REF!</v>
      </c>
      <c r="M5" s="15" t="e">
        <f>IF(P2_IndicatorData!#REF!="No data",1,0)</f>
        <v>#REF!</v>
      </c>
      <c r="N5" s="15" t="e">
        <f>IF(P2_IndicatorData!#REF!="No data",1,0)</f>
        <v>#REF!</v>
      </c>
      <c r="O5" s="15" t="e">
        <f>IF(P2_IndicatorData!#REF!="No data",1,0)</f>
        <v>#REF!</v>
      </c>
      <c r="P5" s="15" t="e">
        <f>IF(P2_IndicatorData!#REF!="No data",1,0)</f>
        <v>#REF!</v>
      </c>
      <c r="Q5" s="15" t="e">
        <f>IF(P2_IndicatorData!#REF!="No data",1,0)</f>
        <v>#REF!</v>
      </c>
      <c r="R5" s="15" t="e">
        <f>IF(P2_IndicatorData!#REF!="No data",1,0)</f>
        <v>#REF!</v>
      </c>
      <c r="S5" s="15" t="e">
        <f>IF(P2_IndicatorData!#REF!="No data",1,0)</f>
        <v>#REF!</v>
      </c>
      <c r="T5" s="15" t="e">
        <f>IF(P2_IndicatorData!#REF!="No data",1,0)</f>
        <v>#REF!</v>
      </c>
      <c r="U5" s="15" t="e">
        <f>IF(P2_IndicatorData!#REF!="No data",1,0)</f>
        <v>#REF!</v>
      </c>
      <c r="V5" s="15" t="e">
        <f>IF(P2_IndicatorData!#REF!="No data",1,0)</f>
        <v>#REF!</v>
      </c>
      <c r="W5" s="15" t="e">
        <f>IF(P2_IndicatorData!#REF!="No data",1,0)</f>
        <v>#REF!</v>
      </c>
      <c r="X5" s="172">
        <f t="shared" si="0"/>
        <v>0</v>
      </c>
      <c r="Y5" s="15" t="e">
        <f>IF(P2_IndicatorData!#REF!="No data",1,0)</f>
        <v>#REF!</v>
      </c>
      <c r="Z5" s="15" t="e">
        <f>IF(P2_IndicatorData!#REF!="No data",1,0)</f>
        <v>#REF!</v>
      </c>
      <c r="AA5" s="15" t="e">
        <f>IF(P2_IndicatorData!#REF!="No data",1,0)</f>
        <v>#REF!</v>
      </c>
      <c r="AB5" s="15" t="e">
        <f>IF(P2_IndicatorData!#REF!="No data",1,0)</f>
        <v>#REF!</v>
      </c>
      <c r="AC5" s="15" t="e">
        <f>IF(P2_IndicatorData!#REF!="No data",1,0)</f>
        <v>#REF!</v>
      </c>
      <c r="AD5" s="18" t="e">
        <f t="shared" si="1"/>
        <v>#REF!</v>
      </c>
      <c r="AE5" s="173" t="e">
        <f t="shared" si="2"/>
        <v>#REF!</v>
      </c>
    </row>
    <row r="6" spans="1:31">
      <c r="A6" s="5" t="str">
        <f>P2_IndicatorData!A5</f>
        <v>Angola</v>
      </c>
      <c r="B6" s="2" t="s">
        <v>78</v>
      </c>
      <c r="C6" s="15">
        <f>IF(P2_IndicatorData!C5="No data",1,0)</f>
        <v>0</v>
      </c>
      <c r="D6" s="15">
        <f>IF(P2_IndicatorData!D5="No data",1,0)</f>
        <v>0</v>
      </c>
      <c r="E6" s="15">
        <f>IF(P2_IndicatorData!E5="No data",1,0)</f>
        <v>0</v>
      </c>
      <c r="F6" s="15">
        <f>IF(P2_IndicatorData!F5="No data",1,0)</f>
        <v>0</v>
      </c>
      <c r="G6" s="15">
        <f>IF(P2_IndicatorData!G5="No data",1,0)</f>
        <v>0</v>
      </c>
      <c r="H6" s="15">
        <f>IF(P2_IndicatorData!H5="No data",1,0)</f>
        <v>0</v>
      </c>
      <c r="I6" s="15">
        <f>IF(P2_IndicatorData!I5="No data",1,0)</f>
        <v>0</v>
      </c>
      <c r="J6" s="15">
        <f>IF(P2_IndicatorData!J5="No data",1,0)</f>
        <v>0</v>
      </c>
      <c r="K6" s="15">
        <f>IF(P2_IndicatorData!K5="No data",1,0)</f>
        <v>0</v>
      </c>
      <c r="L6" s="15">
        <f>IF(P2_IndicatorData!L5="No data",1,0)</f>
        <v>1</v>
      </c>
      <c r="M6" s="15">
        <f>IF(P2_IndicatorData!M5="No data",1,0)</f>
        <v>1</v>
      </c>
      <c r="N6" s="15">
        <f>IF(P2_IndicatorData!N5="No data",1,0)</f>
        <v>0</v>
      </c>
      <c r="O6" s="15">
        <f>IF(P2_IndicatorData!O5="No data",1,0)</f>
        <v>1</v>
      </c>
      <c r="P6" s="15">
        <f>IF(P2_IndicatorData!P5="No data",1,0)</f>
        <v>1</v>
      </c>
      <c r="Q6" s="15">
        <f>IF(P2_IndicatorData!Q5="No data",1,0)</f>
        <v>1</v>
      </c>
      <c r="R6" s="15">
        <f>IF(P2_IndicatorData!R5="No data",1,0)</f>
        <v>0</v>
      </c>
      <c r="S6" s="15">
        <f>IF(P2_IndicatorData!S5="No data",1,0)</f>
        <v>0</v>
      </c>
      <c r="T6" s="15">
        <f>IF(P2_IndicatorData!T5="No data",1,0)</f>
        <v>0</v>
      </c>
      <c r="U6" s="15">
        <f>IF(P2_IndicatorData!U5="No data",1,0)</f>
        <v>0</v>
      </c>
      <c r="V6" s="15">
        <f>IF(P2_IndicatorData!V5="No data",1,0)</f>
        <v>0</v>
      </c>
      <c r="W6" s="15">
        <f>IF(P2_IndicatorData!W5="No data",1,0)</f>
        <v>0</v>
      </c>
      <c r="X6" s="172">
        <f t="shared" si="0"/>
        <v>0</v>
      </c>
      <c r="Y6" s="15">
        <f>IF(P2_IndicatorData!Y5="No data",1,0)</f>
        <v>0</v>
      </c>
      <c r="Z6" s="15">
        <f>IF(P2_IndicatorData!Z5="No data",1,0)</f>
        <v>0</v>
      </c>
      <c r="AA6" s="15">
        <f>IF(P2_IndicatorData!AA5="No data",1,0)</f>
        <v>0</v>
      </c>
      <c r="AB6" s="15">
        <f>IF(P2_IndicatorData!AB5="No data",1,0)</f>
        <v>0</v>
      </c>
      <c r="AC6" s="15">
        <f>IF(P2_IndicatorData!AC5="No data",1,0)</f>
        <v>0</v>
      </c>
      <c r="AD6" s="18">
        <f t="shared" si="1"/>
        <v>5</v>
      </c>
      <c r="AE6" s="173">
        <f t="shared" si="2"/>
        <v>0.21739130434782608</v>
      </c>
    </row>
    <row r="7" spans="1:31">
      <c r="A7" s="5" t="e">
        <f>P2_IndicatorData!#REF!</f>
        <v>#REF!</v>
      </c>
      <c r="B7" s="2" t="s">
        <v>1035</v>
      </c>
      <c r="C7" s="15" t="e">
        <f>IF(P2_IndicatorData!#REF!="No data",1,0)</f>
        <v>#REF!</v>
      </c>
      <c r="D7" s="15" t="e">
        <f>IF(P2_IndicatorData!#REF!="No data",1,0)</f>
        <v>#REF!</v>
      </c>
      <c r="E7" s="15" t="e">
        <f>IF(P2_IndicatorData!#REF!="No data",1,0)</f>
        <v>#REF!</v>
      </c>
      <c r="F7" s="15" t="e">
        <f>IF(P2_IndicatorData!#REF!="No data",1,0)</f>
        <v>#REF!</v>
      </c>
      <c r="G7" s="15" t="e">
        <f>IF(P2_IndicatorData!#REF!="No data",1,0)</f>
        <v>#REF!</v>
      </c>
      <c r="H7" s="15" t="e">
        <f>IF(P2_IndicatorData!#REF!="No data",1,0)</f>
        <v>#REF!</v>
      </c>
      <c r="I7" s="15" t="e">
        <f>IF(P2_IndicatorData!#REF!="No data",1,0)</f>
        <v>#REF!</v>
      </c>
      <c r="J7" s="15" t="e">
        <f>IF(P2_IndicatorData!#REF!="No data",1,0)</f>
        <v>#REF!</v>
      </c>
      <c r="K7" s="15" t="e">
        <f>IF(P2_IndicatorData!#REF!="No data",1,0)</f>
        <v>#REF!</v>
      </c>
      <c r="L7" s="15" t="e">
        <f>IF(P2_IndicatorData!#REF!="No data",1,0)</f>
        <v>#REF!</v>
      </c>
      <c r="M7" s="15" t="e">
        <f>IF(P2_IndicatorData!#REF!="No data",1,0)</f>
        <v>#REF!</v>
      </c>
      <c r="N7" s="15" t="e">
        <f>IF(P2_IndicatorData!#REF!="No data",1,0)</f>
        <v>#REF!</v>
      </c>
      <c r="O7" s="15" t="e">
        <f>IF(P2_IndicatorData!#REF!="No data",1,0)</f>
        <v>#REF!</v>
      </c>
      <c r="P7" s="15" t="e">
        <f>IF(P2_IndicatorData!#REF!="No data",1,0)</f>
        <v>#REF!</v>
      </c>
      <c r="Q7" s="15" t="e">
        <f>IF(P2_IndicatorData!#REF!="No data",1,0)</f>
        <v>#REF!</v>
      </c>
      <c r="R7" s="15" t="e">
        <f>IF(P2_IndicatorData!#REF!="No data",1,0)</f>
        <v>#REF!</v>
      </c>
      <c r="S7" s="15" t="e">
        <f>IF(P2_IndicatorData!#REF!="No data",1,0)</f>
        <v>#REF!</v>
      </c>
      <c r="T7" s="15" t="e">
        <f>IF(P2_IndicatorData!#REF!="No data",1,0)</f>
        <v>#REF!</v>
      </c>
      <c r="U7" s="15" t="e">
        <f>IF(P2_IndicatorData!#REF!="No data",1,0)</f>
        <v>#REF!</v>
      </c>
      <c r="V7" s="15" t="e">
        <f>IF(P2_IndicatorData!#REF!="No data",1,0)</f>
        <v>#REF!</v>
      </c>
      <c r="W7" s="15" t="e">
        <f>IF(P2_IndicatorData!#REF!="No data",1,0)</f>
        <v>#REF!</v>
      </c>
      <c r="X7" s="172">
        <f t="shared" si="0"/>
        <v>0</v>
      </c>
      <c r="Y7" s="15" t="e">
        <f>IF(P2_IndicatorData!#REF!="No data",1,0)</f>
        <v>#REF!</v>
      </c>
      <c r="Z7" s="15" t="e">
        <f>IF(P2_IndicatorData!#REF!="No data",1,0)</f>
        <v>#REF!</v>
      </c>
      <c r="AA7" s="15" t="e">
        <f>IF(P2_IndicatorData!#REF!="No data",1,0)</f>
        <v>#REF!</v>
      </c>
      <c r="AB7" s="15" t="e">
        <f>IF(P2_IndicatorData!#REF!="No data",1,0)</f>
        <v>#REF!</v>
      </c>
      <c r="AC7" s="15" t="e">
        <f>IF(P2_IndicatorData!#REF!="No data",1,0)</f>
        <v>#REF!</v>
      </c>
      <c r="AD7" s="18" t="e">
        <f t="shared" si="1"/>
        <v>#REF!</v>
      </c>
      <c r="AE7" s="173" t="e">
        <f t="shared" si="2"/>
        <v>#REF!</v>
      </c>
    </row>
    <row r="8" spans="1:31">
      <c r="A8" s="5" t="e">
        <f>P2_IndicatorData!#REF!</f>
        <v>#REF!</v>
      </c>
      <c r="B8" s="2" t="s">
        <v>1036</v>
      </c>
      <c r="C8" s="15" t="e">
        <f>IF(P2_IndicatorData!#REF!="No data",1,0)</f>
        <v>#REF!</v>
      </c>
      <c r="D8" s="15" t="e">
        <f>IF(P2_IndicatorData!#REF!="No data",1,0)</f>
        <v>#REF!</v>
      </c>
      <c r="E8" s="15" t="e">
        <f>IF(P2_IndicatorData!#REF!="No data",1,0)</f>
        <v>#REF!</v>
      </c>
      <c r="F8" s="15" t="e">
        <f>IF(P2_IndicatorData!#REF!="No data",1,0)</f>
        <v>#REF!</v>
      </c>
      <c r="G8" s="15" t="e">
        <f>IF(P2_IndicatorData!#REF!="No data",1,0)</f>
        <v>#REF!</v>
      </c>
      <c r="H8" s="15" t="e">
        <f>IF(P2_IndicatorData!#REF!="No data",1,0)</f>
        <v>#REF!</v>
      </c>
      <c r="I8" s="15" t="e">
        <f>IF(P2_IndicatorData!#REF!="No data",1,0)</f>
        <v>#REF!</v>
      </c>
      <c r="J8" s="15" t="e">
        <f>IF(P2_IndicatorData!#REF!="No data",1,0)</f>
        <v>#REF!</v>
      </c>
      <c r="K8" s="15" t="e">
        <f>IF(P2_IndicatorData!#REF!="No data",1,0)</f>
        <v>#REF!</v>
      </c>
      <c r="L8" s="15" t="e">
        <f>IF(P2_IndicatorData!#REF!="No data",1,0)</f>
        <v>#REF!</v>
      </c>
      <c r="M8" s="15" t="e">
        <f>IF(P2_IndicatorData!#REF!="No data",1,0)</f>
        <v>#REF!</v>
      </c>
      <c r="N8" s="15" t="e">
        <f>IF(P2_IndicatorData!#REF!="No data",1,0)</f>
        <v>#REF!</v>
      </c>
      <c r="O8" s="15" t="e">
        <f>IF(P2_IndicatorData!#REF!="No data",1,0)</f>
        <v>#REF!</v>
      </c>
      <c r="P8" s="15" t="e">
        <f>IF(P2_IndicatorData!#REF!="No data",1,0)</f>
        <v>#REF!</v>
      </c>
      <c r="Q8" s="15" t="e">
        <f>IF(P2_IndicatorData!#REF!="No data",1,0)</f>
        <v>#REF!</v>
      </c>
      <c r="R8" s="15" t="e">
        <f>IF(P2_IndicatorData!#REF!="No data",1,0)</f>
        <v>#REF!</v>
      </c>
      <c r="S8" s="15" t="e">
        <f>IF(P2_IndicatorData!#REF!="No data",1,0)</f>
        <v>#REF!</v>
      </c>
      <c r="T8" s="15" t="e">
        <f>IF(P2_IndicatorData!#REF!="No data",1,0)</f>
        <v>#REF!</v>
      </c>
      <c r="U8" s="15" t="e">
        <f>IF(P2_IndicatorData!#REF!="No data",1,0)</f>
        <v>#REF!</v>
      </c>
      <c r="V8" s="15" t="e">
        <f>IF(P2_IndicatorData!#REF!="No data",1,0)</f>
        <v>#REF!</v>
      </c>
      <c r="W8" s="15" t="e">
        <f>IF(P2_IndicatorData!#REF!="No data",1,0)</f>
        <v>#REF!</v>
      </c>
      <c r="X8" s="172">
        <f t="shared" si="0"/>
        <v>0</v>
      </c>
      <c r="Y8" s="15" t="e">
        <f>IF(P2_IndicatorData!#REF!="No data",1,0)</f>
        <v>#REF!</v>
      </c>
      <c r="Z8" s="15" t="e">
        <f>IF(P2_IndicatorData!#REF!="No data",1,0)</f>
        <v>#REF!</v>
      </c>
      <c r="AA8" s="15" t="e">
        <f>IF(P2_IndicatorData!#REF!="No data",1,0)</f>
        <v>#REF!</v>
      </c>
      <c r="AB8" s="15" t="e">
        <f>IF(P2_IndicatorData!#REF!="No data",1,0)</f>
        <v>#REF!</v>
      </c>
      <c r="AC8" s="15" t="e">
        <f>IF(P2_IndicatorData!#REF!="No data",1,0)</f>
        <v>#REF!</v>
      </c>
      <c r="AD8" s="18" t="e">
        <f t="shared" si="1"/>
        <v>#REF!</v>
      </c>
      <c r="AE8" s="173" t="e">
        <f t="shared" si="2"/>
        <v>#REF!</v>
      </c>
    </row>
    <row r="9" spans="1:31">
      <c r="A9" s="5" t="str">
        <f>P2_IndicatorData!A6</f>
        <v>Argentina</v>
      </c>
      <c r="B9" s="2" t="s">
        <v>82</v>
      </c>
      <c r="C9" s="15">
        <f>IF(P2_IndicatorData!C6="No data",1,0)</f>
        <v>0</v>
      </c>
      <c r="D9" s="15">
        <f>IF(P2_IndicatorData!D6="No data",1,0)</f>
        <v>0</v>
      </c>
      <c r="E9" s="15">
        <f>IF(P2_IndicatorData!E6="No data",1,0)</f>
        <v>0</v>
      </c>
      <c r="F9" s="15">
        <f>IF(P2_IndicatorData!F6="No data",1,0)</f>
        <v>0</v>
      </c>
      <c r="G9" s="15">
        <f>IF(P2_IndicatorData!G6="No data",1,0)</f>
        <v>0</v>
      </c>
      <c r="H9" s="15">
        <f>IF(P2_IndicatorData!H6="No data",1,0)</f>
        <v>0</v>
      </c>
      <c r="I9" s="15">
        <f>IF(P2_IndicatorData!I6="No data",1,0)</f>
        <v>0</v>
      </c>
      <c r="J9" s="15">
        <f>IF(P2_IndicatorData!J6="No data",1,0)</f>
        <v>0</v>
      </c>
      <c r="K9" s="15">
        <f>IF(P2_IndicatorData!K6="No data",1,0)</f>
        <v>0</v>
      </c>
      <c r="L9" s="15">
        <f>IF(P2_IndicatorData!L6="No data",1,0)</f>
        <v>0</v>
      </c>
      <c r="M9" s="15">
        <f>IF(P2_IndicatorData!M6="No data",1,0)</f>
        <v>0</v>
      </c>
      <c r="N9" s="15">
        <f>IF(P2_IndicatorData!N6="No data",1,0)</f>
        <v>0</v>
      </c>
      <c r="O9" s="15">
        <f>IF(P2_IndicatorData!O6="No data",1,0)</f>
        <v>0</v>
      </c>
      <c r="P9" s="15">
        <f>IF(P2_IndicatorData!P6="No data",1,0)</f>
        <v>0</v>
      </c>
      <c r="Q9" s="15">
        <f>IF(P2_IndicatorData!Q6="No data",1,0)</f>
        <v>0</v>
      </c>
      <c r="R9" s="15">
        <f>IF(P2_IndicatorData!R6="No data",1,0)</f>
        <v>0</v>
      </c>
      <c r="S9" s="15">
        <f>IF(P2_IndicatorData!S6="No data",1,0)</f>
        <v>0</v>
      </c>
      <c r="T9" s="15">
        <f>IF(P2_IndicatorData!T6="No data",1,0)</f>
        <v>0</v>
      </c>
      <c r="U9" s="15">
        <f>IF(P2_IndicatorData!U6="No data",1,0)</f>
        <v>0</v>
      </c>
      <c r="V9" s="15">
        <f>IF(P2_IndicatorData!V6="No data",1,0)</f>
        <v>0</v>
      </c>
      <c r="W9" s="15">
        <f>IF(P2_IndicatorData!W6="No data",1,0)</f>
        <v>0</v>
      </c>
      <c r="X9" s="172">
        <f t="shared" si="0"/>
        <v>0</v>
      </c>
      <c r="Y9" s="15">
        <f>IF(P2_IndicatorData!Y6="No data",1,0)</f>
        <v>1</v>
      </c>
      <c r="Z9" s="15">
        <f>IF(P2_IndicatorData!Z6="No data",1,0)</f>
        <v>0</v>
      </c>
      <c r="AA9" s="15">
        <f>IF(P2_IndicatorData!AA6="No data",1,0)</f>
        <v>0</v>
      </c>
      <c r="AB9" s="15">
        <f>IF(P2_IndicatorData!AB6="No data",1,0)</f>
        <v>0</v>
      </c>
      <c r="AC9" s="15">
        <f>IF(P2_IndicatorData!AC6="No data",1,0)</f>
        <v>0</v>
      </c>
      <c r="AD9" s="18">
        <f t="shared" si="1"/>
        <v>1</v>
      </c>
      <c r="AE9" s="173">
        <f t="shared" si="2"/>
        <v>4.3478260869565216E-2</v>
      </c>
    </row>
    <row r="10" spans="1:31">
      <c r="A10" s="5" t="str">
        <f>P2_IndicatorData!A7</f>
        <v>Armenia</v>
      </c>
      <c r="B10" s="2" t="s">
        <v>85</v>
      </c>
      <c r="C10" s="15">
        <f>IF(P2_IndicatorData!C7="No data",1,0)</f>
        <v>0</v>
      </c>
      <c r="D10" s="15">
        <f>IF(P2_IndicatorData!D7="No data",1,0)</f>
        <v>0</v>
      </c>
      <c r="E10" s="15">
        <f>IF(P2_IndicatorData!E7="No data",1,0)</f>
        <v>0</v>
      </c>
      <c r="F10" s="15">
        <f>IF(P2_IndicatorData!F7="No data",1,0)</f>
        <v>0</v>
      </c>
      <c r="G10" s="15">
        <f>IF(P2_IndicatorData!G7="No data",1,0)</f>
        <v>0</v>
      </c>
      <c r="H10" s="15">
        <f>IF(P2_IndicatorData!H7="No data",1,0)</f>
        <v>0</v>
      </c>
      <c r="I10" s="15">
        <f>IF(P2_IndicatorData!I7="No data",1,0)</f>
        <v>0</v>
      </c>
      <c r="J10" s="15">
        <f>IF(P2_IndicatorData!J7="No data",1,0)</f>
        <v>0</v>
      </c>
      <c r="K10" s="15">
        <f>IF(P2_IndicatorData!K7="No data",1,0)</f>
        <v>0</v>
      </c>
      <c r="L10" s="15">
        <f>IF(P2_IndicatorData!L7="No data",1,0)</f>
        <v>0</v>
      </c>
      <c r="M10" s="15">
        <f>IF(P2_IndicatorData!M7="No data",1,0)</f>
        <v>0</v>
      </c>
      <c r="N10" s="15">
        <f>IF(P2_IndicatorData!N7="No data",1,0)</f>
        <v>0</v>
      </c>
      <c r="O10" s="15">
        <f>IF(P2_IndicatorData!O7="No data",1,0)</f>
        <v>0</v>
      </c>
      <c r="P10" s="15">
        <f>IF(P2_IndicatorData!P7="No data",1,0)</f>
        <v>0</v>
      </c>
      <c r="Q10" s="15">
        <f>IF(P2_IndicatorData!Q7="No data",1,0)</f>
        <v>0</v>
      </c>
      <c r="R10" s="15">
        <f>IF(P2_IndicatorData!R7="No data",1,0)</f>
        <v>0</v>
      </c>
      <c r="S10" s="15">
        <f>IF(P2_IndicatorData!S7="No data",1,0)</f>
        <v>0</v>
      </c>
      <c r="T10" s="15">
        <f>IF(P2_IndicatorData!T7="No data",1,0)</f>
        <v>0</v>
      </c>
      <c r="U10" s="15">
        <f>IF(P2_IndicatorData!U7="No data",1,0)</f>
        <v>0</v>
      </c>
      <c r="V10" s="15">
        <f>IF(P2_IndicatorData!V7="No data",1,0)</f>
        <v>0</v>
      </c>
      <c r="W10" s="15">
        <f>IF(P2_IndicatorData!W7="No data",1,0)</f>
        <v>0</v>
      </c>
      <c r="X10" s="172">
        <f t="shared" si="0"/>
        <v>0</v>
      </c>
      <c r="Y10" s="15">
        <f>IF(P2_IndicatorData!Y7="No data",1,0)</f>
        <v>0</v>
      </c>
      <c r="Z10" s="15">
        <f>IF(P2_IndicatorData!Z7="No data",1,0)</f>
        <v>0</v>
      </c>
      <c r="AA10" s="15">
        <f>IF(P2_IndicatorData!AA7="No data",1,0)</f>
        <v>0</v>
      </c>
      <c r="AB10" s="15">
        <f>IF(P2_IndicatorData!AB7="No data",1,0)</f>
        <v>0</v>
      </c>
      <c r="AC10" s="15">
        <f>IF(P2_IndicatorData!AC7="No data",1,0)</f>
        <v>0</v>
      </c>
      <c r="AD10" s="18">
        <f t="shared" si="1"/>
        <v>0</v>
      </c>
      <c r="AE10" s="173">
        <f t="shared" si="2"/>
        <v>0</v>
      </c>
    </row>
    <row r="11" spans="1:31">
      <c r="A11" s="5" t="str">
        <f>P2_IndicatorData!A8</f>
        <v>Australia</v>
      </c>
      <c r="B11" s="2" t="s">
        <v>89</v>
      </c>
      <c r="C11" s="15">
        <f>IF(P2_IndicatorData!C8="No data",1,0)</f>
        <v>0</v>
      </c>
      <c r="D11" s="15">
        <f>IF(P2_IndicatorData!D8="No data",1,0)</f>
        <v>0</v>
      </c>
      <c r="E11" s="15">
        <f>IF(P2_IndicatorData!E8="No data",1,0)</f>
        <v>0</v>
      </c>
      <c r="F11" s="15">
        <f>IF(P2_IndicatorData!F8="No data",1,0)</f>
        <v>0</v>
      </c>
      <c r="G11" s="15">
        <f>IF(P2_IndicatorData!G8="No data",1,0)</f>
        <v>0</v>
      </c>
      <c r="H11" s="15">
        <f>IF(P2_IndicatorData!H8="No data",1,0)</f>
        <v>0</v>
      </c>
      <c r="I11" s="15">
        <f>IF(P2_IndicatorData!I8="No data",1,0)</f>
        <v>0</v>
      </c>
      <c r="J11" s="15">
        <f>IF(P2_IndicatorData!J8="No data",1,0)</f>
        <v>0</v>
      </c>
      <c r="K11" s="15">
        <f>IF(P2_IndicatorData!K8="No data",1,0)</f>
        <v>0</v>
      </c>
      <c r="L11" s="15">
        <f>IF(P2_IndicatorData!L8="No data",1,0)</f>
        <v>0</v>
      </c>
      <c r="M11" s="15">
        <f>IF(P2_IndicatorData!M8="No data",1,0)</f>
        <v>0</v>
      </c>
      <c r="N11" s="15">
        <f>IF(P2_IndicatorData!N8="No data",1,0)</f>
        <v>1</v>
      </c>
      <c r="O11" s="15">
        <f>IF(P2_IndicatorData!O8="No data",1,0)</f>
        <v>0</v>
      </c>
      <c r="P11" s="15">
        <f>IF(P2_IndicatorData!P8="No data",1,0)</f>
        <v>0</v>
      </c>
      <c r="Q11" s="15">
        <f>IF(P2_IndicatorData!Q8="No data",1,0)</f>
        <v>1</v>
      </c>
      <c r="R11" s="15">
        <f>IF(P2_IndicatorData!R8="No data",1,0)</f>
        <v>0</v>
      </c>
      <c r="S11" s="15">
        <f>IF(P2_IndicatorData!S8="No data",1,0)</f>
        <v>0</v>
      </c>
      <c r="T11" s="15">
        <f>IF(P2_IndicatorData!T8="No data",1,0)</f>
        <v>0</v>
      </c>
      <c r="U11" s="15">
        <f>IF(P2_IndicatorData!U8="No data",1,0)</f>
        <v>0</v>
      </c>
      <c r="V11" s="15">
        <f>IF(P2_IndicatorData!V8="No data",1,0)</f>
        <v>0</v>
      </c>
      <c r="W11" s="15">
        <f>IF(P2_IndicatorData!W8="No data",1,0)</f>
        <v>0</v>
      </c>
      <c r="X11" s="172">
        <f t="shared" si="0"/>
        <v>0</v>
      </c>
      <c r="Y11" s="15">
        <f>IF(P2_IndicatorData!Y8="No data",1,0)</f>
        <v>1</v>
      </c>
      <c r="Z11" s="15">
        <f>IF(P2_IndicatorData!Z8="No data",1,0)</f>
        <v>1</v>
      </c>
      <c r="AA11" s="15">
        <f>IF(P2_IndicatorData!AA8="No data",1,0)</f>
        <v>0</v>
      </c>
      <c r="AB11" s="15">
        <f>IF(P2_IndicatorData!AB8="No data",1,0)</f>
        <v>0</v>
      </c>
      <c r="AC11" s="15">
        <f>IF(P2_IndicatorData!AC8="No data",1,0)</f>
        <v>0</v>
      </c>
      <c r="AD11" s="18">
        <f t="shared" si="1"/>
        <v>4</v>
      </c>
      <c r="AE11" s="173">
        <f t="shared" si="2"/>
        <v>0.17391304347826086</v>
      </c>
    </row>
    <row r="12" spans="1:31">
      <c r="A12" s="5" t="str">
        <f>P2_IndicatorData!A9</f>
        <v>Austria</v>
      </c>
      <c r="B12" s="2" t="s">
        <v>92</v>
      </c>
      <c r="C12" s="15">
        <f>IF(P2_IndicatorData!C9="No data",1,0)</f>
        <v>0</v>
      </c>
      <c r="D12" s="15">
        <f>IF(P2_IndicatorData!D9="No data",1,0)</f>
        <v>0</v>
      </c>
      <c r="E12" s="15">
        <f>IF(P2_IndicatorData!E9="No data",1,0)</f>
        <v>0</v>
      </c>
      <c r="F12" s="15">
        <f>IF(P2_IndicatorData!F9="No data",1,0)</f>
        <v>0</v>
      </c>
      <c r="G12" s="15">
        <f>IF(P2_IndicatorData!G9="No data",1,0)</f>
        <v>1</v>
      </c>
      <c r="H12" s="15">
        <f>IF(P2_IndicatorData!H9="No data",1,0)</f>
        <v>0</v>
      </c>
      <c r="I12" s="15">
        <f>IF(P2_IndicatorData!I9="No data",1,0)</f>
        <v>1</v>
      </c>
      <c r="J12" s="15">
        <f>IF(P2_IndicatorData!J9="No data",1,0)</f>
        <v>0</v>
      </c>
      <c r="K12" s="15">
        <f>IF(P2_IndicatorData!K9="No data",1,0)</f>
        <v>0</v>
      </c>
      <c r="L12" s="15">
        <f>IF(P2_IndicatorData!L9="No data",1,0)</f>
        <v>0</v>
      </c>
      <c r="M12" s="15">
        <f>IF(P2_IndicatorData!M9="No data",1,0)</f>
        <v>0</v>
      </c>
      <c r="N12" s="15">
        <f>IF(P2_IndicatorData!N9="No data",1,0)</f>
        <v>1</v>
      </c>
      <c r="O12" s="15">
        <f>IF(P2_IndicatorData!O9="No data",1,0)</f>
        <v>0</v>
      </c>
      <c r="P12" s="15">
        <f>IF(P2_IndicatorData!P9="No data",1,0)</f>
        <v>0</v>
      </c>
      <c r="Q12" s="15">
        <f>IF(P2_IndicatorData!Q9="No data",1,0)</f>
        <v>1</v>
      </c>
      <c r="R12" s="15">
        <f>IF(P2_IndicatorData!R9="No data",1,0)</f>
        <v>0</v>
      </c>
      <c r="S12" s="15">
        <f>IF(P2_IndicatorData!S9="No data",1,0)</f>
        <v>0</v>
      </c>
      <c r="T12" s="15">
        <f>IF(P2_IndicatorData!T9="No data",1,0)</f>
        <v>0</v>
      </c>
      <c r="U12" s="15">
        <f>IF(P2_IndicatorData!U9="No data",1,0)</f>
        <v>0</v>
      </c>
      <c r="V12" s="15">
        <f>IF(P2_IndicatorData!V9="No data",1,0)</f>
        <v>0</v>
      </c>
      <c r="W12" s="15">
        <f>IF(P2_IndicatorData!W9="No data",1,0)</f>
        <v>0</v>
      </c>
      <c r="X12" s="172">
        <f t="shared" si="0"/>
        <v>0</v>
      </c>
      <c r="Y12" s="15">
        <f>IF(P2_IndicatorData!Y9="No data",1,0)</f>
        <v>1</v>
      </c>
      <c r="Z12" s="15">
        <f>IF(P2_IndicatorData!Z9="No data",1,0)</f>
        <v>0</v>
      </c>
      <c r="AA12" s="15">
        <f>IF(P2_IndicatorData!AA9="No data",1,0)</f>
        <v>0</v>
      </c>
      <c r="AB12" s="15">
        <f>IF(P2_IndicatorData!AB9="No data",1,0)</f>
        <v>0</v>
      </c>
      <c r="AC12" s="15">
        <f>IF(P2_IndicatorData!AC9="No data",1,0)</f>
        <v>0</v>
      </c>
      <c r="AD12" s="18">
        <f t="shared" si="1"/>
        <v>5</v>
      </c>
      <c r="AE12" s="173">
        <f t="shared" si="2"/>
        <v>0.21739130434782608</v>
      </c>
    </row>
    <row r="13" spans="1:31">
      <c r="A13" s="5" t="str">
        <f>P2_IndicatorData!A10</f>
        <v>Azerbaijan</v>
      </c>
      <c r="B13" s="2" t="s">
        <v>94</v>
      </c>
      <c r="C13" s="15">
        <f>IF(P2_IndicatorData!C10="No data",1,0)</f>
        <v>0</v>
      </c>
      <c r="D13" s="15">
        <f>IF(P2_IndicatorData!D10="No data",1,0)</f>
        <v>0</v>
      </c>
      <c r="E13" s="15">
        <f>IF(P2_IndicatorData!E10="No data",1,0)</f>
        <v>0</v>
      </c>
      <c r="F13" s="15">
        <f>IF(P2_IndicatorData!F10="No data",1,0)</f>
        <v>0</v>
      </c>
      <c r="G13" s="15">
        <f>IF(P2_IndicatorData!G10="No data",1,0)</f>
        <v>0</v>
      </c>
      <c r="H13" s="15">
        <f>IF(P2_IndicatorData!H10="No data",1,0)</f>
        <v>0</v>
      </c>
      <c r="I13" s="15">
        <f>IF(P2_IndicatorData!I10="No data",1,0)</f>
        <v>0</v>
      </c>
      <c r="J13" s="15">
        <f>IF(P2_IndicatorData!J10="No data",1,0)</f>
        <v>0</v>
      </c>
      <c r="K13" s="15">
        <f>IF(P2_IndicatorData!K10="No data",1,0)</f>
        <v>0</v>
      </c>
      <c r="L13" s="15">
        <f>IF(P2_IndicatorData!L10="No data",1,0)</f>
        <v>0</v>
      </c>
      <c r="M13" s="15">
        <f>IF(P2_IndicatorData!M10="No data",1,0)</f>
        <v>0</v>
      </c>
      <c r="N13" s="15">
        <f>IF(P2_IndicatorData!N10="No data",1,0)</f>
        <v>0</v>
      </c>
      <c r="O13" s="15">
        <f>IF(P2_IndicatorData!O10="No data",1,0)</f>
        <v>0</v>
      </c>
      <c r="P13" s="15">
        <f>IF(P2_IndicatorData!P10="No data",1,0)</f>
        <v>0</v>
      </c>
      <c r="Q13" s="15">
        <f>IF(P2_IndicatorData!Q10="No data",1,0)</f>
        <v>0</v>
      </c>
      <c r="R13" s="15">
        <f>IF(P2_IndicatorData!R10="No data",1,0)</f>
        <v>0</v>
      </c>
      <c r="S13" s="15">
        <f>IF(P2_IndicatorData!S10="No data",1,0)</f>
        <v>0</v>
      </c>
      <c r="T13" s="15">
        <f>IF(P2_IndicatorData!T10="No data",1,0)</f>
        <v>0</v>
      </c>
      <c r="U13" s="15">
        <f>IF(P2_IndicatorData!U10="No data",1,0)</f>
        <v>0</v>
      </c>
      <c r="V13" s="15">
        <f>IF(P2_IndicatorData!V10="No data",1,0)</f>
        <v>0</v>
      </c>
      <c r="W13" s="15">
        <f>IF(P2_IndicatorData!W10="No data",1,0)</f>
        <v>0</v>
      </c>
      <c r="X13" s="172">
        <f t="shared" si="0"/>
        <v>0</v>
      </c>
      <c r="Y13" s="15">
        <f>IF(P2_IndicatorData!Y10="No data",1,0)</f>
        <v>0</v>
      </c>
      <c r="Z13" s="15">
        <f>IF(P2_IndicatorData!Z10="No data",1,0)</f>
        <v>1</v>
      </c>
      <c r="AA13" s="15">
        <f>IF(P2_IndicatorData!AA10="No data",1,0)</f>
        <v>1</v>
      </c>
      <c r="AB13" s="15">
        <f>IF(P2_IndicatorData!AB10="No data",1,0)</f>
        <v>0</v>
      </c>
      <c r="AC13" s="15">
        <f>IF(P2_IndicatorData!AC10="No data",1,0)</f>
        <v>0</v>
      </c>
      <c r="AD13" s="18">
        <f t="shared" si="1"/>
        <v>2</v>
      </c>
      <c r="AE13" s="173">
        <f t="shared" si="2"/>
        <v>8.6956521739130432E-2</v>
      </c>
    </row>
    <row r="14" spans="1:31">
      <c r="A14" s="5" t="e">
        <f>P2_IndicatorData!#REF!</f>
        <v>#REF!</v>
      </c>
      <c r="B14" s="2" t="s">
        <v>1037</v>
      </c>
      <c r="C14" s="15" t="e">
        <f>IF(P2_IndicatorData!#REF!="No data",1,0)</f>
        <v>#REF!</v>
      </c>
      <c r="D14" s="15" t="e">
        <f>IF(P2_IndicatorData!#REF!="No data",1,0)</f>
        <v>#REF!</v>
      </c>
      <c r="E14" s="15" t="e">
        <f>IF(P2_IndicatorData!#REF!="No data",1,0)</f>
        <v>#REF!</v>
      </c>
      <c r="F14" s="15" t="e">
        <f>IF(P2_IndicatorData!#REF!="No data",1,0)</f>
        <v>#REF!</v>
      </c>
      <c r="G14" s="15" t="e">
        <f>IF(P2_IndicatorData!#REF!="No data",1,0)</f>
        <v>#REF!</v>
      </c>
      <c r="H14" s="15" t="e">
        <f>IF(P2_IndicatorData!#REF!="No data",1,0)</f>
        <v>#REF!</v>
      </c>
      <c r="I14" s="15" t="e">
        <f>IF(P2_IndicatorData!#REF!="No data",1,0)</f>
        <v>#REF!</v>
      </c>
      <c r="J14" s="15" t="e">
        <f>IF(P2_IndicatorData!#REF!="No data",1,0)</f>
        <v>#REF!</v>
      </c>
      <c r="K14" s="15" t="e">
        <f>IF(P2_IndicatorData!#REF!="No data",1,0)</f>
        <v>#REF!</v>
      </c>
      <c r="L14" s="15" t="e">
        <f>IF(P2_IndicatorData!#REF!="No data",1,0)</f>
        <v>#REF!</v>
      </c>
      <c r="M14" s="15" t="e">
        <f>IF(P2_IndicatorData!#REF!="No data",1,0)</f>
        <v>#REF!</v>
      </c>
      <c r="N14" s="15" t="e">
        <f>IF(P2_IndicatorData!#REF!="No data",1,0)</f>
        <v>#REF!</v>
      </c>
      <c r="O14" s="15" t="e">
        <f>IF(P2_IndicatorData!#REF!="No data",1,0)</f>
        <v>#REF!</v>
      </c>
      <c r="P14" s="15" t="e">
        <f>IF(P2_IndicatorData!#REF!="No data",1,0)</f>
        <v>#REF!</v>
      </c>
      <c r="Q14" s="15" t="e">
        <f>IF(P2_IndicatorData!#REF!="No data",1,0)</f>
        <v>#REF!</v>
      </c>
      <c r="R14" s="15" t="e">
        <f>IF(P2_IndicatorData!#REF!="No data",1,0)</f>
        <v>#REF!</v>
      </c>
      <c r="S14" s="15" t="e">
        <f>IF(P2_IndicatorData!#REF!="No data",1,0)</f>
        <v>#REF!</v>
      </c>
      <c r="T14" s="15" t="e">
        <f>IF(P2_IndicatorData!#REF!="No data",1,0)</f>
        <v>#REF!</v>
      </c>
      <c r="U14" s="15" t="e">
        <f>IF(P2_IndicatorData!#REF!="No data",1,0)</f>
        <v>#REF!</v>
      </c>
      <c r="V14" s="15" t="e">
        <f>IF(P2_IndicatorData!#REF!="No data",1,0)</f>
        <v>#REF!</v>
      </c>
      <c r="W14" s="15" t="e">
        <f>IF(P2_IndicatorData!#REF!="No data",1,0)</f>
        <v>#REF!</v>
      </c>
      <c r="X14" s="172">
        <f t="shared" si="0"/>
        <v>0</v>
      </c>
      <c r="Y14" s="15" t="e">
        <f>IF(P2_IndicatorData!#REF!="No data",1,0)</f>
        <v>#REF!</v>
      </c>
      <c r="Z14" s="15" t="e">
        <f>IF(P2_IndicatorData!#REF!="No data",1,0)</f>
        <v>#REF!</v>
      </c>
      <c r="AA14" s="15" t="e">
        <f>IF(P2_IndicatorData!#REF!="No data",1,0)</f>
        <v>#REF!</v>
      </c>
      <c r="AB14" s="15" t="e">
        <f>IF(P2_IndicatorData!#REF!="No data",1,0)</f>
        <v>#REF!</v>
      </c>
      <c r="AC14" s="15" t="e">
        <f>IF(P2_IndicatorData!#REF!="No data",1,0)</f>
        <v>#REF!</v>
      </c>
      <c r="AD14" s="18" t="e">
        <f t="shared" si="1"/>
        <v>#REF!</v>
      </c>
      <c r="AE14" s="173" t="e">
        <f t="shared" si="2"/>
        <v>#REF!</v>
      </c>
    </row>
    <row r="15" spans="1:31">
      <c r="A15" s="5" t="str">
        <f>P2_IndicatorData!A11</f>
        <v>Bahrain</v>
      </c>
      <c r="B15" s="2" t="s">
        <v>96</v>
      </c>
      <c r="C15" s="15">
        <f>IF(P2_IndicatorData!C11="No data",1,0)</f>
        <v>0</v>
      </c>
      <c r="D15" s="15">
        <f>IF(P2_IndicatorData!D11="No data",1,0)</f>
        <v>0</v>
      </c>
      <c r="E15" s="15">
        <f>IF(P2_IndicatorData!E11="No data",1,0)</f>
        <v>0</v>
      </c>
      <c r="F15" s="15">
        <f>IF(P2_IndicatorData!F11="No data",1,0)</f>
        <v>0</v>
      </c>
      <c r="G15" s="15">
        <f>IF(P2_IndicatorData!G11="No data",1,0)</f>
        <v>0</v>
      </c>
      <c r="H15" s="15">
        <f>IF(P2_IndicatorData!H11="No data",1,0)</f>
        <v>0</v>
      </c>
      <c r="I15" s="15">
        <f>IF(P2_IndicatorData!I11="No data",1,0)</f>
        <v>0</v>
      </c>
      <c r="J15" s="15">
        <f>IF(P2_IndicatorData!J11="No data",1,0)</f>
        <v>0</v>
      </c>
      <c r="K15" s="15">
        <f>IF(P2_IndicatorData!K11="No data",1,0)</f>
        <v>0</v>
      </c>
      <c r="L15" s="15">
        <f>IF(P2_IndicatorData!L11="No data",1,0)</f>
        <v>0</v>
      </c>
      <c r="M15" s="15">
        <f>IF(P2_IndicatorData!M11="No data",1,0)</f>
        <v>0</v>
      </c>
      <c r="N15" s="15">
        <f>IF(P2_IndicatorData!N11="No data",1,0)</f>
        <v>0</v>
      </c>
      <c r="O15" s="15">
        <f>IF(P2_IndicatorData!O11="No data",1,0)</f>
        <v>0</v>
      </c>
      <c r="P15" s="15">
        <f>IF(P2_IndicatorData!P11="No data",1,0)</f>
        <v>1</v>
      </c>
      <c r="Q15" s="15">
        <f>IF(P2_IndicatorData!Q11="No data",1,0)</f>
        <v>1</v>
      </c>
      <c r="R15" s="15">
        <f>IF(P2_IndicatorData!R11="No data",1,0)</f>
        <v>0</v>
      </c>
      <c r="S15" s="15">
        <f>IF(P2_IndicatorData!S11="No data",1,0)</f>
        <v>0</v>
      </c>
      <c r="T15" s="15">
        <f>IF(P2_IndicatorData!T11="No data",1,0)</f>
        <v>0</v>
      </c>
      <c r="U15" s="15">
        <f>IF(P2_IndicatorData!U11="No data",1,0)</f>
        <v>0</v>
      </c>
      <c r="V15" s="15">
        <f>IF(P2_IndicatorData!V11="No data",1,0)</f>
        <v>0</v>
      </c>
      <c r="W15" s="15">
        <f>IF(P2_IndicatorData!W11="No data",1,0)</f>
        <v>0</v>
      </c>
      <c r="X15" s="172">
        <f t="shared" si="0"/>
        <v>0</v>
      </c>
      <c r="Y15" s="15">
        <f>IF(P2_IndicatorData!Y11="No data",1,0)</f>
        <v>1</v>
      </c>
      <c r="Z15" s="15">
        <f>IF(P2_IndicatorData!Z11="No data",1,0)</f>
        <v>1</v>
      </c>
      <c r="AA15" s="15">
        <f>IF(P2_IndicatorData!AA11="No data",1,0)</f>
        <v>1</v>
      </c>
      <c r="AB15" s="15">
        <f>IF(P2_IndicatorData!AB11="No data",1,0)</f>
        <v>0</v>
      </c>
      <c r="AC15" s="15">
        <f>IF(P2_IndicatorData!AC11="No data",1,0)</f>
        <v>0</v>
      </c>
      <c r="AD15" s="18">
        <f t="shared" si="1"/>
        <v>5</v>
      </c>
      <c r="AE15" s="173">
        <f t="shared" si="2"/>
        <v>0.21739130434782608</v>
      </c>
    </row>
    <row r="16" spans="1:31">
      <c r="A16" s="5" t="str">
        <f>P2_IndicatorData!A12</f>
        <v>Bangladesh</v>
      </c>
      <c r="B16" s="2" t="s">
        <v>98</v>
      </c>
      <c r="C16" s="15">
        <f>IF(P2_IndicatorData!C12="No data",1,0)</f>
        <v>0</v>
      </c>
      <c r="D16" s="15">
        <f>IF(P2_IndicatorData!D12="No data",1,0)</f>
        <v>0</v>
      </c>
      <c r="E16" s="15">
        <f>IF(P2_IndicatorData!E12="No data",1,0)</f>
        <v>0</v>
      </c>
      <c r="F16" s="15">
        <f>IF(P2_IndicatorData!F12="No data",1,0)</f>
        <v>0</v>
      </c>
      <c r="G16" s="15">
        <f>IF(P2_IndicatorData!G12="No data",1,0)</f>
        <v>0</v>
      </c>
      <c r="H16" s="15">
        <f>IF(P2_IndicatorData!H12="No data",1,0)</f>
        <v>0</v>
      </c>
      <c r="I16" s="15">
        <f>IF(P2_IndicatorData!I12="No data",1,0)</f>
        <v>0</v>
      </c>
      <c r="J16" s="15">
        <f>IF(P2_IndicatorData!J12="No data",1,0)</f>
        <v>0</v>
      </c>
      <c r="K16" s="15">
        <f>IF(P2_IndicatorData!K12="No data",1,0)</f>
        <v>0</v>
      </c>
      <c r="L16" s="15">
        <f>IF(P2_IndicatorData!L12="No data",1,0)</f>
        <v>1</v>
      </c>
      <c r="M16" s="15">
        <f>IF(P2_IndicatorData!M12="No data",1,0)</f>
        <v>1</v>
      </c>
      <c r="N16" s="15">
        <f>IF(P2_IndicatorData!N12="No data",1,0)</f>
        <v>0</v>
      </c>
      <c r="O16" s="15">
        <f>IF(P2_IndicatorData!O12="No data",1,0)</f>
        <v>0</v>
      </c>
      <c r="P16" s="15">
        <f>IF(P2_IndicatorData!P12="No data",1,0)</f>
        <v>0</v>
      </c>
      <c r="Q16" s="15">
        <f>IF(P2_IndicatorData!Q12="No data",1,0)</f>
        <v>0</v>
      </c>
      <c r="R16" s="15">
        <f>IF(P2_IndicatorData!R12="No data",1,0)</f>
        <v>0</v>
      </c>
      <c r="S16" s="15">
        <f>IF(P2_IndicatorData!S12="No data",1,0)</f>
        <v>0</v>
      </c>
      <c r="T16" s="15">
        <f>IF(P2_IndicatorData!T12="No data",1,0)</f>
        <v>0</v>
      </c>
      <c r="U16" s="15">
        <f>IF(P2_IndicatorData!U12="No data",1,0)</f>
        <v>0</v>
      </c>
      <c r="V16" s="15">
        <f>IF(P2_IndicatorData!V12="No data",1,0)</f>
        <v>0</v>
      </c>
      <c r="W16" s="15">
        <f>IF(P2_IndicatorData!W12="No data",1,0)</f>
        <v>0</v>
      </c>
      <c r="X16" s="172">
        <f t="shared" si="0"/>
        <v>0</v>
      </c>
      <c r="Y16" s="15">
        <f>IF(P2_IndicatorData!Y12="No data",1,0)</f>
        <v>0</v>
      </c>
      <c r="Z16" s="15">
        <f>IF(P2_IndicatorData!Z12="No data",1,0)</f>
        <v>0</v>
      </c>
      <c r="AA16" s="15">
        <f>IF(P2_IndicatorData!AA12="No data",1,0)</f>
        <v>0</v>
      </c>
      <c r="AB16" s="15">
        <f>IF(P2_IndicatorData!AB12="No data",1,0)</f>
        <v>0</v>
      </c>
      <c r="AC16" s="15">
        <f>IF(P2_IndicatorData!AC12="No data",1,0)</f>
        <v>0</v>
      </c>
      <c r="AD16" s="18">
        <f t="shared" si="1"/>
        <v>2</v>
      </c>
      <c r="AE16" s="173">
        <f t="shared" si="2"/>
        <v>8.6956521739130432E-2</v>
      </c>
    </row>
    <row r="17" spans="1:31">
      <c r="A17" s="5" t="e">
        <f>P2_IndicatorData!#REF!</f>
        <v>#REF!</v>
      </c>
      <c r="B17" s="2" t="s">
        <v>1038</v>
      </c>
      <c r="C17" s="15" t="e">
        <f>IF(P2_IndicatorData!#REF!="No data",1,0)</f>
        <v>#REF!</v>
      </c>
      <c r="D17" s="15" t="e">
        <f>IF(P2_IndicatorData!#REF!="No data",1,0)</f>
        <v>#REF!</v>
      </c>
      <c r="E17" s="15" t="e">
        <f>IF(P2_IndicatorData!#REF!="No data",1,0)</f>
        <v>#REF!</v>
      </c>
      <c r="F17" s="15" t="e">
        <f>IF(P2_IndicatorData!#REF!="No data",1,0)</f>
        <v>#REF!</v>
      </c>
      <c r="G17" s="15" t="e">
        <f>IF(P2_IndicatorData!#REF!="No data",1,0)</f>
        <v>#REF!</v>
      </c>
      <c r="H17" s="15" t="e">
        <f>IF(P2_IndicatorData!#REF!="No data",1,0)</f>
        <v>#REF!</v>
      </c>
      <c r="I17" s="15" t="e">
        <f>IF(P2_IndicatorData!#REF!="No data",1,0)</f>
        <v>#REF!</v>
      </c>
      <c r="J17" s="15" t="e">
        <f>IF(P2_IndicatorData!#REF!="No data",1,0)</f>
        <v>#REF!</v>
      </c>
      <c r="K17" s="15" t="e">
        <f>IF(P2_IndicatorData!#REF!="No data",1,0)</f>
        <v>#REF!</v>
      </c>
      <c r="L17" s="15" t="e">
        <f>IF(P2_IndicatorData!#REF!="No data",1,0)</f>
        <v>#REF!</v>
      </c>
      <c r="M17" s="15" t="e">
        <f>IF(P2_IndicatorData!#REF!="No data",1,0)</f>
        <v>#REF!</v>
      </c>
      <c r="N17" s="15" t="e">
        <f>IF(P2_IndicatorData!#REF!="No data",1,0)</f>
        <v>#REF!</v>
      </c>
      <c r="O17" s="15" t="e">
        <f>IF(P2_IndicatorData!#REF!="No data",1,0)</f>
        <v>#REF!</v>
      </c>
      <c r="P17" s="15" t="e">
        <f>IF(P2_IndicatorData!#REF!="No data",1,0)</f>
        <v>#REF!</v>
      </c>
      <c r="Q17" s="15" t="e">
        <f>IF(P2_IndicatorData!#REF!="No data",1,0)</f>
        <v>#REF!</v>
      </c>
      <c r="R17" s="15" t="e">
        <f>IF(P2_IndicatorData!#REF!="No data",1,0)</f>
        <v>#REF!</v>
      </c>
      <c r="S17" s="15" t="e">
        <f>IF(P2_IndicatorData!#REF!="No data",1,0)</f>
        <v>#REF!</v>
      </c>
      <c r="T17" s="15" t="e">
        <f>IF(P2_IndicatorData!#REF!="No data",1,0)</f>
        <v>#REF!</v>
      </c>
      <c r="U17" s="15" t="e">
        <f>IF(P2_IndicatorData!#REF!="No data",1,0)</f>
        <v>#REF!</v>
      </c>
      <c r="V17" s="15" t="e">
        <f>IF(P2_IndicatorData!#REF!="No data",1,0)</f>
        <v>#REF!</v>
      </c>
      <c r="W17" s="15" t="e">
        <f>IF(P2_IndicatorData!#REF!="No data",1,0)</f>
        <v>#REF!</v>
      </c>
      <c r="X17" s="172">
        <f t="shared" si="0"/>
        <v>0</v>
      </c>
      <c r="Y17" s="15" t="e">
        <f>IF(P2_IndicatorData!#REF!="No data",1,0)</f>
        <v>#REF!</v>
      </c>
      <c r="Z17" s="15" t="e">
        <f>IF(P2_IndicatorData!#REF!="No data",1,0)</f>
        <v>#REF!</v>
      </c>
      <c r="AA17" s="15" t="e">
        <f>IF(P2_IndicatorData!#REF!="No data",1,0)</f>
        <v>#REF!</v>
      </c>
      <c r="AB17" s="15" t="e">
        <f>IF(P2_IndicatorData!#REF!="No data",1,0)</f>
        <v>#REF!</v>
      </c>
      <c r="AC17" s="15" t="e">
        <f>IF(P2_IndicatorData!#REF!="No data",1,0)</f>
        <v>#REF!</v>
      </c>
      <c r="AD17" s="18" t="e">
        <f t="shared" si="1"/>
        <v>#REF!</v>
      </c>
      <c r="AE17" s="173" t="e">
        <f t="shared" si="2"/>
        <v>#REF!</v>
      </c>
    </row>
    <row r="18" spans="1:31">
      <c r="A18" s="5" t="str">
        <f>P2_IndicatorData!A13</f>
        <v>Belarus</v>
      </c>
      <c r="B18" s="2" t="s">
        <v>101</v>
      </c>
      <c r="C18" s="15">
        <f>IF(P2_IndicatorData!C13="No data",1,0)</f>
        <v>0</v>
      </c>
      <c r="D18" s="15">
        <f>IF(P2_IndicatorData!D13="No data",1,0)</f>
        <v>0</v>
      </c>
      <c r="E18" s="15">
        <f>IF(P2_IndicatorData!E13="No data",1,0)</f>
        <v>0</v>
      </c>
      <c r="F18" s="15">
        <f>IF(P2_IndicatorData!F13="No data",1,0)</f>
        <v>0</v>
      </c>
      <c r="G18" s="15">
        <f>IF(P2_IndicatorData!G13="No data",1,0)</f>
        <v>1</v>
      </c>
      <c r="H18" s="15">
        <f>IF(P2_IndicatorData!H13="No data",1,0)</f>
        <v>0</v>
      </c>
      <c r="I18" s="15">
        <f>IF(P2_IndicatorData!I13="No data",1,0)</f>
        <v>0</v>
      </c>
      <c r="J18" s="15">
        <f>IF(P2_IndicatorData!J13="No data",1,0)</f>
        <v>0</v>
      </c>
      <c r="K18" s="15">
        <f>IF(P2_IndicatorData!K13="No data",1,0)</f>
        <v>0</v>
      </c>
      <c r="L18" s="15">
        <f>IF(P2_IndicatorData!L13="No data",1,0)</f>
        <v>0</v>
      </c>
      <c r="M18" s="15">
        <f>IF(P2_IndicatorData!M13="No data",1,0)</f>
        <v>0</v>
      </c>
      <c r="N18" s="15">
        <f>IF(P2_IndicatorData!N13="No data",1,0)</f>
        <v>0</v>
      </c>
      <c r="O18" s="15">
        <f>IF(P2_IndicatorData!O13="No data",1,0)</f>
        <v>0</v>
      </c>
      <c r="P18" s="15">
        <f>IF(P2_IndicatorData!P13="No data",1,0)</f>
        <v>1</v>
      </c>
      <c r="Q18" s="15">
        <f>IF(P2_IndicatorData!Q13="No data",1,0)</f>
        <v>0</v>
      </c>
      <c r="R18" s="15">
        <f>IF(P2_IndicatorData!R13="No data",1,0)</f>
        <v>0</v>
      </c>
      <c r="S18" s="15">
        <f>IF(P2_IndicatorData!S13="No data",1,0)</f>
        <v>0</v>
      </c>
      <c r="T18" s="15">
        <f>IF(P2_IndicatorData!T13="No data",1,0)</f>
        <v>0</v>
      </c>
      <c r="U18" s="15">
        <f>IF(P2_IndicatorData!U13="No data",1,0)</f>
        <v>0</v>
      </c>
      <c r="V18" s="15">
        <f>IF(P2_IndicatorData!V13="No data",1,0)</f>
        <v>0</v>
      </c>
      <c r="W18" s="15">
        <f>IF(P2_IndicatorData!W13="No data",1,0)</f>
        <v>0</v>
      </c>
      <c r="X18" s="172">
        <f t="shared" si="0"/>
        <v>0</v>
      </c>
      <c r="Y18" s="15">
        <f>IF(P2_IndicatorData!Y13="No data",1,0)</f>
        <v>1</v>
      </c>
      <c r="Z18" s="15">
        <f>IF(P2_IndicatorData!Z13="No data",1,0)</f>
        <v>0</v>
      </c>
      <c r="AA18" s="15">
        <f>IF(P2_IndicatorData!AA13="No data",1,0)</f>
        <v>0</v>
      </c>
      <c r="AB18" s="15">
        <f>IF(P2_IndicatorData!AB13="No data",1,0)</f>
        <v>0</v>
      </c>
      <c r="AC18" s="15">
        <f>IF(P2_IndicatorData!AC13="No data",1,0)</f>
        <v>0</v>
      </c>
      <c r="AD18" s="18">
        <f t="shared" si="1"/>
        <v>3</v>
      </c>
      <c r="AE18" s="173">
        <f t="shared" si="2"/>
        <v>0.13043478260869565</v>
      </c>
    </row>
    <row r="19" spans="1:31">
      <c r="A19" s="5" t="str">
        <f>P2_IndicatorData!A14</f>
        <v>Belgium</v>
      </c>
      <c r="B19" s="2" t="s">
        <v>103</v>
      </c>
      <c r="C19" s="15">
        <f>IF(P2_IndicatorData!C14="No data",1,0)</f>
        <v>0</v>
      </c>
      <c r="D19" s="15">
        <f>IF(P2_IndicatorData!D14="No data",1,0)</f>
        <v>0</v>
      </c>
      <c r="E19" s="15">
        <f>IF(P2_IndicatorData!E14="No data",1,0)</f>
        <v>0</v>
      </c>
      <c r="F19" s="15">
        <f>IF(P2_IndicatorData!F14="No data",1,0)</f>
        <v>0</v>
      </c>
      <c r="G19" s="15">
        <f>IF(P2_IndicatorData!G14="No data",1,0)</f>
        <v>0</v>
      </c>
      <c r="H19" s="15">
        <f>IF(P2_IndicatorData!H14="No data",1,0)</f>
        <v>0</v>
      </c>
      <c r="I19" s="15">
        <f>IF(P2_IndicatorData!I14="No data",1,0)</f>
        <v>0</v>
      </c>
      <c r="J19" s="15">
        <f>IF(P2_IndicatorData!J14="No data",1,0)</f>
        <v>0</v>
      </c>
      <c r="K19" s="15">
        <f>IF(P2_IndicatorData!K14="No data",1,0)</f>
        <v>0</v>
      </c>
      <c r="L19" s="15">
        <f>IF(P2_IndicatorData!L14="No data",1,0)</f>
        <v>0</v>
      </c>
      <c r="M19" s="15">
        <f>IF(P2_IndicatorData!M14="No data",1,0)</f>
        <v>0</v>
      </c>
      <c r="N19" s="15">
        <f>IF(P2_IndicatorData!N14="No data",1,0)</f>
        <v>1</v>
      </c>
      <c r="O19" s="15">
        <f>IF(P2_IndicatorData!O14="No data",1,0)</f>
        <v>0</v>
      </c>
      <c r="P19" s="15">
        <f>IF(P2_IndicatorData!P14="No data",1,0)</f>
        <v>0</v>
      </c>
      <c r="Q19" s="15">
        <f>IF(P2_IndicatorData!Q14="No data",1,0)</f>
        <v>1</v>
      </c>
      <c r="R19" s="15">
        <f>IF(P2_IndicatorData!R14="No data",1,0)</f>
        <v>0</v>
      </c>
      <c r="S19" s="15">
        <f>IF(P2_IndicatorData!S14="No data",1,0)</f>
        <v>0</v>
      </c>
      <c r="T19" s="15">
        <f>IF(P2_IndicatorData!T14="No data",1,0)</f>
        <v>0</v>
      </c>
      <c r="U19" s="15">
        <f>IF(P2_IndicatorData!U14="No data",1,0)</f>
        <v>0</v>
      </c>
      <c r="V19" s="15">
        <f>IF(P2_IndicatorData!V14="No data",1,0)</f>
        <v>0</v>
      </c>
      <c r="W19" s="15">
        <f>IF(P2_IndicatorData!W14="No data",1,0)</f>
        <v>0</v>
      </c>
      <c r="X19" s="172">
        <f t="shared" si="0"/>
        <v>0</v>
      </c>
      <c r="Y19" s="15">
        <f>IF(P2_IndicatorData!Y14="No data",1,0)</f>
        <v>1</v>
      </c>
      <c r="Z19" s="15">
        <f>IF(P2_IndicatorData!Z14="No data",1,0)</f>
        <v>0</v>
      </c>
      <c r="AA19" s="15">
        <f>IF(P2_IndicatorData!AA14="No data",1,0)</f>
        <v>0</v>
      </c>
      <c r="AB19" s="15">
        <f>IF(P2_IndicatorData!AB14="No data",1,0)</f>
        <v>0</v>
      </c>
      <c r="AC19" s="15">
        <f>IF(P2_IndicatorData!AC14="No data",1,0)</f>
        <v>0</v>
      </c>
      <c r="AD19" s="18">
        <f t="shared" si="1"/>
        <v>3</v>
      </c>
      <c r="AE19" s="173">
        <f t="shared" si="2"/>
        <v>0.13043478260869565</v>
      </c>
    </row>
    <row r="20" spans="1:31">
      <c r="A20" s="5" t="str">
        <f>P2_IndicatorData!A15</f>
        <v>Belize</v>
      </c>
      <c r="B20" s="2" t="s">
        <v>105</v>
      </c>
      <c r="C20" s="15">
        <f>IF(P2_IndicatorData!C15="No data",1,0)</f>
        <v>0</v>
      </c>
      <c r="D20" s="15">
        <f>IF(P2_IndicatorData!D15="No data",1,0)</f>
        <v>0</v>
      </c>
      <c r="E20" s="15">
        <f>IF(P2_IndicatorData!E15="No data",1,0)</f>
        <v>0</v>
      </c>
      <c r="F20" s="15">
        <f>IF(P2_IndicatorData!F15="No data",1,0)</f>
        <v>0</v>
      </c>
      <c r="G20" s="15">
        <f>IF(P2_IndicatorData!G15="No data",1,0)</f>
        <v>1</v>
      </c>
      <c r="H20" s="15">
        <f>IF(P2_IndicatorData!H15="No data",1,0)</f>
        <v>0</v>
      </c>
      <c r="I20" s="15">
        <f>IF(P2_IndicatorData!I15="No data",1,0)</f>
        <v>0</v>
      </c>
      <c r="J20" s="15">
        <f>IF(P2_IndicatorData!J15="No data",1,0)</f>
        <v>0</v>
      </c>
      <c r="K20" s="15">
        <f>IF(P2_IndicatorData!K15="No data",1,0)</f>
        <v>0</v>
      </c>
      <c r="L20" s="15">
        <f>IF(P2_IndicatorData!L15="No data",1,0)</f>
        <v>0</v>
      </c>
      <c r="M20" s="15">
        <f>IF(P2_IndicatorData!M15="No data",1,0)</f>
        <v>0</v>
      </c>
      <c r="N20" s="15">
        <f>IF(P2_IndicatorData!N15="No data",1,0)</f>
        <v>1</v>
      </c>
      <c r="O20" s="15">
        <f>IF(P2_IndicatorData!O15="No data",1,0)</f>
        <v>0</v>
      </c>
      <c r="P20" s="15">
        <f>IF(P2_IndicatorData!P15="No data",1,0)</f>
        <v>1</v>
      </c>
      <c r="Q20" s="15">
        <f>IF(P2_IndicatorData!Q15="No data",1,0)</f>
        <v>1</v>
      </c>
      <c r="R20" s="15">
        <f>IF(P2_IndicatorData!R15="No data",1,0)</f>
        <v>0</v>
      </c>
      <c r="S20" s="15">
        <f>IF(P2_IndicatorData!S15="No data",1,0)</f>
        <v>0</v>
      </c>
      <c r="T20" s="15">
        <f>IF(P2_IndicatorData!T15="No data",1,0)</f>
        <v>0</v>
      </c>
      <c r="U20" s="15">
        <f>IF(P2_IndicatorData!U15="No data",1,0)</f>
        <v>0</v>
      </c>
      <c r="V20" s="15">
        <f>IF(P2_IndicatorData!V15="No data",1,0)</f>
        <v>0</v>
      </c>
      <c r="W20" s="15">
        <f>IF(P2_IndicatorData!W15="No data",1,0)</f>
        <v>0</v>
      </c>
      <c r="X20" s="172">
        <f t="shared" si="0"/>
        <v>0</v>
      </c>
      <c r="Y20" s="15">
        <f>IF(P2_IndicatorData!Y15="No data",1,0)</f>
        <v>0</v>
      </c>
      <c r="Z20" s="15">
        <f>IF(P2_IndicatorData!Z15="No data",1,0)</f>
        <v>1</v>
      </c>
      <c r="AA20" s="15">
        <f>IF(P2_IndicatorData!AA15="No data",1,0)</f>
        <v>1</v>
      </c>
      <c r="AB20" s="15">
        <f>IF(P2_IndicatorData!AB15="No data",1,0)</f>
        <v>0</v>
      </c>
      <c r="AC20" s="15">
        <f>IF(P2_IndicatorData!AC15="No data",1,0)</f>
        <v>0</v>
      </c>
      <c r="AD20" s="18">
        <f t="shared" si="1"/>
        <v>6</v>
      </c>
      <c r="AE20" s="173">
        <f t="shared" si="2"/>
        <v>0.2608695652173913</v>
      </c>
    </row>
    <row r="21" spans="1:31">
      <c r="A21" s="5" t="str">
        <f>P2_IndicatorData!A16</f>
        <v>Benin</v>
      </c>
      <c r="B21" s="2" t="s">
        <v>108</v>
      </c>
      <c r="C21" s="15">
        <f>IF(P2_IndicatorData!C16="No data",1,0)</f>
        <v>0</v>
      </c>
      <c r="D21" s="15">
        <f>IF(P2_IndicatorData!D16="No data",1,0)</f>
        <v>0</v>
      </c>
      <c r="E21" s="15">
        <f>IF(P2_IndicatorData!E16="No data",1,0)</f>
        <v>0</v>
      </c>
      <c r="F21" s="15">
        <f>IF(P2_IndicatorData!F16="No data",1,0)</f>
        <v>1</v>
      </c>
      <c r="G21" s="15">
        <f>IF(P2_IndicatorData!G16="No data",1,0)</f>
        <v>0</v>
      </c>
      <c r="H21" s="15">
        <f>IF(P2_IndicatorData!H16="No data",1,0)</f>
        <v>0</v>
      </c>
      <c r="I21" s="15">
        <f>IF(P2_IndicatorData!I16="No data",1,0)</f>
        <v>0</v>
      </c>
      <c r="J21" s="15">
        <f>IF(P2_IndicatorData!J16="No data",1,0)</f>
        <v>0</v>
      </c>
      <c r="K21" s="15">
        <f>IF(P2_IndicatorData!K16="No data",1,0)</f>
        <v>0</v>
      </c>
      <c r="L21" s="15">
        <f>IF(P2_IndicatorData!L16="No data",1,0)</f>
        <v>0</v>
      </c>
      <c r="M21" s="15">
        <f>IF(P2_IndicatorData!M16="No data",1,0)</f>
        <v>1</v>
      </c>
      <c r="N21" s="15">
        <f>IF(P2_IndicatorData!N16="No data",1,0)</f>
        <v>0</v>
      </c>
      <c r="O21" s="15">
        <f>IF(P2_IndicatorData!O16="No data",1,0)</f>
        <v>0</v>
      </c>
      <c r="P21" s="15">
        <f>IF(P2_IndicatorData!P16="No data",1,0)</f>
        <v>1</v>
      </c>
      <c r="Q21" s="15">
        <f>IF(P2_IndicatorData!Q16="No data",1,0)</f>
        <v>0</v>
      </c>
      <c r="R21" s="15">
        <f>IF(P2_IndicatorData!R16="No data",1,0)</f>
        <v>0</v>
      </c>
      <c r="S21" s="15">
        <f>IF(P2_IndicatorData!S16="No data",1,0)</f>
        <v>0</v>
      </c>
      <c r="T21" s="15">
        <f>IF(P2_IndicatorData!T16="No data",1,0)</f>
        <v>0</v>
      </c>
      <c r="U21" s="15">
        <f>IF(P2_IndicatorData!U16="No data",1,0)</f>
        <v>0</v>
      </c>
      <c r="V21" s="15">
        <f>IF(P2_IndicatorData!V16="No data",1,0)</f>
        <v>0</v>
      </c>
      <c r="W21" s="15">
        <f>IF(P2_IndicatorData!W16="No data",1,0)</f>
        <v>0</v>
      </c>
      <c r="X21" s="172">
        <f t="shared" si="0"/>
        <v>0</v>
      </c>
      <c r="Y21" s="15">
        <f>IF(P2_IndicatorData!Y16="No data",1,0)</f>
        <v>0</v>
      </c>
      <c r="Z21" s="15">
        <f>IF(P2_IndicatorData!Z16="No data",1,0)</f>
        <v>0</v>
      </c>
      <c r="AA21" s="15">
        <f>IF(P2_IndicatorData!AA16="No data",1,0)</f>
        <v>0</v>
      </c>
      <c r="AB21" s="15">
        <f>IF(P2_IndicatorData!AB16="No data",1,0)</f>
        <v>0</v>
      </c>
      <c r="AC21" s="15">
        <f>IF(P2_IndicatorData!AC16="No data",1,0)</f>
        <v>0</v>
      </c>
      <c r="AD21" s="18">
        <f t="shared" si="1"/>
        <v>3</v>
      </c>
      <c r="AE21" s="173">
        <f t="shared" si="2"/>
        <v>0.13043478260869565</v>
      </c>
    </row>
    <row r="22" spans="1:31">
      <c r="A22" s="5" t="str">
        <f>P2_IndicatorData!A17</f>
        <v>Bhutan</v>
      </c>
      <c r="B22" s="2" t="s">
        <v>110</v>
      </c>
      <c r="C22" s="15">
        <f>IF(P2_IndicatorData!C17="No data",1,0)</f>
        <v>0</v>
      </c>
      <c r="D22" s="15">
        <f>IF(P2_IndicatorData!D17="No data",1,0)</f>
        <v>0</v>
      </c>
      <c r="E22" s="15">
        <f>IF(P2_IndicatorData!E17="No data",1,0)</f>
        <v>0</v>
      </c>
      <c r="F22" s="15">
        <f>IF(P2_IndicatorData!F17="No data",1,0)</f>
        <v>0</v>
      </c>
      <c r="G22" s="15">
        <f>IF(P2_IndicatorData!G17="No data",1,0)</f>
        <v>1</v>
      </c>
      <c r="H22" s="15">
        <f>IF(P2_IndicatorData!H17="No data",1,0)</f>
        <v>0</v>
      </c>
      <c r="I22" s="15">
        <f>IF(P2_IndicatorData!I17="No data",1,0)</f>
        <v>0</v>
      </c>
      <c r="J22" s="15">
        <f>IF(P2_IndicatorData!J17="No data",1,0)</f>
        <v>0</v>
      </c>
      <c r="K22" s="15">
        <f>IF(P2_IndicatorData!K17="No data",1,0)</f>
        <v>0</v>
      </c>
      <c r="L22" s="15">
        <f>IF(P2_IndicatorData!L17="No data",1,0)</f>
        <v>0</v>
      </c>
      <c r="M22" s="15">
        <f>IF(P2_IndicatorData!M17="No data",1,0)</f>
        <v>0</v>
      </c>
      <c r="N22" s="15">
        <f>IF(P2_IndicatorData!N17="No data",1,0)</f>
        <v>0</v>
      </c>
      <c r="O22" s="15">
        <f>IF(P2_IndicatorData!O17="No data",1,0)</f>
        <v>0</v>
      </c>
      <c r="P22" s="15">
        <f>IF(P2_IndicatorData!P17="No data",1,0)</f>
        <v>0</v>
      </c>
      <c r="Q22" s="15">
        <f>IF(P2_IndicatorData!Q17="No data",1,0)</f>
        <v>1</v>
      </c>
      <c r="R22" s="15">
        <f>IF(P2_IndicatorData!R17="No data",1,0)</f>
        <v>0</v>
      </c>
      <c r="S22" s="15">
        <f>IF(P2_IndicatorData!S17="No data",1,0)</f>
        <v>0</v>
      </c>
      <c r="T22" s="15">
        <f>IF(P2_IndicatorData!T17="No data",1,0)</f>
        <v>0</v>
      </c>
      <c r="U22" s="15">
        <f>IF(P2_IndicatorData!U17="No data",1,0)</f>
        <v>0</v>
      </c>
      <c r="V22" s="15">
        <f>IF(P2_IndicatorData!V17="No data",1,0)</f>
        <v>0</v>
      </c>
      <c r="W22" s="15">
        <f>IF(P2_IndicatorData!W17="No data",1,0)</f>
        <v>0</v>
      </c>
      <c r="X22" s="172">
        <f t="shared" si="0"/>
        <v>0</v>
      </c>
      <c r="Y22" s="15">
        <f>IF(P2_IndicatorData!Y17="No data",1,0)</f>
        <v>0</v>
      </c>
      <c r="Z22" s="15">
        <f>IF(P2_IndicatorData!Z17="No data",1,0)</f>
        <v>0</v>
      </c>
      <c r="AA22" s="15">
        <f>IF(P2_IndicatorData!AA17="No data",1,0)</f>
        <v>0</v>
      </c>
      <c r="AB22" s="15">
        <f>IF(P2_IndicatorData!AB17="No data",1,0)</f>
        <v>0</v>
      </c>
      <c r="AC22" s="15">
        <f>IF(P2_IndicatorData!AC17="No data",1,0)</f>
        <v>0</v>
      </c>
      <c r="AD22" s="18">
        <f t="shared" si="1"/>
        <v>2</v>
      </c>
      <c r="AE22" s="173">
        <f t="shared" si="2"/>
        <v>8.6956521739130432E-2</v>
      </c>
    </row>
    <row r="23" spans="1:31">
      <c r="A23" s="5" t="str">
        <f>P2_IndicatorData!A18</f>
        <v>Bolivia (Plurinational State of)</v>
      </c>
      <c r="B23" s="2" t="s">
        <v>112</v>
      </c>
      <c r="C23" s="15">
        <f>IF(P2_IndicatorData!C18="No data",1,0)</f>
        <v>0</v>
      </c>
      <c r="D23" s="15">
        <f>IF(P2_IndicatorData!D18="No data",1,0)</f>
        <v>0</v>
      </c>
      <c r="E23" s="15">
        <f>IF(P2_IndicatorData!E18="No data",1,0)</f>
        <v>0</v>
      </c>
      <c r="F23" s="15">
        <f>IF(P2_IndicatorData!F18="No data",1,0)</f>
        <v>0</v>
      </c>
      <c r="G23" s="15">
        <f>IF(P2_IndicatorData!G18="No data",1,0)</f>
        <v>0</v>
      </c>
      <c r="H23" s="15">
        <f>IF(P2_IndicatorData!H18="No data",1,0)</f>
        <v>0</v>
      </c>
      <c r="I23" s="15">
        <f>IF(P2_IndicatorData!I18="No data",1,0)</f>
        <v>0</v>
      </c>
      <c r="J23" s="15">
        <f>IF(P2_IndicatorData!J18="No data",1,0)</f>
        <v>0</v>
      </c>
      <c r="K23" s="15">
        <f>IF(P2_IndicatorData!K18="No data",1,0)</f>
        <v>0</v>
      </c>
      <c r="L23" s="15">
        <f>IF(P2_IndicatorData!L18="No data",1,0)</f>
        <v>0</v>
      </c>
      <c r="M23" s="15">
        <f>IF(P2_IndicatorData!M18="No data",1,0)</f>
        <v>0</v>
      </c>
      <c r="N23" s="15">
        <f>IF(P2_IndicatorData!N18="No data",1,0)</f>
        <v>0</v>
      </c>
      <c r="O23" s="15">
        <f>IF(P2_IndicatorData!O18="No data",1,0)</f>
        <v>1</v>
      </c>
      <c r="P23" s="15">
        <f>IF(P2_IndicatorData!P18="No data",1,0)</f>
        <v>0</v>
      </c>
      <c r="Q23" s="15">
        <f>IF(P2_IndicatorData!Q18="No data",1,0)</f>
        <v>0</v>
      </c>
      <c r="R23" s="15">
        <f>IF(P2_IndicatorData!R18="No data",1,0)</f>
        <v>0</v>
      </c>
      <c r="S23" s="15">
        <f>IF(P2_IndicatorData!S18="No data",1,0)</f>
        <v>0</v>
      </c>
      <c r="T23" s="15">
        <f>IF(P2_IndicatorData!T18="No data",1,0)</f>
        <v>0</v>
      </c>
      <c r="U23" s="15">
        <f>IF(P2_IndicatorData!U18="No data",1,0)</f>
        <v>0</v>
      </c>
      <c r="V23" s="15">
        <f>IF(P2_IndicatorData!V18="No data",1,0)</f>
        <v>0</v>
      </c>
      <c r="W23" s="15">
        <f>IF(P2_IndicatorData!W18="No data",1,0)</f>
        <v>0</v>
      </c>
      <c r="X23" s="172">
        <f t="shared" si="0"/>
        <v>0</v>
      </c>
      <c r="Y23" s="15">
        <f>IF(P2_IndicatorData!Y18="No data",1,0)</f>
        <v>0</v>
      </c>
      <c r="Z23" s="15">
        <f>IF(P2_IndicatorData!Z18="No data",1,0)</f>
        <v>0</v>
      </c>
      <c r="AA23" s="15">
        <f>IF(P2_IndicatorData!AA18="No data",1,0)</f>
        <v>0</v>
      </c>
      <c r="AB23" s="15">
        <f>IF(P2_IndicatorData!AB18="No data",1,0)</f>
        <v>0</v>
      </c>
      <c r="AC23" s="15">
        <f>IF(P2_IndicatorData!AC18="No data",1,0)</f>
        <v>0</v>
      </c>
      <c r="AD23" s="18">
        <f t="shared" si="1"/>
        <v>1</v>
      </c>
      <c r="AE23" s="173">
        <f t="shared" si="2"/>
        <v>4.3478260869565216E-2</v>
      </c>
    </row>
    <row r="24" spans="1:31">
      <c r="A24" s="5" t="str">
        <f>P2_IndicatorData!A19</f>
        <v>Bosnia and Herzegovina</v>
      </c>
      <c r="B24" s="2" t="s">
        <v>114</v>
      </c>
      <c r="C24" s="15">
        <f>IF(P2_IndicatorData!C19="No data",1,0)</f>
        <v>0</v>
      </c>
      <c r="D24" s="15">
        <f>IF(P2_IndicatorData!D19="No data",1,0)</f>
        <v>0</v>
      </c>
      <c r="E24" s="15">
        <f>IF(P2_IndicatorData!E19="No data",1,0)</f>
        <v>0</v>
      </c>
      <c r="F24" s="15">
        <f>IF(P2_IndicatorData!F19="No data",1,0)</f>
        <v>0</v>
      </c>
      <c r="G24" s="15">
        <f>IF(P2_IndicatorData!G19="No data",1,0)</f>
        <v>1</v>
      </c>
      <c r="H24" s="15">
        <f>IF(P2_IndicatorData!H19="No data",1,0)</f>
        <v>0</v>
      </c>
      <c r="I24" s="15">
        <f>IF(P2_IndicatorData!I19="No data",1,0)</f>
        <v>0</v>
      </c>
      <c r="J24" s="15">
        <f>IF(P2_IndicatorData!J19="No data",1,0)</f>
        <v>0</v>
      </c>
      <c r="K24" s="15">
        <f>IF(P2_IndicatorData!K19="No data",1,0)</f>
        <v>0</v>
      </c>
      <c r="L24" s="15">
        <f>IF(P2_IndicatorData!L19="No data",1,0)</f>
        <v>1</v>
      </c>
      <c r="M24" s="15">
        <f>IF(P2_IndicatorData!M19="No data",1,0)</f>
        <v>1</v>
      </c>
      <c r="N24" s="15">
        <f>IF(P2_IndicatorData!N19="No data",1,0)</f>
        <v>1</v>
      </c>
      <c r="O24" s="15">
        <f>IF(P2_IndicatorData!O19="No data",1,0)</f>
        <v>1</v>
      </c>
      <c r="P24" s="15">
        <f>IF(P2_IndicatorData!P19="No data",1,0)</f>
        <v>1</v>
      </c>
      <c r="Q24" s="15">
        <f>IF(P2_IndicatorData!Q19="No data",1,0)</f>
        <v>0</v>
      </c>
      <c r="R24" s="15">
        <f>IF(P2_IndicatorData!R19="No data",1,0)</f>
        <v>0</v>
      </c>
      <c r="S24" s="15">
        <f>IF(P2_IndicatorData!S19="No data",1,0)</f>
        <v>0</v>
      </c>
      <c r="T24" s="15">
        <f>IF(P2_IndicatorData!T19="No data",1,0)</f>
        <v>0</v>
      </c>
      <c r="U24" s="15">
        <f>IF(P2_IndicatorData!U19="No data",1,0)</f>
        <v>0</v>
      </c>
      <c r="V24" s="15">
        <f>IF(P2_IndicatorData!V19="No data",1,0)</f>
        <v>0</v>
      </c>
      <c r="W24" s="15">
        <f>IF(P2_IndicatorData!W19="No data",1,0)</f>
        <v>0</v>
      </c>
      <c r="X24" s="172">
        <f t="shared" si="0"/>
        <v>0</v>
      </c>
      <c r="Y24" s="15">
        <f>IF(P2_IndicatorData!Y19="No data",1,0)</f>
        <v>0</v>
      </c>
      <c r="Z24" s="15">
        <f>IF(P2_IndicatorData!Z19="No data",1,0)</f>
        <v>0</v>
      </c>
      <c r="AA24" s="15">
        <f>IF(P2_IndicatorData!AA19="No data",1,0)</f>
        <v>1</v>
      </c>
      <c r="AB24" s="15">
        <f>IF(P2_IndicatorData!AB19="No data",1,0)</f>
        <v>0</v>
      </c>
      <c r="AC24" s="15">
        <f>IF(P2_IndicatorData!AC19="No data",1,0)</f>
        <v>0</v>
      </c>
      <c r="AD24" s="18">
        <f t="shared" si="1"/>
        <v>7</v>
      </c>
      <c r="AE24" s="173">
        <f t="shared" si="2"/>
        <v>0.30434782608695654</v>
      </c>
    </row>
    <row r="25" spans="1:31">
      <c r="A25" s="5" t="str">
        <f>P2_IndicatorData!A20</f>
        <v>Botswana</v>
      </c>
      <c r="B25" s="2" t="s">
        <v>116</v>
      </c>
      <c r="C25" s="15">
        <f>IF(P2_IndicatorData!C20="No data",1,0)</f>
        <v>0</v>
      </c>
      <c r="D25" s="15">
        <f>IF(P2_IndicatorData!D20="No data",1,0)</f>
        <v>0</v>
      </c>
      <c r="E25" s="15">
        <f>IF(P2_IndicatorData!E20="No data",1,0)</f>
        <v>0</v>
      </c>
      <c r="F25" s="15">
        <f>IF(P2_IndicatorData!F20="No data",1,0)</f>
        <v>0</v>
      </c>
      <c r="G25" s="15">
        <f>IF(P2_IndicatorData!G20="No data",1,0)</f>
        <v>0</v>
      </c>
      <c r="H25" s="15">
        <f>IF(P2_IndicatorData!H20="No data",1,0)</f>
        <v>0</v>
      </c>
      <c r="I25" s="15">
        <f>IF(P2_IndicatorData!I20="No data",1,0)</f>
        <v>0</v>
      </c>
      <c r="J25" s="15">
        <f>IF(P2_IndicatorData!J20="No data",1,0)</f>
        <v>0</v>
      </c>
      <c r="K25" s="15">
        <f>IF(P2_IndicatorData!K20="No data",1,0)</f>
        <v>0</v>
      </c>
      <c r="L25" s="15">
        <f>IF(P2_IndicatorData!L20="No data",1,0)</f>
        <v>0</v>
      </c>
      <c r="M25" s="15">
        <f>IF(P2_IndicatorData!M20="No data",1,0)</f>
        <v>1</v>
      </c>
      <c r="N25" s="15">
        <f>IF(P2_IndicatorData!N20="No data",1,0)</f>
        <v>1</v>
      </c>
      <c r="O25" s="15">
        <f>IF(P2_IndicatorData!O20="No data",1,0)</f>
        <v>1</v>
      </c>
      <c r="P25" s="15">
        <f>IF(P2_IndicatorData!P20="No data",1,0)</f>
        <v>0</v>
      </c>
      <c r="Q25" s="15">
        <f>IF(P2_IndicatorData!Q20="No data",1,0)</f>
        <v>0</v>
      </c>
      <c r="R25" s="15">
        <f>IF(P2_IndicatorData!R20="No data",1,0)</f>
        <v>0</v>
      </c>
      <c r="S25" s="15">
        <f>IF(P2_IndicatorData!S20="No data",1,0)</f>
        <v>0</v>
      </c>
      <c r="T25" s="15">
        <f>IF(P2_IndicatorData!T20="No data",1,0)</f>
        <v>0</v>
      </c>
      <c r="U25" s="15">
        <f>IF(P2_IndicatorData!U20="No data",1,0)</f>
        <v>0</v>
      </c>
      <c r="V25" s="15">
        <f>IF(P2_IndicatorData!V20="No data",1,0)</f>
        <v>0</v>
      </c>
      <c r="W25" s="15">
        <f>IF(P2_IndicatorData!W20="No data",1,0)</f>
        <v>0</v>
      </c>
      <c r="X25" s="172">
        <f t="shared" si="0"/>
        <v>0</v>
      </c>
      <c r="Y25" s="15">
        <f>IF(P2_IndicatorData!Y20="No data",1,0)</f>
        <v>1</v>
      </c>
      <c r="Z25" s="15">
        <f>IF(P2_IndicatorData!Z20="No data",1,0)</f>
        <v>1</v>
      </c>
      <c r="AA25" s="15">
        <f>IF(P2_IndicatorData!AA20="No data",1,0)</f>
        <v>0</v>
      </c>
      <c r="AB25" s="15">
        <f>IF(P2_IndicatorData!AB20="No data",1,0)</f>
        <v>0</v>
      </c>
      <c r="AC25" s="15">
        <f>IF(P2_IndicatorData!AC20="No data",1,0)</f>
        <v>0</v>
      </c>
      <c r="AD25" s="18">
        <f t="shared" si="1"/>
        <v>5</v>
      </c>
      <c r="AE25" s="173">
        <f t="shared" si="2"/>
        <v>0.21739130434782608</v>
      </c>
    </row>
    <row r="26" spans="1:31">
      <c r="A26" s="5" t="str">
        <f>P2_IndicatorData!A21</f>
        <v>Brazil</v>
      </c>
      <c r="B26" s="2" t="s">
        <v>118</v>
      </c>
      <c r="C26" s="15">
        <f>IF(P2_IndicatorData!C21="No data",1,0)</f>
        <v>0</v>
      </c>
      <c r="D26" s="15">
        <f>IF(P2_IndicatorData!D21="No data",1,0)</f>
        <v>0</v>
      </c>
      <c r="E26" s="15">
        <f>IF(P2_IndicatorData!E21="No data",1,0)</f>
        <v>0</v>
      </c>
      <c r="F26" s="15">
        <f>IF(P2_IndicatorData!F21="No data",1,0)</f>
        <v>0</v>
      </c>
      <c r="G26" s="15">
        <f>IF(P2_IndicatorData!G21="No data",1,0)</f>
        <v>0</v>
      </c>
      <c r="H26" s="15">
        <f>IF(P2_IndicatorData!H21="No data",1,0)</f>
        <v>0</v>
      </c>
      <c r="I26" s="15">
        <f>IF(P2_IndicatorData!I21="No data",1,0)</f>
        <v>0</v>
      </c>
      <c r="J26" s="15">
        <f>IF(P2_IndicatorData!J21="No data",1,0)</f>
        <v>0</v>
      </c>
      <c r="K26" s="15">
        <f>IF(P2_IndicatorData!K21="No data",1,0)</f>
        <v>0</v>
      </c>
      <c r="L26" s="15">
        <f>IF(P2_IndicatorData!L21="No data",1,0)</f>
        <v>1</v>
      </c>
      <c r="M26" s="15">
        <f>IF(P2_IndicatorData!M21="No data",1,0)</f>
        <v>1</v>
      </c>
      <c r="N26" s="15">
        <f>IF(P2_IndicatorData!N21="No data",1,0)</f>
        <v>0</v>
      </c>
      <c r="O26" s="15">
        <f>IF(P2_IndicatorData!O21="No data",1,0)</f>
        <v>0</v>
      </c>
      <c r="P26" s="15">
        <f>IF(P2_IndicatorData!P21="No data",1,0)</f>
        <v>0</v>
      </c>
      <c r="Q26" s="15">
        <f>IF(P2_IndicatorData!Q21="No data",1,0)</f>
        <v>0</v>
      </c>
      <c r="R26" s="15">
        <f>IF(P2_IndicatorData!R21="No data",1,0)</f>
        <v>0</v>
      </c>
      <c r="S26" s="15">
        <f>IF(P2_IndicatorData!S21="No data",1,0)</f>
        <v>0</v>
      </c>
      <c r="T26" s="15">
        <f>IF(P2_IndicatorData!T21="No data",1,0)</f>
        <v>0</v>
      </c>
      <c r="U26" s="15">
        <f>IF(P2_IndicatorData!U21="No data",1,0)</f>
        <v>0</v>
      </c>
      <c r="V26" s="15">
        <f>IF(P2_IndicatorData!V21="No data",1,0)</f>
        <v>0</v>
      </c>
      <c r="W26" s="15">
        <f>IF(P2_IndicatorData!W21="No data",1,0)</f>
        <v>0</v>
      </c>
      <c r="X26" s="172">
        <f t="shared" si="0"/>
        <v>0</v>
      </c>
      <c r="Y26" s="15">
        <f>IF(P2_IndicatorData!Y21="No data",1,0)</f>
        <v>1</v>
      </c>
      <c r="Z26" s="15">
        <f>IF(P2_IndicatorData!Z21="No data",1,0)</f>
        <v>1</v>
      </c>
      <c r="AA26" s="15">
        <f>IF(P2_IndicatorData!AA21="No data",1,0)</f>
        <v>0</v>
      </c>
      <c r="AB26" s="15">
        <f>IF(P2_IndicatorData!AB21="No data",1,0)</f>
        <v>0</v>
      </c>
      <c r="AC26" s="15">
        <f>IF(P2_IndicatorData!AC21="No data",1,0)</f>
        <v>0</v>
      </c>
      <c r="AD26" s="18">
        <f t="shared" si="1"/>
        <v>4</v>
      </c>
      <c r="AE26" s="173">
        <f t="shared" si="2"/>
        <v>0.17391304347826086</v>
      </c>
    </row>
    <row r="27" spans="1:31">
      <c r="A27" s="5" t="e">
        <f>P2_IndicatorData!#REF!</f>
        <v>#REF!</v>
      </c>
      <c r="B27" s="2" t="s">
        <v>1039</v>
      </c>
      <c r="C27" s="15" t="e">
        <f>IF(P2_IndicatorData!#REF!="No data",1,0)</f>
        <v>#REF!</v>
      </c>
      <c r="D27" s="15" t="e">
        <f>IF(P2_IndicatorData!#REF!="No data",1,0)</f>
        <v>#REF!</v>
      </c>
      <c r="E27" s="15" t="e">
        <f>IF(P2_IndicatorData!#REF!="No data",1,0)</f>
        <v>#REF!</v>
      </c>
      <c r="F27" s="15" t="e">
        <f>IF(P2_IndicatorData!#REF!="No data",1,0)</f>
        <v>#REF!</v>
      </c>
      <c r="G27" s="15" t="e">
        <f>IF(P2_IndicatorData!#REF!="No data",1,0)</f>
        <v>#REF!</v>
      </c>
      <c r="H27" s="15" t="e">
        <f>IF(P2_IndicatorData!#REF!="No data",1,0)</f>
        <v>#REF!</v>
      </c>
      <c r="I27" s="15" t="e">
        <f>IF(P2_IndicatorData!#REF!="No data",1,0)</f>
        <v>#REF!</v>
      </c>
      <c r="J27" s="15" t="e">
        <f>IF(P2_IndicatorData!#REF!="No data",1,0)</f>
        <v>#REF!</v>
      </c>
      <c r="K27" s="15" t="e">
        <f>IF(P2_IndicatorData!#REF!="No data",1,0)</f>
        <v>#REF!</v>
      </c>
      <c r="L27" s="15" t="e">
        <f>IF(P2_IndicatorData!#REF!="No data",1,0)</f>
        <v>#REF!</v>
      </c>
      <c r="M27" s="15" t="e">
        <f>IF(P2_IndicatorData!#REF!="No data",1,0)</f>
        <v>#REF!</v>
      </c>
      <c r="N27" s="15" t="e">
        <f>IF(P2_IndicatorData!#REF!="No data",1,0)</f>
        <v>#REF!</v>
      </c>
      <c r="O27" s="15" t="e">
        <f>IF(P2_IndicatorData!#REF!="No data",1,0)</f>
        <v>#REF!</v>
      </c>
      <c r="P27" s="15" t="e">
        <f>IF(P2_IndicatorData!#REF!="No data",1,0)</f>
        <v>#REF!</v>
      </c>
      <c r="Q27" s="15" t="e">
        <f>IF(P2_IndicatorData!#REF!="No data",1,0)</f>
        <v>#REF!</v>
      </c>
      <c r="R27" s="15" t="e">
        <f>IF(P2_IndicatorData!#REF!="No data",1,0)</f>
        <v>#REF!</v>
      </c>
      <c r="S27" s="15" t="e">
        <f>IF(P2_IndicatorData!#REF!="No data",1,0)</f>
        <v>#REF!</v>
      </c>
      <c r="T27" s="15" t="e">
        <f>IF(P2_IndicatorData!#REF!="No data",1,0)</f>
        <v>#REF!</v>
      </c>
      <c r="U27" s="15" t="e">
        <f>IF(P2_IndicatorData!#REF!="No data",1,0)</f>
        <v>#REF!</v>
      </c>
      <c r="V27" s="15" t="e">
        <f>IF(P2_IndicatorData!#REF!="No data",1,0)</f>
        <v>#REF!</v>
      </c>
      <c r="W27" s="15" t="e">
        <f>IF(P2_IndicatorData!#REF!="No data",1,0)</f>
        <v>#REF!</v>
      </c>
      <c r="X27" s="172">
        <f t="shared" si="0"/>
        <v>0</v>
      </c>
      <c r="Y27" s="15" t="e">
        <f>IF(P2_IndicatorData!#REF!="No data",1,0)</f>
        <v>#REF!</v>
      </c>
      <c r="Z27" s="15" t="e">
        <f>IF(P2_IndicatorData!#REF!="No data",1,0)</f>
        <v>#REF!</v>
      </c>
      <c r="AA27" s="15" t="e">
        <f>IF(P2_IndicatorData!#REF!="No data",1,0)</f>
        <v>#REF!</v>
      </c>
      <c r="AB27" s="15" t="e">
        <f>IF(P2_IndicatorData!#REF!="No data",1,0)</f>
        <v>#REF!</v>
      </c>
      <c r="AC27" s="15" t="e">
        <f>IF(P2_IndicatorData!#REF!="No data",1,0)</f>
        <v>#REF!</v>
      </c>
      <c r="AD27" s="18" t="e">
        <f t="shared" si="1"/>
        <v>#REF!</v>
      </c>
      <c r="AE27" s="173" t="e">
        <f t="shared" si="2"/>
        <v>#REF!</v>
      </c>
    </row>
    <row r="28" spans="1:31">
      <c r="A28" s="5" t="str">
        <f>P2_IndicatorData!A22</f>
        <v>Brunei Darussalam</v>
      </c>
      <c r="B28" s="2" t="s">
        <v>121</v>
      </c>
      <c r="C28" s="15">
        <f>IF(P2_IndicatorData!C22="No data",1,0)</f>
        <v>0</v>
      </c>
      <c r="D28" s="15">
        <f>IF(P2_IndicatorData!D22="No data",1,0)</f>
        <v>0</v>
      </c>
      <c r="E28" s="15">
        <f>IF(P2_IndicatorData!E22="No data",1,0)</f>
        <v>0</v>
      </c>
      <c r="F28" s="15">
        <f>IF(P2_IndicatorData!F22="No data",1,0)</f>
        <v>0</v>
      </c>
      <c r="G28" s="15">
        <f>IF(P2_IndicatorData!G22="No data",1,0)</f>
        <v>1</v>
      </c>
      <c r="H28" s="15">
        <f>IF(P2_IndicatorData!H22="No data",1,0)</f>
        <v>0</v>
      </c>
      <c r="I28" s="15">
        <f>IF(P2_IndicatorData!I22="No data",1,0)</f>
        <v>0</v>
      </c>
      <c r="J28" s="15">
        <f>IF(P2_IndicatorData!J22="No data",1,0)</f>
        <v>0</v>
      </c>
      <c r="K28" s="15">
        <f>IF(P2_IndicatorData!K22="No data",1,0)</f>
        <v>0</v>
      </c>
      <c r="L28" s="15">
        <f>IF(P2_IndicatorData!L22="No data",1,0)</f>
        <v>0</v>
      </c>
      <c r="M28" s="15">
        <f>IF(P2_IndicatorData!M22="No data",1,0)</f>
        <v>0</v>
      </c>
      <c r="N28" s="15">
        <f>IF(P2_IndicatorData!N22="No data",1,0)</f>
        <v>0</v>
      </c>
      <c r="O28" s="15">
        <f>IF(P2_IndicatorData!O22="No data",1,0)</f>
        <v>0</v>
      </c>
      <c r="P28" s="15">
        <f>IF(P2_IndicatorData!P22="No data",1,0)</f>
        <v>1</v>
      </c>
      <c r="Q28" s="15">
        <f>IF(P2_IndicatorData!Q22="No data",1,0)</f>
        <v>1</v>
      </c>
      <c r="R28" s="15">
        <f>IF(P2_IndicatorData!R22="No data",1,0)</f>
        <v>1</v>
      </c>
      <c r="S28" s="15">
        <f>IF(P2_IndicatorData!S22="No data",1,0)</f>
        <v>1</v>
      </c>
      <c r="T28" s="15">
        <f>IF(P2_IndicatorData!T22="No data",1,0)</f>
        <v>0</v>
      </c>
      <c r="U28" s="15">
        <f>IF(P2_IndicatorData!U22="No data",1,0)</f>
        <v>0</v>
      </c>
      <c r="V28" s="15">
        <f>IF(P2_IndicatorData!V22="No data",1,0)</f>
        <v>0</v>
      </c>
      <c r="W28" s="15">
        <f>IF(P2_IndicatorData!W22="No data",1,0)</f>
        <v>0</v>
      </c>
      <c r="X28" s="172">
        <f t="shared" si="0"/>
        <v>0</v>
      </c>
      <c r="Y28" s="15">
        <f>IF(P2_IndicatorData!Y22="No data",1,0)</f>
        <v>1</v>
      </c>
      <c r="Z28" s="15">
        <f>IF(P2_IndicatorData!Z22="No data",1,0)</f>
        <v>1</v>
      </c>
      <c r="AA28" s="15">
        <f>IF(P2_IndicatorData!AA22="No data",1,0)</f>
        <v>1</v>
      </c>
      <c r="AB28" s="15">
        <f>IF(P2_IndicatorData!AB22="No data",1,0)</f>
        <v>0</v>
      </c>
      <c r="AC28" s="15">
        <f>IF(P2_IndicatorData!AC22="No data",1,0)</f>
        <v>0</v>
      </c>
      <c r="AD28" s="18">
        <f t="shared" si="1"/>
        <v>8</v>
      </c>
      <c r="AE28" s="173">
        <f t="shared" si="2"/>
        <v>0.34782608695652173</v>
      </c>
    </row>
    <row r="29" spans="1:31">
      <c r="A29" s="5" t="str">
        <f>P2_IndicatorData!A23</f>
        <v>Bulgaria</v>
      </c>
      <c r="B29" s="2" t="s">
        <v>123</v>
      </c>
      <c r="C29" s="15">
        <f>IF(P2_IndicatorData!C23="No data",1,0)</f>
        <v>0</v>
      </c>
      <c r="D29" s="15">
        <f>IF(P2_IndicatorData!D23="No data",1,0)</f>
        <v>0</v>
      </c>
      <c r="E29" s="15">
        <f>IF(P2_IndicatorData!E23="No data",1,0)</f>
        <v>0</v>
      </c>
      <c r="F29" s="15">
        <f>IF(P2_IndicatorData!F23="No data",1,0)</f>
        <v>0</v>
      </c>
      <c r="G29" s="15">
        <f>IF(P2_IndicatorData!G23="No data",1,0)</f>
        <v>0</v>
      </c>
      <c r="H29" s="15">
        <f>IF(P2_IndicatorData!H23="No data",1,0)</f>
        <v>0</v>
      </c>
      <c r="I29" s="15">
        <f>IF(P2_IndicatorData!I23="No data",1,0)</f>
        <v>0</v>
      </c>
      <c r="J29" s="15">
        <f>IF(P2_IndicatorData!J23="No data",1,0)</f>
        <v>0</v>
      </c>
      <c r="K29" s="15">
        <f>IF(P2_IndicatorData!K23="No data",1,0)</f>
        <v>0</v>
      </c>
      <c r="L29" s="15">
        <f>IF(P2_IndicatorData!L23="No data",1,0)</f>
        <v>0</v>
      </c>
      <c r="M29" s="15">
        <f>IF(P2_IndicatorData!M23="No data",1,0)</f>
        <v>0</v>
      </c>
      <c r="N29" s="15">
        <f>IF(P2_IndicatorData!N23="No data",1,0)</f>
        <v>1</v>
      </c>
      <c r="O29" s="15">
        <f>IF(P2_IndicatorData!O23="No data",1,0)</f>
        <v>0</v>
      </c>
      <c r="P29" s="15">
        <f>IF(P2_IndicatorData!P23="No data",1,0)</f>
        <v>0</v>
      </c>
      <c r="Q29" s="15">
        <f>IF(P2_IndicatorData!Q23="No data",1,0)</f>
        <v>0</v>
      </c>
      <c r="R29" s="15">
        <f>IF(P2_IndicatorData!R23="No data",1,0)</f>
        <v>0</v>
      </c>
      <c r="S29" s="15">
        <f>IF(P2_IndicatorData!S23="No data",1,0)</f>
        <v>0</v>
      </c>
      <c r="T29" s="15">
        <f>IF(P2_IndicatorData!T23="No data",1,0)</f>
        <v>0</v>
      </c>
      <c r="U29" s="15">
        <f>IF(P2_IndicatorData!U23="No data",1,0)</f>
        <v>0</v>
      </c>
      <c r="V29" s="15">
        <f>IF(P2_IndicatorData!V23="No data",1,0)</f>
        <v>0</v>
      </c>
      <c r="W29" s="15">
        <f>IF(P2_IndicatorData!W23="No data",1,0)</f>
        <v>0</v>
      </c>
      <c r="X29" s="172">
        <f t="shared" si="0"/>
        <v>0</v>
      </c>
      <c r="Y29" s="15">
        <f>IF(P2_IndicatorData!Y23="No data",1,0)</f>
        <v>1</v>
      </c>
      <c r="Z29" s="15">
        <f>IF(P2_IndicatorData!Z23="No data",1,0)</f>
        <v>0</v>
      </c>
      <c r="AA29" s="15">
        <f>IF(P2_IndicatorData!AA23="No data",1,0)</f>
        <v>0</v>
      </c>
      <c r="AB29" s="15">
        <f>IF(P2_IndicatorData!AB23="No data",1,0)</f>
        <v>0</v>
      </c>
      <c r="AC29" s="15">
        <f>IF(P2_IndicatorData!AC23="No data",1,0)</f>
        <v>0</v>
      </c>
      <c r="AD29" s="18">
        <f t="shared" si="1"/>
        <v>2</v>
      </c>
      <c r="AE29" s="173">
        <f t="shared" si="2"/>
        <v>8.6956521739130432E-2</v>
      </c>
    </row>
    <row r="30" spans="1:31">
      <c r="A30" s="5" t="str">
        <f>P2_IndicatorData!A24</f>
        <v>Burkina Faso</v>
      </c>
      <c r="B30" s="2" t="s">
        <v>125</v>
      </c>
      <c r="C30" s="15">
        <f>IF(P2_IndicatorData!C24="No data",1,0)</f>
        <v>0</v>
      </c>
      <c r="D30" s="15">
        <f>IF(P2_IndicatorData!D24="No data",1,0)</f>
        <v>0</v>
      </c>
      <c r="E30" s="15">
        <f>IF(P2_IndicatorData!E24="No data",1,0)</f>
        <v>0</v>
      </c>
      <c r="F30" s="15">
        <f>IF(P2_IndicatorData!F24="No data",1,0)</f>
        <v>0</v>
      </c>
      <c r="G30" s="15">
        <f>IF(P2_IndicatorData!G24="No data",1,0)</f>
        <v>0</v>
      </c>
      <c r="H30" s="15">
        <f>IF(P2_IndicatorData!H24="No data",1,0)</f>
        <v>0</v>
      </c>
      <c r="I30" s="15">
        <f>IF(P2_IndicatorData!I24="No data",1,0)</f>
        <v>0</v>
      </c>
      <c r="J30" s="15">
        <f>IF(P2_IndicatorData!J24="No data",1,0)</f>
        <v>0</v>
      </c>
      <c r="K30" s="15">
        <f>IF(P2_IndicatorData!K24="No data",1,0)</f>
        <v>0</v>
      </c>
      <c r="L30" s="15">
        <f>IF(P2_IndicatorData!L24="No data",1,0)</f>
        <v>0</v>
      </c>
      <c r="M30" s="15">
        <f>IF(P2_IndicatorData!M24="No data",1,0)</f>
        <v>0</v>
      </c>
      <c r="N30" s="15">
        <f>IF(P2_IndicatorData!N24="No data",1,0)</f>
        <v>0</v>
      </c>
      <c r="O30" s="15">
        <f>IF(P2_IndicatorData!O24="No data",1,0)</f>
        <v>0</v>
      </c>
      <c r="P30" s="15">
        <f>IF(P2_IndicatorData!P24="No data",1,0)</f>
        <v>1</v>
      </c>
      <c r="Q30" s="15">
        <f>IF(P2_IndicatorData!Q24="No data",1,0)</f>
        <v>0</v>
      </c>
      <c r="R30" s="15">
        <f>IF(P2_IndicatorData!R24="No data",1,0)</f>
        <v>0</v>
      </c>
      <c r="S30" s="15">
        <f>IF(P2_IndicatorData!S24="No data",1,0)</f>
        <v>0</v>
      </c>
      <c r="T30" s="15">
        <f>IF(P2_IndicatorData!T24="No data",1,0)</f>
        <v>0</v>
      </c>
      <c r="U30" s="15">
        <f>IF(P2_IndicatorData!U24="No data",1,0)</f>
        <v>0</v>
      </c>
      <c r="V30" s="15">
        <f>IF(P2_IndicatorData!V24="No data",1,0)</f>
        <v>0</v>
      </c>
      <c r="W30" s="15">
        <f>IF(P2_IndicatorData!W24="No data",1,0)</f>
        <v>0</v>
      </c>
      <c r="X30" s="172">
        <f t="shared" si="0"/>
        <v>0</v>
      </c>
      <c r="Y30" s="15">
        <f>IF(P2_IndicatorData!Y24="No data",1,0)</f>
        <v>0</v>
      </c>
      <c r="Z30" s="15">
        <f>IF(P2_IndicatorData!Z24="No data",1,0)</f>
        <v>0</v>
      </c>
      <c r="AA30" s="15">
        <f>IF(P2_IndicatorData!AA24="No data",1,0)</f>
        <v>0</v>
      </c>
      <c r="AB30" s="15">
        <f>IF(P2_IndicatorData!AB24="No data",1,0)</f>
        <v>0</v>
      </c>
      <c r="AC30" s="15">
        <f>IF(P2_IndicatorData!AC24="No data",1,0)</f>
        <v>0</v>
      </c>
      <c r="AD30" s="18">
        <f t="shared" si="1"/>
        <v>1</v>
      </c>
      <c r="AE30" s="173">
        <f t="shared" si="2"/>
        <v>4.3478260869565216E-2</v>
      </c>
    </row>
    <row r="31" spans="1:31">
      <c r="A31" s="5" t="str">
        <f>P2_IndicatorData!A25</f>
        <v>Burundi</v>
      </c>
      <c r="B31" s="2" t="s">
        <v>127</v>
      </c>
      <c r="C31" s="15">
        <f>IF(P2_IndicatorData!C25="No data",1,0)</f>
        <v>0</v>
      </c>
      <c r="D31" s="15">
        <f>IF(P2_IndicatorData!D25="No data",1,0)</f>
        <v>0</v>
      </c>
      <c r="E31" s="15">
        <f>IF(P2_IndicatorData!E25="No data",1,0)</f>
        <v>0</v>
      </c>
      <c r="F31" s="15">
        <f>IF(P2_IndicatorData!F25="No data",1,0)</f>
        <v>0</v>
      </c>
      <c r="G31" s="15">
        <f>IF(P2_IndicatorData!G25="No data",1,0)</f>
        <v>0</v>
      </c>
      <c r="H31" s="15">
        <f>IF(P2_IndicatorData!H25="No data",1,0)</f>
        <v>0</v>
      </c>
      <c r="I31" s="15">
        <f>IF(P2_IndicatorData!I25="No data",1,0)</f>
        <v>0</v>
      </c>
      <c r="J31" s="15">
        <f>IF(P2_IndicatorData!J25="No data",1,0)</f>
        <v>0</v>
      </c>
      <c r="K31" s="15">
        <f>IF(P2_IndicatorData!K25="No data",1,0)</f>
        <v>0</v>
      </c>
      <c r="L31" s="15">
        <f>IF(P2_IndicatorData!L25="No data",1,0)</f>
        <v>0</v>
      </c>
      <c r="M31" s="15">
        <f>IF(P2_IndicatorData!M25="No data",1,0)</f>
        <v>0</v>
      </c>
      <c r="N31" s="15">
        <f>IF(P2_IndicatorData!N25="No data",1,0)</f>
        <v>0</v>
      </c>
      <c r="O31" s="15">
        <f>IF(P2_IndicatorData!O25="No data",1,0)</f>
        <v>0</v>
      </c>
      <c r="P31" s="15">
        <f>IF(P2_IndicatorData!P25="No data",1,0)</f>
        <v>1</v>
      </c>
      <c r="Q31" s="15">
        <f>IF(P2_IndicatorData!Q25="No data",1,0)</f>
        <v>0</v>
      </c>
      <c r="R31" s="15">
        <f>IF(P2_IndicatorData!R25="No data",1,0)</f>
        <v>0</v>
      </c>
      <c r="S31" s="15">
        <f>IF(P2_IndicatorData!S25="No data",1,0)</f>
        <v>0</v>
      </c>
      <c r="T31" s="15">
        <f>IF(P2_IndicatorData!T25="No data",1,0)</f>
        <v>0</v>
      </c>
      <c r="U31" s="15">
        <f>IF(P2_IndicatorData!U25="No data",1,0)</f>
        <v>0</v>
      </c>
      <c r="V31" s="15">
        <f>IF(P2_IndicatorData!V25="No data",1,0)</f>
        <v>0</v>
      </c>
      <c r="W31" s="15">
        <f>IF(P2_IndicatorData!W25="No data",1,0)</f>
        <v>0</v>
      </c>
      <c r="X31" s="172">
        <f t="shared" si="0"/>
        <v>0</v>
      </c>
      <c r="Y31" s="15">
        <f>IF(P2_IndicatorData!Y25="No data",1,0)</f>
        <v>0</v>
      </c>
      <c r="Z31" s="15">
        <f>IF(P2_IndicatorData!Z25="No data",1,0)</f>
        <v>1</v>
      </c>
      <c r="AA31" s="15">
        <f>IF(P2_IndicatorData!AA25="No data",1,0)</f>
        <v>1</v>
      </c>
      <c r="AB31" s="15">
        <f>IF(P2_IndicatorData!AB25="No data",1,0)</f>
        <v>0</v>
      </c>
      <c r="AC31" s="15">
        <f>IF(P2_IndicatorData!AC25="No data",1,0)</f>
        <v>0</v>
      </c>
      <c r="AD31" s="18">
        <f t="shared" si="1"/>
        <v>3</v>
      </c>
      <c r="AE31" s="173">
        <f t="shared" si="2"/>
        <v>0.13043478260869565</v>
      </c>
    </row>
    <row r="32" spans="1:31">
      <c r="A32" s="5" t="e">
        <f>P2_IndicatorData!#REF!</f>
        <v>#REF!</v>
      </c>
      <c r="B32" s="2" t="s">
        <v>1040</v>
      </c>
      <c r="C32" s="15" t="e">
        <f>IF(P2_IndicatorData!#REF!="No data",1,0)</f>
        <v>#REF!</v>
      </c>
      <c r="D32" s="15" t="e">
        <f>IF(P2_IndicatorData!#REF!="No data",1,0)</f>
        <v>#REF!</v>
      </c>
      <c r="E32" s="15" t="e">
        <f>IF(P2_IndicatorData!#REF!="No data",1,0)</f>
        <v>#REF!</v>
      </c>
      <c r="F32" s="15" t="e">
        <f>IF(P2_IndicatorData!#REF!="No data",1,0)</f>
        <v>#REF!</v>
      </c>
      <c r="G32" s="15" t="e">
        <f>IF(P2_IndicatorData!#REF!="No data",1,0)</f>
        <v>#REF!</v>
      </c>
      <c r="H32" s="15" t="e">
        <f>IF(P2_IndicatorData!#REF!="No data",1,0)</f>
        <v>#REF!</v>
      </c>
      <c r="I32" s="15" t="e">
        <f>IF(P2_IndicatorData!#REF!="No data",1,0)</f>
        <v>#REF!</v>
      </c>
      <c r="J32" s="15" t="e">
        <f>IF(P2_IndicatorData!#REF!="No data",1,0)</f>
        <v>#REF!</v>
      </c>
      <c r="K32" s="15" t="e">
        <f>IF(P2_IndicatorData!#REF!="No data",1,0)</f>
        <v>#REF!</v>
      </c>
      <c r="L32" s="15" t="e">
        <f>IF(P2_IndicatorData!#REF!="No data",1,0)</f>
        <v>#REF!</v>
      </c>
      <c r="M32" s="15" t="e">
        <f>IF(P2_IndicatorData!#REF!="No data",1,0)</f>
        <v>#REF!</v>
      </c>
      <c r="N32" s="15" t="e">
        <f>IF(P2_IndicatorData!#REF!="No data",1,0)</f>
        <v>#REF!</v>
      </c>
      <c r="O32" s="15" t="e">
        <f>IF(P2_IndicatorData!#REF!="No data",1,0)</f>
        <v>#REF!</v>
      </c>
      <c r="P32" s="15" t="e">
        <f>IF(P2_IndicatorData!#REF!="No data",1,0)</f>
        <v>#REF!</v>
      </c>
      <c r="Q32" s="15" t="e">
        <f>IF(P2_IndicatorData!#REF!="No data",1,0)</f>
        <v>#REF!</v>
      </c>
      <c r="R32" s="15" t="e">
        <f>IF(P2_IndicatorData!#REF!="No data",1,0)</f>
        <v>#REF!</v>
      </c>
      <c r="S32" s="15" t="e">
        <f>IF(P2_IndicatorData!#REF!="No data",1,0)</f>
        <v>#REF!</v>
      </c>
      <c r="T32" s="15" t="e">
        <f>IF(P2_IndicatorData!#REF!="No data",1,0)</f>
        <v>#REF!</v>
      </c>
      <c r="U32" s="15" t="e">
        <f>IF(P2_IndicatorData!#REF!="No data",1,0)</f>
        <v>#REF!</v>
      </c>
      <c r="V32" s="15" t="e">
        <f>IF(P2_IndicatorData!#REF!="No data",1,0)</f>
        <v>#REF!</v>
      </c>
      <c r="W32" s="15" t="e">
        <f>IF(P2_IndicatorData!#REF!="No data",1,0)</f>
        <v>#REF!</v>
      </c>
      <c r="X32" s="172">
        <f t="shared" si="0"/>
        <v>0</v>
      </c>
      <c r="Y32" s="15" t="e">
        <f>IF(P2_IndicatorData!#REF!="No data",1,0)</f>
        <v>#REF!</v>
      </c>
      <c r="Z32" s="15" t="e">
        <f>IF(P2_IndicatorData!#REF!="No data",1,0)</f>
        <v>#REF!</v>
      </c>
      <c r="AA32" s="15" t="e">
        <f>IF(P2_IndicatorData!#REF!="No data",1,0)</f>
        <v>#REF!</v>
      </c>
      <c r="AB32" s="15" t="e">
        <f>IF(P2_IndicatorData!#REF!="No data",1,0)</f>
        <v>#REF!</v>
      </c>
      <c r="AC32" s="15" t="e">
        <f>IF(P2_IndicatorData!#REF!="No data",1,0)</f>
        <v>#REF!</v>
      </c>
      <c r="AD32" s="18" t="e">
        <f t="shared" si="1"/>
        <v>#REF!</v>
      </c>
      <c r="AE32" s="173" t="e">
        <f t="shared" si="2"/>
        <v>#REF!</v>
      </c>
    </row>
    <row r="33" spans="1:31">
      <c r="A33" s="5" t="str">
        <f>P2_IndicatorData!A26</f>
        <v>Cambodia</v>
      </c>
      <c r="B33" s="2" t="s">
        <v>130</v>
      </c>
      <c r="C33" s="15">
        <f>IF(P2_IndicatorData!C26="No data",1,0)</f>
        <v>0</v>
      </c>
      <c r="D33" s="15">
        <f>IF(P2_IndicatorData!D26="No data",1,0)</f>
        <v>0</v>
      </c>
      <c r="E33" s="15">
        <f>IF(P2_IndicatorData!E26="No data",1,0)</f>
        <v>0</v>
      </c>
      <c r="F33" s="15">
        <f>IF(P2_IndicatorData!F26="No data",1,0)</f>
        <v>0</v>
      </c>
      <c r="G33" s="15">
        <f>IF(P2_IndicatorData!G26="No data",1,0)</f>
        <v>0</v>
      </c>
      <c r="H33" s="15">
        <f>IF(P2_IndicatorData!H26="No data",1,0)</f>
        <v>0</v>
      </c>
      <c r="I33" s="15">
        <f>IF(P2_IndicatorData!I26="No data",1,0)</f>
        <v>0</v>
      </c>
      <c r="J33" s="15">
        <f>IF(P2_IndicatorData!J26="No data",1,0)</f>
        <v>0</v>
      </c>
      <c r="K33" s="15">
        <f>IF(P2_IndicatorData!K26="No data",1,0)</f>
        <v>0</v>
      </c>
      <c r="L33" s="15">
        <f>IF(P2_IndicatorData!L26="No data",1,0)</f>
        <v>0</v>
      </c>
      <c r="M33" s="15">
        <f>IF(P2_IndicatorData!M26="No data",1,0)</f>
        <v>0</v>
      </c>
      <c r="N33" s="15">
        <f>IF(P2_IndicatorData!N26="No data",1,0)</f>
        <v>0</v>
      </c>
      <c r="O33" s="15">
        <f>IF(P2_IndicatorData!O26="No data",1,0)</f>
        <v>0</v>
      </c>
      <c r="P33" s="15">
        <f>IF(P2_IndicatorData!P26="No data",1,0)</f>
        <v>0</v>
      </c>
      <c r="Q33" s="15">
        <f>IF(P2_IndicatorData!Q26="No data",1,0)</f>
        <v>0</v>
      </c>
      <c r="R33" s="15">
        <f>IF(P2_IndicatorData!R26="No data",1,0)</f>
        <v>0</v>
      </c>
      <c r="S33" s="15">
        <f>IF(P2_IndicatorData!S26="No data",1,0)</f>
        <v>0</v>
      </c>
      <c r="T33" s="15">
        <f>IF(P2_IndicatorData!T26="No data",1,0)</f>
        <v>0</v>
      </c>
      <c r="U33" s="15">
        <f>IF(P2_IndicatorData!U26="No data",1,0)</f>
        <v>0</v>
      </c>
      <c r="V33" s="15">
        <f>IF(P2_IndicatorData!V26="No data",1,0)</f>
        <v>0</v>
      </c>
      <c r="W33" s="15">
        <f>IF(P2_IndicatorData!W26="No data",1,0)</f>
        <v>0</v>
      </c>
      <c r="X33" s="172">
        <f t="shared" si="0"/>
        <v>0</v>
      </c>
      <c r="Y33" s="15">
        <f>IF(P2_IndicatorData!Y26="No data",1,0)</f>
        <v>0</v>
      </c>
      <c r="Z33" s="15">
        <f>IF(P2_IndicatorData!Z26="No data",1,0)</f>
        <v>1</v>
      </c>
      <c r="AA33" s="15">
        <f>IF(P2_IndicatorData!AA26="No data",1,0)</f>
        <v>1</v>
      </c>
      <c r="AB33" s="15">
        <f>IF(P2_IndicatorData!AB26="No data",1,0)</f>
        <v>0</v>
      </c>
      <c r="AC33" s="15">
        <f>IF(P2_IndicatorData!AC26="No data",1,0)</f>
        <v>0</v>
      </c>
      <c r="AD33" s="18">
        <f t="shared" si="1"/>
        <v>2</v>
      </c>
      <c r="AE33" s="173">
        <f t="shared" si="2"/>
        <v>8.6956521739130432E-2</v>
      </c>
    </row>
    <row r="34" spans="1:31">
      <c r="A34" s="5" t="str">
        <f>P2_IndicatorData!A27</f>
        <v>Cameroon</v>
      </c>
      <c r="B34" s="2" t="s">
        <v>132</v>
      </c>
      <c r="C34" s="15">
        <f>IF(P2_IndicatorData!C27="No data",1,0)</f>
        <v>0</v>
      </c>
      <c r="D34" s="15">
        <f>IF(P2_IndicatorData!D27="No data",1,0)</f>
        <v>1</v>
      </c>
      <c r="E34" s="15">
        <f>IF(P2_IndicatorData!E27="No data",1,0)</f>
        <v>0</v>
      </c>
      <c r="F34" s="15">
        <f>IF(P2_IndicatorData!F27="No data",1,0)</f>
        <v>1</v>
      </c>
      <c r="G34" s="15">
        <f>IF(P2_IndicatorData!G27="No data",1,0)</f>
        <v>0</v>
      </c>
      <c r="H34" s="15">
        <f>IF(P2_IndicatorData!H27="No data",1,0)</f>
        <v>0</v>
      </c>
      <c r="I34" s="15">
        <f>IF(P2_IndicatorData!I27="No data",1,0)</f>
        <v>0</v>
      </c>
      <c r="J34" s="15">
        <f>IF(P2_IndicatorData!J27="No data",1,0)</f>
        <v>0</v>
      </c>
      <c r="K34" s="15">
        <f>IF(P2_IndicatorData!K27="No data",1,0)</f>
        <v>0</v>
      </c>
      <c r="L34" s="15">
        <f>IF(P2_IndicatorData!L27="No data",1,0)</f>
        <v>0</v>
      </c>
      <c r="M34" s="15">
        <f>IF(P2_IndicatorData!M27="No data",1,0)</f>
        <v>0</v>
      </c>
      <c r="N34" s="15">
        <f>IF(P2_IndicatorData!N27="No data",1,0)</f>
        <v>0</v>
      </c>
      <c r="O34" s="15">
        <f>IF(P2_IndicatorData!O27="No data",1,0)</f>
        <v>0</v>
      </c>
      <c r="P34" s="15">
        <f>IF(P2_IndicatorData!P27="No data",1,0)</f>
        <v>0</v>
      </c>
      <c r="Q34" s="15">
        <f>IF(P2_IndicatorData!Q27="No data",1,0)</f>
        <v>0</v>
      </c>
      <c r="R34" s="15">
        <f>IF(P2_IndicatorData!R27="No data",1,0)</f>
        <v>0</v>
      </c>
      <c r="S34" s="15">
        <f>IF(P2_IndicatorData!S27="No data",1,0)</f>
        <v>0</v>
      </c>
      <c r="T34" s="15">
        <f>IF(P2_IndicatorData!T27="No data",1,0)</f>
        <v>0</v>
      </c>
      <c r="U34" s="15">
        <f>IF(P2_IndicatorData!U27="No data",1,0)</f>
        <v>0</v>
      </c>
      <c r="V34" s="15">
        <f>IF(P2_IndicatorData!V27="No data",1,0)</f>
        <v>0</v>
      </c>
      <c r="W34" s="15">
        <f>IF(P2_IndicatorData!W27="No data",1,0)</f>
        <v>0</v>
      </c>
      <c r="X34" s="172">
        <f t="shared" si="0"/>
        <v>0</v>
      </c>
      <c r="Y34" s="15">
        <f>IF(P2_IndicatorData!Y27="No data",1,0)</f>
        <v>0</v>
      </c>
      <c r="Z34" s="15">
        <f>IF(P2_IndicatorData!Z27="No data",1,0)</f>
        <v>0</v>
      </c>
      <c r="AA34" s="15">
        <f>IF(P2_IndicatorData!AA27="No data",1,0)</f>
        <v>0</v>
      </c>
      <c r="AB34" s="15">
        <f>IF(P2_IndicatorData!AB27="No data",1,0)</f>
        <v>0</v>
      </c>
      <c r="AC34" s="15">
        <f>IF(P2_IndicatorData!AC27="No data",1,0)</f>
        <v>0</v>
      </c>
      <c r="AD34" s="18">
        <f t="shared" si="1"/>
        <v>2</v>
      </c>
      <c r="AE34" s="173">
        <f t="shared" si="2"/>
        <v>8.6956521739130432E-2</v>
      </c>
    </row>
    <row r="35" spans="1:31">
      <c r="A35" s="5" t="str">
        <f>P2_IndicatorData!A28</f>
        <v>Canada</v>
      </c>
      <c r="B35" s="2" t="s">
        <v>135</v>
      </c>
      <c r="C35" s="15">
        <f>IF(P2_IndicatorData!C28="No data",1,0)</f>
        <v>0</v>
      </c>
      <c r="D35" s="15">
        <f>IF(P2_IndicatorData!D28="No data",1,0)</f>
        <v>0</v>
      </c>
      <c r="E35" s="15">
        <f>IF(P2_IndicatorData!E28="No data",1,0)</f>
        <v>0</v>
      </c>
      <c r="F35" s="15">
        <f>IF(P2_IndicatorData!F28="No data",1,0)</f>
        <v>0</v>
      </c>
      <c r="G35" s="15">
        <f>IF(P2_IndicatorData!G28="No data",1,0)</f>
        <v>0</v>
      </c>
      <c r="H35" s="15">
        <f>IF(P2_IndicatorData!H28="No data",1,0)</f>
        <v>0</v>
      </c>
      <c r="I35" s="15">
        <f>IF(P2_IndicatorData!I28="No data",1,0)</f>
        <v>1</v>
      </c>
      <c r="J35" s="15">
        <f>IF(P2_IndicatorData!J28="No data",1,0)</f>
        <v>0</v>
      </c>
      <c r="K35" s="15">
        <f>IF(P2_IndicatorData!K28="No data",1,0)</f>
        <v>0</v>
      </c>
      <c r="L35" s="15">
        <f>IF(P2_IndicatorData!L28="No data",1,0)</f>
        <v>0</v>
      </c>
      <c r="M35" s="15">
        <f>IF(P2_IndicatorData!M28="No data",1,0)</f>
        <v>0</v>
      </c>
      <c r="N35" s="15">
        <f>IF(P2_IndicatorData!N28="No data",1,0)</f>
        <v>1</v>
      </c>
      <c r="O35" s="15">
        <f>IF(P2_IndicatorData!O28="No data",1,0)</f>
        <v>1</v>
      </c>
      <c r="P35" s="15">
        <f>IF(P2_IndicatorData!P28="No data",1,0)</f>
        <v>0</v>
      </c>
      <c r="Q35" s="15">
        <f>IF(P2_IndicatorData!Q28="No data",1,0)</f>
        <v>1</v>
      </c>
      <c r="R35" s="15">
        <f>IF(P2_IndicatorData!R28="No data",1,0)</f>
        <v>0</v>
      </c>
      <c r="S35" s="15">
        <f>IF(P2_IndicatorData!S28="No data",1,0)</f>
        <v>0</v>
      </c>
      <c r="T35" s="15">
        <f>IF(P2_IndicatorData!T28="No data",1,0)</f>
        <v>0</v>
      </c>
      <c r="U35" s="15">
        <f>IF(P2_IndicatorData!U28="No data",1,0)</f>
        <v>0</v>
      </c>
      <c r="V35" s="15">
        <f>IF(P2_IndicatorData!V28="No data",1,0)</f>
        <v>0</v>
      </c>
      <c r="W35" s="15">
        <f>IF(P2_IndicatorData!W28="No data",1,0)</f>
        <v>0</v>
      </c>
      <c r="X35" s="172">
        <f t="shared" si="0"/>
        <v>0</v>
      </c>
      <c r="Y35" s="15">
        <f>IF(P2_IndicatorData!Y28="No data",1,0)</f>
        <v>1</v>
      </c>
      <c r="Z35" s="15">
        <f>IF(P2_IndicatorData!Z28="No data",1,0)</f>
        <v>1</v>
      </c>
      <c r="AA35" s="15">
        <f>IF(P2_IndicatorData!AA28="No data",1,0)</f>
        <v>0</v>
      </c>
      <c r="AB35" s="15">
        <f>IF(P2_IndicatorData!AB28="No data",1,0)</f>
        <v>0</v>
      </c>
      <c r="AC35" s="15">
        <f>IF(P2_IndicatorData!AC28="No data",1,0)</f>
        <v>0</v>
      </c>
      <c r="AD35" s="18">
        <f t="shared" si="1"/>
        <v>6</v>
      </c>
      <c r="AE35" s="173">
        <f t="shared" si="2"/>
        <v>0.2608695652173913</v>
      </c>
    </row>
    <row r="36" spans="1:31">
      <c r="A36" s="5" t="str">
        <f>P2_IndicatorData!A29</f>
        <v>Central African Republic</v>
      </c>
      <c r="B36" s="2" t="s">
        <v>137</v>
      </c>
      <c r="C36" s="15">
        <f>IF(P2_IndicatorData!C29="No data",1,0)</f>
        <v>0</v>
      </c>
      <c r="D36" s="15">
        <f>IF(P2_IndicatorData!D29="No data",1,0)</f>
        <v>0</v>
      </c>
      <c r="E36" s="15">
        <f>IF(P2_IndicatorData!E29="No data",1,0)</f>
        <v>0</v>
      </c>
      <c r="F36" s="15">
        <f>IF(P2_IndicatorData!F29="No data",1,0)</f>
        <v>1</v>
      </c>
      <c r="G36" s="15">
        <f>IF(P2_IndicatorData!G29="No data",1,0)</f>
        <v>0</v>
      </c>
      <c r="H36" s="15">
        <f>IF(P2_IndicatorData!H29="No data",1,0)</f>
        <v>0</v>
      </c>
      <c r="I36" s="15">
        <f>IF(P2_IndicatorData!I29="No data",1,0)</f>
        <v>0</v>
      </c>
      <c r="J36" s="15">
        <f>IF(P2_IndicatorData!J29="No data",1,0)</f>
        <v>0</v>
      </c>
      <c r="K36" s="15">
        <f>IF(P2_IndicatorData!K29="No data",1,0)</f>
        <v>0</v>
      </c>
      <c r="L36" s="15">
        <f>IF(P2_IndicatorData!L29="No data",1,0)</f>
        <v>1</v>
      </c>
      <c r="M36" s="15">
        <f>IF(P2_IndicatorData!M29="No data",1,0)</f>
        <v>1</v>
      </c>
      <c r="N36" s="15">
        <f>IF(P2_IndicatorData!N29="No data",1,0)</f>
        <v>0</v>
      </c>
      <c r="O36" s="15">
        <f>IF(P2_IndicatorData!O29="No data",1,0)</f>
        <v>1</v>
      </c>
      <c r="P36" s="15">
        <f>IF(P2_IndicatorData!P29="No data",1,0)</f>
        <v>0</v>
      </c>
      <c r="Q36" s="15">
        <f>IF(P2_IndicatorData!Q29="No data",1,0)</f>
        <v>0</v>
      </c>
      <c r="R36" s="15">
        <f>IF(P2_IndicatorData!R29="No data",1,0)</f>
        <v>0</v>
      </c>
      <c r="S36" s="15">
        <f>IF(P2_IndicatorData!S29="No data",1,0)</f>
        <v>0</v>
      </c>
      <c r="T36" s="15">
        <f>IF(P2_IndicatorData!T29="No data",1,0)</f>
        <v>0</v>
      </c>
      <c r="U36" s="15">
        <f>IF(P2_IndicatorData!U29="No data",1,0)</f>
        <v>0</v>
      </c>
      <c r="V36" s="15">
        <f>IF(P2_IndicatorData!V29="No data",1,0)</f>
        <v>0</v>
      </c>
      <c r="W36" s="15">
        <f>IF(P2_IndicatorData!W29="No data",1,0)</f>
        <v>0</v>
      </c>
      <c r="X36" s="172">
        <f t="shared" si="0"/>
        <v>0</v>
      </c>
      <c r="Y36" s="15">
        <f>IF(P2_IndicatorData!Y29="No data",1,0)</f>
        <v>0</v>
      </c>
      <c r="Z36" s="15">
        <f>IF(P2_IndicatorData!Z29="No data",1,0)</f>
        <v>1</v>
      </c>
      <c r="AA36" s="15">
        <f>IF(P2_IndicatorData!AA29="No data",1,0)</f>
        <v>1</v>
      </c>
      <c r="AB36" s="15">
        <f>IF(P2_IndicatorData!AB29="No data",1,0)</f>
        <v>0</v>
      </c>
      <c r="AC36" s="15">
        <f>IF(P2_IndicatorData!AC29="No data",1,0)</f>
        <v>0</v>
      </c>
      <c r="AD36" s="18">
        <f t="shared" si="1"/>
        <v>6</v>
      </c>
      <c r="AE36" s="173">
        <f t="shared" si="2"/>
        <v>0.2608695652173913</v>
      </c>
    </row>
    <row r="37" spans="1:31">
      <c r="A37" s="5" t="str">
        <f>P2_IndicatorData!A30</f>
        <v>Chad</v>
      </c>
      <c r="B37" s="2" t="s">
        <v>139</v>
      </c>
      <c r="C37" s="15">
        <f>IF(P2_IndicatorData!C30="No data",1,0)</f>
        <v>0</v>
      </c>
      <c r="D37" s="15">
        <f>IF(P2_IndicatorData!D30="No data",1,0)</f>
        <v>0</v>
      </c>
      <c r="E37" s="15">
        <f>IF(P2_IndicatorData!E30="No data",1,0)</f>
        <v>0</v>
      </c>
      <c r="F37" s="15">
        <f>IF(P2_IndicatorData!F30="No data",1,0)</f>
        <v>1</v>
      </c>
      <c r="G37" s="15">
        <f>IF(P2_IndicatorData!G30="No data",1,0)</f>
        <v>1</v>
      </c>
      <c r="H37" s="15">
        <f>IF(P2_IndicatorData!H30="No data",1,0)</f>
        <v>0</v>
      </c>
      <c r="I37" s="15">
        <f>IF(P2_IndicatorData!I30="No data",1,0)</f>
        <v>0</v>
      </c>
      <c r="J37" s="15">
        <f>IF(P2_IndicatorData!J30="No data",1,0)</f>
        <v>1</v>
      </c>
      <c r="K37" s="15">
        <f>IF(P2_IndicatorData!K30="No data",1,0)</f>
        <v>0</v>
      </c>
      <c r="L37" s="15">
        <f>IF(P2_IndicatorData!L30="No data",1,0)</f>
        <v>0</v>
      </c>
      <c r="M37" s="15">
        <f>IF(P2_IndicatorData!M30="No data",1,0)</f>
        <v>0</v>
      </c>
      <c r="N37" s="15">
        <f>IF(P2_IndicatorData!N30="No data",1,0)</f>
        <v>0</v>
      </c>
      <c r="O37" s="15">
        <f>IF(P2_IndicatorData!O30="No data",1,0)</f>
        <v>0</v>
      </c>
      <c r="P37" s="15">
        <f>IF(P2_IndicatorData!P30="No data",1,0)</f>
        <v>1</v>
      </c>
      <c r="Q37" s="15">
        <f>IF(P2_IndicatorData!Q30="No data",1,0)</f>
        <v>0</v>
      </c>
      <c r="R37" s="15">
        <f>IF(P2_IndicatorData!R30="No data",1,0)</f>
        <v>0</v>
      </c>
      <c r="S37" s="15">
        <f>IF(P2_IndicatorData!S30="No data",1,0)</f>
        <v>0</v>
      </c>
      <c r="T37" s="15">
        <f>IF(P2_IndicatorData!T30="No data",1,0)</f>
        <v>0</v>
      </c>
      <c r="U37" s="15">
        <f>IF(P2_IndicatorData!U30="No data",1,0)</f>
        <v>0</v>
      </c>
      <c r="V37" s="15">
        <f>IF(P2_IndicatorData!V30="No data",1,0)</f>
        <v>0</v>
      </c>
      <c r="W37" s="15">
        <f>IF(P2_IndicatorData!W30="No data",1,0)</f>
        <v>0</v>
      </c>
      <c r="X37" s="172">
        <f t="shared" si="0"/>
        <v>0</v>
      </c>
      <c r="Y37" s="15">
        <f>IF(P2_IndicatorData!Y30="No data",1,0)</f>
        <v>0</v>
      </c>
      <c r="Z37" s="15">
        <f>IF(P2_IndicatorData!Z30="No data",1,0)</f>
        <v>0</v>
      </c>
      <c r="AA37" s="15">
        <f>IF(P2_IndicatorData!AA30="No data",1,0)</f>
        <v>1</v>
      </c>
      <c r="AB37" s="15">
        <f>IF(P2_IndicatorData!AB30="No data",1,0)</f>
        <v>0</v>
      </c>
      <c r="AC37" s="15">
        <f>IF(P2_IndicatorData!AC30="No data",1,0)</f>
        <v>0</v>
      </c>
      <c r="AD37" s="18">
        <f t="shared" si="1"/>
        <v>5</v>
      </c>
      <c r="AE37" s="173">
        <f t="shared" si="2"/>
        <v>0.21739130434782608</v>
      </c>
    </row>
    <row r="38" spans="1:31">
      <c r="A38" s="5" t="str">
        <f>P2_IndicatorData!A31</f>
        <v>Chile</v>
      </c>
      <c r="B38" s="2" t="s">
        <v>141</v>
      </c>
      <c r="C38" s="15">
        <f>IF(P2_IndicatorData!C31="No data",1,0)</f>
        <v>0</v>
      </c>
      <c r="D38" s="15">
        <f>IF(P2_IndicatorData!D31="No data",1,0)</f>
        <v>0</v>
      </c>
      <c r="E38" s="15">
        <f>IF(P2_IndicatorData!E31="No data",1,0)</f>
        <v>0</v>
      </c>
      <c r="F38" s="15">
        <f>IF(P2_IndicatorData!F31="No data",1,0)</f>
        <v>0</v>
      </c>
      <c r="G38" s="15">
        <f>IF(P2_IndicatorData!G31="No data",1,0)</f>
        <v>0</v>
      </c>
      <c r="H38" s="15">
        <f>IF(P2_IndicatorData!H31="No data",1,0)</f>
        <v>0</v>
      </c>
      <c r="I38" s="15">
        <f>IF(P2_IndicatorData!I31="No data",1,0)</f>
        <v>0</v>
      </c>
      <c r="J38" s="15">
        <f>IF(P2_IndicatorData!J31="No data",1,0)</f>
        <v>0</v>
      </c>
      <c r="K38" s="15">
        <f>IF(P2_IndicatorData!K31="No data",1,0)</f>
        <v>0</v>
      </c>
      <c r="L38" s="15">
        <f>IF(P2_IndicatorData!L31="No data",1,0)</f>
        <v>0</v>
      </c>
      <c r="M38" s="15">
        <f>IF(P2_IndicatorData!M31="No data",1,0)</f>
        <v>0</v>
      </c>
      <c r="N38" s="15">
        <f>IF(P2_IndicatorData!N31="No data",1,0)</f>
        <v>0</v>
      </c>
      <c r="O38" s="15">
        <f>IF(P2_IndicatorData!O31="No data",1,0)</f>
        <v>0</v>
      </c>
      <c r="P38" s="15">
        <f>IF(P2_IndicatorData!P31="No data",1,0)</f>
        <v>0</v>
      </c>
      <c r="Q38" s="15">
        <f>IF(P2_IndicatorData!Q31="No data",1,0)</f>
        <v>0</v>
      </c>
      <c r="R38" s="15">
        <f>IF(P2_IndicatorData!R31="No data",1,0)</f>
        <v>0</v>
      </c>
      <c r="S38" s="15">
        <f>IF(P2_IndicatorData!S31="No data",1,0)</f>
        <v>0</v>
      </c>
      <c r="T38" s="15">
        <f>IF(P2_IndicatorData!T31="No data",1,0)</f>
        <v>0</v>
      </c>
      <c r="U38" s="15">
        <f>IF(P2_IndicatorData!U31="No data",1,0)</f>
        <v>0</v>
      </c>
      <c r="V38" s="15">
        <f>IF(P2_IndicatorData!V31="No data",1,0)</f>
        <v>0</v>
      </c>
      <c r="W38" s="15">
        <f>IF(P2_IndicatorData!W31="No data",1,0)</f>
        <v>0</v>
      </c>
      <c r="X38" s="172">
        <f t="shared" si="0"/>
        <v>0</v>
      </c>
      <c r="Y38" s="15">
        <f>IF(P2_IndicatorData!Y31="No data",1,0)</f>
        <v>1</v>
      </c>
      <c r="Z38" s="15">
        <f>IF(P2_IndicatorData!Z31="No data",1,0)</f>
        <v>0</v>
      </c>
      <c r="AA38" s="15">
        <f>IF(P2_IndicatorData!AA31="No data",1,0)</f>
        <v>0</v>
      </c>
      <c r="AB38" s="15">
        <f>IF(P2_IndicatorData!AB31="No data",1,0)</f>
        <v>0</v>
      </c>
      <c r="AC38" s="15">
        <f>IF(P2_IndicatorData!AC31="No data",1,0)</f>
        <v>0</v>
      </c>
      <c r="AD38" s="18">
        <f t="shared" si="1"/>
        <v>1</v>
      </c>
      <c r="AE38" s="173">
        <f t="shared" si="2"/>
        <v>4.3478260869565216E-2</v>
      </c>
    </row>
    <row r="39" spans="1:31">
      <c r="A39" s="5" t="str">
        <f>P2_IndicatorData!A32</f>
        <v>China</v>
      </c>
      <c r="B39" s="2" t="s">
        <v>144</v>
      </c>
      <c r="C39" s="15">
        <f>IF(P2_IndicatorData!C32="No data",1,0)</f>
        <v>0</v>
      </c>
      <c r="D39" s="15">
        <f>IF(P2_IndicatorData!D32="No data",1,0)</f>
        <v>0</v>
      </c>
      <c r="E39" s="15">
        <f>IF(P2_IndicatorData!E32="No data",1,0)</f>
        <v>0</v>
      </c>
      <c r="F39" s="15">
        <f>IF(P2_IndicatorData!F32="No data",1,0)</f>
        <v>0</v>
      </c>
      <c r="G39" s="15">
        <f>IF(P2_IndicatorData!G32="No data",1,0)</f>
        <v>1</v>
      </c>
      <c r="H39" s="15">
        <f>IF(P2_IndicatorData!H32="No data",1,0)</f>
        <v>0</v>
      </c>
      <c r="I39" s="15">
        <f>IF(P2_IndicatorData!I32="No data",1,0)</f>
        <v>0</v>
      </c>
      <c r="J39" s="15">
        <f>IF(P2_IndicatorData!J32="No data",1,0)</f>
        <v>0</v>
      </c>
      <c r="K39" s="15">
        <f>IF(P2_IndicatorData!K32="No data",1,0)</f>
        <v>0</v>
      </c>
      <c r="L39" s="15">
        <f>IF(P2_IndicatorData!L32="No data",1,0)</f>
        <v>1</v>
      </c>
      <c r="M39" s="15">
        <f>IF(P2_IndicatorData!M32="No data",1,0)</f>
        <v>1</v>
      </c>
      <c r="N39" s="15">
        <f>IF(P2_IndicatorData!N32="No data",1,0)</f>
        <v>0</v>
      </c>
      <c r="O39" s="15">
        <f>IF(P2_IndicatorData!O32="No data",1,0)</f>
        <v>1</v>
      </c>
      <c r="P39" s="15">
        <f>IF(P2_IndicatorData!P32="No data",1,0)</f>
        <v>0</v>
      </c>
      <c r="Q39" s="15">
        <f>IF(P2_IndicatorData!Q32="No data",1,0)</f>
        <v>0</v>
      </c>
      <c r="R39" s="15">
        <f>IF(P2_IndicatorData!R32="No data",1,0)</f>
        <v>0</v>
      </c>
      <c r="S39" s="15">
        <f>IF(P2_IndicatorData!S32="No data",1,0)</f>
        <v>0</v>
      </c>
      <c r="T39" s="15">
        <f>IF(P2_IndicatorData!T32="No data",1,0)</f>
        <v>0</v>
      </c>
      <c r="U39" s="15">
        <f>IF(P2_IndicatorData!U32="No data",1,0)</f>
        <v>0</v>
      </c>
      <c r="V39" s="15">
        <f>IF(P2_IndicatorData!V32="No data",1,0)</f>
        <v>0</v>
      </c>
      <c r="W39" s="15">
        <f>IF(P2_IndicatorData!W32="No data",1,0)</f>
        <v>0</v>
      </c>
      <c r="X39" s="172">
        <f t="shared" si="0"/>
        <v>0</v>
      </c>
      <c r="Y39" s="15">
        <f>IF(P2_IndicatorData!Y32="No data",1,0)</f>
        <v>1</v>
      </c>
      <c r="Z39" s="15">
        <f>IF(P2_IndicatorData!Z32="No data",1,0)</f>
        <v>0</v>
      </c>
      <c r="AA39" s="15">
        <f>IF(P2_IndicatorData!AA32="No data",1,0)</f>
        <v>0</v>
      </c>
      <c r="AB39" s="15">
        <f>IF(P2_IndicatorData!AB32="No data",1,0)</f>
        <v>0</v>
      </c>
      <c r="AC39" s="15">
        <f>IF(P2_IndicatorData!AC32="No data",1,0)</f>
        <v>0</v>
      </c>
      <c r="AD39" s="18">
        <f t="shared" si="1"/>
        <v>5</v>
      </c>
      <c r="AE39" s="173">
        <f t="shared" si="2"/>
        <v>0.21739130434782608</v>
      </c>
    </row>
    <row r="40" spans="1:31">
      <c r="A40" s="5" t="str">
        <f>P2_IndicatorData!A33</f>
        <v>Colombia</v>
      </c>
      <c r="B40" s="2" t="s">
        <v>146</v>
      </c>
      <c r="C40" s="15">
        <f>IF(P2_IndicatorData!C33="No data",1,0)</f>
        <v>0</v>
      </c>
      <c r="D40" s="15">
        <f>IF(P2_IndicatorData!D33="No data",1,0)</f>
        <v>0</v>
      </c>
      <c r="E40" s="15">
        <f>IF(P2_IndicatorData!E33="No data",1,0)</f>
        <v>0</v>
      </c>
      <c r="F40" s="15">
        <f>IF(P2_IndicatorData!F33="No data",1,0)</f>
        <v>0</v>
      </c>
      <c r="G40" s="15">
        <f>IF(P2_IndicatorData!G33="No data",1,0)</f>
        <v>0</v>
      </c>
      <c r="H40" s="15">
        <f>IF(P2_IndicatorData!H33="No data",1,0)</f>
        <v>0</v>
      </c>
      <c r="I40" s="15">
        <f>IF(P2_IndicatorData!I33="No data",1,0)</f>
        <v>0</v>
      </c>
      <c r="J40" s="15">
        <f>IF(P2_IndicatorData!J33="No data",1,0)</f>
        <v>0</v>
      </c>
      <c r="K40" s="15">
        <f>IF(P2_IndicatorData!K33="No data",1,0)</f>
        <v>0</v>
      </c>
      <c r="L40" s="15">
        <f>IF(P2_IndicatorData!L33="No data",1,0)</f>
        <v>0</v>
      </c>
      <c r="M40" s="15">
        <f>IF(P2_IndicatorData!M33="No data",1,0)</f>
        <v>0</v>
      </c>
      <c r="N40" s="15">
        <f>IF(P2_IndicatorData!N33="No data",1,0)</f>
        <v>0</v>
      </c>
      <c r="O40" s="15">
        <f>IF(P2_IndicatorData!O33="No data",1,0)</f>
        <v>0</v>
      </c>
      <c r="P40" s="15">
        <f>IF(P2_IndicatorData!P33="No data",1,0)</f>
        <v>0</v>
      </c>
      <c r="Q40" s="15">
        <f>IF(P2_IndicatorData!Q33="No data",1,0)</f>
        <v>0</v>
      </c>
      <c r="R40" s="15">
        <f>IF(P2_IndicatorData!R33="No data",1,0)</f>
        <v>0</v>
      </c>
      <c r="S40" s="15">
        <f>IF(P2_IndicatorData!S33="No data",1,0)</f>
        <v>0</v>
      </c>
      <c r="T40" s="15">
        <f>IF(P2_IndicatorData!T33="No data",1,0)</f>
        <v>0</v>
      </c>
      <c r="U40" s="15">
        <f>IF(P2_IndicatorData!U33="No data",1,0)</f>
        <v>0</v>
      </c>
      <c r="V40" s="15">
        <f>IF(P2_IndicatorData!V33="No data",1,0)</f>
        <v>0</v>
      </c>
      <c r="W40" s="15">
        <f>IF(P2_IndicatorData!W33="No data",1,0)</f>
        <v>0</v>
      </c>
      <c r="X40" s="172">
        <f t="shared" si="0"/>
        <v>0</v>
      </c>
      <c r="Y40" s="15">
        <f>IF(P2_IndicatorData!Y33="No data",1,0)</f>
        <v>0</v>
      </c>
      <c r="Z40" s="15">
        <f>IF(P2_IndicatorData!Z33="No data",1,0)</f>
        <v>0</v>
      </c>
      <c r="AA40" s="15">
        <f>IF(P2_IndicatorData!AA33="No data",1,0)</f>
        <v>0</v>
      </c>
      <c r="AB40" s="15">
        <f>IF(P2_IndicatorData!AB33="No data",1,0)</f>
        <v>0</v>
      </c>
      <c r="AC40" s="15">
        <f>IF(P2_IndicatorData!AC33="No data",1,0)</f>
        <v>0</v>
      </c>
      <c r="AD40" s="18">
        <f t="shared" si="1"/>
        <v>0</v>
      </c>
      <c r="AE40" s="173">
        <f t="shared" si="2"/>
        <v>0</v>
      </c>
    </row>
    <row r="41" spans="1:31">
      <c r="A41" s="5" t="e">
        <f>P2_IndicatorData!#REF!</f>
        <v>#REF!</v>
      </c>
      <c r="B41" s="2" t="s">
        <v>1041</v>
      </c>
      <c r="C41" s="15" t="e">
        <f>IF(P2_IndicatorData!#REF!="No data",1,0)</f>
        <v>#REF!</v>
      </c>
      <c r="D41" s="15" t="e">
        <f>IF(P2_IndicatorData!#REF!="No data",1,0)</f>
        <v>#REF!</v>
      </c>
      <c r="E41" s="15" t="e">
        <f>IF(P2_IndicatorData!#REF!="No data",1,0)</f>
        <v>#REF!</v>
      </c>
      <c r="F41" s="15" t="e">
        <f>IF(P2_IndicatorData!#REF!="No data",1,0)</f>
        <v>#REF!</v>
      </c>
      <c r="G41" s="15" t="e">
        <f>IF(P2_IndicatorData!#REF!="No data",1,0)</f>
        <v>#REF!</v>
      </c>
      <c r="H41" s="15" t="e">
        <f>IF(P2_IndicatorData!#REF!="No data",1,0)</f>
        <v>#REF!</v>
      </c>
      <c r="I41" s="15" t="e">
        <f>IF(P2_IndicatorData!#REF!="No data",1,0)</f>
        <v>#REF!</v>
      </c>
      <c r="J41" s="15" t="e">
        <f>IF(P2_IndicatorData!#REF!="No data",1,0)</f>
        <v>#REF!</v>
      </c>
      <c r="K41" s="15" t="e">
        <f>IF(P2_IndicatorData!#REF!="No data",1,0)</f>
        <v>#REF!</v>
      </c>
      <c r="L41" s="15" t="e">
        <f>IF(P2_IndicatorData!#REF!="No data",1,0)</f>
        <v>#REF!</v>
      </c>
      <c r="M41" s="15" t="e">
        <f>IF(P2_IndicatorData!#REF!="No data",1,0)</f>
        <v>#REF!</v>
      </c>
      <c r="N41" s="15" t="e">
        <f>IF(P2_IndicatorData!#REF!="No data",1,0)</f>
        <v>#REF!</v>
      </c>
      <c r="O41" s="15" t="e">
        <f>IF(P2_IndicatorData!#REF!="No data",1,0)</f>
        <v>#REF!</v>
      </c>
      <c r="P41" s="15" t="e">
        <f>IF(P2_IndicatorData!#REF!="No data",1,0)</f>
        <v>#REF!</v>
      </c>
      <c r="Q41" s="15" t="e">
        <f>IF(P2_IndicatorData!#REF!="No data",1,0)</f>
        <v>#REF!</v>
      </c>
      <c r="R41" s="15" t="e">
        <f>IF(P2_IndicatorData!#REF!="No data",1,0)</f>
        <v>#REF!</v>
      </c>
      <c r="S41" s="15" t="e">
        <f>IF(P2_IndicatorData!#REF!="No data",1,0)</f>
        <v>#REF!</v>
      </c>
      <c r="T41" s="15" t="e">
        <f>IF(P2_IndicatorData!#REF!="No data",1,0)</f>
        <v>#REF!</v>
      </c>
      <c r="U41" s="15" t="e">
        <f>IF(P2_IndicatorData!#REF!="No data",1,0)</f>
        <v>#REF!</v>
      </c>
      <c r="V41" s="15" t="e">
        <f>IF(P2_IndicatorData!#REF!="No data",1,0)</f>
        <v>#REF!</v>
      </c>
      <c r="W41" s="15" t="e">
        <f>IF(P2_IndicatorData!#REF!="No data",1,0)</f>
        <v>#REF!</v>
      </c>
      <c r="X41" s="172">
        <f t="shared" si="0"/>
        <v>0</v>
      </c>
      <c r="Y41" s="15" t="e">
        <f>IF(P2_IndicatorData!#REF!="No data",1,0)</f>
        <v>#REF!</v>
      </c>
      <c r="Z41" s="15" t="e">
        <f>IF(P2_IndicatorData!#REF!="No data",1,0)</f>
        <v>#REF!</v>
      </c>
      <c r="AA41" s="15" t="e">
        <f>IF(P2_IndicatorData!#REF!="No data",1,0)</f>
        <v>#REF!</v>
      </c>
      <c r="AB41" s="15" t="e">
        <f>IF(P2_IndicatorData!#REF!="No data",1,0)</f>
        <v>#REF!</v>
      </c>
      <c r="AC41" s="15" t="e">
        <f>IF(P2_IndicatorData!#REF!="No data",1,0)</f>
        <v>#REF!</v>
      </c>
      <c r="AD41" s="18" t="e">
        <f t="shared" si="1"/>
        <v>#REF!</v>
      </c>
      <c r="AE41" s="173" t="e">
        <f t="shared" si="2"/>
        <v>#REF!</v>
      </c>
    </row>
    <row r="42" spans="1:31">
      <c r="A42" s="5" t="str">
        <f>P2_IndicatorData!A34</f>
        <v>Congo</v>
      </c>
      <c r="B42" s="2" t="s">
        <v>148</v>
      </c>
      <c r="C42" s="15">
        <f>IF(P2_IndicatorData!C34="No data",1,0)</f>
        <v>0</v>
      </c>
      <c r="D42" s="15">
        <f>IF(P2_IndicatorData!D34="No data",1,0)</f>
        <v>0</v>
      </c>
      <c r="E42" s="15">
        <f>IF(P2_IndicatorData!E34="No data",1,0)</f>
        <v>0</v>
      </c>
      <c r="F42" s="15">
        <f>IF(P2_IndicatorData!F34="No data",1,0)</f>
        <v>1</v>
      </c>
      <c r="G42" s="15">
        <f>IF(P2_IndicatorData!G34="No data",1,0)</f>
        <v>0</v>
      </c>
      <c r="H42" s="15">
        <f>IF(P2_IndicatorData!H34="No data",1,0)</f>
        <v>0</v>
      </c>
      <c r="I42" s="15">
        <f>IF(P2_IndicatorData!I34="No data",1,0)</f>
        <v>0</v>
      </c>
      <c r="J42" s="15">
        <f>IF(P2_IndicatorData!J34="No data",1,0)</f>
        <v>0</v>
      </c>
      <c r="K42" s="15">
        <f>IF(P2_IndicatorData!K34="No data",1,0)</f>
        <v>0</v>
      </c>
      <c r="L42" s="15">
        <f>IF(P2_IndicatorData!L34="No data",1,0)</f>
        <v>1</v>
      </c>
      <c r="M42" s="15">
        <f>IF(P2_IndicatorData!M34="No data",1,0)</f>
        <v>1</v>
      </c>
      <c r="N42" s="15">
        <f>IF(P2_IndicatorData!N34="No data",1,0)</f>
        <v>0</v>
      </c>
      <c r="O42" s="15">
        <f>IF(P2_IndicatorData!O34="No data",1,0)</f>
        <v>0</v>
      </c>
      <c r="P42" s="15">
        <f>IF(P2_IndicatorData!P34="No data",1,0)</f>
        <v>1</v>
      </c>
      <c r="Q42" s="15">
        <f>IF(P2_IndicatorData!Q34="No data",1,0)</f>
        <v>0</v>
      </c>
      <c r="R42" s="15">
        <f>IF(P2_IndicatorData!R34="No data",1,0)</f>
        <v>0</v>
      </c>
      <c r="S42" s="15">
        <f>IF(P2_IndicatorData!S34="No data",1,0)</f>
        <v>0</v>
      </c>
      <c r="T42" s="15">
        <f>IF(P2_IndicatorData!T34="No data",1,0)</f>
        <v>0</v>
      </c>
      <c r="U42" s="15">
        <f>IF(P2_IndicatorData!U34="No data",1,0)</f>
        <v>0</v>
      </c>
      <c r="V42" s="15">
        <f>IF(P2_IndicatorData!V34="No data",1,0)</f>
        <v>0</v>
      </c>
      <c r="W42" s="15">
        <f>IF(P2_IndicatorData!W34="No data",1,0)</f>
        <v>0</v>
      </c>
      <c r="X42" s="172">
        <f t="shared" si="0"/>
        <v>0</v>
      </c>
      <c r="Y42" s="15">
        <f>IF(P2_IndicatorData!Y34="No data",1,0)</f>
        <v>0</v>
      </c>
      <c r="Z42" s="15">
        <f>IF(P2_IndicatorData!Z34="No data",1,0)</f>
        <v>1</v>
      </c>
      <c r="AA42" s="15">
        <f>IF(P2_IndicatorData!AA34="No data",1,0)</f>
        <v>1</v>
      </c>
      <c r="AB42" s="15">
        <f>IF(P2_IndicatorData!AB34="No data",1,0)</f>
        <v>0</v>
      </c>
      <c r="AC42" s="15">
        <f>IF(P2_IndicatorData!AC34="No data",1,0)</f>
        <v>0</v>
      </c>
      <c r="AD42" s="18">
        <f t="shared" si="1"/>
        <v>6</v>
      </c>
      <c r="AE42" s="173">
        <f t="shared" si="2"/>
        <v>0.2608695652173913</v>
      </c>
    </row>
    <row r="43" spans="1:31">
      <c r="A43" s="5" t="e">
        <f>P2_IndicatorData!#REF!</f>
        <v>#REF!</v>
      </c>
      <c r="B43" s="2" t="s">
        <v>1042</v>
      </c>
      <c r="C43" s="15" t="e">
        <f>IF(P2_IndicatorData!#REF!="No data",1,0)</f>
        <v>#REF!</v>
      </c>
      <c r="D43" s="15" t="e">
        <f>IF(P2_IndicatorData!#REF!="No data",1,0)</f>
        <v>#REF!</v>
      </c>
      <c r="E43" s="15" t="e">
        <f>IF(P2_IndicatorData!#REF!="No data",1,0)</f>
        <v>#REF!</v>
      </c>
      <c r="F43" s="15" t="e">
        <f>IF(P2_IndicatorData!#REF!="No data",1,0)</f>
        <v>#REF!</v>
      </c>
      <c r="G43" s="15" t="e">
        <f>IF(P2_IndicatorData!#REF!="No data",1,0)</f>
        <v>#REF!</v>
      </c>
      <c r="H43" s="15" t="e">
        <f>IF(P2_IndicatorData!#REF!="No data",1,0)</f>
        <v>#REF!</v>
      </c>
      <c r="I43" s="15" t="e">
        <f>IF(P2_IndicatorData!#REF!="No data",1,0)</f>
        <v>#REF!</v>
      </c>
      <c r="J43" s="15" t="e">
        <f>IF(P2_IndicatorData!#REF!="No data",1,0)</f>
        <v>#REF!</v>
      </c>
      <c r="K43" s="15" t="e">
        <f>IF(P2_IndicatorData!#REF!="No data",1,0)</f>
        <v>#REF!</v>
      </c>
      <c r="L43" s="15" t="e">
        <f>IF(P2_IndicatorData!#REF!="No data",1,0)</f>
        <v>#REF!</v>
      </c>
      <c r="M43" s="15" t="e">
        <f>IF(P2_IndicatorData!#REF!="No data",1,0)</f>
        <v>#REF!</v>
      </c>
      <c r="N43" s="15" t="e">
        <f>IF(P2_IndicatorData!#REF!="No data",1,0)</f>
        <v>#REF!</v>
      </c>
      <c r="O43" s="15" t="e">
        <f>IF(P2_IndicatorData!#REF!="No data",1,0)</f>
        <v>#REF!</v>
      </c>
      <c r="P43" s="15" t="e">
        <f>IF(P2_IndicatorData!#REF!="No data",1,0)</f>
        <v>#REF!</v>
      </c>
      <c r="Q43" s="15" t="e">
        <f>IF(P2_IndicatorData!#REF!="No data",1,0)</f>
        <v>#REF!</v>
      </c>
      <c r="R43" s="15" t="e">
        <f>IF(P2_IndicatorData!#REF!="No data",1,0)</f>
        <v>#REF!</v>
      </c>
      <c r="S43" s="15" t="e">
        <f>IF(P2_IndicatorData!#REF!="No data",1,0)</f>
        <v>#REF!</v>
      </c>
      <c r="T43" s="15" t="e">
        <f>IF(P2_IndicatorData!#REF!="No data",1,0)</f>
        <v>#REF!</v>
      </c>
      <c r="U43" s="15" t="e">
        <f>IF(P2_IndicatorData!#REF!="No data",1,0)</f>
        <v>#REF!</v>
      </c>
      <c r="V43" s="15" t="e">
        <f>IF(P2_IndicatorData!#REF!="No data",1,0)</f>
        <v>#REF!</v>
      </c>
      <c r="W43" s="15" t="e">
        <f>IF(P2_IndicatorData!#REF!="No data",1,0)</f>
        <v>#REF!</v>
      </c>
      <c r="X43" s="172">
        <f t="shared" si="0"/>
        <v>0</v>
      </c>
      <c r="Y43" s="15" t="e">
        <f>IF(P2_IndicatorData!#REF!="No data",1,0)</f>
        <v>#REF!</v>
      </c>
      <c r="Z43" s="15" t="e">
        <f>IF(P2_IndicatorData!#REF!="No data",1,0)</f>
        <v>#REF!</v>
      </c>
      <c r="AA43" s="15" t="e">
        <f>IF(P2_IndicatorData!#REF!="No data",1,0)</f>
        <v>#REF!</v>
      </c>
      <c r="AB43" s="15" t="e">
        <f>IF(P2_IndicatorData!#REF!="No data",1,0)</f>
        <v>#REF!</v>
      </c>
      <c r="AC43" s="15" t="e">
        <f>IF(P2_IndicatorData!#REF!="No data",1,0)</f>
        <v>#REF!</v>
      </c>
      <c r="AD43" s="18" t="e">
        <f t="shared" si="1"/>
        <v>#REF!</v>
      </c>
      <c r="AE43" s="173" t="e">
        <f t="shared" si="2"/>
        <v>#REF!</v>
      </c>
    </row>
    <row r="44" spans="1:31">
      <c r="A44" s="5" t="str">
        <f>P2_IndicatorData!A35</f>
        <v>Costa Rica</v>
      </c>
      <c r="B44" s="2" t="s">
        <v>150</v>
      </c>
      <c r="C44" s="15">
        <f>IF(P2_IndicatorData!C35="No data",1,0)</f>
        <v>0</v>
      </c>
      <c r="D44" s="15">
        <f>IF(P2_IndicatorData!D35="No data",1,0)</f>
        <v>0</v>
      </c>
      <c r="E44" s="15">
        <f>IF(P2_IndicatorData!E35="No data",1,0)</f>
        <v>0</v>
      </c>
      <c r="F44" s="15">
        <f>IF(P2_IndicatorData!F35="No data",1,0)</f>
        <v>0</v>
      </c>
      <c r="G44" s="15">
        <f>IF(P2_IndicatorData!G35="No data",1,0)</f>
        <v>0</v>
      </c>
      <c r="H44" s="15">
        <f>IF(P2_IndicatorData!H35="No data",1,0)</f>
        <v>0</v>
      </c>
      <c r="I44" s="15">
        <f>IF(P2_IndicatorData!I35="No data",1,0)</f>
        <v>0</v>
      </c>
      <c r="J44" s="15">
        <f>IF(P2_IndicatorData!J35="No data",1,0)</f>
        <v>0</v>
      </c>
      <c r="K44" s="15">
        <f>IF(P2_IndicatorData!K35="No data",1,0)</f>
        <v>0</v>
      </c>
      <c r="L44" s="15">
        <f>IF(P2_IndicatorData!L35="No data",1,0)</f>
        <v>0</v>
      </c>
      <c r="M44" s="15">
        <f>IF(P2_IndicatorData!M35="No data",1,0)</f>
        <v>0</v>
      </c>
      <c r="N44" s="15">
        <f>IF(P2_IndicatorData!N35="No data",1,0)</f>
        <v>0</v>
      </c>
      <c r="O44" s="15">
        <f>IF(P2_IndicatorData!O35="No data",1,0)</f>
        <v>0</v>
      </c>
      <c r="P44" s="15">
        <f>IF(P2_IndicatorData!P35="No data",1,0)</f>
        <v>0</v>
      </c>
      <c r="Q44" s="15">
        <f>IF(P2_IndicatorData!Q35="No data",1,0)</f>
        <v>0</v>
      </c>
      <c r="R44" s="15">
        <f>IF(P2_IndicatorData!R35="No data",1,0)</f>
        <v>0</v>
      </c>
      <c r="S44" s="15">
        <f>IF(P2_IndicatorData!S35="No data",1,0)</f>
        <v>0</v>
      </c>
      <c r="T44" s="15">
        <f>IF(P2_IndicatorData!T35="No data",1,0)</f>
        <v>0</v>
      </c>
      <c r="U44" s="15">
        <f>IF(P2_IndicatorData!U35="No data",1,0)</f>
        <v>0</v>
      </c>
      <c r="V44" s="15">
        <f>IF(P2_IndicatorData!V35="No data",1,0)</f>
        <v>0</v>
      </c>
      <c r="W44" s="15">
        <f>IF(P2_IndicatorData!W35="No data",1,0)</f>
        <v>0</v>
      </c>
      <c r="X44" s="172">
        <f t="shared" si="0"/>
        <v>0</v>
      </c>
      <c r="Y44" s="15">
        <f>IF(P2_IndicatorData!Y35="No data",1,0)</f>
        <v>0</v>
      </c>
      <c r="Z44" s="15">
        <f>IF(P2_IndicatorData!Z35="No data",1,0)</f>
        <v>0</v>
      </c>
      <c r="AA44" s="15">
        <f>IF(P2_IndicatorData!AA35="No data",1,0)</f>
        <v>0</v>
      </c>
      <c r="AB44" s="15">
        <f>IF(P2_IndicatorData!AB35="No data",1,0)</f>
        <v>0</v>
      </c>
      <c r="AC44" s="15">
        <f>IF(P2_IndicatorData!AC35="No data",1,0)</f>
        <v>0</v>
      </c>
      <c r="AD44" s="18">
        <f t="shared" si="1"/>
        <v>0</v>
      </c>
      <c r="AE44" s="173">
        <f t="shared" si="2"/>
        <v>0</v>
      </c>
    </row>
    <row r="45" spans="1:31">
      <c r="A45" s="5" t="str">
        <f>P2_IndicatorData!A36</f>
        <v>Côte d'Ivoire</v>
      </c>
      <c r="B45" s="2" t="s">
        <v>152</v>
      </c>
      <c r="C45" s="15">
        <f>IF(P2_IndicatorData!C36="No data",1,0)</f>
        <v>0</v>
      </c>
      <c r="D45" s="15">
        <f>IF(P2_IndicatorData!D36="No data",1,0)</f>
        <v>0</v>
      </c>
      <c r="E45" s="15">
        <f>IF(P2_IndicatorData!E36="No data",1,0)</f>
        <v>0</v>
      </c>
      <c r="F45" s="15">
        <f>IF(P2_IndicatorData!F36="No data",1,0)</f>
        <v>1</v>
      </c>
      <c r="G45" s="15">
        <f>IF(P2_IndicatorData!G36="No data",1,0)</f>
        <v>0</v>
      </c>
      <c r="H45" s="15">
        <f>IF(P2_IndicatorData!H36="No data",1,0)</f>
        <v>0</v>
      </c>
      <c r="I45" s="15">
        <f>IF(P2_IndicatorData!I36="No data",1,0)</f>
        <v>0</v>
      </c>
      <c r="J45" s="15">
        <f>IF(P2_IndicatorData!J36="No data",1,0)</f>
        <v>0</v>
      </c>
      <c r="K45" s="15">
        <f>IF(P2_IndicatorData!K36="No data",1,0)</f>
        <v>0</v>
      </c>
      <c r="L45" s="15">
        <f>IF(P2_IndicatorData!L36="No data",1,0)</f>
        <v>0</v>
      </c>
      <c r="M45" s="15">
        <f>IF(P2_IndicatorData!M36="No data",1,0)</f>
        <v>0</v>
      </c>
      <c r="N45" s="15">
        <f>IF(P2_IndicatorData!N36="No data",1,0)</f>
        <v>0</v>
      </c>
      <c r="O45" s="15">
        <f>IF(P2_IndicatorData!O36="No data",1,0)</f>
        <v>0</v>
      </c>
      <c r="P45" s="15">
        <f>IF(P2_IndicatorData!P36="No data",1,0)</f>
        <v>1</v>
      </c>
      <c r="Q45" s="15">
        <f>IF(P2_IndicatorData!Q36="No data",1,0)</f>
        <v>0</v>
      </c>
      <c r="R45" s="15">
        <f>IF(P2_IndicatorData!R36="No data",1,0)</f>
        <v>0</v>
      </c>
      <c r="S45" s="15">
        <f>IF(P2_IndicatorData!S36="No data",1,0)</f>
        <v>0</v>
      </c>
      <c r="T45" s="15">
        <f>IF(P2_IndicatorData!T36="No data",1,0)</f>
        <v>0</v>
      </c>
      <c r="U45" s="15">
        <f>IF(P2_IndicatorData!U36="No data",1,0)</f>
        <v>0</v>
      </c>
      <c r="V45" s="15">
        <f>IF(P2_IndicatorData!V36="No data",1,0)</f>
        <v>0</v>
      </c>
      <c r="W45" s="15">
        <f>IF(P2_IndicatorData!W36="No data",1,0)</f>
        <v>0</v>
      </c>
      <c r="X45" s="172">
        <f t="shared" si="0"/>
        <v>0</v>
      </c>
      <c r="Y45" s="15">
        <f>IF(P2_IndicatorData!Y36="No data",1,0)</f>
        <v>0</v>
      </c>
      <c r="Z45" s="15">
        <f>IF(P2_IndicatorData!Z36="No data",1,0)</f>
        <v>0</v>
      </c>
      <c r="AA45" s="15">
        <f>IF(P2_IndicatorData!AA36="No data",1,0)</f>
        <v>0</v>
      </c>
      <c r="AB45" s="15">
        <f>IF(P2_IndicatorData!AB36="No data",1,0)</f>
        <v>0</v>
      </c>
      <c r="AC45" s="15">
        <f>IF(P2_IndicatorData!AC36="No data",1,0)</f>
        <v>0</v>
      </c>
      <c r="AD45" s="18">
        <f t="shared" si="1"/>
        <v>2</v>
      </c>
      <c r="AE45" s="173">
        <f t="shared" si="2"/>
        <v>8.6956521739130432E-2</v>
      </c>
    </row>
    <row r="46" spans="1:31">
      <c r="A46" s="5" t="str">
        <f>P2_IndicatorData!A37</f>
        <v>Croatia</v>
      </c>
      <c r="B46" s="2" t="s">
        <v>154</v>
      </c>
      <c r="C46" s="15">
        <f>IF(P2_IndicatorData!C37="No data",1,0)</f>
        <v>0</v>
      </c>
      <c r="D46" s="15">
        <f>IF(P2_IndicatorData!D37="No data",1,0)</f>
        <v>0</v>
      </c>
      <c r="E46" s="15">
        <f>IF(P2_IndicatorData!E37="No data",1,0)</f>
        <v>0</v>
      </c>
      <c r="F46" s="15">
        <f>IF(P2_IndicatorData!F37="No data",1,0)</f>
        <v>0</v>
      </c>
      <c r="G46" s="15">
        <f>IF(P2_IndicatorData!G37="No data",1,0)</f>
        <v>1</v>
      </c>
      <c r="H46" s="15">
        <f>IF(P2_IndicatorData!H37="No data",1,0)</f>
        <v>0</v>
      </c>
      <c r="I46" s="15">
        <f>IF(P2_IndicatorData!I37="No data",1,0)</f>
        <v>1</v>
      </c>
      <c r="J46" s="15">
        <f>IF(P2_IndicatorData!J37="No data",1,0)</f>
        <v>0</v>
      </c>
      <c r="K46" s="15">
        <f>IF(P2_IndicatorData!K37="No data",1,0)</f>
        <v>0</v>
      </c>
      <c r="L46" s="15">
        <f>IF(P2_IndicatorData!L37="No data",1,0)</f>
        <v>0</v>
      </c>
      <c r="M46" s="15">
        <f>IF(P2_IndicatorData!M37="No data",1,0)</f>
        <v>0</v>
      </c>
      <c r="N46" s="15">
        <f>IF(P2_IndicatorData!N37="No data",1,0)</f>
        <v>1</v>
      </c>
      <c r="O46" s="15">
        <f>IF(P2_IndicatorData!O37="No data",1,0)</f>
        <v>0</v>
      </c>
      <c r="P46" s="15">
        <f>IF(P2_IndicatorData!P37="No data",1,0)</f>
        <v>1</v>
      </c>
      <c r="Q46" s="15">
        <f>IF(P2_IndicatorData!Q37="No data",1,0)</f>
        <v>0</v>
      </c>
      <c r="R46" s="15">
        <f>IF(P2_IndicatorData!R37="No data",1,0)</f>
        <v>0</v>
      </c>
      <c r="S46" s="15">
        <f>IF(P2_IndicatorData!S37="No data",1,0)</f>
        <v>0</v>
      </c>
      <c r="T46" s="15">
        <f>IF(P2_IndicatorData!T37="No data",1,0)</f>
        <v>1</v>
      </c>
      <c r="U46" s="15">
        <f>IF(P2_IndicatorData!U37="No data",1,0)</f>
        <v>1</v>
      </c>
      <c r="V46" s="15">
        <f>IF(P2_IndicatorData!V37="No data",1,0)</f>
        <v>1</v>
      </c>
      <c r="W46" s="15">
        <f>IF(P2_IndicatorData!W37="No data",1,0)</f>
        <v>1</v>
      </c>
      <c r="X46" s="172">
        <f t="shared" si="0"/>
        <v>0</v>
      </c>
      <c r="Y46" s="15">
        <f>IF(P2_IndicatorData!Y37="No data",1,0)</f>
        <v>1</v>
      </c>
      <c r="Z46" s="15">
        <f>IF(P2_IndicatorData!Z37="No data",1,0)</f>
        <v>0</v>
      </c>
      <c r="AA46" s="15">
        <f>IF(P2_IndicatorData!AA37="No data",1,0)</f>
        <v>0</v>
      </c>
      <c r="AB46" s="15">
        <f>IF(P2_IndicatorData!AB37="No data",1,0)</f>
        <v>0</v>
      </c>
      <c r="AC46" s="15">
        <f>IF(P2_IndicatorData!AC37="No data",1,0)</f>
        <v>0</v>
      </c>
      <c r="AD46" s="18">
        <f t="shared" si="1"/>
        <v>5</v>
      </c>
      <c r="AE46" s="173">
        <f t="shared" si="2"/>
        <v>0.21739130434782608</v>
      </c>
    </row>
    <row r="47" spans="1:31">
      <c r="A47" s="5" t="str">
        <f>P2_IndicatorData!A38</f>
        <v>Cuba</v>
      </c>
      <c r="B47" s="2" t="s">
        <v>156</v>
      </c>
      <c r="C47" s="15">
        <f>IF(P2_IndicatorData!C38="No data",1,0)</f>
        <v>0</v>
      </c>
      <c r="D47" s="15">
        <f>IF(P2_IndicatorData!D38="No data",1,0)</f>
        <v>0</v>
      </c>
      <c r="E47" s="15">
        <f>IF(P2_IndicatorData!E38="No data",1,0)</f>
        <v>0</v>
      </c>
      <c r="F47" s="15">
        <f>IF(P2_IndicatorData!F38="No data",1,0)</f>
        <v>0</v>
      </c>
      <c r="G47" s="15">
        <f>IF(P2_IndicatorData!G38="No data",1,0)</f>
        <v>1</v>
      </c>
      <c r="H47" s="15">
        <f>IF(P2_IndicatorData!H38="No data",1,0)</f>
        <v>0</v>
      </c>
      <c r="I47" s="15">
        <f>IF(P2_IndicatorData!I38="No data",1,0)</f>
        <v>0</v>
      </c>
      <c r="J47" s="15">
        <f>IF(P2_IndicatorData!J38="No data",1,0)</f>
        <v>0</v>
      </c>
      <c r="K47" s="15">
        <f>IF(P2_IndicatorData!K38="No data",1,0)</f>
        <v>0</v>
      </c>
      <c r="L47" s="15">
        <f>IF(P2_IndicatorData!L38="No data",1,0)</f>
        <v>0</v>
      </c>
      <c r="M47" s="15">
        <f>IF(P2_IndicatorData!M38="No data",1,0)</f>
        <v>0</v>
      </c>
      <c r="N47" s="15">
        <f>IF(P2_IndicatorData!N38="No data",1,0)</f>
        <v>1</v>
      </c>
      <c r="O47" s="15">
        <f>IF(P2_IndicatorData!O38="No data",1,0)</f>
        <v>1</v>
      </c>
      <c r="P47" s="15">
        <f>IF(P2_IndicatorData!P38="No data",1,0)</f>
        <v>1</v>
      </c>
      <c r="Q47" s="15">
        <f>IF(P2_IndicatorData!Q38="No data",1,0)</f>
        <v>1</v>
      </c>
      <c r="R47" s="15">
        <f>IF(P2_IndicatorData!R38="No data",1,0)</f>
        <v>1</v>
      </c>
      <c r="S47" s="15">
        <f>IF(P2_IndicatorData!S38="No data",1,0)</f>
        <v>1</v>
      </c>
      <c r="T47" s="15">
        <f>IF(P2_IndicatorData!T38="No data",1,0)</f>
        <v>0</v>
      </c>
      <c r="U47" s="15">
        <f>IF(P2_IndicatorData!U38="No data",1,0)</f>
        <v>0</v>
      </c>
      <c r="V47" s="15">
        <f>IF(P2_IndicatorData!V38="No data",1,0)</f>
        <v>0</v>
      </c>
      <c r="W47" s="15">
        <f>IF(P2_IndicatorData!W38="No data",1,0)</f>
        <v>0</v>
      </c>
      <c r="X47" s="172">
        <f t="shared" si="0"/>
        <v>0</v>
      </c>
      <c r="Y47" s="15">
        <f>IF(P2_IndicatorData!Y38="No data",1,0)</f>
        <v>0</v>
      </c>
      <c r="Z47" s="15">
        <f>IF(P2_IndicatorData!Z38="No data",1,0)</f>
        <v>1</v>
      </c>
      <c r="AA47" s="15">
        <f>IF(P2_IndicatorData!AA38="No data",1,0)</f>
        <v>1</v>
      </c>
      <c r="AB47" s="15">
        <f>IF(P2_IndicatorData!AB38="No data",1,0)</f>
        <v>0</v>
      </c>
      <c r="AC47" s="15">
        <f>IF(P2_IndicatorData!AC38="No data",1,0)</f>
        <v>0</v>
      </c>
      <c r="AD47" s="18">
        <f t="shared" si="1"/>
        <v>9</v>
      </c>
      <c r="AE47" s="173">
        <f t="shared" si="2"/>
        <v>0.39130434782608697</v>
      </c>
    </row>
    <row r="48" spans="1:31">
      <c r="A48" s="5" t="str">
        <f>P2_IndicatorData!A39</f>
        <v>Cyprus</v>
      </c>
      <c r="B48" s="2" t="s">
        <v>158</v>
      </c>
      <c r="C48" s="15">
        <f>IF(P2_IndicatorData!C39="No data",1,0)</f>
        <v>0</v>
      </c>
      <c r="D48" s="15">
        <f>IF(P2_IndicatorData!D39="No data",1,0)</f>
        <v>0</v>
      </c>
      <c r="E48" s="15">
        <f>IF(P2_IndicatorData!E39="No data",1,0)</f>
        <v>0</v>
      </c>
      <c r="F48" s="15">
        <f>IF(P2_IndicatorData!F39="No data",1,0)</f>
        <v>0</v>
      </c>
      <c r="G48" s="15">
        <f>IF(P2_IndicatorData!G39="No data",1,0)</f>
        <v>0</v>
      </c>
      <c r="H48" s="15">
        <f>IF(P2_IndicatorData!H39="No data",1,0)</f>
        <v>0</v>
      </c>
      <c r="I48" s="15">
        <f>IF(P2_IndicatorData!I39="No data",1,0)</f>
        <v>1</v>
      </c>
      <c r="J48" s="15">
        <f>IF(P2_IndicatorData!J39="No data",1,0)</f>
        <v>1</v>
      </c>
      <c r="K48" s="15">
        <f>IF(P2_IndicatorData!K39="No data",1,0)</f>
        <v>0</v>
      </c>
      <c r="L48" s="15">
        <f>IF(P2_IndicatorData!L39="No data",1,0)</f>
        <v>0</v>
      </c>
      <c r="M48" s="15">
        <f>IF(P2_IndicatorData!M39="No data",1,0)</f>
        <v>0</v>
      </c>
      <c r="N48" s="15">
        <f>IF(P2_IndicatorData!N39="No data",1,0)</f>
        <v>1</v>
      </c>
      <c r="O48" s="15">
        <f>IF(P2_IndicatorData!O39="No data",1,0)</f>
        <v>0</v>
      </c>
      <c r="P48" s="15">
        <f>IF(P2_IndicatorData!P39="No data",1,0)</f>
        <v>0</v>
      </c>
      <c r="Q48" s="15">
        <f>IF(P2_IndicatorData!Q39="No data",1,0)</f>
        <v>1</v>
      </c>
      <c r="R48" s="15">
        <f>IF(P2_IndicatorData!R39="No data",1,0)</f>
        <v>0</v>
      </c>
      <c r="S48" s="15">
        <f>IF(P2_IndicatorData!S39="No data",1,0)</f>
        <v>0</v>
      </c>
      <c r="T48" s="15">
        <f>IF(P2_IndicatorData!T39="No data",1,0)</f>
        <v>0</v>
      </c>
      <c r="U48" s="15">
        <f>IF(P2_IndicatorData!U39="No data",1,0)</f>
        <v>0</v>
      </c>
      <c r="V48" s="15">
        <f>IF(P2_IndicatorData!V39="No data",1,0)</f>
        <v>0</v>
      </c>
      <c r="W48" s="15">
        <f>IF(P2_IndicatorData!W39="No data",1,0)</f>
        <v>0</v>
      </c>
      <c r="X48" s="172">
        <f t="shared" si="0"/>
        <v>0</v>
      </c>
      <c r="Y48" s="15">
        <f>IF(P2_IndicatorData!Y39="No data",1,0)</f>
        <v>1</v>
      </c>
      <c r="Z48" s="15">
        <f>IF(P2_IndicatorData!Z39="No data",1,0)</f>
        <v>0</v>
      </c>
      <c r="AA48" s="15">
        <f>IF(P2_IndicatorData!AA39="No data",1,0)</f>
        <v>0</v>
      </c>
      <c r="AB48" s="15">
        <f>IF(P2_IndicatorData!AB39="No data",1,0)</f>
        <v>0</v>
      </c>
      <c r="AC48" s="15">
        <f>IF(P2_IndicatorData!AC39="No data",1,0)</f>
        <v>0</v>
      </c>
      <c r="AD48" s="18">
        <f t="shared" si="1"/>
        <v>5</v>
      </c>
      <c r="AE48" s="173">
        <f t="shared" si="2"/>
        <v>0.21739130434782608</v>
      </c>
    </row>
    <row r="49" spans="1:31">
      <c r="A49" s="5" t="str">
        <f>P2_IndicatorData!A40</f>
        <v>Czechia</v>
      </c>
      <c r="B49" s="2" t="s">
        <v>160</v>
      </c>
      <c r="C49" s="15">
        <f>IF(P2_IndicatorData!C40="No data",1,0)</f>
        <v>0</v>
      </c>
      <c r="D49" s="15">
        <f>IF(P2_IndicatorData!D40="No data",1,0)</f>
        <v>0</v>
      </c>
      <c r="E49" s="15">
        <f>IF(P2_IndicatorData!E40="No data",1,0)</f>
        <v>0</v>
      </c>
      <c r="F49" s="15">
        <f>IF(P2_IndicatorData!F40="No data",1,0)</f>
        <v>0</v>
      </c>
      <c r="G49" s="15">
        <f>IF(P2_IndicatorData!G40="No data",1,0)</f>
        <v>1</v>
      </c>
      <c r="H49" s="15">
        <f>IF(P2_IndicatorData!H40="No data",1,0)</f>
        <v>0</v>
      </c>
      <c r="I49" s="15">
        <f>IF(P2_IndicatorData!I40="No data",1,0)</f>
        <v>0</v>
      </c>
      <c r="J49" s="15">
        <f>IF(P2_IndicatorData!J40="No data",1,0)</f>
        <v>0</v>
      </c>
      <c r="K49" s="15">
        <f>IF(P2_IndicatorData!K40="No data",1,0)</f>
        <v>0</v>
      </c>
      <c r="L49" s="15">
        <f>IF(P2_IndicatorData!L40="No data",1,0)</f>
        <v>0</v>
      </c>
      <c r="M49" s="15">
        <f>IF(P2_IndicatorData!M40="No data",1,0)</f>
        <v>0</v>
      </c>
      <c r="N49" s="15">
        <f>IF(P2_IndicatorData!N40="No data",1,0)</f>
        <v>0</v>
      </c>
      <c r="O49" s="15">
        <f>IF(P2_IndicatorData!O40="No data",1,0)</f>
        <v>0</v>
      </c>
      <c r="P49" s="15">
        <f>IF(P2_IndicatorData!P40="No data",1,0)</f>
        <v>1</v>
      </c>
      <c r="Q49" s="15">
        <f>IF(P2_IndicatorData!Q40="No data",1,0)</f>
        <v>0</v>
      </c>
      <c r="R49" s="15">
        <f>IF(P2_IndicatorData!R40="No data",1,0)</f>
        <v>0</v>
      </c>
      <c r="S49" s="15">
        <f>IF(P2_IndicatorData!S40="No data",1,0)</f>
        <v>0</v>
      </c>
      <c r="T49" s="15">
        <f>IF(P2_IndicatorData!T40="No data",1,0)</f>
        <v>0</v>
      </c>
      <c r="U49" s="15">
        <f>IF(P2_IndicatorData!U40="No data",1,0)</f>
        <v>0</v>
      </c>
      <c r="V49" s="15">
        <f>IF(P2_IndicatorData!V40="No data",1,0)</f>
        <v>0</v>
      </c>
      <c r="W49" s="15">
        <f>IF(P2_IndicatorData!W40="No data",1,0)</f>
        <v>0</v>
      </c>
      <c r="X49" s="172">
        <f t="shared" si="0"/>
        <v>0</v>
      </c>
      <c r="Y49" s="15">
        <f>IF(P2_IndicatorData!Y40="No data",1,0)</f>
        <v>1</v>
      </c>
      <c r="Z49" s="15">
        <f>IF(P2_IndicatorData!Z40="No data",1,0)</f>
        <v>0</v>
      </c>
      <c r="AA49" s="15">
        <f>IF(P2_IndicatorData!AA40="No data",1,0)</f>
        <v>0</v>
      </c>
      <c r="AB49" s="15">
        <f>IF(P2_IndicatorData!AB40="No data",1,0)</f>
        <v>0</v>
      </c>
      <c r="AC49" s="15">
        <f>IF(P2_IndicatorData!AC40="No data",1,0)</f>
        <v>0</v>
      </c>
      <c r="AD49" s="18">
        <f t="shared" si="1"/>
        <v>3</v>
      </c>
      <c r="AE49" s="173">
        <f t="shared" si="2"/>
        <v>0.13043478260869565</v>
      </c>
    </row>
    <row r="50" spans="1:31">
      <c r="A50" s="5" t="str">
        <f>P2_IndicatorData!A41</f>
        <v>Democratic People's Republic of Korea</v>
      </c>
      <c r="B50" s="2" t="s">
        <v>162</v>
      </c>
      <c r="C50" s="15">
        <f>IF(P2_IndicatorData!C41="No data",1,0)</f>
        <v>0</v>
      </c>
      <c r="D50" s="15">
        <f>IF(P2_IndicatorData!D41="No data",1,0)</f>
        <v>0</v>
      </c>
      <c r="E50" s="15">
        <f>IF(P2_IndicatorData!E41="No data",1,0)</f>
        <v>0</v>
      </c>
      <c r="F50" s="15">
        <f>IF(P2_IndicatorData!F41="No data",1,0)</f>
        <v>0</v>
      </c>
      <c r="G50" s="15">
        <f>IF(P2_IndicatorData!G41="No data",1,0)</f>
        <v>1</v>
      </c>
      <c r="H50" s="15">
        <f>IF(P2_IndicatorData!H41="No data",1,0)</f>
        <v>1</v>
      </c>
      <c r="I50" s="15">
        <f>IF(P2_IndicatorData!I41="No data",1,0)</f>
        <v>0</v>
      </c>
      <c r="J50" s="15">
        <f>IF(P2_IndicatorData!J41="No data",1,0)</f>
        <v>1</v>
      </c>
      <c r="K50" s="15">
        <f>IF(P2_IndicatorData!K41="No data",1,0)</f>
        <v>0</v>
      </c>
      <c r="L50" s="15">
        <f>IF(P2_IndicatorData!L41="No data",1,0)</f>
        <v>1</v>
      </c>
      <c r="M50" s="15">
        <f>IF(P2_IndicatorData!M41="No data",1,0)</f>
        <v>1</v>
      </c>
      <c r="N50" s="15">
        <f>IF(P2_IndicatorData!N41="No data",1,0)</f>
        <v>1</v>
      </c>
      <c r="O50" s="15">
        <f>IF(P2_IndicatorData!O41="No data",1,0)</f>
        <v>1</v>
      </c>
      <c r="P50" s="15">
        <f>IF(P2_IndicatorData!P41="No data",1,0)</f>
        <v>1</v>
      </c>
      <c r="Q50" s="15">
        <f>IF(P2_IndicatorData!Q41="No data",1,0)</f>
        <v>1</v>
      </c>
      <c r="R50" s="15">
        <f>IF(P2_IndicatorData!R41="No data",1,0)</f>
        <v>1</v>
      </c>
      <c r="S50" s="15">
        <f>IF(P2_IndicatorData!S41="No data",1,0)</f>
        <v>1</v>
      </c>
      <c r="T50" s="15">
        <f>IF(P2_IndicatorData!T41="No data",1,0)</f>
        <v>0</v>
      </c>
      <c r="U50" s="15">
        <f>IF(P2_IndicatorData!U41="No data",1,0)</f>
        <v>0</v>
      </c>
      <c r="V50" s="15">
        <f>IF(P2_IndicatorData!V41="No data",1,0)</f>
        <v>0</v>
      </c>
      <c r="W50" s="15">
        <f>IF(P2_IndicatorData!W41="No data",1,0)</f>
        <v>0</v>
      </c>
      <c r="X50" s="172">
        <f t="shared" si="0"/>
        <v>0</v>
      </c>
      <c r="Y50" s="15">
        <f>IF(P2_IndicatorData!Y41="No data",1,0)</f>
        <v>1</v>
      </c>
      <c r="Z50" s="15">
        <f>IF(P2_IndicatorData!Z41="No data",1,0)</f>
        <v>1</v>
      </c>
      <c r="AA50" s="15">
        <f>IF(P2_IndicatorData!AA41="No data",1,0)</f>
        <v>1</v>
      </c>
      <c r="AB50" s="15">
        <f>IF(P2_IndicatorData!AB41="No data",1,0)</f>
        <v>0</v>
      </c>
      <c r="AC50" s="15">
        <f>IF(P2_IndicatorData!AC41="No data",1,0)</f>
        <v>0</v>
      </c>
      <c r="AD50" s="18">
        <f t="shared" si="1"/>
        <v>14</v>
      </c>
      <c r="AE50" s="173">
        <f t="shared" si="2"/>
        <v>0.60869565217391308</v>
      </c>
    </row>
    <row r="51" spans="1:31">
      <c r="A51" s="5" t="str">
        <f>P2_IndicatorData!A42</f>
        <v>Democratic Republic of the Congo</v>
      </c>
      <c r="B51" s="2" t="s">
        <v>164</v>
      </c>
      <c r="C51" s="15">
        <f>IF(P2_IndicatorData!C42="No data",1,0)</f>
        <v>0</v>
      </c>
      <c r="D51" s="15">
        <f>IF(P2_IndicatorData!D42="No data",1,0)</f>
        <v>0</v>
      </c>
      <c r="E51" s="15">
        <f>IF(P2_IndicatorData!E42="No data",1,0)</f>
        <v>0</v>
      </c>
      <c r="F51" s="15">
        <f>IF(P2_IndicatorData!F42="No data",1,0)</f>
        <v>1</v>
      </c>
      <c r="G51" s="15">
        <f>IF(P2_IndicatorData!G42="No data",1,0)</f>
        <v>0</v>
      </c>
      <c r="H51" s="15">
        <f>IF(P2_IndicatorData!H42="No data",1,0)</f>
        <v>0</v>
      </c>
      <c r="I51" s="15">
        <f>IF(P2_IndicatorData!I42="No data",1,0)</f>
        <v>0</v>
      </c>
      <c r="J51" s="15">
        <f>IF(P2_IndicatorData!J42="No data",1,0)</f>
        <v>0</v>
      </c>
      <c r="K51" s="15">
        <f>IF(P2_IndicatorData!K42="No data",1,0)</f>
        <v>0</v>
      </c>
      <c r="L51" s="15">
        <f>IF(P2_IndicatorData!L42="No data",1,0)</f>
        <v>1</v>
      </c>
      <c r="M51" s="15">
        <f>IF(P2_IndicatorData!M42="No data",1,0)</f>
        <v>1</v>
      </c>
      <c r="N51" s="15">
        <f>IF(P2_IndicatorData!N42="No data",1,0)</f>
        <v>0</v>
      </c>
      <c r="O51" s="15">
        <f>IF(P2_IndicatorData!O42="No data",1,0)</f>
        <v>0</v>
      </c>
      <c r="P51" s="15">
        <f>IF(P2_IndicatorData!P42="No data",1,0)</f>
        <v>0</v>
      </c>
      <c r="Q51" s="15">
        <f>IF(P2_IndicatorData!Q42="No data",1,0)</f>
        <v>0</v>
      </c>
      <c r="R51" s="15">
        <f>IF(P2_IndicatorData!R42="No data",1,0)</f>
        <v>0</v>
      </c>
      <c r="S51" s="15">
        <f>IF(P2_IndicatorData!S42="No data",1,0)</f>
        <v>0</v>
      </c>
      <c r="T51" s="15">
        <f>IF(P2_IndicatorData!T42="No data",1,0)</f>
        <v>0</v>
      </c>
      <c r="U51" s="15">
        <f>IF(P2_IndicatorData!U42="No data",1,0)</f>
        <v>0</v>
      </c>
      <c r="V51" s="15">
        <f>IF(P2_IndicatorData!V42="No data",1,0)</f>
        <v>0</v>
      </c>
      <c r="W51" s="15">
        <f>IF(P2_IndicatorData!W42="No data",1,0)</f>
        <v>0</v>
      </c>
      <c r="X51" s="172">
        <f t="shared" si="0"/>
        <v>0</v>
      </c>
      <c r="Y51" s="15">
        <f>IF(P2_IndicatorData!Y42="No data",1,0)</f>
        <v>0</v>
      </c>
      <c r="Z51" s="15">
        <f>IF(P2_IndicatorData!Z42="No data",1,0)</f>
        <v>1</v>
      </c>
      <c r="AA51" s="15">
        <f>IF(P2_IndicatorData!AA42="No data",1,0)</f>
        <v>1</v>
      </c>
      <c r="AB51" s="15">
        <f>IF(P2_IndicatorData!AB42="No data",1,0)</f>
        <v>0</v>
      </c>
      <c r="AC51" s="15">
        <f>IF(P2_IndicatorData!AC42="No data",1,0)</f>
        <v>0</v>
      </c>
      <c r="AD51" s="18">
        <f t="shared" si="1"/>
        <v>5</v>
      </c>
      <c r="AE51" s="173">
        <f t="shared" si="2"/>
        <v>0.21739130434782608</v>
      </c>
    </row>
    <row r="52" spans="1:31">
      <c r="A52" s="5" t="str">
        <f>P2_IndicatorData!A43</f>
        <v>Denmark</v>
      </c>
      <c r="B52" s="2" t="s">
        <v>167</v>
      </c>
      <c r="C52" s="15">
        <f>IF(P2_IndicatorData!C43="No data",1,0)</f>
        <v>0</v>
      </c>
      <c r="D52" s="15">
        <f>IF(P2_IndicatorData!D43="No data",1,0)</f>
        <v>0</v>
      </c>
      <c r="E52" s="15">
        <f>IF(P2_IndicatorData!E43="No data",1,0)</f>
        <v>0</v>
      </c>
      <c r="F52" s="15">
        <f>IF(P2_IndicatorData!F43="No data",1,0)</f>
        <v>0</v>
      </c>
      <c r="G52" s="15">
        <f>IF(P2_IndicatorData!G43="No data",1,0)</f>
        <v>0</v>
      </c>
      <c r="H52" s="15">
        <f>IF(P2_IndicatorData!H43="No data",1,0)</f>
        <v>0</v>
      </c>
      <c r="I52" s="15">
        <f>IF(P2_IndicatorData!I43="No data",1,0)</f>
        <v>1</v>
      </c>
      <c r="J52" s="15">
        <f>IF(P2_IndicatorData!J43="No data",1,0)</f>
        <v>0</v>
      </c>
      <c r="K52" s="15">
        <f>IF(P2_IndicatorData!K43="No data",1,0)</f>
        <v>0</v>
      </c>
      <c r="L52" s="15">
        <f>IF(P2_IndicatorData!L43="No data",1,0)</f>
        <v>0</v>
      </c>
      <c r="M52" s="15">
        <f>IF(P2_IndicatorData!M43="No data",1,0)</f>
        <v>0</v>
      </c>
      <c r="N52" s="15">
        <f>IF(P2_IndicatorData!N43="No data",1,0)</f>
        <v>1</v>
      </c>
      <c r="O52" s="15">
        <f>IF(P2_IndicatorData!O43="No data",1,0)</f>
        <v>0</v>
      </c>
      <c r="P52" s="15">
        <f>IF(P2_IndicatorData!P43="No data",1,0)</f>
        <v>0</v>
      </c>
      <c r="Q52" s="15">
        <f>IF(P2_IndicatorData!Q43="No data",1,0)</f>
        <v>1</v>
      </c>
      <c r="R52" s="15">
        <f>IF(P2_IndicatorData!R43="No data",1,0)</f>
        <v>0</v>
      </c>
      <c r="S52" s="15">
        <f>IF(P2_IndicatorData!S43="No data",1,0)</f>
        <v>0</v>
      </c>
      <c r="T52" s="15">
        <f>IF(P2_IndicatorData!T43="No data",1,0)</f>
        <v>0</v>
      </c>
      <c r="U52" s="15">
        <f>IF(P2_IndicatorData!U43="No data",1,0)</f>
        <v>0</v>
      </c>
      <c r="V52" s="15">
        <f>IF(P2_IndicatorData!V43="No data",1,0)</f>
        <v>0</v>
      </c>
      <c r="W52" s="15">
        <f>IF(P2_IndicatorData!W43="No data",1,0)</f>
        <v>0</v>
      </c>
      <c r="X52" s="172">
        <f t="shared" si="0"/>
        <v>0</v>
      </c>
      <c r="Y52" s="15">
        <f>IF(P2_IndicatorData!Y43="No data",1,0)</f>
        <v>1</v>
      </c>
      <c r="Z52" s="15">
        <f>IF(P2_IndicatorData!Z43="No data",1,0)</f>
        <v>0</v>
      </c>
      <c r="AA52" s="15">
        <f>IF(P2_IndicatorData!AA43="No data",1,0)</f>
        <v>0</v>
      </c>
      <c r="AB52" s="15">
        <f>IF(P2_IndicatorData!AB43="No data",1,0)</f>
        <v>0</v>
      </c>
      <c r="AC52" s="15">
        <f>IF(P2_IndicatorData!AC43="No data",1,0)</f>
        <v>0</v>
      </c>
      <c r="AD52" s="18">
        <f t="shared" si="1"/>
        <v>4</v>
      </c>
      <c r="AE52" s="173">
        <f t="shared" si="2"/>
        <v>0.17391304347826086</v>
      </c>
    </row>
    <row r="53" spans="1:31">
      <c r="A53" s="5" t="str">
        <f>P2_IndicatorData!A44</f>
        <v>Djibouti</v>
      </c>
      <c r="B53" s="2" t="s">
        <v>169</v>
      </c>
      <c r="C53" s="15">
        <f>IF(P2_IndicatorData!C44="No data",1,0)</f>
        <v>0</v>
      </c>
      <c r="D53" s="15">
        <f>IF(P2_IndicatorData!D44="No data",1,0)</f>
        <v>0</v>
      </c>
      <c r="E53" s="15">
        <f>IF(P2_IndicatorData!E44="No data",1,0)</f>
        <v>0</v>
      </c>
      <c r="F53" s="15">
        <f>IF(P2_IndicatorData!F44="No data",1,0)</f>
        <v>0</v>
      </c>
      <c r="G53" s="15">
        <f>IF(P2_IndicatorData!G44="No data",1,0)</f>
        <v>0</v>
      </c>
      <c r="H53" s="15">
        <f>IF(P2_IndicatorData!H44="No data",1,0)</f>
        <v>0</v>
      </c>
      <c r="I53" s="15">
        <f>IF(P2_IndicatorData!I44="No data",1,0)</f>
        <v>0</v>
      </c>
      <c r="J53" s="15">
        <f>IF(P2_IndicatorData!J44="No data",1,0)</f>
        <v>1</v>
      </c>
      <c r="K53" s="15">
        <f>IF(P2_IndicatorData!K44="No data",1,0)</f>
        <v>0</v>
      </c>
      <c r="L53" s="15">
        <f>IF(P2_IndicatorData!L44="No data",1,0)</f>
        <v>0</v>
      </c>
      <c r="M53" s="15">
        <f>IF(P2_IndicatorData!M44="No data",1,0)</f>
        <v>0</v>
      </c>
      <c r="N53" s="15">
        <f>IF(P2_IndicatorData!N44="No data",1,0)</f>
        <v>1</v>
      </c>
      <c r="O53" s="15">
        <f>IF(P2_IndicatorData!O44="No data",1,0)</f>
        <v>0</v>
      </c>
      <c r="P53" s="15">
        <f>IF(P2_IndicatorData!P44="No data",1,0)</f>
        <v>0</v>
      </c>
      <c r="Q53" s="15">
        <f>IF(P2_IndicatorData!Q44="No data",1,0)</f>
        <v>0</v>
      </c>
      <c r="R53" s="15">
        <f>IF(P2_IndicatorData!R44="No data",1,0)</f>
        <v>1</v>
      </c>
      <c r="S53" s="15">
        <f>IF(P2_IndicatorData!S44="No data",1,0)</f>
        <v>1</v>
      </c>
      <c r="T53" s="15">
        <f>IF(P2_IndicatorData!T44="No data",1,0)</f>
        <v>0</v>
      </c>
      <c r="U53" s="15">
        <f>IF(P2_IndicatorData!U44="No data",1,0)</f>
        <v>0</v>
      </c>
      <c r="V53" s="15">
        <f>IF(P2_IndicatorData!V44="No data",1,0)</f>
        <v>0</v>
      </c>
      <c r="W53" s="15">
        <f>IF(P2_IndicatorData!W44="No data",1,0)</f>
        <v>0</v>
      </c>
      <c r="X53" s="172">
        <f t="shared" si="0"/>
        <v>0</v>
      </c>
      <c r="Y53" s="15">
        <f>IF(P2_IndicatorData!Y44="No data",1,0)</f>
        <v>1</v>
      </c>
      <c r="Z53" s="15">
        <f>IF(P2_IndicatorData!Z44="No data",1,0)</f>
        <v>0</v>
      </c>
      <c r="AA53" s="15">
        <f>IF(P2_IndicatorData!AA44="No data",1,0)</f>
        <v>0</v>
      </c>
      <c r="AB53" s="15">
        <f>IF(P2_IndicatorData!AB44="No data",1,0)</f>
        <v>0</v>
      </c>
      <c r="AC53" s="15">
        <f>IF(P2_IndicatorData!AC44="No data",1,0)</f>
        <v>0</v>
      </c>
      <c r="AD53" s="18">
        <f t="shared" si="1"/>
        <v>5</v>
      </c>
      <c r="AE53" s="173">
        <f t="shared" si="2"/>
        <v>0.21739130434782608</v>
      </c>
    </row>
    <row r="54" spans="1:31">
      <c r="A54" s="5" t="e">
        <f>P2_IndicatorData!#REF!</f>
        <v>#REF!</v>
      </c>
      <c r="B54" s="2" t="s">
        <v>1043</v>
      </c>
      <c r="C54" s="15" t="e">
        <f>IF(P2_IndicatorData!#REF!="No data",1,0)</f>
        <v>#REF!</v>
      </c>
      <c r="D54" s="15" t="e">
        <f>IF(P2_IndicatorData!#REF!="No data",1,0)</f>
        <v>#REF!</v>
      </c>
      <c r="E54" s="15" t="e">
        <f>IF(P2_IndicatorData!#REF!="No data",1,0)</f>
        <v>#REF!</v>
      </c>
      <c r="F54" s="15" t="e">
        <f>IF(P2_IndicatorData!#REF!="No data",1,0)</f>
        <v>#REF!</v>
      </c>
      <c r="G54" s="15" t="e">
        <f>IF(P2_IndicatorData!#REF!="No data",1,0)</f>
        <v>#REF!</v>
      </c>
      <c r="H54" s="15" t="e">
        <f>IF(P2_IndicatorData!#REF!="No data",1,0)</f>
        <v>#REF!</v>
      </c>
      <c r="I54" s="15" t="e">
        <f>IF(P2_IndicatorData!#REF!="No data",1,0)</f>
        <v>#REF!</v>
      </c>
      <c r="J54" s="15" t="e">
        <f>IF(P2_IndicatorData!#REF!="No data",1,0)</f>
        <v>#REF!</v>
      </c>
      <c r="K54" s="15" t="e">
        <f>IF(P2_IndicatorData!#REF!="No data",1,0)</f>
        <v>#REF!</v>
      </c>
      <c r="L54" s="15" t="e">
        <f>IF(P2_IndicatorData!#REF!="No data",1,0)</f>
        <v>#REF!</v>
      </c>
      <c r="M54" s="15" t="e">
        <f>IF(P2_IndicatorData!#REF!="No data",1,0)</f>
        <v>#REF!</v>
      </c>
      <c r="N54" s="15" t="e">
        <f>IF(P2_IndicatorData!#REF!="No data",1,0)</f>
        <v>#REF!</v>
      </c>
      <c r="O54" s="15" t="e">
        <f>IF(P2_IndicatorData!#REF!="No data",1,0)</f>
        <v>#REF!</v>
      </c>
      <c r="P54" s="15" t="e">
        <f>IF(P2_IndicatorData!#REF!="No data",1,0)</f>
        <v>#REF!</v>
      </c>
      <c r="Q54" s="15" t="e">
        <f>IF(P2_IndicatorData!#REF!="No data",1,0)</f>
        <v>#REF!</v>
      </c>
      <c r="R54" s="15" t="e">
        <f>IF(P2_IndicatorData!#REF!="No data",1,0)</f>
        <v>#REF!</v>
      </c>
      <c r="S54" s="15" t="e">
        <f>IF(P2_IndicatorData!#REF!="No data",1,0)</f>
        <v>#REF!</v>
      </c>
      <c r="T54" s="15" t="e">
        <f>IF(P2_IndicatorData!#REF!="No data",1,0)</f>
        <v>#REF!</v>
      </c>
      <c r="U54" s="15" t="e">
        <f>IF(P2_IndicatorData!#REF!="No data",1,0)</f>
        <v>#REF!</v>
      </c>
      <c r="V54" s="15" t="e">
        <f>IF(P2_IndicatorData!#REF!="No data",1,0)</f>
        <v>#REF!</v>
      </c>
      <c r="W54" s="15" t="e">
        <f>IF(P2_IndicatorData!#REF!="No data",1,0)</f>
        <v>#REF!</v>
      </c>
      <c r="X54" s="172">
        <f t="shared" si="0"/>
        <v>0</v>
      </c>
      <c r="Y54" s="15" t="e">
        <f>IF(P2_IndicatorData!#REF!="No data",1,0)</f>
        <v>#REF!</v>
      </c>
      <c r="Z54" s="15" t="e">
        <f>IF(P2_IndicatorData!#REF!="No data",1,0)</f>
        <v>#REF!</v>
      </c>
      <c r="AA54" s="15" t="e">
        <f>IF(P2_IndicatorData!#REF!="No data",1,0)</f>
        <v>#REF!</v>
      </c>
      <c r="AB54" s="15" t="e">
        <f>IF(P2_IndicatorData!#REF!="No data",1,0)</f>
        <v>#REF!</v>
      </c>
      <c r="AC54" s="15" t="e">
        <f>IF(P2_IndicatorData!#REF!="No data",1,0)</f>
        <v>#REF!</v>
      </c>
      <c r="AD54" s="18" t="e">
        <f t="shared" si="1"/>
        <v>#REF!</v>
      </c>
      <c r="AE54" s="173" t="e">
        <f t="shared" si="2"/>
        <v>#REF!</v>
      </c>
    </row>
    <row r="55" spans="1:31">
      <c r="A55" s="5" t="str">
        <f>P2_IndicatorData!A45</f>
        <v>Dominican Republic</v>
      </c>
      <c r="B55" s="2" t="s">
        <v>171</v>
      </c>
      <c r="C55" s="15">
        <f>IF(P2_IndicatorData!C45="No data",1,0)</f>
        <v>0</v>
      </c>
      <c r="D55" s="15">
        <f>IF(P2_IndicatorData!D45="No data",1,0)</f>
        <v>0</v>
      </c>
      <c r="E55" s="15">
        <f>IF(P2_IndicatorData!E45="No data",1,0)</f>
        <v>0</v>
      </c>
      <c r="F55" s="15">
        <f>IF(P2_IndicatorData!F45="No data",1,0)</f>
        <v>0</v>
      </c>
      <c r="G55" s="15">
        <f>IF(P2_IndicatorData!G45="No data",1,0)</f>
        <v>0</v>
      </c>
      <c r="H55" s="15">
        <f>IF(P2_IndicatorData!H45="No data",1,0)</f>
        <v>0</v>
      </c>
      <c r="I55" s="15">
        <f>IF(P2_IndicatorData!I45="No data",1,0)</f>
        <v>0</v>
      </c>
      <c r="J55" s="15">
        <f>IF(P2_IndicatorData!J45="No data",1,0)</f>
        <v>0</v>
      </c>
      <c r="K55" s="15">
        <f>IF(P2_IndicatorData!K45="No data",1,0)</f>
        <v>0</v>
      </c>
      <c r="L55" s="15">
        <f>IF(P2_IndicatorData!L45="No data",1,0)</f>
        <v>0</v>
      </c>
      <c r="M55" s="15">
        <f>IF(P2_IndicatorData!M45="No data",1,0)</f>
        <v>0</v>
      </c>
      <c r="N55" s="15">
        <f>IF(P2_IndicatorData!N45="No data",1,0)</f>
        <v>0</v>
      </c>
      <c r="O55" s="15">
        <f>IF(P2_IndicatorData!O45="No data",1,0)</f>
        <v>1</v>
      </c>
      <c r="P55" s="15">
        <f>IF(P2_IndicatorData!P45="No data",1,0)</f>
        <v>1</v>
      </c>
      <c r="Q55" s="15">
        <f>IF(P2_IndicatorData!Q45="No data",1,0)</f>
        <v>0</v>
      </c>
      <c r="R55" s="15">
        <f>IF(P2_IndicatorData!R45="No data",1,0)</f>
        <v>0</v>
      </c>
      <c r="S55" s="15">
        <f>IF(P2_IndicatorData!S45="No data",1,0)</f>
        <v>0</v>
      </c>
      <c r="T55" s="15">
        <f>IF(P2_IndicatorData!T45="No data",1,0)</f>
        <v>0</v>
      </c>
      <c r="U55" s="15">
        <f>IF(P2_IndicatorData!U45="No data",1,0)</f>
        <v>0</v>
      </c>
      <c r="V55" s="15">
        <f>IF(P2_IndicatorData!V45="No data",1,0)</f>
        <v>0</v>
      </c>
      <c r="W55" s="15">
        <f>IF(P2_IndicatorData!W45="No data",1,0)</f>
        <v>0</v>
      </c>
      <c r="X55" s="172">
        <f t="shared" si="0"/>
        <v>0</v>
      </c>
      <c r="Y55" s="15">
        <f>IF(P2_IndicatorData!Y45="No data",1,0)</f>
        <v>0</v>
      </c>
      <c r="Z55" s="15">
        <f>IF(P2_IndicatorData!Z45="No data",1,0)</f>
        <v>0</v>
      </c>
      <c r="AA55" s="15">
        <f>IF(P2_IndicatorData!AA45="No data",1,0)</f>
        <v>0</v>
      </c>
      <c r="AB55" s="15">
        <f>IF(P2_IndicatorData!AB45="No data",1,0)</f>
        <v>0</v>
      </c>
      <c r="AC55" s="15">
        <f>IF(P2_IndicatorData!AC45="No data",1,0)</f>
        <v>0</v>
      </c>
      <c r="AD55" s="18">
        <f t="shared" si="1"/>
        <v>2</v>
      </c>
      <c r="AE55" s="173">
        <f t="shared" si="2"/>
        <v>8.6956521739130432E-2</v>
      </c>
    </row>
    <row r="56" spans="1:31">
      <c r="A56" s="5" t="str">
        <f>P2_IndicatorData!A46</f>
        <v>Ecuador</v>
      </c>
      <c r="B56" s="2" t="s">
        <v>173</v>
      </c>
      <c r="C56" s="15">
        <f>IF(P2_IndicatorData!C46="No data",1,0)</f>
        <v>0</v>
      </c>
      <c r="D56" s="15">
        <f>IF(P2_IndicatorData!D46="No data",1,0)</f>
        <v>0</v>
      </c>
      <c r="E56" s="15">
        <f>IF(P2_IndicatorData!E46="No data",1,0)</f>
        <v>0</v>
      </c>
      <c r="F56" s="15">
        <f>IF(P2_IndicatorData!F46="No data",1,0)</f>
        <v>0</v>
      </c>
      <c r="G56" s="15">
        <f>IF(P2_IndicatorData!G46="No data",1,0)</f>
        <v>0</v>
      </c>
      <c r="H56" s="15">
        <f>IF(P2_IndicatorData!H46="No data",1,0)</f>
        <v>0</v>
      </c>
      <c r="I56" s="15">
        <f>IF(P2_IndicatorData!I46="No data",1,0)</f>
        <v>0</v>
      </c>
      <c r="J56" s="15">
        <f>IF(P2_IndicatorData!J46="No data",1,0)</f>
        <v>0</v>
      </c>
      <c r="K56" s="15">
        <f>IF(P2_IndicatorData!K46="No data",1,0)</f>
        <v>0</v>
      </c>
      <c r="L56" s="15">
        <f>IF(P2_IndicatorData!L46="No data",1,0)</f>
        <v>0</v>
      </c>
      <c r="M56" s="15">
        <f>IF(P2_IndicatorData!M46="No data",1,0)</f>
        <v>0</v>
      </c>
      <c r="N56" s="15">
        <f>IF(P2_IndicatorData!N46="No data",1,0)</f>
        <v>0</v>
      </c>
      <c r="O56" s="15">
        <f>IF(P2_IndicatorData!O46="No data",1,0)</f>
        <v>0</v>
      </c>
      <c r="P56" s="15">
        <f>IF(P2_IndicatorData!P46="No data",1,0)</f>
        <v>0</v>
      </c>
      <c r="Q56" s="15">
        <f>IF(P2_IndicatorData!Q46="No data",1,0)</f>
        <v>0</v>
      </c>
      <c r="R56" s="15">
        <f>IF(P2_IndicatorData!R46="No data",1,0)</f>
        <v>0</v>
      </c>
      <c r="S56" s="15">
        <f>IF(P2_IndicatorData!S46="No data",1,0)</f>
        <v>0</v>
      </c>
      <c r="T56" s="15">
        <f>IF(P2_IndicatorData!T46="No data",1,0)</f>
        <v>0</v>
      </c>
      <c r="U56" s="15">
        <f>IF(P2_IndicatorData!U46="No data",1,0)</f>
        <v>0</v>
      </c>
      <c r="V56" s="15">
        <f>IF(P2_IndicatorData!V46="No data",1,0)</f>
        <v>0</v>
      </c>
      <c r="W56" s="15">
        <f>IF(P2_IndicatorData!W46="No data",1,0)</f>
        <v>0</v>
      </c>
      <c r="X56" s="172">
        <f t="shared" si="0"/>
        <v>0</v>
      </c>
      <c r="Y56" s="15">
        <f>IF(P2_IndicatorData!Y46="No data",1,0)</f>
        <v>0</v>
      </c>
      <c r="Z56" s="15">
        <f>IF(P2_IndicatorData!Z46="No data",1,0)</f>
        <v>0</v>
      </c>
      <c r="AA56" s="15">
        <f>IF(P2_IndicatorData!AA46="No data",1,0)</f>
        <v>0</v>
      </c>
      <c r="AB56" s="15">
        <f>IF(P2_IndicatorData!AB46="No data",1,0)</f>
        <v>0</v>
      </c>
      <c r="AC56" s="15">
        <f>IF(P2_IndicatorData!AC46="No data",1,0)</f>
        <v>0</v>
      </c>
      <c r="AD56" s="18">
        <f t="shared" si="1"/>
        <v>0</v>
      </c>
      <c r="AE56" s="173">
        <f t="shared" si="2"/>
        <v>0</v>
      </c>
    </row>
    <row r="57" spans="1:31">
      <c r="A57" s="5" t="str">
        <f>P2_IndicatorData!A47</f>
        <v>Egypt</v>
      </c>
      <c r="B57" s="2" t="s">
        <v>175</v>
      </c>
      <c r="C57" s="15">
        <f>IF(P2_IndicatorData!C47="No data",1,0)</f>
        <v>0</v>
      </c>
      <c r="D57" s="15">
        <f>IF(P2_IndicatorData!D47="No data",1,0)</f>
        <v>0</v>
      </c>
      <c r="E57" s="15">
        <f>IF(P2_IndicatorData!E47="No data",1,0)</f>
        <v>0</v>
      </c>
      <c r="F57" s="15">
        <f>IF(P2_IndicatorData!F47="No data",1,0)</f>
        <v>0</v>
      </c>
      <c r="G57" s="15">
        <f>IF(P2_IndicatorData!G47="No data",1,0)</f>
        <v>1</v>
      </c>
      <c r="H57" s="15">
        <f>IF(P2_IndicatorData!H47="No data",1,0)</f>
        <v>0</v>
      </c>
      <c r="I57" s="15">
        <f>IF(P2_IndicatorData!I47="No data",1,0)</f>
        <v>0</v>
      </c>
      <c r="J57" s="15">
        <f>IF(P2_IndicatorData!J47="No data",1,0)</f>
        <v>1</v>
      </c>
      <c r="K57" s="15">
        <f>IF(P2_IndicatorData!K47="No data",1,0)</f>
        <v>0</v>
      </c>
      <c r="L57" s="15">
        <f>IF(P2_IndicatorData!L47="No data",1,0)</f>
        <v>0</v>
      </c>
      <c r="M57" s="15">
        <f>IF(P2_IndicatorData!M47="No data",1,0)</f>
        <v>0</v>
      </c>
      <c r="N57" s="15">
        <f>IF(P2_IndicatorData!N47="No data",1,0)</f>
        <v>0</v>
      </c>
      <c r="O57" s="15">
        <f>IF(P2_IndicatorData!O47="No data",1,0)</f>
        <v>1</v>
      </c>
      <c r="P57" s="15">
        <f>IF(P2_IndicatorData!P47="No data",1,0)</f>
        <v>1</v>
      </c>
      <c r="Q57" s="15">
        <f>IF(P2_IndicatorData!Q47="No data",1,0)</f>
        <v>0</v>
      </c>
      <c r="R57" s="15">
        <f>IF(P2_IndicatorData!R47="No data",1,0)</f>
        <v>0</v>
      </c>
      <c r="S57" s="15">
        <f>IF(P2_IndicatorData!S47="No data",1,0)</f>
        <v>0</v>
      </c>
      <c r="T57" s="15">
        <f>IF(P2_IndicatorData!T47="No data",1,0)</f>
        <v>0</v>
      </c>
      <c r="U57" s="15">
        <f>IF(P2_IndicatorData!U47="No data",1,0)</f>
        <v>0</v>
      </c>
      <c r="V57" s="15">
        <f>IF(P2_IndicatorData!V47="No data",1,0)</f>
        <v>0</v>
      </c>
      <c r="W57" s="15">
        <f>IF(P2_IndicatorData!W47="No data",1,0)</f>
        <v>0</v>
      </c>
      <c r="X57" s="172">
        <f t="shared" si="0"/>
        <v>0</v>
      </c>
      <c r="Y57" s="15">
        <f>IF(P2_IndicatorData!Y47="No data",1,0)</f>
        <v>0</v>
      </c>
      <c r="Z57" s="15">
        <f>IF(P2_IndicatorData!Z47="No data",1,0)</f>
        <v>0</v>
      </c>
      <c r="AA57" s="15">
        <f>IF(P2_IndicatorData!AA47="No data",1,0)</f>
        <v>0</v>
      </c>
      <c r="AB57" s="15">
        <f>IF(P2_IndicatorData!AB47="No data",1,0)</f>
        <v>0</v>
      </c>
      <c r="AC57" s="15">
        <f>IF(P2_IndicatorData!AC47="No data",1,0)</f>
        <v>0</v>
      </c>
      <c r="AD57" s="18">
        <f t="shared" si="1"/>
        <v>4</v>
      </c>
      <c r="AE57" s="173">
        <f t="shared" si="2"/>
        <v>0.17391304347826086</v>
      </c>
    </row>
    <row r="58" spans="1:31">
      <c r="A58" s="5" t="str">
        <f>P2_IndicatorData!A48</f>
        <v>El Salvador</v>
      </c>
      <c r="B58" s="2" t="s">
        <v>177</v>
      </c>
      <c r="C58" s="15">
        <f>IF(P2_IndicatorData!C48="No data",1,0)</f>
        <v>0</v>
      </c>
      <c r="D58" s="15">
        <f>IF(P2_IndicatorData!D48="No data",1,0)</f>
        <v>0</v>
      </c>
      <c r="E58" s="15">
        <f>IF(P2_IndicatorData!E48="No data",1,0)</f>
        <v>0</v>
      </c>
      <c r="F58" s="15">
        <f>IF(P2_IndicatorData!F48="No data",1,0)</f>
        <v>0</v>
      </c>
      <c r="G58" s="15">
        <f>IF(P2_IndicatorData!G48="No data",1,0)</f>
        <v>0</v>
      </c>
      <c r="H58" s="15">
        <f>IF(P2_IndicatorData!H48="No data",1,0)</f>
        <v>0</v>
      </c>
      <c r="I58" s="15">
        <f>IF(P2_IndicatorData!I48="No data",1,0)</f>
        <v>0</v>
      </c>
      <c r="J58" s="15">
        <f>IF(P2_IndicatorData!J48="No data",1,0)</f>
        <v>0</v>
      </c>
      <c r="K58" s="15">
        <f>IF(P2_IndicatorData!K48="No data",1,0)</f>
        <v>0</v>
      </c>
      <c r="L58" s="15">
        <f>IF(P2_IndicatorData!L48="No data",1,0)</f>
        <v>0</v>
      </c>
      <c r="M58" s="15">
        <f>IF(P2_IndicatorData!M48="No data",1,0)</f>
        <v>0</v>
      </c>
      <c r="N58" s="15">
        <f>IF(P2_IndicatorData!N48="No data",1,0)</f>
        <v>0</v>
      </c>
      <c r="O58" s="15">
        <f>IF(P2_IndicatorData!O48="No data",1,0)</f>
        <v>0</v>
      </c>
      <c r="P58" s="15">
        <f>IF(P2_IndicatorData!P48="No data",1,0)</f>
        <v>0</v>
      </c>
      <c r="Q58" s="15">
        <f>IF(P2_IndicatorData!Q48="No data",1,0)</f>
        <v>0</v>
      </c>
      <c r="R58" s="15">
        <f>IF(P2_IndicatorData!R48="No data",1,0)</f>
        <v>0</v>
      </c>
      <c r="S58" s="15">
        <f>IF(P2_IndicatorData!S48="No data",1,0)</f>
        <v>0</v>
      </c>
      <c r="T58" s="15">
        <f>IF(P2_IndicatorData!T48="No data",1,0)</f>
        <v>0</v>
      </c>
      <c r="U58" s="15">
        <f>IF(P2_IndicatorData!U48="No data",1,0)</f>
        <v>0</v>
      </c>
      <c r="V58" s="15">
        <f>IF(P2_IndicatorData!V48="No data",1,0)</f>
        <v>0</v>
      </c>
      <c r="W58" s="15">
        <f>IF(P2_IndicatorData!W48="No data",1,0)</f>
        <v>0</v>
      </c>
      <c r="X58" s="172">
        <f t="shared" si="0"/>
        <v>0</v>
      </c>
      <c r="Y58" s="15">
        <f>IF(P2_IndicatorData!Y48="No data",1,0)</f>
        <v>0</v>
      </c>
      <c r="Z58" s="15">
        <f>IF(P2_IndicatorData!Z48="No data",1,0)</f>
        <v>0</v>
      </c>
      <c r="AA58" s="15">
        <f>IF(P2_IndicatorData!AA48="No data",1,0)</f>
        <v>0</v>
      </c>
      <c r="AB58" s="15">
        <f>IF(P2_IndicatorData!AB48="No data",1,0)</f>
        <v>0</v>
      </c>
      <c r="AC58" s="15">
        <f>IF(P2_IndicatorData!AC48="No data",1,0)</f>
        <v>0</v>
      </c>
      <c r="AD58" s="18">
        <f t="shared" si="1"/>
        <v>0</v>
      </c>
      <c r="AE58" s="173">
        <f t="shared" si="2"/>
        <v>0</v>
      </c>
    </row>
    <row r="59" spans="1:31">
      <c r="A59" s="5" t="str">
        <f>P2_IndicatorData!A49</f>
        <v>Equatorial Guinea</v>
      </c>
      <c r="B59" s="2" t="s">
        <v>179</v>
      </c>
      <c r="C59" s="15">
        <f>IF(P2_IndicatorData!C49="No data",1,0)</f>
        <v>0</v>
      </c>
      <c r="D59" s="15">
        <f>IF(P2_IndicatorData!D49="No data",1,0)</f>
        <v>0</v>
      </c>
      <c r="E59" s="15">
        <f>IF(P2_IndicatorData!E49="No data",1,0)</f>
        <v>0</v>
      </c>
      <c r="F59" s="15">
        <f>IF(P2_IndicatorData!F49="No data",1,0)</f>
        <v>1</v>
      </c>
      <c r="G59" s="15">
        <f>IF(P2_IndicatorData!G49="No data",1,0)</f>
        <v>1</v>
      </c>
      <c r="H59" s="15">
        <f>IF(P2_IndicatorData!H49="No data",1,0)</f>
        <v>0</v>
      </c>
      <c r="I59" s="15">
        <f>IF(P2_IndicatorData!I49="No data",1,0)</f>
        <v>0</v>
      </c>
      <c r="J59" s="15">
        <f>IF(P2_IndicatorData!J49="No data",1,0)</f>
        <v>1</v>
      </c>
      <c r="K59" s="15">
        <f>IF(P2_IndicatorData!K49="No data",1,0)</f>
        <v>0</v>
      </c>
      <c r="L59" s="15">
        <f>IF(P2_IndicatorData!L49="No data",1,0)</f>
        <v>0</v>
      </c>
      <c r="M59" s="15">
        <f>IF(P2_IndicatorData!M49="No data",1,0)</f>
        <v>1</v>
      </c>
      <c r="N59" s="15">
        <f>IF(P2_IndicatorData!N49="No data",1,0)</f>
        <v>1</v>
      </c>
      <c r="O59" s="15">
        <f>IF(P2_IndicatorData!O49="No data",1,0)</f>
        <v>1</v>
      </c>
      <c r="P59" s="15">
        <f>IF(P2_IndicatorData!P49="No data",1,0)</f>
        <v>1</v>
      </c>
      <c r="Q59" s="15">
        <f>IF(P2_IndicatorData!Q49="No data",1,0)</f>
        <v>1</v>
      </c>
      <c r="R59" s="15">
        <f>IF(P2_IndicatorData!R49="No data",1,0)</f>
        <v>1</v>
      </c>
      <c r="S59" s="15">
        <f>IF(P2_IndicatorData!S49="No data",1,0)</f>
        <v>1</v>
      </c>
      <c r="T59" s="15">
        <f>IF(P2_IndicatorData!T49="No data",1,0)</f>
        <v>0</v>
      </c>
      <c r="U59" s="15">
        <f>IF(P2_IndicatorData!U49="No data",1,0)</f>
        <v>0</v>
      </c>
      <c r="V59" s="15">
        <f>IF(P2_IndicatorData!V49="No data",1,0)</f>
        <v>0</v>
      </c>
      <c r="W59" s="15">
        <f>IF(P2_IndicatorData!W49="No data",1,0)</f>
        <v>0</v>
      </c>
      <c r="X59" s="172">
        <f t="shared" si="0"/>
        <v>0</v>
      </c>
      <c r="Y59" s="15">
        <f>IF(P2_IndicatorData!Y49="No data",1,0)</f>
        <v>0</v>
      </c>
      <c r="Z59" s="15">
        <f>IF(P2_IndicatorData!Z49="No data",1,0)</f>
        <v>1</v>
      </c>
      <c r="AA59" s="15">
        <f>IF(P2_IndicatorData!AA49="No data",1,0)</f>
        <v>1</v>
      </c>
      <c r="AB59" s="15">
        <f>IF(P2_IndicatorData!AB49="No data",1,0)</f>
        <v>0</v>
      </c>
      <c r="AC59" s="15">
        <f>IF(P2_IndicatorData!AC49="No data",1,0)</f>
        <v>0</v>
      </c>
      <c r="AD59" s="18">
        <f t="shared" si="1"/>
        <v>12</v>
      </c>
      <c r="AE59" s="173">
        <f t="shared" si="2"/>
        <v>0.52173913043478259</v>
      </c>
    </row>
    <row r="60" spans="1:31">
      <c r="A60" s="5" t="str">
        <f>P2_IndicatorData!A50</f>
        <v>Eritrea</v>
      </c>
      <c r="B60" s="2" t="s">
        <v>181</v>
      </c>
      <c r="C60" s="15">
        <f>IF(P2_IndicatorData!C50="No data",1,0)</f>
        <v>0</v>
      </c>
      <c r="D60" s="15">
        <f>IF(P2_IndicatorData!D50="No data",1,0)</f>
        <v>0</v>
      </c>
      <c r="E60" s="15">
        <f>IF(P2_IndicatorData!E50="No data",1,0)</f>
        <v>0</v>
      </c>
      <c r="F60" s="15">
        <f>IF(P2_IndicatorData!F50="No data",1,0)</f>
        <v>0</v>
      </c>
      <c r="G60" s="15">
        <f>IF(P2_IndicatorData!G50="No data",1,0)</f>
        <v>0</v>
      </c>
      <c r="H60" s="15">
        <f>IF(P2_IndicatorData!H50="No data",1,0)</f>
        <v>0</v>
      </c>
      <c r="I60" s="15">
        <f>IF(P2_IndicatorData!I50="No data",1,0)</f>
        <v>0</v>
      </c>
      <c r="J60" s="15">
        <f>IF(P2_IndicatorData!J50="No data",1,0)</f>
        <v>1</v>
      </c>
      <c r="K60" s="15">
        <f>IF(P2_IndicatorData!K50="No data",1,0)</f>
        <v>0</v>
      </c>
      <c r="L60" s="15">
        <f>IF(P2_IndicatorData!L50="No data",1,0)</f>
        <v>0</v>
      </c>
      <c r="M60" s="15">
        <f>IF(P2_IndicatorData!M50="No data",1,0)</f>
        <v>0</v>
      </c>
      <c r="N60" s="15">
        <f>IF(P2_IndicatorData!N50="No data",1,0)</f>
        <v>0</v>
      </c>
      <c r="O60" s="15">
        <f>IF(P2_IndicatorData!O50="No data",1,0)</f>
        <v>1</v>
      </c>
      <c r="P60" s="15">
        <f>IF(P2_IndicatorData!P50="No data",1,0)</f>
        <v>1</v>
      </c>
      <c r="Q60" s="15">
        <f>IF(P2_IndicatorData!Q50="No data",1,0)</f>
        <v>1</v>
      </c>
      <c r="R60" s="15">
        <f>IF(P2_IndicatorData!R50="No data",1,0)</f>
        <v>1</v>
      </c>
      <c r="S60" s="15">
        <f>IF(P2_IndicatorData!S50="No data",1,0)</f>
        <v>1</v>
      </c>
      <c r="T60" s="15">
        <f>IF(P2_IndicatorData!T50="No data",1,0)</f>
        <v>0</v>
      </c>
      <c r="U60" s="15">
        <f>IF(P2_IndicatorData!U50="No data",1,0)</f>
        <v>0</v>
      </c>
      <c r="V60" s="15">
        <f>IF(P2_IndicatorData!V50="No data",1,0)</f>
        <v>0</v>
      </c>
      <c r="W60" s="15">
        <f>IF(P2_IndicatorData!W50="No data",1,0)</f>
        <v>0</v>
      </c>
      <c r="X60" s="172">
        <f t="shared" si="0"/>
        <v>0</v>
      </c>
      <c r="Y60" s="15">
        <f>IF(P2_IndicatorData!Y50="No data",1,0)</f>
        <v>1</v>
      </c>
      <c r="Z60" s="15">
        <f>IF(P2_IndicatorData!Z50="No data",1,0)</f>
        <v>1</v>
      </c>
      <c r="AA60" s="15">
        <f>IF(P2_IndicatorData!AA50="No data",1,0)</f>
        <v>1</v>
      </c>
      <c r="AB60" s="15">
        <f>IF(P2_IndicatorData!AB50="No data",1,0)</f>
        <v>0</v>
      </c>
      <c r="AC60" s="15">
        <f>IF(P2_IndicatorData!AC50="No data",1,0)</f>
        <v>0</v>
      </c>
      <c r="AD60" s="18">
        <f t="shared" si="1"/>
        <v>9</v>
      </c>
      <c r="AE60" s="173">
        <f t="shared" si="2"/>
        <v>0.39130434782608697</v>
      </c>
    </row>
    <row r="61" spans="1:31">
      <c r="A61" s="5" t="str">
        <f>P2_IndicatorData!A51</f>
        <v>Estonia</v>
      </c>
      <c r="B61" s="2" t="s">
        <v>183</v>
      </c>
      <c r="C61" s="15">
        <f>IF(P2_IndicatorData!C51="No data",1,0)</f>
        <v>0</v>
      </c>
      <c r="D61" s="15">
        <f>IF(P2_IndicatorData!D51="No data",1,0)</f>
        <v>0</v>
      </c>
      <c r="E61" s="15">
        <f>IF(P2_IndicatorData!E51="No data",1,0)</f>
        <v>0</v>
      </c>
      <c r="F61" s="15">
        <f>IF(P2_IndicatorData!F51="No data",1,0)</f>
        <v>0</v>
      </c>
      <c r="G61" s="15">
        <f>IF(P2_IndicatorData!G51="No data",1,0)</f>
        <v>1</v>
      </c>
      <c r="H61" s="15">
        <f>IF(P2_IndicatorData!H51="No data",1,0)</f>
        <v>0</v>
      </c>
      <c r="I61" s="15">
        <f>IF(P2_IndicatorData!I51="No data",1,0)</f>
        <v>0</v>
      </c>
      <c r="J61" s="15">
        <f>IF(P2_IndicatorData!J51="No data",1,0)</f>
        <v>0</v>
      </c>
      <c r="K61" s="15">
        <f>IF(P2_IndicatorData!K51="No data",1,0)</f>
        <v>0</v>
      </c>
      <c r="L61" s="15">
        <f>IF(P2_IndicatorData!L51="No data",1,0)</f>
        <v>0</v>
      </c>
      <c r="M61" s="15">
        <f>IF(P2_IndicatorData!M51="No data",1,0)</f>
        <v>0</v>
      </c>
      <c r="N61" s="15">
        <f>IF(P2_IndicatorData!N51="No data",1,0)</f>
        <v>1</v>
      </c>
      <c r="O61" s="15">
        <f>IF(P2_IndicatorData!O51="No data",1,0)</f>
        <v>0</v>
      </c>
      <c r="P61" s="15">
        <f>IF(P2_IndicatorData!P51="No data",1,0)</f>
        <v>0</v>
      </c>
      <c r="Q61" s="15">
        <f>IF(P2_IndicatorData!Q51="No data",1,0)</f>
        <v>0</v>
      </c>
      <c r="R61" s="15">
        <f>IF(P2_IndicatorData!R51="No data",1,0)</f>
        <v>0</v>
      </c>
      <c r="S61" s="15">
        <f>IF(P2_IndicatorData!S51="No data",1,0)</f>
        <v>0</v>
      </c>
      <c r="T61" s="15">
        <f>IF(P2_IndicatorData!T51="No data",1,0)</f>
        <v>0</v>
      </c>
      <c r="U61" s="15">
        <f>IF(P2_IndicatorData!U51="No data",1,0)</f>
        <v>0</v>
      </c>
      <c r="V61" s="15">
        <f>IF(P2_IndicatorData!V51="No data",1,0)</f>
        <v>0</v>
      </c>
      <c r="W61" s="15">
        <f>IF(P2_IndicatorData!W51="No data",1,0)</f>
        <v>0</v>
      </c>
      <c r="X61" s="172">
        <f t="shared" si="0"/>
        <v>0</v>
      </c>
      <c r="Y61" s="15">
        <f>IF(P2_IndicatorData!Y51="No data",1,0)</f>
        <v>1</v>
      </c>
      <c r="Z61" s="15">
        <f>IF(P2_IndicatorData!Z51="No data",1,0)</f>
        <v>0</v>
      </c>
      <c r="AA61" s="15">
        <f>IF(P2_IndicatorData!AA51="No data",1,0)</f>
        <v>0</v>
      </c>
      <c r="AB61" s="15">
        <f>IF(P2_IndicatorData!AB51="No data",1,0)</f>
        <v>0</v>
      </c>
      <c r="AC61" s="15">
        <f>IF(P2_IndicatorData!AC51="No data",1,0)</f>
        <v>0</v>
      </c>
      <c r="AD61" s="18">
        <f t="shared" si="1"/>
        <v>3</v>
      </c>
      <c r="AE61" s="173">
        <f t="shared" si="2"/>
        <v>0.13043478260869565</v>
      </c>
    </row>
    <row r="62" spans="1:31">
      <c r="A62" s="5" t="str">
        <f>P2_IndicatorData!A52</f>
        <v>Eswatini</v>
      </c>
      <c r="B62" s="2" t="s">
        <v>185</v>
      </c>
      <c r="C62" s="15">
        <f>IF(P2_IndicatorData!C52="No data",1,0)</f>
        <v>0</v>
      </c>
      <c r="D62" s="15">
        <f>IF(P2_IndicatorData!D52="No data",1,0)</f>
        <v>0</v>
      </c>
      <c r="E62" s="15">
        <f>IF(P2_IndicatorData!E52="No data",1,0)</f>
        <v>0</v>
      </c>
      <c r="F62" s="15">
        <f>IF(P2_IndicatorData!F52="No data",1,0)</f>
        <v>0</v>
      </c>
      <c r="G62" s="15">
        <f>IF(P2_IndicatorData!G52="No data",1,0)</f>
        <v>0</v>
      </c>
      <c r="H62" s="15">
        <f>IF(P2_IndicatorData!H52="No data",1,0)</f>
        <v>0</v>
      </c>
      <c r="I62" s="15">
        <f>IF(P2_IndicatorData!I52="No data",1,0)</f>
        <v>0</v>
      </c>
      <c r="J62" s="15">
        <f>IF(P2_IndicatorData!J52="No data",1,0)</f>
        <v>0</v>
      </c>
      <c r="K62" s="15">
        <f>IF(P2_IndicatorData!K52="No data",1,0)</f>
        <v>0</v>
      </c>
      <c r="L62" s="15">
        <f>IF(P2_IndicatorData!L52="No data",1,0)</f>
        <v>0</v>
      </c>
      <c r="M62" s="15">
        <f>IF(P2_IndicatorData!M52="No data",1,0)</f>
        <v>0</v>
      </c>
      <c r="N62" s="15">
        <f>IF(P2_IndicatorData!N52="No data",1,0)</f>
        <v>0</v>
      </c>
      <c r="O62" s="15">
        <f>IF(P2_IndicatorData!O52="No data",1,0)</f>
        <v>1</v>
      </c>
      <c r="P62" s="15">
        <f>IF(P2_IndicatorData!P52="No data",1,0)</f>
        <v>1</v>
      </c>
      <c r="Q62" s="15">
        <f>IF(P2_IndicatorData!Q52="No data",1,0)</f>
        <v>0</v>
      </c>
      <c r="R62" s="15">
        <f>IF(P2_IndicatorData!R52="No data",1,0)</f>
        <v>1</v>
      </c>
      <c r="S62" s="15">
        <f>IF(P2_IndicatorData!S52="No data",1,0)</f>
        <v>1</v>
      </c>
      <c r="T62" s="15">
        <f>IF(P2_IndicatorData!T52="No data",1,0)</f>
        <v>0</v>
      </c>
      <c r="U62" s="15">
        <f>IF(P2_IndicatorData!U52="No data",1,0)</f>
        <v>0</v>
      </c>
      <c r="V62" s="15">
        <f>IF(P2_IndicatorData!V52="No data",1,0)</f>
        <v>0</v>
      </c>
      <c r="W62" s="15">
        <f>IF(P2_IndicatorData!W52="No data",1,0)</f>
        <v>0</v>
      </c>
      <c r="X62" s="172">
        <f t="shared" si="0"/>
        <v>0</v>
      </c>
      <c r="Y62" s="15">
        <f>IF(P2_IndicatorData!Y52="No data",1,0)</f>
        <v>0</v>
      </c>
      <c r="Z62" s="15">
        <f>IF(P2_IndicatorData!Z52="No data",1,0)</f>
        <v>0</v>
      </c>
      <c r="AA62" s="15">
        <f>IF(P2_IndicatorData!AA52="No data",1,0)</f>
        <v>0</v>
      </c>
      <c r="AB62" s="15">
        <f>IF(P2_IndicatorData!AB52="No data",1,0)</f>
        <v>0</v>
      </c>
      <c r="AC62" s="15">
        <f>IF(P2_IndicatorData!AC52="No data",1,0)</f>
        <v>1</v>
      </c>
      <c r="AD62" s="18">
        <f t="shared" si="1"/>
        <v>5</v>
      </c>
      <c r="AE62" s="173">
        <f t="shared" si="2"/>
        <v>0.21739130434782608</v>
      </c>
    </row>
    <row r="63" spans="1:31">
      <c r="A63" s="5" t="str">
        <f>P2_IndicatorData!A53</f>
        <v>Ethiopia</v>
      </c>
      <c r="B63" s="2" t="s">
        <v>187</v>
      </c>
      <c r="C63" s="15">
        <f>IF(P2_IndicatorData!C53="No data",1,0)</f>
        <v>0</v>
      </c>
      <c r="D63" s="15">
        <f>IF(P2_IndicatorData!D53="No data",1,0)</f>
        <v>0</v>
      </c>
      <c r="E63" s="15">
        <f>IF(P2_IndicatorData!E53="No data",1,0)</f>
        <v>0</v>
      </c>
      <c r="F63" s="15">
        <f>IF(P2_IndicatorData!F53="No data",1,0)</f>
        <v>1</v>
      </c>
      <c r="G63" s="15">
        <f>IF(P2_IndicatorData!G53="No data",1,0)</f>
        <v>0</v>
      </c>
      <c r="H63" s="15">
        <f>IF(P2_IndicatorData!H53="No data",1,0)</f>
        <v>0</v>
      </c>
      <c r="I63" s="15">
        <f>IF(P2_IndicatorData!I53="No data",1,0)</f>
        <v>0</v>
      </c>
      <c r="J63" s="15">
        <f>IF(P2_IndicatorData!J53="No data",1,0)</f>
        <v>1</v>
      </c>
      <c r="K63" s="15">
        <f>IF(P2_IndicatorData!K53="No data",1,0)</f>
        <v>0</v>
      </c>
      <c r="L63" s="15">
        <f>IF(P2_IndicatorData!L53="No data",1,0)</f>
        <v>0</v>
      </c>
      <c r="M63" s="15">
        <f>IF(P2_IndicatorData!M53="No data",1,0)</f>
        <v>0</v>
      </c>
      <c r="N63" s="15">
        <f>IF(P2_IndicatorData!N53="No data",1,0)</f>
        <v>0</v>
      </c>
      <c r="O63" s="15">
        <f>IF(P2_IndicatorData!O53="No data",1,0)</f>
        <v>0</v>
      </c>
      <c r="P63" s="15">
        <f>IF(P2_IndicatorData!P53="No data",1,0)</f>
        <v>1</v>
      </c>
      <c r="Q63" s="15">
        <f>IF(P2_IndicatorData!Q53="No data",1,0)</f>
        <v>0</v>
      </c>
      <c r="R63" s="15">
        <f>IF(P2_IndicatorData!R53="No data",1,0)</f>
        <v>0</v>
      </c>
      <c r="S63" s="15">
        <f>IF(P2_IndicatorData!S53="No data",1,0)</f>
        <v>0</v>
      </c>
      <c r="T63" s="15">
        <f>IF(P2_IndicatorData!T53="No data",1,0)</f>
        <v>0</v>
      </c>
      <c r="U63" s="15">
        <f>IF(P2_IndicatorData!U53="No data",1,0)</f>
        <v>0</v>
      </c>
      <c r="V63" s="15">
        <f>IF(P2_IndicatorData!V53="No data",1,0)</f>
        <v>0</v>
      </c>
      <c r="W63" s="15">
        <f>IF(P2_IndicatorData!W53="No data",1,0)</f>
        <v>0</v>
      </c>
      <c r="X63" s="172">
        <f t="shared" si="0"/>
        <v>0</v>
      </c>
      <c r="Y63" s="15">
        <f>IF(P2_IndicatorData!Y53="No data",1,0)</f>
        <v>0</v>
      </c>
      <c r="Z63" s="15">
        <f>IF(P2_IndicatorData!Z53="No data",1,0)</f>
        <v>0</v>
      </c>
      <c r="AA63" s="15">
        <f>IF(P2_IndicatorData!AA53="No data",1,0)</f>
        <v>0</v>
      </c>
      <c r="AB63" s="15">
        <f>IF(P2_IndicatorData!AB53="No data",1,0)</f>
        <v>0</v>
      </c>
      <c r="AC63" s="15">
        <f>IF(P2_IndicatorData!AC53="No data",1,0)</f>
        <v>0</v>
      </c>
      <c r="AD63" s="18">
        <f t="shared" si="1"/>
        <v>3</v>
      </c>
      <c r="AE63" s="173">
        <f t="shared" si="2"/>
        <v>0.13043478260869565</v>
      </c>
    </row>
    <row r="64" spans="1:31">
      <c r="A64" s="5" t="e">
        <f>P2_IndicatorData!#REF!</f>
        <v>#REF!</v>
      </c>
      <c r="B64" s="2" t="s">
        <v>1044</v>
      </c>
      <c r="C64" s="15" t="e">
        <f>IF(P2_IndicatorData!#REF!="No data",1,0)</f>
        <v>#REF!</v>
      </c>
      <c r="D64" s="15" t="e">
        <f>IF(P2_IndicatorData!#REF!="No data",1,0)</f>
        <v>#REF!</v>
      </c>
      <c r="E64" s="15" t="e">
        <f>IF(P2_IndicatorData!#REF!="No data",1,0)</f>
        <v>#REF!</v>
      </c>
      <c r="F64" s="15" t="e">
        <f>IF(P2_IndicatorData!#REF!="No data",1,0)</f>
        <v>#REF!</v>
      </c>
      <c r="G64" s="15" t="e">
        <f>IF(P2_IndicatorData!#REF!="No data",1,0)</f>
        <v>#REF!</v>
      </c>
      <c r="H64" s="15" t="e">
        <f>IF(P2_IndicatorData!#REF!="No data",1,0)</f>
        <v>#REF!</v>
      </c>
      <c r="I64" s="15" t="e">
        <f>IF(P2_IndicatorData!#REF!="No data",1,0)</f>
        <v>#REF!</v>
      </c>
      <c r="J64" s="15" t="e">
        <f>IF(P2_IndicatorData!#REF!="No data",1,0)</f>
        <v>#REF!</v>
      </c>
      <c r="K64" s="15" t="e">
        <f>IF(P2_IndicatorData!#REF!="No data",1,0)</f>
        <v>#REF!</v>
      </c>
      <c r="L64" s="15" t="e">
        <f>IF(P2_IndicatorData!#REF!="No data",1,0)</f>
        <v>#REF!</v>
      </c>
      <c r="M64" s="15" t="e">
        <f>IF(P2_IndicatorData!#REF!="No data",1,0)</f>
        <v>#REF!</v>
      </c>
      <c r="N64" s="15" t="e">
        <f>IF(P2_IndicatorData!#REF!="No data",1,0)</f>
        <v>#REF!</v>
      </c>
      <c r="O64" s="15" t="e">
        <f>IF(P2_IndicatorData!#REF!="No data",1,0)</f>
        <v>#REF!</v>
      </c>
      <c r="P64" s="15" t="e">
        <f>IF(P2_IndicatorData!#REF!="No data",1,0)</f>
        <v>#REF!</v>
      </c>
      <c r="Q64" s="15" t="e">
        <f>IF(P2_IndicatorData!#REF!="No data",1,0)</f>
        <v>#REF!</v>
      </c>
      <c r="R64" s="15" t="e">
        <f>IF(P2_IndicatorData!#REF!="No data",1,0)</f>
        <v>#REF!</v>
      </c>
      <c r="S64" s="15" t="e">
        <f>IF(P2_IndicatorData!#REF!="No data",1,0)</f>
        <v>#REF!</v>
      </c>
      <c r="T64" s="15" t="e">
        <f>IF(P2_IndicatorData!#REF!="No data",1,0)</f>
        <v>#REF!</v>
      </c>
      <c r="U64" s="15" t="e">
        <f>IF(P2_IndicatorData!#REF!="No data",1,0)</f>
        <v>#REF!</v>
      </c>
      <c r="V64" s="15" t="e">
        <f>IF(P2_IndicatorData!#REF!="No data",1,0)</f>
        <v>#REF!</v>
      </c>
      <c r="W64" s="15" t="e">
        <f>IF(P2_IndicatorData!#REF!="No data",1,0)</f>
        <v>#REF!</v>
      </c>
      <c r="X64" s="172">
        <f t="shared" si="0"/>
        <v>0</v>
      </c>
      <c r="Y64" s="15" t="e">
        <f>IF(P2_IndicatorData!#REF!="No data",1,0)</f>
        <v>#REF!</v>
      </c>
      <c r="Z64" s="15" t="e">
        <f>IF(P2_IndicatorData!#REF!="No data",1,0)</f>
        <v>#REF!</v>
      </c>
      <c r="AA64" s="15" t="e">
        <f>IF(P2_IndicatorData!#REF!="No data",1,0)</f>
        <v>#REF!</v>
      </c>
      <c r="AB64" s="15" t="e">
        <f>IF(P2_IndicatorData!#REF!="No data",1,0)</f>
        <v>#REF!</v>
      </c>
      <c r="AC64" s="15" t="e">
        <f>IF(P2_IndicatorData!#REF!="No data",1,0)</f>
        <v>#REF!</v>
      </c>
      <c r="AD64" s="18" t="e">
        <f t="shared" si="1"/>
        <v>#REF!</v>
      </c>
      <c r="AE64" s="173" t="e">
        <f t="shared" si="2"/>
        <v>#REF!</v>
      </c>
    </row>
    <row r="65" spans="1:31">
      <c r="A65" s="5" t="str">
        <f>P2_IndicatorData!A54</f>
        <v>Finland</v>
      </c>
      <c r="B65" s="2" t="s">
        <v>189</v>
      </c>
      <c r="C65" s="15">
        <f>IF(P2_IndicatorData!C54="No data",1,0)</f>
        <v>0</v>
      </c>
      <c r="D65" s="15">
        <f>IF(P2_IndicatorData!D54="No data",1,0)</f>
        <v>0</v>
      </c>
      <c r="E65" s="15">
        <f>IF(P2_IndicatorData!E54="No data",1,0)</f>
        <v>0</v>
      </c>
      <c r="F65" s="15">
        <f>IF(P2_IndicatorData!F54="No data",1,0)</f>
        <v>0</v>
      </c>
      <c r="G65" s="15">
        <f>IF(P2_IndicatorData!G54="No data",1,0)</f>
        <v>0</v>
      </c>
      <c r="H65" s="15">
        <f>IF(P2_IndicatorData!H54="No data",1,0)</f>
        <v>0</v>
      </c>
      <c r="I65" s="15">
        <f>IF(P2_IndicatorData!I54="No data",1,0)</f>
        <v>1</v>
      </c>
      <c r="J65" s="15">
        <f>IF(P2_IndicatorData!J54="No data",1,0)</f>
        <v>0</v>
      </c>
      <c r="K65" s="15">
        <f>IF(P2_IndicatorData!K54="No data",1,0)</f>
        <v>0</v>
      </c>
      <c r="L65" s="15">
        <f>IF(P2_IndicatorData!L54="No data",1,0)</f>
        <v>0</v>
      </c>
      <c r="M65" s="15">
        <f>IF(P2_IndicatorData!M54="No data",1,0)</f>
        <v>0</v>
      </c>
      <c r="N65" s="15">
        <f>IF(P2_IndicatorData!N54="No data",1,0)</f>
        <v>1</v>
      </c>
      <c r="O65" s="15">
        <f>IF(P2_IndicatorData!O54="No data",1,0)</f>
        <v>0</v>
      </c>
      <c r="P65" s="15">
        <f>IF(P2_IndicatorData!P54="No data",1,0)</f>
        <v>0</v>
      </c>
      <c r="Q65" s="15">
        <f>IF(P2_IndicatorData!Q54="No data",1,0)</f>
        <v>1</v>
      </c>
      <c r="R65" s="15">
        <f>IF(P2_IndicatorData!R54="No data",1,0)</f>
        <v>0</v>
      </c>
      <c r="S65" s="15">
        <f>IF(P2_IndicatorData!S54="No data",1,0)</f>
        <v>0</v>
      </c>
      <c r="T65" s="15">
        <f>IF(P2_IndicatorData!T54="No data",1,0)</f>
        <v>0</v>
      </c>
      <c r="U65" s="15">
        <f>IF(P2_IndicatorData!U54="No data",1,0)</f>
        <v>0</v>
      </c>
      <c r="V65" s="15">
        <f>IF(P2_IndicatorData!V54="No data",1,0)</f>
        <v>0</v>
      </c>
      <c r="W65" s="15">
        <f>IF(P2_IndicatorData!W54="No data",1,0)</f>
        <v>0</v>
      </c>
      <c r="X65" s="172">
        <f t="shared" si="0"/>
        <v>0</v>
      </c>
      <c r="Y65" s="15">
        <f>IF(P2_IndicatorData!Y54="No data",1,0)</f>
        <v>1</v>
      </c>
      <c r="Z65" s="15">
        <f>IF(P2_IndicatorData!Z54="No data",1,0)</f>
        <v>0</v>
      </c>
      <c r="AA65" s="15">
        <f>IF(P2_IndicatorData!AA54="No data",1,0)</f>
        <v>0</v>
      </c>
      <c r="AB65" s="15">
        <f>IF(P2_IndicatorData!AB54="No data",1,0)</f>
        <v>0</v>
      </c>
      <c r="AC65" s="15">
        <f>IF(P2_IndicatorData!AC54="No data",1,0)</f>
        <v>0</v>
      </c>
      <c r="AD65" s="18">
        <f t="shared" si="1"/>
        <v>4</v>
      </c>
      <c r="AE65" s="173">
        <f t="shared" si="2"/>
        <v>0.17391304347826086</v>
      </c>
    </row>
    <row r="66" spans="1:31">
      <c r="A66" s="5" t="str">
        <f>P2_IndicatorData!A55</f>
        <v>France</v>
      </c>
      <c r="B66" s="2" t="s">
        <v>191</v>
      </c>
      <c r="C66" s="15">
        <f>IF(P2_IndicatorData!C55="No data",1,0)</f>
        <v>0</v>
      </c>
      <c r="D66" s="15">
        <f>IF(P2_IndicatorData!D55="No data",1,0)</f>
        <v>0</v>
      </c>
      <c r="E66" s="15">
        <f>IF(P2_IndicatorData!E55="No data",1,0)</f>
        <v>0</v>
      </c>
      <c r="F66" s="15">
        <f>IF(P2_IndicatorData!F55="No data",1,0)</f>
        <v>0</v>
      </c>
      <c r="G66" s="15">
        <f>IF(P2_IndicatorData!G55="No data",1,0)</f>
        <v>0</v>
      </c>
      <c r="H66" s="15">
        <f>IF(P2_IndicatorData!H55="No data",1,0)</f>
        <v>0</v>
      </c>
      <c r="I66" s="15">
        <f>IF(P2_IndicatorData!I55="No data",1,0)</f>
        <v>1</v>
      </c>
      <c r="J66" s="15">
        <f>IF(P2_IndicatorData!J55="No data",1,0)</f>
        <v>0</v>
      </c>
      <c r="K66" s="15">
        <f>IF(P2_IndicatorData!K55="No data",1,0)</f>
        <v>0</v>
      </c>
      <c r="L66" s="15">
        <f>IF(P2_IndicatorData!L55="No data",1,0)</f>
        <v>0</v>
      </c>
      <c r="M66" s="15">
        <f>IF(P2_IndicatorData!M55="No data",1,0)</f>
        <v>0</v>
      </c>
      <c r="N66" s="15">
        <f>IF(P2_IndicatorData!N55="No data",1,0)</f>
        <v>1</v>
      </c>
      <c r="O66" s="15">
        <f>IF(P2_IndicatorData!O55="No data",1,0)</f>
        <v>0</v>
      </c>
      <c r="P66" s="15">
        <f>IF(P2_IndicatorData!P55="No data",1,0)</f>
        <v>0</v>
      </c>
      <c r="Q66" s="15">
        <f>IF(P2_IndicatorData!Q55="No data",1,0)</f>
        <v>1</v>
      </c>
      <c r="R66" s="15">
        <f>IF(P2_IndicatorData!R55="No data",1,0)</f>
        <v>0</v>
      </c>
      <c r="S66" s="15">
        <f>IF(P2_IndicatorData!S55="No data",1,0)</f>
        <v>0</v>
      </c>
      <c r="T66" s="15">
        <f>IF(P2_IndicatorData!T55="No data",1,0)</f>
        <v>0</v>
      </c>
      <c r="U66" s="15">
        <f>IF(P2_IndicatorData!U55="No data",1,0)</f>
        <v>0</v>
      </c>
      <c r="V66" s="15">
        <f>IF(P2_IndicatorData!V55="No data",1,0)</f>
        <v>0</v>
      </c>
      <c r="W66" s="15">
        <f>IF(P2_IndicatorData!W55="No data",1,0)</f>
        <v>0</v>
      </c>
      <c r="X66" s="172">
        <f t="shared" ref="X66:X129" si="3">IF(COUNTIF(T66:W66,"x")&gt;0,1,0)</f>
        <v>0</v>
      </c>
      <c r="Y66" s="15">
        <f>IF(P2_IndicatorData!Y55="No data",1,0)</f>
        <v>1</v>
      </c>
      <c r="Z66" s="15">
        <f>IF(P2_IndicatorData!Z55="No data",1,0)</f>
        <v>0</v>
      </c>
      <c r="AA66" s="15">
        <f>IF(P2_IndicatorData!AA55="No data",1,0)</f>
        <v>0</v>
      </c>
      <c r="AB66" s="15">
        <f>IF(P2_IndicatorData!AB55="No data",1,0)</f>
        <v>0</v>
      </c>
      <c r="AC66" s="15">
        <f>IF(P2_IndicatorData!AC55="No data",1,0)</f>
        <v>0</v>
      </c>
      <c r="AD66" s="18">
        <f t="shared" ref="AD66:AD129" si="4">SUM(C66,D66:I66,J66,K66:O66,P66:S66,X66:Y66,Z66:AC66)</f>
        <v>4</v>
      </c>
      <c r="AE66" s="173">
        <f t="shared" ref="AE66:AE129" si="5">AD66/23</f>
        <v>0.17391304347826086</v>
      </c>
    </row>
    <row r="67" spans="1:31">
      <c r="A67" s="5" t="str">
        <f>P2_IndicatorData!A56</f>
        <v>Gabon</v>
      </c>
      <c r="B67" s="2" t="s">
        <v>193</v>
      </c>
      <c r="C67" s="15">
        <f>IF(P2_IndicatorData!C56="No data",1,0)</f>
        <v>0</v>
      </c>
      <c r="D67" s="15">
        <f>IF(P2_IndicatorData!D56="No data",1,0)</f>
        <v>0</v>
      </c>
      <c r="E67" s="15">
        <f>IF(P2_IndicatorData!E56="No data",1,0)</f>
        <v>0</v>
      </c>
      <c r="F67" s="15">
        <f>IF(P2_IndicatorData!F56="No data",1,0)</f>
        <v>1</v>
      </c>
      <c r="G67" s="15">
        <f>IF(P2_IndicatorData!G56="No data",1,0)</f>
        <v>1</v>
      </c>
      <c r="H67" s="15">
        <f>IF(P2_IndicatorData!H56="No data",1,0)</f>
        <v>0</v>
      </c>
      <c r="I67" s="15">
        <f>IF(P2_IndicatorData!I56="No data",1,0)</f>
        <v>0</v>
      </c>
      <c r="J67" s="15">
        <f>IF(P2_IndicatorData!J56="No data",1,0)</f>
        <v>0</v>
      </c>
      <c r="K67" s="15">
        <f>IF(P2_IndicatorData!K56="No data",1,0)</f>
        <v>0</v>
      </c>
      <c r="L67" s="15">
        <f>IF(P2_IndicatorData!L56="No data",1,0)</f>
        <v>1</v>
      </c>
      <c r="M67" s="15">
        <f>IF(P2_IndicatorData!M56="No data",1,0)</f>
        <v>1</v>
      </c>
      <c r="N67" s="15">
        <f>IF(P2_IndicatorData!N56="No data",1,0)</f>
        <v>0</v>
      </c>
      <c r="O67" s="15">
        <f>IF(P2_IndicatorData!O56="No data",1,0)</f>
        <v>1</v>
      </c>
      <c r="P67" s="15">
        <f>IF(P2_IndicatorData!P56="No data",1,0)</f>
        <v>1</v>
      </c>
      <c r="Q67" s="15">
        <f>IF(P2_IndicatorData!Q56="No data",1,0)</f>
        <v>0</v>
      </c>
      <c r="R67" s="15">
        <f>IF(P2_IndicatorData!R56="No data",1,0)</f>
        <v>0</v>
      </c>
      <c r="S67" s="15">
        <f>IF(P2_IndicatorData!S56="No data",1,0)</f>
        <v>0</v>
      </c>
      <c r="T67" s="15">
        <f>IF(P2_IndicatorData!T56="No data",1,0)</f>
        <v>0</v>
      </c>
      <c r="U67" s="15">
        <f>IF(P2_IndicatorData!U56="No data",1,0)</f>
        <v>0</v>
      </c>
      <c r="V67" s="15">
        <f>IF(P2_IndicatorData!V56="No data",1,0)</f>
        <v>0</v>
      </c>
      <c r="W67" s="15">
        <f>IF(P2_IndicatorData!W56="No data",1,0)</f>
        <v>0</v>
      </c>
      <c r="X67" s="172">
        <f t="shared" si="3"/>
        <v>0</v>
      </c>
      <c r="Y67" s="15">
        <f>IF(P2_IndicatorData!Y56="No data",1,0)</f>
        <v>1</v>
      </c>
      <c r="Z67" s="15">
        <f>IF(P2_IndicatorData!Z56="No data",1,0)</f>
        <v>0</v>
      </c>
      <c r="AA67" s="15">
        <f>IF(P2_IndicatorData!AA56="No data",1,0)</f>
        <v>0</v>
      </c>
      <c r="AB67" s="15">
        <f>IF(P2_IndicatorData!AB56="No data",1,0)</f>
        <v>0</v>
      </c>
      <c r="AC67" s="15">
        <f>IF(P2_IndicatorData!AC56="No data",1,0)</f>
        <v>0</v>
      </c>
      <c r="AD67" s="18">
        <f t="shared" si="4"/>
        <v>7</v>
      </c>
      <c r="AE67" s="173">
        <f t="shared" si="5"/>
        <v>0.30434782608695654</v>
      </c>
    </row>
    <row r="68" spans="1:31">
      <c r="A68" s="5" t="str">
        <f>P2_IndicatorData!A57</f>
        <v>Gambia</v>
      </c>
      <c r="B68" s="2" t="s">
        <v>195</v>
      </c>
      <c r="C68" s="15">
        <f>IF(P2_IndicatorData!C57="No data",1,0)</f>
        <v>0</v>
      </c>
      <c r="D68" s="15">
        <f>IF(P2_IndicatorData!D57="No data",1,0)</f>
        <v>0</v>
      </c>
      <c r="E68" s="15">
        <f>IF(P2_IndicatorData!E57="No data",1,0)</f>
        <v>0</v>
      </c>
      <c r="F68" s="15">
        <f>IF(P2_IndicatorData!F57="No data",1,0)</f>
        <v>0</v>
      </c>
      <c r="G68" s="15">
        <f>IF(P2_IndicatorData!G57="No data",1,0)</f>
        <v>0</v>
      </c>
      <c r="H68" s="15">
        <f>IF(P2_IndicatorData!H57="No data",1,0)</f>
        <v>0</v>
      </c>
      <c r="I68" s="15">
        <f>IF(P2_IndicatorData!I57="No data",1,0)</f>
        <v>0</v>
      </c>
      <c r="J68" s="15">
        <f>IF(P2_IndicatorData!J57="No data",1,0)</f>
        <v>0</v>
      </c>
      <c r="K68" s="15">
        <f>IF(P2_IndicatorData!K57="No data",1,0)</f>
        <v>0</v>
      </c>
      <c r="L68" s="15">
        <f>IF(P2_IndicatorData!L57="No data",1,0)</f>
        <v>0</v>
      </c>
      <c r="M68" s="15">
        <f>IF(P2_IndicatorData!M57="No data",1,0)</f>
        <v>1</v>
      </c>
      <c r="N68" s="15">
        <f>IF(P2_IndicatorData!N57="No data",1,0)</f>
        <v>0</v>
      </c>
      <c r="O68" s="15">
        <f>IF(P2_IndicatorData!O57="No data",1,0)</f>
        <v>0</v>
      </c>
      <c r="P68" s="15">
        <f>IF(P2_IndicatorData!P57="No data",1,0)</f>
        <v>1</v>
      </c>
      <c r="Q68" s="15">
        <f>IF(P2_IndicatorData!Q57="No data",1,0)</f>
        <v>1</v>
      </c>
      <c r="R68" s="15">
        <f>IF(P2_IndicatorData!R57="No data",1,0)</f>
        <v>1</v>
      </c>
      <c r="S68" s="15">
        <f>IF(P2_IndicatorData!S57="No data",1,0)</f>
        <v>1</v>
      </c>
      <c r="T68" s="15">
        <f>IF(P2_IndicatorData!T57="No data",1,0)</f>
        <v>0</v>
      </c>
      <c r="U68" s="15">
        <f>IF(P2_IndicatorData!U57="No data",1,0)</f>
        <v>0</v>
      </c>
      <c r="V68" s="15">
        <f>IF(P2_IndicatorData!V57="No data",1,0)</f>
        <v>0</v>
      </c>
      <c r="W68" s="15">
        <f>IF(P2_IndicatorData!W57="No data",1,0)</f>
        <v>0</v>
      </c>
      <c r="X68" s="172">
        <f t="shared" si="3"/>
        <v>0</v>
      </c>
      <c r="Y68" s="15">
        <f>IF(P2_IndicatorData!Y57="No data",1,0)</f>
        <v>0</v>
      </c>
      <c r="Z68" s="15">
        <f>IF(P2_IndicatorData!Z57="No data",1,0)</f>
        <v>0</v>
      </c>
      <c r="AA68" s="15">
        <f>IF(P2_IndicatorData!AA57="No data",1,0)</f>
        <v>0</v>
      </c>
      <c r="AB68" s="15">
        <f>IF(P2_IndicatorData!AB57="No data",1,0)</f>
        <v>0</v>
      </c>
      <c r="AC68" s="15">
        <f>IF(P2_IndicatorData!AC57="No data",1,0)</f>
        <v>0</v>
      </c>
      <c r="AD68" s="18">
        <f t="shared" si="4"/>
        <v>5</v>
      </c>
      <c r="AE68" s="173">
        <f t="shared" si="5"/>
        <v>0.21739130434782608</v>
      </c>
    </row>
    <row r="69" spans="1:31">
      <c r="A69" s="5" t="str">
        <f>P2_IndicatorData!A58</f>
        <v>Georgia</v>
      </c>
      <c r="B69" s="2" t="s">
        <v>197</v>
      </c>
      <c r="C69" s="15">
        <f>IF(P2_IndicatorData!C58="No data",1,0)</f>
        <v>0</v>
      </c>
      <c r="D69" s="15">
        <f>IF(P2_IndicatorData!D58="No data",1,0)</f>
        <v>0</v>
      </c>
      <c r="E69" s="15">
        <f>IF(P2_IndicatorData!E58="No data",1,0)</f>
        <v>0</v>
      </c>
      <c r="F69" s="15">
        <f>IF(P2_IndicatorData!F58="No data",1,0)</f>
        <v>0</v>
      </c>
      <c r="G69" s="15">
        <f>IF(P2_IndicatorData!G58="No data",1,0)</f>
        <v>0</v>
      </c>
      <c r="H69" s="15">
        <f>IF(P2_IndicatorData!H58="No data",1,0)</f>
        <v>0</v>
      </c>
      <c r="I69" s="15">
        <f>IF(P2_IndicatorData!I58="No data",1,0)</f>
        <v>0</v>
      </c>
      <c r="J69" s="15">
        <f>IF(P2_IndicatorData!J58="No data",1,0)</f>
        <v>0</v>
      </c>
      <c r="K69" s="15">
        <f>IF(P2_IndicatorData!K58="No data",1,0)</f>
        <v>0</v>
      </c>
      <c r="L69" s="15">
        <f>IF(P2_IndicatorData!L58="No data",1,0)</f>
        <v>0</v>
      </c>
      <c r="M69" s="15">
        <f>IF(P2_IndicatorData!M58="No data",1,0)</f>
        <v>0</v>
      </c>
      <c r="N69" s="15">
        <f>IF(P2_IndicatorData!N58="No data",1,0)</f>
        <v>0</v>
      </c>
      <c r="O69" s="15">
        <f>IF(P2_IndicatorData!O58="No data",1,0)</f>
        <v>0</v>
      </c>
      <c r="P69" s="15">
        <f>IF(P2_IndicatorData!P58="No data",1,0)</f>
        <v>0</v>
      </c>
      <c r="Q69" s="15">
        <f>IF(P2_IndicatorData!Q58="No data",1,0)</f>
        <v>0</v>
      </c>
      <c r="R69" s="15">
        <f>IF(P2_IndicatorData!R58="No data",1,0)</f>
        <v>0</v>
      </c>
      <c r="S69" s="15">
        <f>IF(P2_IndicatorData!S58="No data",1,0)</f>
        <v>0</v>
      </c>
      <c r="T69" s="15">
        <f>IF(P2_IndicatorData!T58="No data",1,0)</f>
        <v>0</v>
      </c>
      <c r="U69" s="15">
        <f>IF(P2_IndicatorData!U58="No data",1,0)</f>
        <v>0</v>
      </c>
      <c r="V69" s="15">
        <f>IF(P2_IndicatorData!V58="No data",1,0)</f>
        <v>0</v>
      </c>
      <c r="W69" s="15">
        <f>IF(P2_IndicatorData!W58="No data",1,0)</f>
        <v>0</v>
      </c>
      <c r="X69" s="172">
        <f t="shared" si="3"/>
        <v>0</v>
      </c>
      <c r="Y69" s="15">
        <f>IF(P2_IndicatorData!Y58="No data",1,0)</f>
        <v>1</v>
      </c>
      <c r="Z69" s="15">
        <f>IF(P2_IndicatorData!Z58="No data",1,0)</f>
        <v>0</v>
      </c>
      <c r="AA69" s="15">
        <f>IF(P2_IndicatorData!AA58="No data",1,0)</f>
        <v>0</v>
      </c>
      <c r="AB69" s="15">
        <f>IF(P2_IndicatorData!AB58="No data",1,0)</f>
        <v>0</v>
      </c>
      <c r="AC69" s="15">
        <f>IF(P2_IndicatorData!AC58="No data",1,0)</f>
        <v>0</v>
      </c>
      <c r="AD69" s="18">
        <f t="shared" si="4"/>
        <v>1</v>
      </c>
      <c r="AE69" s="173">
        <f t="shared" si="5"/>
        <v>4.3478260869565216E-2</v>
      </c>
    </row>
    <row r="70" spans="1:31">
      <c r="A70" s="5" t="str">
        <f>P2_IndicatorData!A59</f>
        <v>Germany</v>
      </c>
      <c r="B70" s="2" t="s">
        <v>199</v>
      </c>
      <c r="C70" s="15">
        <f>IF(P2_IndicatorData!C59="No data",1,0)</f>
        <v>0</v>
      </c>
      <c r="D70" s="15">
        <f>IF(P2_IndicatorData!D59="No data",1,0)</f>
        <v>0</v>
      </c>
      <c r="E70" s="15">
        <f>IF(P2_IndicatorData!E59="No data",1,0)</f>
        <v>0</v>
      </c>
      <c r="F70" s="15">
        <f>IF(P2_IndicatorData!F59="No data",1,0)</f>
        <v>0</v>
      </c>
      <c r="G70" s="15">
        <f>IF(P2_IndicatorData!G59="No data",1,0)</f>
        <v>0</v>
      </c>
      <c r="H70" s="15">
        <f>IF(P2_IndicatorData!H59="No data",1,0)</f>
        <v>0</v>
      </c>
      <c r="I70" s="15">
        <f>IF(P2_IndicatorData!I59="No data",1,0)</f>
        <v>0</v>
      </c>
      <c r="J70" s="15">
        <f>IF(P2_IndicatorData!J59="No data",1,0)</f>
        <v>0</v>
      </c>
      <c r="K70" s="15">
        <f>IF(P2_IndicatorData!K59="No data",1,0)</f>
        <v>0</v>
      </c>
      <c r="L70" s="15">
        <f>IF(P2_IndicatorData!L59="No data",1,0)</f>
        <v>0</v>
      </c>
      <c r="M70" s="15">
        <f>IF(P2_IndicatorData!M59="No data",1,0)</f>
        <v>0</v>
      </c>
      <c r="N70" s="15">
        <f>IF(P2_IndicatorData!N59="No data",1,0)</f>
        <v>1</v>
      </c>
      <c r="O70" s="15">
        <f>IF(P2_IndicatorData!O59="No data",1,0)</f>
        <v>0</v>
      </c>
      <c r="P70" s="15">
        <f>IF(P2_IndicatorData!P59="No data",1,0)</f>
        <v>0</v>
      </c>
      <c r="Q70" s="15">
        <f>IF(P2_IndicatorData!Q59="No data",1,0)</f>
        <v>1</v>
      </c>
      <c r="R70" s="15">
        <f>IF(P2_IndicatorData!R59="No data",1,0)</f>
        <v>0</v>
      </c>
      <c r="S70" s="15">
        <f>IF(P2_IndicatorData!S59="No data",1,0)</f>
        <v>0</v>
      </c>
      <c r="T70" s="15">
        <f>IF(P2_IndicatorData!T59="No data",1,0)</f>
        <v>0</v>
      </c>
      <c r="U70" s="15">
        <f>IF(P2_IndicatorData!U59="No data",1,0)</f>
        <v>0</v>
      </c>
      <c r="V70" s="15">
        <f>IF(P2_IndicatorData!V59="No data",1,0)</f>
        <v>0</v>
      </c>
      <c r="W70" s="15">
        <f>IF(P2_IndicatorData!W59="No data",1,0)</f>
        <v>0</v>
      </c>
      <c r="X70" s="172">
        <f t="shared" si="3"/>
        <v>0</v>
      </c>
      <c r="Y70" s="15">
        <f>IF(P2_IndicatorData!Y59="No data",1,0)</f>
        <v>1</v>
      </c>
      <c r="Z70" s="15">
        <f>IF(P2_IndicatorData!Z59="No data",1,0)</f>
        <v>0</v>
      </c>
      <c r="AA70" s="15">
        <f>IF(P2_IndicatorData!AA59="No data",1,0)</f>
        <v>0</v>
      </c>
      <c r="AB70" s="15">
        <f>IF(P2_IndicatorData!AB59="No data",1,0)</f>
        <v>0</v>
      </c>
      <c r="AC70" s="15">
        <f>IF(P2_IndicatorData!AC59="No data",1,0)</f>
        <v>0</v>
      </c>
      <c r="AD70" s="18">
        <f t="shared" si="4"/>
        <v>3</v>
      </c>
      <c r="AE70" s="173">
        <f t="shared" si="5"/>
        <v>0.13043478260869565</v>
      </c>
    </row>
    <row r="71" spans="1:31">
      <c r="A71" s="5" t="str">
        <f>P2_IndicatorData!A60</f>
        <v>Ghana</v>
      </c>
      <c r="B71" s="2" t="s">
        <v>201</v>
      </c>
      <c r="C71" s="15">
        <f>IF(P2_IndicatorData!C60="No data",1,0)</f>
        <v>0</v>
      </c>
      <c r="D71" s="15">
        <f>IF(P2_IndicatorData!D60="No data",1,0)</f>
        <v>0</v>
      </c>
      <c r="E71" s="15">
        <f>IF(P2_IndicatorData!E60="No data",1,0)</f>
        <v>0</v>
      </c>
      <c r="F71" s="15">
        <f>IF(P2_IndicatorData!F60="No data",1,0)</f>
        <v>0</v>
      </c>
      <c r="G71" s="15">
        <f>IF(P2_IndicatorData!G60="No data",1,0)</f>
        <v>0</v>
      </c>
      <c r="H71" s="15">
        <f>IF(P2_IndicatorData!H60="No data",1,0)</f>
        <v>0</v>
      </c>
      <c r="I71" s="15">
        <f>IF(P2_IndicatorData!I60="No data",1,0)</f>
        <v>0</v>
      </c>
      <c r="J71" s="15">
        <f>IF(P2_IndicatorData!J60="No data",1,0)</f>
        <v>0</v>
      </c>
      <c r="K71" s="15">
        <f>IF(P2_IndicatorData!K60="No data",1,0)</f>
        <v>0</v>
      </c>
      <c r="L71" s="15">
        <f>IF(P2_IndicatorData!L60="No data",1,0)</f>
        <v>0</v>
      </c>
      <c r="M71" s="15">
        <f>IF(P2_IndicatorData!M60="No data",1,0)</f>
        <v>0</v>
      </c>
      <c r="N71" s="15">
        <f>IF(P2_IndicatorData!N60="No data",1,0)</f>
        <v>0</v>
      </c>
      <c r="O71" s="15">
        <f>IF(P2_IndicatorData!O60="No data",1,0)</f>
        <v>0</v>
      </c>
      <c r="P71" s="15">
        <f>IF(P2_IndicatorData!P60="No data",1,0)</f>
        <v>0</v>
      </c>
      <c r="Q71" s="15">
        <f>IF(P2_IndicatorData!Q60="No data",1,0)</f>
        <v>0</v>
      </c>
      <c r="R71" s="15">
        <f>IF(P2_IndicatorData!R60="No data",1,0)</f>
        <v>0</v>
      </c>
      <c r="S71" s="15">
        <f>IF(P2_IndicatorData!S60="No data",1,0)</f>
        <v>0</v>
      </c>
      <c r="T71" s="15">
        <f>IF(P2_IndicatorData!T60="No data",1,0)</f>
        <v>0</v>
      </c>
      <c r="U71" s="15">
        <f>IF(P2_IndicatorData!U60="No data",1,0)</f>
        <v>0</v>
      </c>
      <c r="V71" s="15">
        <f>IF(P2_IndicatorData!V60="No data",1,0)</f>
        <v>0</v>
      </c>
      <c r="W71" s="15">
        <f>IF(P2_IndicatorData!W60="No data",1,0)</f>
        <v>0</v>
      </c>
      <c r="X71" s="172">
        <f t="shared" si="3"/>
        <v>0</v>
      </c>
      <c r="Y71" s="15">
        <f>IF(P2_IndicatorData!Y60="No data",1,0)</f>
        <v>0</v>
      </c>
      <c r="Z71" s="15">
        <f>IF(P2_IndicatorData!Z60="No data",1,0)</f>
        <v>0</v>
      </c>
      <c r="AA71" s="15">
        <f>IF(P2_IndicatorData!AA60="No data",1,0)</f>
        <v>0</v>
      </c>
      <c r="AB71" s="15">
        <f>IF(P2_IndicatorData!AB60="No data",1,0)</f>
        <v>0</v>
      </c>
      <c r="AC71" s="15">
        <f>IF(P2_IndicatorData!AC60="No data",1,0)</f>
        <v>0</v>
      </c>
      <c r="AD71" s="18">
        <f t="shared" si="4"/>
        <v>0</v>
      </c>
      <c r="AE71" s="173">
        <f t="shared" si="5"/>
        <v>0</v>
      </c>
    </row>
    <row r="72" spans="1:31">
      <c r="A72" s="5" t="str">
        <f>P2_IndicatorData!A61</f>
        <v>Greece</v>
      </c>
      <c r="B72" s="2" t="s">
        <v>203</v>
      </c>
      <c r="C72" s="15">
        <f>IF(P2_IndicatorData!C61="No data",1,0)</f>
        <v>0</v>
      </c>
      <c r="D72" s="15">
        <f>IF(P2_IndicatorData!D61="No data",1,0)</f>
        <v>0</v>
      </c>
      <c r="E72" s="15">
        <f>IF(P2_IndicatorData!E61="No data",1,0)</f>
        <v>0</v>
      </c>
      <c r="F72" s="15">
        <f>IF(P2_IndicatorData!F61="No data",1,0)</f>
        <v>0</v>
      </c>
      <c r="G72" s="15">
        <f>IF(P2_IndicatorData!G61="No data",1,0)</f>
        <v>0</v>
      </c>
      <c r="H72" s="15">
        <f>IF(P2_IndicatorData!H61="No data",1,0)</f>
        <v>0</v>
      </c>
      <c r="I72" s="15">
        <f>IF(P2_IndicatorData!I61="No data",1,0)</f>
        <v>0</v>
      </c>
      <c r="J72" s="15">
        <f>IF(P2_IndicatorData!J61="No data",1,0)</f>
        <v>0</v>
      </c>
      <c r="K72" s="15">
        <f>IF(P2_IndicatorData!K61="No data",1,0)</f>
        <v>0</v>
      </c>
      <c r="L72" s="15">
        <f>IF(P2_IndicatorData!L61="No data",1,0)</f>
        <v>0</v>
      </c>
      <c r="M72" s="15">
        <f>IF(P2_IndicatorData!M61="No data",1,0)</f>
        <v>0</v>
      </c>
      <c r="N72" s="15">
        <f>IF(P2_IndicatorData!N61="No data",1,0)</f>
        <v>0</v>
      </c>
      <c r="O72" s="15">
        <f>IF(P2_IndicatorData!O61="No data",1,0)</f>
        <v>1</v>
      </c>
      <c r="P72" s="15">
        <f>IF(P2_IndicatorData!P61="No data",1,0)</f>
        <v>1</v>
      </c>
      <c r="Q72" s="15">
        <f>IF(P2_IndicatorData!Q61="No data",1,0)</f>
        <v>1</v>
      </c>
      <c r="R72" s="15">
        <f>IF(P2_IndicatorData!R61="No data",1,0)</f>
        <v>0</v>
      </c>
      <c r="S72" s="15">
        <f>IF(P2_IndicatorData!S61="No data",1,0)</f>
        <v>0</v>
      </c>
      <c r="T72" s="15">
        <f>IF(P2_IndicatorData!T61="No data",1,0)</f>
        <v>0</v>
      </c>
      <c r="U72" s="15">
        <f>IF(P2_IndicatorData!U61="No data",1,0)</f>
        <v>0</v>
      </c>
      <c r="V72" s="15">
        <f>IF(P2_IndicatorData!V61="No data",1,0)</f>
        <v>0</v>
      </c>
      <c r="W72" s="15">
        <f>IF(P2_IndicatorData!W61="No data",1,0)</f>
        <v>0</v>
      </c>
      <c r="X72" s="172">
        <f t="shared" si="3"/>
        <v>0</v>
      </c>
      <c r="Y72" s="15">
        <f>IF(P2_IndicatorData!Y61="No data",1,0)</f>
        <v>1</v>
      </c>
      <c r="Z72" s="15">
        <f>IF(P2_IndicatorData!Z61="No data",1,0)</f>
        <v>0</v>
      </c>
      <c r="AA72" s="15">
        <f>IF(P2_IndicatorData!AA61="No data",1,0)</f>
        <v>0</v>
      </c>
      <c r="AB72" s="15">
        <f>IF(P2_IndicatorData!AB61="No data",1,0)</f>
        <v>0</v>
      </c>
      <c r="AC72" s="15">
        <f>IF(P2_IndicatorData!AC61="No data",1,0)</f>
        <v>0</v>
      </c>
      <c r="AD72" s="18">
        <f t="shared" si="4"/>
        <v>4</v>
      </c>
      <c r="AE72" s="173">
        <f t="shared" si="5"/>
        <v>0.17391304347826086</v>
      </c>
    </row>
    <row r="73" spans="1:31">
      <c r="A73" s="5" t="e">
        <f>P2_IndicatorData!#REF!</f>
        <v>#REF!</v>
      </c>
      <c r="B73" s="2" t="s">
        <v>1045</v>
      </c>
      <c r="C73" s="15" t="e">
        <f>IF(P2_IndicatorData!#REF!="No data",1,0)</f>
        <v>#REF!</v>
      </c>
      <c r="D73" s="15" t="e">
        <f>IF(P2_IndicatorData!#REF!="No data",1,0)</f>
        <v>#REF!</v>
      </c>
      <c r="E73" s="15" t="e">
        <f>IF(P2_IndicatorData!#REF!="No data",1,0)</f>
        <v>#REF!</v>
      </c>
      <c r="F73" s="15" t="e">
        <f>IF(P2_IndicatorData!#REF!="No data",1,0)</f>
        <v>#REF!</v>
      </c>
      <c r="G73" s="15" t="e">
        <f>IF(P2_IndicatorData!#REF!="No data",1,0)</f>
        <v>#REF!</v>
      </c>
      <c r="H73" s="15" t="e">
        <f>IF(P2_IndicatorData!#REF!="No data",1,0)</f>
        <v>#REF!</v>
      </c>
      <c r="I73" s="15" t="e">
        <f>IF(P2_IndicatorData!#REF!="No data",1,0)</f>
        <v>#REF!</v>
      </c>
      <c r="J73" s="15" t="e">
        <f>IF(P2_IndicatorData!#REF!="No data",1,0)</f>
        <v>#REF!</v>
      </c>
      <c r="K73" s="15" t="e">
        <f>IF(P2_IndicatorData!#REF!="No data",1,0)</f>
        <v>#REF!</v>
      </c>
      <c r="L73" s="15" t="e">
        <f>IF(P2_IndicatorData!#REF!="No data",1,0)</f>
        <v>#REF!</v>
      </c>
      <c r="M73" s="15" t="e">
        <f>IF(P2_IndicatorData!#REF!="No data",1,0)</f>
        <v>#REF!</v>
      </c>
      <c r="N73" s="15" t="e">
        <f>IF(P2_IndicatorData!#REF!="No data",1,0)</f>
        <v>#REF!</v>
      </c>
      <c r="O73" s="15" t="e">
        <f>IF(P2_IndicatorData!#REF!="No data",1,0)</f>
        <v>#REF!</v>
      </c>
      <c r="P73" s="15" t="e">
        <f>IF(P2_IndicatorData!#REF!="No data",1,0)</f>
        <v>#REF!</v>
      </c>
      <c r="Q73" s="15" t="e">
        <f>IF(P2_IndicatorData!#REF!="No data",1,0)</f>
        <v>#REF!</v>
      </c>
      <c r="R73" s="15" t="e">
        <f>IF(P2_IndicatorData!#REF!="No data",1,0)</f>
        <v>#REF!</v>
      </c>
      <c r="S73" s="15" t="e">
        <f>IF(P2_IndicatorData!#REF!="No data",1,0)</f>
        <v>#REF!</v>
      </c>
      <c r="T73" s="15" t="e">
        <f>IF(P2_IndicatorData!#REF!="No data",1,0)</f>
        <v>#REF!</v>
      </c>
      <c r="U73" s="15" t="e">
        <f>IF(P2_IndicatorData!#REF!="No data",1,0)</f>
        <v>#REF!</v>
      </c>
      <c r="V73" s="15" t="e">
        <f>IF(P2_IndicatorData!#REF!="No data",1,0)</f>
        <v>#REF!</v>
      </c>
      <c r="W73" s="15" t="e">
        <f>IF(P2_IndicatorData!#REF!="No data",1,0)</f>
        <v>#REF!</v>
      </c>
      <c r="X73" s="172">
        <f t="shared" si="3"/>
        <v>0</v>
      </c>
      <c r="Y73" s="15" t="e">
        <f>IF(P2_IndicatorData!#REF!="No data",1,0)</f>
        <v>#REF!</v>
      </c>
      <c r="Z73" s="15" t="e">
        <f>IF(P2_IndicatorData!#REF!="No data",1,0)</f>
        <v>#REF!</v>
      </c>
      <c r="AA73" s="15" t="e">
        <f>IF(P2_IndicatorData!#REF!="No data",1,0)</f>
        <v>#REF!</v>
      </c>
      <c r="AB73" s="15" t="e">
        <f>IF(P2_IndicatorData!#REF!="No data",1,0)</f>
        <v>#REF!</v>
      </c>
      <c r="AC73" s="15" t="e">
        <f>IF(P2_IndicatorData!#REF!="No data",1,0)</f>
        <v>#REF!</v>
      </c>
      <c r="AD73" s="18" t="e">
        <f t="shared" si="4"/>
        <v>#REF!</v>
      </c>
      <c r="AE73" s="173" t="e">
        <f t="shared" si="5"/>
        <v>#REF!</v>
      </c>
    </row>
    <row r="74" spans="1:31">
      <c r="A74" s="5" t="str">
        <f>P2_IndicatorData!A62</f>
        <v>Guatemala</v>
      </c>
      <c r="B74" s="2" t="s">
        <v>205</v>
      </c>
      <c r="C74" s="15">
        <f>IF(P2_IndicatorData!C62="No data",1,0)</f>
        <v>0</v>
      </c>
      <c r="D74" s="15">
        <f>IF(P2_IndicatorData!D62="No data",1,0)</f>
        <v>0</v>
      </c>
      <c r="E74" s="15">
        <f>IF(P2_IndicatorData!E62="No data",1,0)</f>
        <v>0</v>
      </c>
      <c r="F74" s="15">
        <f>IF(P2_IndicatorData!F62="No data",1,0)</f>
        <v>0</v>
      </c>
      <c r="G74" s="15">
        <f>IF(P2_IndicatorData!G62="No data",1,0)</f>
        <v>0</v>
      </c>
      <c r="H74" s="15">
        <f>IF(P2_IndicatorData!H62="No data",1,0)</f>
        <v>0</v>
      </c>
      <c r="I74" s="15">
        <f>IF(P2_IndicatorData!I62="No data",1,0)</f>
        <v>0</v>
      </c>
      <c r="J74" s="15">
        <f>IF(P2_IndicatorData!J62="No data",1,0)</f>
        <v>0</v>
      </c>
      <c r="K74" s="15">
        <f>IF(P2_IndicatorData!K62="No data",1,0)</f>
        <v>0</v>
      </c>
      <c r="L74" s="15">
        <f>IF(P2_IndicatorData!L62="No data",1,0)</f>
        <v>0</v>
      </c>
      <c r="M74" s="15">
        <f>IF(P2_IndicatorData!M62="No data",1,0)</f>
        <v>0</v>
      </c>
      <c r="N74" s="15">
        <f>IF(P2_IndicatorData!N62="No data",1,0)</f>
        <v>0</v>
      </c>
      <c r="O74" s="15">
        <f>IF(P2_IndicatorData!O62="No data",1,0)</f>
        <v>0</v>
      </c>
      <c r="P74" s="15">
        <f>IF(P2_IndicatorData!P62="No data",1,0)</f>
        <v>0</v>
      </c>
      <c r="Q74" s="15">
        <f>IF(P2_IndicatorData!Q62="No data",1,0)</f>
        <v>0</v>
      </c>
      <c r="R74" s="15">
        <f>IF(P2_IndicatorData!R62="No data",1,0)</f>
        <v>0</v>
      </c>
      <c r="S74" s="15">
        <f>IF(P2_IndicatorData!S62="No data",1,0)</f>
        <v>0</v>
      </c>
      <c r="T74" s="15">
        <f>IF(P2_IndicatorData!T62="No data",1,0)</f>
        <v>0</v>
      </c>
      <c r="U74" s="15">
        <f>IF(P2_IndicatorData!U62="No data",1,0)</f>
        <v>0</v>
      </c>
      <c r="V74" s="15">
        <f>IF(P2_IndicatorData!V62="No data",1,0)</f>
        <v>0</v>
      </c>
      <c r="W74" s="15">
        <f>IF(P2_IndicatorData!W62="No data",1,0)</f>
        <v>0</v>
      </c>
      <c r="X74" s="172">
        <f t="shared" si="3"/>
        <v>0</v>
      </c>
      <c r="Y74" s="15">
        <f>IF(P2_IndicatorData!Y62="No data",1,0)</f>
        <v>0</v>
      </c>
      <c r="Z74" s="15">
        <f>IF(P2_IndicatorData!Z62="No data",1,0)</f>
        <v>0</v>
      </c>
      <c r="AA74" s="15">
        <f>IF(P2_IndicatorData!AA62="No data",1,0)</f>
        <v>0</v>
      </c>
      <c r="AB74" s="15">
        <f>IF(P2_IndicatorData!AB62="No data",1,0)</f>
        <v>0</v>
      </c>
      <c r="AC74" s="15">
        <f>IF(P2_IndicatorData!AC62="No data",1,0)</f>
        <v>0</v>
      </c>
      <c r="AD74" s="18">
        <f t="shared" si="4"/>
        <v>0</v>
      </c>
      <c r="AE74" s="173">
        <f t="shared" si="5"/>
        <v>0</v>
      </c>
    </row>
    <row r="75" spans="1:31">
      <c r="A75" s="5" t="str">
        <f>P2_IndicatorData!A63</f>
        <v>Guinea</v>
      </c>
      <c r="B75" s="2" t="s">
        <v>207</v>
      </c>
      <c r="C75" s="15">
        <f>IF(P2_IndicatorData!C63="No data",1,0)</f>
        <v>0</v>
      </c>
      <c r="D75" s="15">
        <f>IF(P2_IndicatorData!D63="No data",1,0)</f>
        <v>0</v>
      </c>
      <c r="E75" s="15">
        <f>IF(P2_IndicatorData!E63="No data",1,0)</f>
        <v>0</v>
      </c>
      <c r="F75" s="15">
        <f>IF(P2_IndicatorData!F63="No data",1,0)</f>
        <v>1</v>
      </c>
      <c r="G75" s="15">
        <f>IF(P2_IndicatorData!G63="No data",1,0)</f>
        <v>1</v>
      </c>
      <c r="H75" s="15">
        <f>IF(P2_IndicatorData!H63="No data",1,0)</f>
        <v>0</v>
      </c>
      <c r="I75" s="15">
        <f>IF(P2_IndicatorData!I63="No data",1,0)</f>
        <v>0</v>
      </c>
      <c r="J75" s="15">
        <f>IF(P2_IndicatorData!J63="No data",1,0)</f>
        <v>1</v>
      </c>
      <c r="K75" s="15">
        <f>IF(P2_IndicatorData!K63="No data",1,0)</f>
        <v>0</v>
      </c>
      <c r="L75" s="15">
        <f>IF(P2_IndicatorData!L63="No data",1,0)</f>
        <v>0</v>
      </c>
      <c r="M75" s="15">
        <f>IF(P2_IndicatorData!M63="No data",1,0)</f>
        <v>0</v>
      </c>
      <c r="N75" s="15">
        <f>IF(P2_IndicatorData!N63="No data",1,0)</f>
        <v>0</v>
      </c>
      <c r="O75" s="15">
        <f>IF(P2_IndicatorData!O63="No data",1,0)</f>
        <v>0</v>
      </c>
      <c r="P75" s="15">
        <f>IF(P2_IndicatorData!P63="No data",1,0)</f>
        <v>1</v>
      </c>
      <c r="Q75" s="15">
        <f>IF(P2_IndicatorData!Q63="No data",1,0)</f>
        <v>0</v>
      </c>
      <c r="R75" s="15">
        <f>IF(P2_IndicatorData!R63="No data",1,0)</f>
        <v>0</v>
      </c>
      <c r="S75" s="15">
        <f>IF(P2_IndicatorData!S63="No data",1,0)</f>
        <v>0</v>
      </c>
      <c r="T75" s="15">
        <f>IF(P2_IndicatorData!T63="No data",1,0)</f>
        <v>0</v>
      </c>
      <c r="U75" s="15">
        <f>IF(P2_IndicatorData!U63="No data",1,0)</f>
        <v>0</v>
      </c>
      <c r="V75" s="15">
        <f>IF(P2_IndicatorData!V63="No data",1,0)</f>
        <v>0</v>
      </c>
      <c r="W75" s="15">
        <f>IF(P2_IndicatorData!W63="No data",1,0)</f>
        <v>0</v>
      </c>
      <c r="X75" s="172">
        <f t="shared" si="3"/>
        <v>0</v>
      </c>
      <c r="Y75" s="15">
        <f>IF(P2_IndicatorData!Y63="No data",1,0)</f>
        <v>0</v>
      </c>
      <c r="Z75" s="15">
        <f>IF(P2_IndicatorData!Z63="No data",1,0)</f>
        <v>0</v>
      </c>
      <c r="AA75" s="15">
        <f>IF(P2_IndicatorData!AA63="No data",1,0)</f>
        <v>1</v>
      </c>
      <c r="AB75" s="15">
        <f>IF(P2_IndicatorData!AB63="No data",1,0)</f>
        <v>0</v>
      </c>
      <c r="AC75" s="15">
        <f>IF(P2_IndicatorData!AC63="No data",1,0)</f>
        <v>0</v>
      </c>
      <c r="AD75" s="18">
        <f t="shared" si="4"/>
        <v>5</v>
      </c>
      <c r="AE75" s="173">
        <f t="shared" si="5"/>
        <v>0.21739130434782608</v>
      </c>
    </row>
    <row r="76" spans="1:31">
      <c r="A76" s="5" t="str">
        <f>P2_IndicatorData!A64</f>
        <v>Guinea-Bissau</v>
      </c>
      <c r="B76" s="2" t="s">
        <v>209</v>
      </c>
      <c r="C76" s="15">
        <f>IF(P2_IndicatorData!C64="No data",1,0)</f>
        <v>0</v>
      </c>
      <c r="D76" s="15">
        <f>IF(P2_IndicatorData!D64="No data",1,0)</f>
        <v>0</v>
      </c>
      <c r="E76" s="15">
        <f>IF(P2_IndicatorData!E64="No data",1,0)</f>
        <v>0</v>
      </c>
      <c r="F76" s="15">
        <f>IF(P2_IndicatorData!F64="No data",1,0)</f>
        <v>1</v>
      </c>
      <c r="G76" s="15">
        <f>IF(P2_IndicatorData!G64="No data",1,0)</f>
        <v>0</v>
      </c>
      <c r="H76" s="15">
        <f>IF(P2_IndicatorData!H64="No data",1,0)</f>
        <v>0</v>
      </c>
      <c r="I76" s="15">
        <f>IF(P2_IndicatorData!I64="No data",1,0)</f>
        <v>0</v>
      </c>
      <c r="J76" s="15">
        <f>IF(P2_IndicatorData!J64="No data",1,0)</f>
        <v>0</v>
      </c>
      <c r="K76" s="15">
        <f>IF(P2_IndicatorData!K64="No data",1,0)</f>
        <v>0</v>
      </c>
      <c r="L76" s="15">
        <f>IF(P2_IndicatorData!L64="No data",1,0)</f>
        <v>1</v>
      </c>
      <c r="M76" s="15">
        <f>IF(P2_IndicatorData!M64="No data",1,0)</f>
        <v>1</v>
      </c>
      <c r="N76" s="15">
        <f>IF(P2_IndicatorData!N64="No data",1,0)</f>
        <v>0</v>
      </c>
      <c r="O76" s="15">
        <f>IF(P2_IndicatorData!O64="No data",1,0)</f>
        <v>1</v>
      </c>
      <c r="P76" s="15">
        <f>IF(P2_IndicatorData!P64="No data",1,0)</f>
        <v>1</v>
      </c>
      <c r="Q76" s="15">
        <f>IF(P2_IndicatorData!Q64="No data",1,0)</f>
        <v>0</v>
      </c>
      <c r="R76" s="15">
        <f>IF(P2_IndicatorData!R64="No data",1,0)</f>
        <v>1</v>
      </c>
      <c r="S76" s="15">
        <f>IF(P2_IndicatorData!S64="No data",1,0)</f>
        <v>1</v>
      </c>
      <c r="T76" s="15">
        <f>IF(P2_IndicatorData!T64="No data",1,0)</f>
        <v>0</v>
      </c>
      <c r="U76" s="15">
        <f>IF(P2_IndicatorData!U64="No data",1,0)</f>
        <v>0</v>
      </c>
      <c r="V76" s="15">
        <f>IF(P2_IndicatorData!V64="No data",1,0)</f>
        <v>0</v>
      </c>
      <c r="W76" s="15">
        <f>IF(P2_IndicatorData!W64="No data",1,0)</f>
        <v>0</v>
      </c>
      <c r="X76" s="172">
        <f t="shared" si="3"/>
        <v>0</v>
      </c>
      <c r="Y76" s="15">
        <f>IF(P2_IndicatorData!Y64="No data",1,0)</f>
        <v>0</v>
      </c>
      <c r="Z76" s="15">
        <f>IF(P2_IndicatorData!Z64="No data",1,0)</f>
        <v>1</v>
      </c>
      <c r="AA76" s="15">
        <f>IF(P2_IndicatorData!AA64="No data",1,0)</f>
        <v>1</v>
      </c>
      <c r="AB76" s="15">
        <f>IF(P2_IndicatorData!AB64="No data",1,0)</f>
        <v>0</v>
      </c>
      <c r="AC76" s="15">
        <f>IF(P2_IndicatorData!AC64="No data",1,0)</f>
        <v>0</v>
      </c>
      <c r="AD76" s="18">
        <f t="shared" si="4"/>
        <v>9</v>
      </c>
      <c r="AE76" s="173">
        <f t="shared" si="5"/>
        <v>0.39130434782608697</v>
      </c>
    </row>
    <row r="77" spans="1:31">
      <c r="A77" s="5" t="str">
        <f>P2_IndicatorData!A65</f>
        <v>Guyana</v>
      </c>
      <c r="B77" s="2" t="s">
        <v>211</v>
      </c>
      <c r="C77" s="15">
        <f>IF(P2_IndicatorData!C65="No data",1,0)</f>
        <v>0</v>
      </c>
      <c r="D77" s="15">
        <f>IF(P2_IndicatorData!D65="No data",1,0)</f>
        <v>0</v>
      </c>
      <c r="E77" s="15">
        <f>IF(P2_IndicatorData!E65="No data",1,0)</f>
        <v>0</v>
      </c>
      <c r="F77" s="15">
        <f>IF(P2_IndicatorData!F65="No data",1,0)</f>
        <v>0</v>
      </c>
      <c r="G77" s="15">
        <f>IF(P2_IndicatorData!G65="No data",1,0)</f>
        <v>0</v>
      </c>
      <c r="H77" s="15">
        <f>IF(P2_IndicatorData!H65="No data",1,0)</f>
        <v>0</v>
      </c>
      <c r="I77" s="15">
        <f>IF(P2_IndicatorData!I65="No data",1,0)</f>
        <v>0</v>
      </c>
      <c r="J77" s="15">
        <f>IF(P2_IndicatorData!J65="No data",1,0)</f>
        <v>0</v>
      </c>
      <c r="K77" s="15">
        <f>IF(P2_IndicatorData!K65="No data",1,0)</f>
        <v>0</v>
      </c>
      <c r="L77" s="15">
        <f>IF(P2_IndicatorData!L65="No data",1,0)</f>
        <v>1</v>
      </c>
      <c r="M77" s="15">
        <f>IF(P2_IndicatorData!M65="No data",1,0)</f>
        <v>1</v>
      </c>
      <c r="N77" s="15">
        <f>IF(P2_IndicatorData!N65="No data",1,0)</f>
        <v>0</v>
      </c>
      <c r="O77" s="15">
        <f>IF(P2_IndicatorData!O65="No data",1,0)</f>
        <v>0</v>
      </c>
      <c r="P77" s="15">
        <f>IF(P2_IndicatorData!P65="No data",1,0)</f>
        <v>1</v>
      </c>
      <c r="Q77" s="15">
        <f>IF(P2_IndicatorData!Q65="No data",1,0)</f>
        <v>1</v>
      </c>
      <c r="R77" s="15">
        <f>IF(P2_IndicatorData!R65="No data",1,0)</f>
        <v>1</v>
      </c>
      <c r="S77" s="15">
        <f>IF(P2_IndicatorData!S65="No data",1,0)</f>
        <v>1</v>
      </c>
      <c r="T77" s="15">
        <f>IF(P2_IndicatorData!T65="No data",1,0)</f>
        <v>0</v>
      </c>
      <c r="U77" s="15">
        <f>IF(P2_IndicatorData!U65="No data",1,0)</f>
        <v>0</v>
      </c>
      <c r="V77" s="15">
        <f>IF(P2_IndicatorData!V65="No data",1,0)</f>
        <v>0</v>
      </c>
      <c r="W77" s="15">
        <f>IF(P2_IndicatorData!W65="No data",1,0)</f>
        <v>0</v>
      </c>
      <c r="X77" s="172">
        <f t="shared" si="3"/>
        <v>0</v>
      </c>
      <c r="Y77" s="15">
        <f>IF(P2_IndicatorData!Y65="No data",1,0)</f>
        <v>0</v>
      </c>
      <c r="Z77" s="15">
        <f>IF(P2_IndicatorData!Z65="No data",1,0)</f>
        <v>1</v>
      </c>
      <c r="AA77" s="15">
        <f>IF(P2_IndicatorData!AA65="No data",1,0)</f>
        <v>1</v>
      </c>
      <c r="AB77" s="15">
        <f>IF(P2_IndicatorData!AB65="No data",1,0)</f>
        <v>0</v>
      </c>
      <c r="AC77" s="15">
        <f>IF(P2_IndicatorData!AC65="No data",1,0)</f>
        <v>0</v>
      </c>
      <c r="AD77" s="18">
        <f t="shared" si="4"/>
        <v>8</v>
      </c>
      <c r="AE77" s="173">
        <f t="shared" si="5"/>
        <v>0.34782608695652173</v>
      </c>
    </row>
    <row r="78" spans="1:31">
      <c r="A78" s="5" t="str">
        <f>P2_IndicatorData!A66</f>
        <v>Haiti</v>
      </c>
      <c r="B78" s="2" t="s">
        <v>213</v>
      </c>
      <c r="C78" s="15">
        <f>IF(P2_IndicatorData!C66="No data",1,0)</f>
        <v>0</v>
      </c>
      <c r="D78" s="15">
        <f>IF(P2_IndicatorData!D66="No data",1,0)</f>
        <v>0</v>
      </c>
      <c r="E78" s="15">
        <f>IF(P2_IndicatorData!E66="No data",1,0)</f>
        <v>0</v>
      </c>
      <c r="F78" s="15">
        <f>IF(P2_IndicatorData!F66="No data",1,0)</f>
        <v>0</v>
      </c>
      <c r="G78" s="15">
        <f>IF(P2_IndicatorData!G66="No data",1,0)</f>
        <v>0</v>
      </c>
      <c r="H78" s="15">
        <f>IF(P2_IndicatorData!H66="No data",1,0)</f>
        <v>0</v>
      </c>
      <c r="I78" s="15">
        <f>IF(P2_IndicatorData!I66="No data",1,0)</f>
        <v>0</v>
      </c>
      <c r="J78" s="15">
        <f>IF(P2_IndicatorData!J66="No data",1,0)</f>
        <v>1</v>
      </c>
      <c r="K78" s="15">
        <f>IF(P2_IndicatorData!K66="No data",1,0)</f>
        <v>0</v>
      </c>
      <c r="L78" s="15">
        <f>IF(P2_IndicatorData!L66="No data",1,0)</f>
        <v>1</v>
      </c>
      <c r="M78" s="15">
        <f>IF(P2_IndicatorData!M66="No data",1,0)</f>
        <v>1</v>
      </c>
      <c r="N78" s="15">
        <f>IF(P2_IndicatorData!N66="No data",1,0)</f>
        <v>0</v>
      </c>
      <c r="O78" s="15">
        <f>IF(P2_IndicatorData!O66="No data",1,0)</f>
        <v>0</v>
      </c>
      <c r="P78" s="15">
        <f>IF(P2_IndicatorData!P66="No data",1,0)</f>
        <v>1</v>
      </c>
      <c r="Q78" s="15">
        <f>IF(P2_IndicatorData!Q66="No data",1,0)</f>
        <v>1</v>
      </c>
      <c r="R78" s="15">
        <f>IF(P2_IndicatorData!R66="No data",1,0)</f>
        <v>0</v>
      </c>
      <c r="S78" s="15">
        <f>IF(P2_IndicatorData!S66="No data",1,0)</f>
        <v>0</v>
      </c>
      <c r="T78" s="15">
        <f>IF(P2_IndicatorData!T66="No data",1,0)</f>
        <v>0</v>
      </c>
      <c r="U78" s="15">
        <f>IF(P2_IndicatorData!U66="No data",1,0)</f>
        <v>0</v>
      </c>
      <c r="V78" s="15">
        <f>IF(P2_IndicatorData!V66="No data",1,0)</f>
        <v>0</v>
      </c>
      <c r="W78" s="15">
        <f>IF(P2_IndicatorData!W66="No data",1,0)</f>
        <v>0</v>
      </c>
      <c r="X78" s="172">
        <f t="shared" si="3"/>
        <v>0</v>
      </c>
      <c r="Y78" s="15">
        <f>IF(P2_IndicatorData!Y66="No data",1,0)</f>
        <v>0</v>
      </c>
      <c r="Z78" s="15">
        <f>IF(P2_IndicatorData!Z66="No data",1,0)</f>
        <v>1</v>
      </c>
      <c r="AA78" s="15">
        <f>IF(P2_IndicatorData!AA66="No data",1,0)</f>
        <v>1</v>
      </c>
      <c r="AB78" s="15">
        <f>IF(P2_IndicatorData!AB66="No data",1,0)</f>
        <v>0</v>
      </c>
      <c r="AC78" s="15">
        <f>IF(P2_IndicatorData!AC66="No data",1,0)</f>
        <v>0</v>
      </c>
      <c r="AD78" s="18">
        <f t="shared" si="4"/>
        <v>7</v>
      </c>
      <c r="AE78" s="173">
        <f t="shared" si="5"/>
        <v>0.30434782608695654</v>
      </c>
    </row>
    <row r="79" spans="1:31">
      <c r="A79" s="5" t="e">
        <f>P2_IndicatorData!#REF!</f>
        <v>#REF!</v>
      </c>
      <c r="B79" s="2" t="s">
        <v>1046</v>
      </c>
      <c r="C79" s="15" t="e">
        <f>IF(P2_IndicatorData!#REF!="No data",1,0)</f>
        <v>#REF!</v>
      </c>
      <c r="D79" s="15" t="e">
        <f>IF(P2_IndicatorData!#REF!="No data",1,0)</f>
        <v>#REF!</v>
      </c>
      <c r="E79" s="15" t="e">
        <f>IF(P2_IndicatorData!#REF!="No data",1,0)</f>
        <v>#REF!</v>
      </c>
      <c r="F79" s="15" t="e">
        <f>IF(P2_IndicatorData!#REF!="No data",1,0)</f>
        <v>#REF!</v>
      </c>
      <c r="G79" s="15" t="e">
        <f>IF(P2_IndicatorData!#REF!="No data",1,0)</f>
        <v>#REF!</v>
      </c>
      <c r="H79" s="15" t="e">
        <f>IF(P2_IndicatorData!#REF!="No data",1,0)</f>
        <v>#REF!</v>
      </c>
      <c r="I79" s="15" t="e">
        <f>IF(P2_IndicatorData!#REF!="No data",1,0)</f>
        <v>#REF!</v>
      </c>
      <c r="J79" s="15" t="e">
        <f>IF(P2_IndicatorData!#REF!="No data",1,0)</f>
        <v>#REF!</v>
      </c>
      <c r="K79" s="15" t="e">
        <f>IF(P2_IndicatorData!#REF!="No data",1,0)</f>
        <v>#REF!</v>
      </c>
      <c r="L79" s="15" t="e">
        <f>IF(P2_IndicatorData!#REF!="No data",1,0)</f>
        <v>#REF!</v>
      </c>
      <c r="M79" s="15" t="e">
        <f>IF(P2_IndicatorData!#REF!="No data",1,0)</f>
        <v>#REF!</v>
      </c>
      <c r="N79" s="15" t="e">
        <f>IF(P2_IndicatorData!#REF!="No data",1,0)</f>
        <v>#REF!</v>
      </c>
      <c r="O79" s="15" t="e">
        <f>IF(P2_IndicatorData!#REF!="No data",1,0)</f>
        <v>#REF!</v>
      </c>
      <c r="P79" s="15" t="e">
        <f>IF(P2_IndicatorData!#REF!="No data",1,0)</f>
        <v>#REF!</v>
      </c>
      <c r="Q79" s="15" t="e">
        <f>IF(P2_IndicatorData!#REF!="No data",1,0)</f>
        <v>#REF!</v>
      </c>
      <c r="R79" s="15" t="e">
        <f>IF(P2_IndicatorData!#REF!="No data",1,0)</f>
        <v>#REF!</v>
      </c>
      <c r="S79" s="15" t="e">
        <f>IF(P2_IndicatorData!#REF!="No data",1,0)</f>
        <v>#REF!</v>
      </c>
      <c r="T79" s="15" t="e">
        <f>IF(P2_IndicatorData!#REF!="No data",1,0)</f>
        <v>#REF!</v>
      </c>
      <c r="U79" s="15" t="e">
        <f>IF(P2_IndicatorData!#REF!="No data",1,0)</f>
        <v>#REF!</v>
      </c>
      <c r="V79" s="15" t="e">
        <f>IF(P2_IndicatorData!#REF!="No data",1,0)</f>
        <v>#REF!</v>
      </c>
      <c r="W79" s="15" t="e">
        <f>IF(P2_IndicatorData!#REF!="No data",1,0)</f>
        <v>#REF!</v>
      </c>
      <c r="X79" s="172">
        <f t="shared" si="3"/>
        <v>0</v>
      </c>
      <c r="Y79" s="15" t="e">
        <f>IF(P2_IndicatorData!#REF!="No data",1,0)</f>
        <v>#REF!</v>
      </c>
      <c r="Z79" s="15" t="e">
        <f>IF(P2_IndicatorData!#REF!="No data",1,0)</f>
        <v>#REF!</v>
      </c>
      <c r="AA79" s="15" t="e">
        <f>IF(P2_IndicatorData!#REF!="No data",1,0)</f>
        <v>#REF!</v>
      </c>
      <c r="AB79" s="15" t="e">
        <f>IF(P2_IndicatorData!#REF!="No data",1,0)</f>
        <v>#REF!</v>
      </c>
      <c r="AC79" s="15" t="e">
        <f>IF(P2_IndicatorData!#REF!="No data",1,0)</f>
        <v>#REF!</v>
      </c>
      <c r="AD79" s="18" t="e">
        <f t="shared" si="4"/>
        <v>#REF!</v>
      </c>
      <c r="AE79" s="173" t="e">
        <f t="shared" si="5"/>
        <v>#REF!</v>
      </c>
    </row>
    <row r="80" spans="1:31">
      <c r="A80" s="5" t="str">
        <f>P2_IndicatorData!A67</f>
        <v>Honduras</v>
      </c>
      <c r="B80" s="2" t="s">
        <v>215</v>
      </c>
      <c r="C80" s="15">
        <f>IF(P2_IndicatorData!C67="No data",1,0)</f>
        <v>0</v>
      </c>
      <c r="D80" s="15">
        <f>IF(P2_IndicatorData!D67="No data",1,0)</f>
        <v>0</v>
      </c>
      <c r="E80" s="15">
        <f>IF(P2_IndicatorData!E67="No data",1,0)</f>
        <v>0</v>
      </c>
      <c r="F80" s="15">
        <f>IF(P2_IndicatorData!F67="No data",1,0)</f>
        <v>0</v>
      </c>
      <c r="G80" s="15">
        <f>IF(P2_IndicatorData!G67="No data",1,0)</f>
        <v>0</v>
      </c>
      <c r="H80" s="15">
        <f>IF(P2_IndicatorData!H67="No data",1,0)</f>
        <v>0</v>
      </c>
      <c r="I80" s="15">
        <f>IF(P2_IndicatorData!I67="No data",1,0)</f>
        <v>0</v>
      </c>
      <c r="J80" s="15">
        <f>IF(P2_IndicatorData!J67="No data",1,0)</f>
        <v>0</v>
      </c>
      <c r="K80" s="15">
        <f>IF(P2_IndicatorData!K67="No data",1,0)</f>
        <v>0</v>
      </c>
      <c r="L80" s="15">
        <f>IF(P2_IndicatorData!L67="No data",1,0)</f>
        <v>0</v>
      </c>
      <c r="M80" s="15">
        <f>IF(P2_IndicatorData!M67="No data",1,0)</f>
        <v>0</v>
      </c>
      <c r="N80" s="15">
        <f>IF(P2_IndicatorData!N67="No data",1,0)</f>
        <v>0</v>
      </c>
      <c r="O80" s="15">
        <f>IF(P2_IndicatorData!O67="No data",1,0)</f>
        <v>0</v>
      </c>
      <c r="P80" s="15">
        <f>IF(P2_IndicatorData!P67="No data",1,0)</f>
        <v>1</v>
      </c>
      <c r="Q80" s="15">
        <f>IF(P2_IndicatorData!Q67="No data",1,0)</f>
        <v>0</v>
      </c>
      <c r="R80" s="15">
        <f>IF(P2_IndicatorData!R67="No data",1,0)</f>
        <v>0</v>
      </c>
      <c r="S80" s="15">
        <f>IF(P2_IndicatorData!S67="No data",1,0)</f>
        <v>0</v>
      </c>
      <c r="T80" s="15">
        <f>IF(P2_IndicatorData!T67="No data",1,0)</f>
        <v>0</v>
      </c>
      <c r="U80" s="15">
        <f>IF(P2_IndicatorData!U67="No data",1,0)</f>
        <v>0</v>
      </c>
      <c r="V80" s="15">
        <f>IF(P2_IndicatorData!V67="No data",1,0)</f>
        <v>0</v>
      </c>
      <c r="W80" s="15">
        <f>IF(P2_IndicatorData!W67="No data",1,0)</f>
        <v>0</v>
      </c>
      <c r="X80" s="172">
        <f t="shared" si="3"/>
        <v>0</v>
      </c>
      <c r="Y80" s="15">
        <f>IF(P2_IndicatorData!Y67="No data",1,0)</f>
        <v>0</v>
      </c>
      <c r="Z80" s="15">
        <f>IF(P2_IndicatorData!Z67="No data",1,0)</f>
        <v>0</v>
      </c>
      <c r="AA80" s="15">
        <f>IF(P2_IndicatorData!AA67="No data",1,0)</f>
        <v>0</v>
      </c>
      <c r="AB80" s="15">
        <f>IF(P2_IndicatorData!AB67="No data",1,0)</f>
        <v>0</v>
      </c>
      <c r="AC80" s="15">
        <f>IF(P2_IndicatorData!AC67="No data",1,0)</f>
        <v>0</v>
      </c>
      <c r="AD80" s="18">
        <f t="shared" si="4"/>
        <v>1</v>
      </c>
      <c r="AE80" s="173">
        <f t="shared" si="5"/>
        <v>4.3478260869565216E-2</v>
      </c>
    </row>
    <row r="81" spans="1:31">
      <c r="A81" s="5" t="str">
        <f>P2_IndicatorData!A68</f>
        <v>Hungary</v>
      </c>
      <c r="B81" s="2" t="s">
        <v>217</v>
      </c>
      <c r="C81" s="15">
        <f>IF(P2_IndicatorData!C68="No data",1,0)</f>
        <v>0</v>
      </c>
      <c r="D81" s="15">
        <f>IF(P2_IndicatorData!D68="No data",1,0)</f>
        <v>0</v>
      </c>
      <c r="E81" s="15">
        <f>IF(P2_IndicatorData!E68="No data",1,0)</f>
        <v>0</v>
      </c>
      <c r="F81" s="15">
        <f>IF(P2_IndicatorData!F68="No data",1,0)</f>
        <v>0</v>
      </c>
      <c r="G81" s="15">
        <f>IF(P2_IndicatorData!G68="No data",1,0)</f>
        <v>0</v>
      </c>
      <c r="H81" s="15">
        <f>IF(P2_IndicatorData!H68="No data",1,0)</f>
        <v>0</v>
      </c>
      <c r="I81" s="15">
        <f>IF(P2_IndicatorData!I68="No data",1,0)</f>
        <v>1</v>
      </c>
      <c r="J81" s="15">
        <f>IF(P2_IndicatorData!J68="No data",1,0)</f>
        <v>0</v>
      </c>
      <c r="K81" s="15">
        <f>IF(P2_IndicatorData!K68="No data",1,0)</f>
        <v>0</v>
      </c>
      <c r="L81" s="15">
        <f>IF(P2_IndicatorData!L68="No data",1,0)</f>
        <v>0</v>
      </c>
      <c r="M81" s="15">
        <f>IF(P2_IndicatorData!M68="No data",1,0)</f>
        <v>0</v>
      </c>
      <c r="N81" s="15">
        <f>IF(P2_IndicatorData!N68="No data",1,0)</f>
        <v>0</v>
      </c>
      <c r="O81" s="15">
        <f>IF(P2_IndicatorData!O68="No data",1,0)</f>
        <v>0</v>
      </c>
      <c r="P81" s="15">
        <f>IF(P2_IndicatorData!P68="No data",1,0)</f>
        <v>0</v>
      </c>
      <c r="Q81" s="15">
        <f>IF(P2_IndicatorData!Q68="No data",1,0)</f>
        <v>0</v>
      </c>
      <c r="R81" s="15">
        <f>IF(P2_IndicatorData!R68="No data",1,0)</f>
        <v>0</v>
      </c>
      <c r="S81" s="15">
        <f>IF(P2_IndicatorData!S68="No data",1,0)</f>
        <v>0</v>
      </c>
      <c r="T81" s="15">
        <f>IF(P2_IndicatorData!T68="No data",1,0)</f>
        <v>0</v>
      </c>
      <c r="U81" s="15">
        <f>IF(P2_IndicatorData!U68="No data",1,0)</f>
        <v>0</v>
      </c>
      <c r="V81" s="15">
        <f>IF(P2_IndicatorData!V68="No data",1,0)</f>
        <v>0</v>
      </c>
      <c r="W81" s="15">
        <f>IF(P2_IndicatorData!W68="No data",1,0)</f>
        <v>0</v>
      </c>
      <c r="X81" s="172">
        <f t="shared" si="3"/>
        <v>0</v>
      </c>
      <c r="Y81" s="15">
        <f>IF(P2_IndicatorData!Y68="No data",1,0)</f>
        <v>1</v>
      </c>
      <c r="Z81" s="15">
        <f>IF(P2_IndicatorData!Z68="No data",1,0)</f>
        <v>0</v>
      </c>
      <c r="AA81" s="15">
        <f>IF(P2_IndicatorData!AA68="No data",1,0)</f>
        <v>0</v>
      </c>
      <c r="AB81" s="15">
        <f>IF(P2_IndicatorData!AB68="No data",1,0)</f>
        <v>0</v>
      </c>
      <c r="AC81" s="15">
        <f>IF(P2_IndicatorData!AC68="No data",1,0)</f>
        <v>0</v>
      </c>
      <c r="AD81" s="18">
        <f t="shared" si="4"/>
        <v>2</v>
      </c>
      <c r="AE81" s="173">
        <f t="shared" si="5"/>
        <v>8.6956521739130432E-2</v>
      </c>
    </row>
    <row r="82" spans="1:31">
      <c r="A82" s="5" t="str">
        <f>P2_IndicatorData!A69</f>
        <v>Iceland</v>
      </c>
      <c r="B82" s="2" t="s">
        <v>219</v>
      </c>
      <c r="C82" s="15">
        <f>IF(P2_IndicatorData!C69="No data",1,0)</f>
        <v>0</v>
      </c>
      <c r="D82" s="15">
        <f>IF(P2_IndicatorData!D69="No data",1,0)</f>
        <v>0</v>
      </c>
      <c r="E82" s="15">
        <f>IF(P2_IndicatorData!E69="No data",1,0)</f>
        <v>0</v>
      </c>
      <c r="F82" s="15">
        <f>IF(P2_IndicatorData!F69="No data",1,0)</f>
        <v>0</v>
      </c>
      <c r="G82" s="15">
        <f>IF(P2_IndicatorData!G69="No data",1,0)</f>
        <v>0</v>
      </c>
      <c r="H82" s="15">
        <f>IF(P2_IndicatorData!H69="No data",1,0)</f>
        <v>0</v>
      </c>
      <c r="I82" s="15">
        <f>IF(P2_IndicatorData!I69="No data",1,0)</f>
        <v>1</v>
      </c>
      <c r="J82" s="15">
        <f>IF(P2_IndicatorData!J69="No data",1,0)</f>
        <v>0</v>
      </c>
      <c r="K82" s="15">
        <f>IF(P2_IndicatorData!K69="No data",1,0)</f>
        <v>0</v>
      </c>
      <c r="L82" s="15">
        <f>IF(P2_IndicatorData!L69="No data",1,0)</f>
        <v>0</v>
      </c>
      <c r="M82" s="15">
        <f>IF(P2_IndicatorData!M69="No data",1,0)</f>
        <v>0</v>
      </c>
      <c r="N82" s="15">
        <f>IF(P2_IndicatorData!N69="No data",1,0)</f>
        <v>1</v>
      </c>
      <c r="O82" s="15">
        <f>IF(P2_IndicatorData!O69="No data",1,0)</f>
        <v>0</v>
      </c>
      <c r="P82" s="15">
        <f>IF(P2_IndicatorData!P69="No data",1,0)</f>
        <v>1</v>
      </c>
      <c r="Q82" s="15">
        <f>IF(P2_IndicatorData!Q69="No data",1,0)</f>
        <v>1</v>
      </c>
      <c r="R82" s="15">
        <f>IF(P2_IndicatorData!R69="No data",1,0)</f>
        <v>1</v>
      </c>
      <c r="S82" s="15">
        <f>IF(P2_IndicatorData!S69="No data",1,0)</f>
        <v>1</v>
      </c>
      <c r="T82" s="15">
        <f>IF(P2_IndicatorData!T69="No data",1,0)</f>
        <v>0</v>
      </c>
      <c r="U82" s="15">
        <f>IF(P2_IndicatorData!U69="No data",1,0)</f>
        <v>0</v>
      </c>
      <c r="V82" s="15">
        <f>IF(P2_IndicatorData!V69="No data",1,0)</f>
        <v>0</v>
      </c>
      <c r="W82" s="15">
        <f>IF(P2_IndicatorData!W69="No data",1,0)</f>
        <v>0</v>
      </c>
      <c r="X82" s="172">
        <f t="shared" si="3"/>
        <v>0</v>
      </c>
      <c r="Y82" s="15">
        <f>IF(P2_IndicatorData!Y69="No data",1,0)</f>
        <v>1</v>
      </c>
      <c r="Z82" s="15">
        <f>IF(P2_IndicatorData!Z69="No data",1,0)</f>
        <v>0</v>
      </c>
      <c r="AA82" s="15">
        <f>IF(P2_IndicatorData!AA69="No data",1,0)</f>
        <v>0</v>
      </c>
      <c r="AB82" s="15">
        <f>IF(P2_IndicatorData!AB69="No data",1,0)</f>
        <v>0</v>
      </c>
      <c r="AC82" s="15">
        <f>IF(P2_IndicatorData!AC69="No data",1,0)</f>
        <v>0</v>
      </c>
      <c r="AD82" s="18">
        <f t="shared" si="4"/>
        <v>7</v>
      </c>
      <c r="AE82" s="173">
        <f t="shared" si="5"/>
        <v>0.30434782608695654</v>
      </c>
    </row>
    <row r="83" spans="1:31">
      <c r="A83" s="5" t="str">
        <f>P2_IndicatorData!A70</f>
        <v>India</v>
      </c>
      <c r="B83" s="2" t="s">
        <v>221</v>
      </c>
      <c r="C83" s="15">
        <f>IF(P2_IndicatorData!C70="No data",1,0)</f>
        <v>0</v>
      </c>
      <c r="D83" s="15">
        <f>IF(P2_IndicatorData!D70="No data",1,0)</f>
        <v>0</v>
      </c>
      <c r="E83" s="15">
        <f>IF(P2_IndicatorData!E70="No data",1,0)</f>
        <v>0</v>
      </c>
      <c r="F83" s="15">
        <f>IF(P2_IndicatorData!F70="No data",1,0)</f>
        <v>0</v>
      </c>
      <c r="G83" s="15">
        <f>IF(P2_IndicatorData!G70="No data",1,0)</f>
        <v>0</v>
      </c>
      <c r="H83" s="15">
        <f>IF(P2_IndicatorData!H70="No data",1,0)</f>
        <v>0</v>
      </c>
      <c r="I83" s="15">
        <f>IF(P2_IndicatorData!I70="No data",1,0)</f>
        <v>0</v>
      </c>
      <c r="J83" s="15">
        <f>IF(P2_IndicatorData!J70="No data",1,0)</f>
        <v>1</v>
      </c>
      <c r="K83" s="15">
        <f>IF(P2_IndicatorData!K70="No data",1,0)</f>
        <v>0</v>
      </c>
      <c r="L83" s="15">
        <f>IF(P2_IndicatorData!L70="No data",1,0)</f>
        <v>1</v>
      </c>
      <c r="M83" s="15">
        <f>IF(P2_IndicatorData!M70="No data",1,0)</f>
        <v>1</v>
      </c>
      <c r="N83" s="15">
        <f>IF(P2_IndicatorData!N70="No data",1,0)</f>
        <v>0</v>
      </c>
      <c r="O83" s="15">
        <f>IF(P2_IndicatorData!O70="No data",1,0)</f>
        <v>1</v>
      </c>
      <c r="P83" s="15">
        <f>IF(P2_IndicatorData!P70="No data",1,0)</f>
        <v>1</v>
      </c>
      <c r="Q83" s="15">
        <f>IF(P2_IndicatorData!Q70="No data",1,0)</f>
        <v>0</v>
      </c>
      <c r="R83" s="15">
        <f>IF(P2_IndicatorData!R70="No data",1,0)</f>
        <v>0</v>
      </c>
      <c r="S83" s="15">
        <f>IF(P2_IndicatorData!S70="No data",1,0)</f>
        <v>0</v>
      </c>
      <c r="T83" s="15">
        <f>IF(P2_IndicatorData!T70="No data",1,0)</f>
        <v>0</v>
      </c>
      <c r="U83" s="15">
        <f>IF(P2_IndicatorData!U70="No data",1,0)</f>
        <v>0</v>
      </c>
      <c r="V83" s="15">
        <f>IF(P2_IndicatorData!V70="No data",1,0)</f>
        <v>0</v>
      </c>
      <c r="W83" s="15">
        <f>IF(P2_IndicatorData!W70="No data",1,0)</f>
        <v>0</v>
      </c>
      <c r="X83" s="172">
        <f t="shared" si="3"/>
        <v>0</v>
      </c>
      <c r="Y83" s="15">
        <f>IF(P2_IndicatorData!Y70="No data",1,0)</f>
        <v>0</v>
      </c>
      <c r="Z83" s="15">
        <f>IF(P2_IndicatorData!Z70="No data",1,0)</f>
        <v>1</v>
      </c>
      <c r="AA83" s="15">
        <f>IF(P2_IndicatorData!AA70="No data",1,0)</f>
        <v>1</v>
      </c>
      <c r="AB83" s="15">
        <f>IF(P2_IndicatorData!AB70="No data",1,0)</f>
        <v>0</v>
      </c>
      <c r="AC83" s="15">
        <f>IF(P2_IndicatorData!AC70="No data",1,0)</f>
        <v>0</v>
      </c>
      <c r="AD83" s="18">
        <f t="shared" si="4"/>
        <v>7</v>
      </c>
      <c r="AE83" s="173">
        <f t="shared" si="5"/>
        <v>0.30434782608695654</v>
      </c>
    </row>
    <row r="84" spans="1:31">
      <c r="A84" s="5" t="str">
        <f>P2_IndicatorData!A71</f>
        <v>Indonesia</v>
      </c>
      <c r="B84" s="2" t="s">
        <v>223</v>
      </c>
      <c r="C84" s="15">
        <f>IF(P2_IndicatorData!C71="No data",1,0)</f>
        <v>0</v>
      </c>
      <c r="D84" s="15">
        <f>IF(P2_IndicatorData!D71="No data",1,0)</f>
        <v>0</v>
      </c>
      <c r="E84" s="15">
        <f>IF(P2_IndicatorData!E71="No data",1,0)</f>
        <v>0</v>
      </c>
      <c r="F84" s="15">
        <f>IF(P2_IndicatorData!F71="No data",1,0)</f>
        <v>0</v>
      </c>
      <c r="G84" s="15">
        <f>IF(P2_IndicatorData!G71="No data",1,0)</f>
        <v>0</v>
      </c>
      <c r="H84" s="15">
        <f>IF(P2_IndicatorData!H71="No data",1,0)</f>
        <v>0</v>
      </c>
      <c r="I84" s="15">
        <f>IF(P2_IndicatorData!I71="No data",1,0)</f>
        <v>0</v>
      </c>
      <c r="J84" s="15">
        <f>IF(P2_IndicatorData!J71="No data",1,0)</f>
        <v>0</v>
      </c>
      <c r="K84" s="15">
        <f>IF(P2_IndicatorData!K71="No data",1,0)</f>
        <v>0</v>
      </c>
      <c r="L84" s="15">
        <f>IF(P2_IndicatorData!L71="No data",1,0)</f>
        <v>0</v>
      </c>
      <c r="M84" s="15">
        <f>IF(P2_IndicatorData!M71="No data",1,0)</f>
        <v>0</v>
      </c>
      <c r="N84" s="15">
        <f>IF(P2_IndicatorData!N71="No data",1,0)</f>
        <v>0</v>
      </c>
      <c r="O84" s="15">
        <f>IF(P2_IndicatorData!O71="No data",1,0)</f>
        <v>0</v>
      </c>
      <c r="P84" s="15">
        <f>IF(P2_IndicatorData!P71="No data",1,0)</f>
        <v>0</v>
      </c>
      <c r="Q84" s="15">
        <f>IF(P2_IndicatorData!Q71="No data",1,0)</f>
        <v>0</v>
      </c>
      <c r="R84" s="15">
        <f>IF(P2_IndicatorData!R71="No data",1,0)</f>
        <v>0</v>
      </c>
      <c r="S84" s="15">
        <f>IF(P2_IndicatorData!S71="No data",1,0)</f>
        <v>0</v>
      </c>
      <c r="T84" s="15">
        <f>IF(P2_IndicatorData!T71="No data",1,0)</f>
        <v>0</v>
      </c>
      <c r="U84" s="15">
        <f>IF(P2_IndicatorData!U71="No data",1,0)</f>
        <v>0</v>
      </c>
      <c r="V84" s="15">
        <f>IF(P2_IndicatorData!V71="No data",1,0)</f>
        <v>0</v>
      </c>
      <c r="W84" s="15">
        <f>IF(P2_IndicatorData!W71="No data",1,0)</f>
        <v>0</v>
      </c>
      <c r="X84" s="172">
        <f t="shared" si="3"/>
        <v>0</v>
      </c>
      <c r="Y84" s="15">
        <f>IF(P2_IndicatorData!Y71="No data",1,0)</f>
        <v>0</v>
      </c>
      <c r="Z84" s="15">
        <f>IF(P2_IndicatorData!Z71="No data",1,0)</f>
        <v>0</v>
      </c>
      <c r="AA84" s="15">
        <f>IF(P2_IndicatorData!AA71="No data",1,0)</f>
        <v>0</v>
      </c>
      <c r="AB84" s="15">
        <f>IF(P2_IndicatorData!AB71="No data",1,0)</f>
        <v>0</v>
      </c>
      <c r="AC84" s="15">
        <f>IF(P2_IndicatorData!AC71="No data",1,0)</f>
        <v>0</v>
      </c>
      <c r="AD84" s="18">
        <f t="shared" si="4"/>
        <v>0</v>
      </c>
      <c r="AE84" s="173">
        <f t="shared" si="5"/>
        <v>0</v>
      </c>
    </row>
    <row r="85" spans="1:31">
      <c r="A85" s="5" t="str">
        <f>P2_IndicatorData!A72</f>
        <v>Iran (Islamic Republic of)</v>
      </c>
      <c r="B85" s="2" t="s">
        <v>225</v>
      </c>
      <c r="C85" s="15">
        <f>IF(P2_IndicatorData!C72="No data",1,0)</f>
        <v>0</v>
      </c>
      <c r="D85" s="15">
        <f>IF(P2_IndicatorData!D72="No data",1,0)</f>
        <v>0</v>
      </c>
      <c r="E85" s="15">
        <f>IF(P2_IndicatorData!E72="No data",1,0)</f>
        <v>0</v>
      </c>
      <c r="F85" s="15">
        <f>IF(P2_IndicatorData!F72="No data",1,0)</f>
        <v>0</v>
      </c>
      <c r="G85" s="15">
        <f>IF(P2_IndicatorData!G72="No data",1,0)</f>
        <v>1</v>
      </c>
      <c r="H85" s="15">
        <f>IF(P2_IndicatorData!H72="No data",1,0)</f>
        <v>0</v>
      </c>
      <c r="I85" s="15">
        <f>IF(P2_IndicatorData!I72="No data",1,0)</f>
        <v>0</v>
      </c>
      <c r="J85" s="15">
        <f>IF(P2_IndicatorData!J72="No data",1,0)</f>
        <v>1</v>
      </c>
      <c r="K85" s="15">
        <f>IF(P2_IndicatorData!K72="No data",1,0)</f>
        <v>0</v>
      </c>
      <c r="L85" s="15">
        <f>IF(P2_IndicatorData!L72="No data",1,0)</f>
        <v>0</v>
      </c>
      <c r="M85" s="15">
        <f>IF(P2_IndicatorData!M72="No data",1,0)</f>
        <v>0</v>
      </c>
      <c r="N85" s="15">
        <f>IF(P2_IndicatorData!N72="No data",1,0)</f>
        <v>0</v>
      </c>
      <c r="O85" s="15">
        <f>IF(P2_IndicatorData!O72="No data",1,0)</f>
        <v>0</v>
      </c>
      <c r="P85" s="15">
        <f>IF(P2_IndicatorData!P72="No data",1,0)</f>
        <v>1</v>
      </c>
      <c r="Q85" s="15">
        <f>IF(P2_IndicatorData!Q72="No data",1,0)</f>
        <v>1</v>
      </c>
      <c r="R85" s="15">
        <f>IF(P2_IndicatorData!R72="No data",1,0)</f>
        <v>0</v>
      </c>
      <c r="S85" s="15">
        <f>IF(P2_IndicatorData!S72="No data",1,0)</f>
        <v>0</v>
      </c>
      <c r="T85" s="15">
        <f>IF(P2_IndicatorData!T72="No data",1,0)</f>
        <v>0</v>
      </c>
      <c r="U85" s="15">
        <f>IF(P2_IndicatorData!U72="No data",1,0)</f>
        <v>0</v>
      </c>
      <c r="V85" s="15">
        <f>IF(P2_IndicatorData!V72="No data",1,0)</f>
        <v>0</v>
      </c>
      <c r="W85" s="15">
        <f>IF(P2_IndicatorData!W72="No data",1,0)</f>
        <v>0</v>
      </c>
      <c r="X85" s="172">
        <f t="shared" si="3"/>
        <v>0</v>
      </c>
      <c r="Y85" s="15">
        <f>IF(P2_IndicatorData!Y72="No data",1,0)</f>
        <v>1</v>
      </c>
      <c r="Z85" s="15">
        <f>IF(P2_IndicatorData!Z72="No data",1,0)</f>
        <v>1</v>
      </c>
      <c r="AA85" s="15">
        <f>IF(P2_IndicatorData!AA72="No data",1,0)</f>
        <v>0</v>
      </c>
      <c r="AB85" s="15">
        <f>IF(P2_IndicatorData!AB72="No data",1,0)</f>
        <v>0</v>
      </c>
      <c r="AC85" s="15">
        <f>IF(P2_IndicatorData!AC72="No data",1,0)</f>
        <v>0</v>
      </c>
      <c r="AD85" s="18">
        <f t="shared" si="4"/>
        <v>6</v>
      </c>
      <c r="AE85" s="173">
        <f t="shared" si="5"/>
        <v>0.2608695652173913</v>
      </c>
    </row>
    <row r="86" spans="1:31">
      <c r="A86" s="5" t="str">
        <f>P2_IndicatorData!A73</f>
        <v>Iraq</v>
      </c>
      <c r="B86" s="2" t="s">
        <v>227</v>
      </c>
      <c r="C86" s="15">
        <f>IF(P2_IndicatorData!C73="No data",1,0)</f>
        <v>0</v>
      </c>
      <c r="D86" s="15">
        <f>IF(P2_IndicatorData!D73="No data",1,0)</f>
        <v>0</v>
      </c>
      <c r="E86" s="15">
        <f>IF(P2_IndicatorData!E73="No data",1,0)</f>
        <v>0</v>
      </c>
      <c r="F86" s="15">
        <f>IF(P2_IndicatorData!F73="No data",1,0)</f>
        <v>0</v>
      </c>
      <c r="G86" s="15">
        <f>IF(P2_IndicatorData!G73="No data",1,0)</f>
        <v>0</v>
      </c>
      <c r="H86" s="15">
        <f>IF(P2_IndicatorData!H73="No data",1,0)</f>
        <v>0</v>
      </c>
      <c r="I86" s="15">
        <f>IF(P2_IndicatorData!I73="No data",1,0)</f>
        <v>0</v>
      </c>
      <c r="J86" s="15">
        <f>IF(P2_IndicatorData!J73="No data",1,0)</f>
        <v>1</v>
      </c>
      <c r="K86" s="15">
        <f>IF(P2_IndicatorData!K73="No data",1,0)</f>
        <v>0</v>
      </c>
      <c r="L86" s="15">
        <f>IF(P2_IndicatorData!L73="No data",1,0)</f>
        <v>1</v>
      </c>
      <c r="M86" s="15">
        <f>IF(P2_IndicatorData!M73="No data",1,0)</f>
        <v>1</v>
      </c>
      <c r="N86" s="15">
        <f>IF(P2_IndicatorData!N73="No data",1,0)</f>
        <v>0</v>
      </c>
      <c r="O86" s="15">
        <f>IF(P2_IndicatorData!O73="No data",1,0)</f>
        <v>1</v>
      </c>
      <c r="P86" s="15">
        <f>IF(P2_IndicatorData!P73="No data",1,0)</f>
        <v>1</v>
      </c>
      <c r="Q86" s="15">
        <f>IF(P2_IndicatorData!Q73="No data",1,0)</f>
        <v>0</v>
      </c>
      <c r="R86" s="15">
        <f>IF(P2_IndicatorData!R73="No data",1,0)</f>
        <v>0</v>
      </c>
      <c r="S86" s="15">
        <f>IF(P2_IndicatorData!S73="No data",1,0)</f>
        <v>0</v>
      </c>
      <c r="T86" s="15">
        <f>IF(P2_IndicatorData!T73="No data",1,0)</f>
        <v>0</v>
      </c>
      <c r="U86" s="15">
        <f>IF(P2_IndicatorData!U73="No data",1,0)</f>
        <v>0</v>
      </c>
      <c r="V86" s="15">
        <f>IF(P2_IndicatorData!V73="No data",1,0)</f>
        <v>0</v>
      </c>
      <c r="W86" s="15">
        <f>IF(P2_IndicatorData!W73="No data",1,0)</f>
        <v>0</v>
      </c>
      <c r="X86" s="172">
        <f t="shared" si="3"/>
        <v>0</v>
      </c>
      <c r="Y86" s="15">
        <f>IF(P2_IndicatorData!Y73="No data",1,0)</f>
        <v>0</v>
      </c>
      <c r="Z86" s="15">
        <f>IF(P2_IndicatorData!Z73="No data",1,0)</f>
        <v>1</v>
      </c>
      <c r="AA86" s="15">
        <f>IF(P2_IndicatorData!AA73="No data",1,0)</f>
        <v>1</v>
      </c>
      <c r="AB86" s="15">
        <f>IF(P2_IndicatorData!AB73="No data",1,0)</f>
        <v>0</v>
      </c>
      <c r="AC86" s="15">
        <f>IF(P2_IndicatorData!AC73="No data",1,0)</f>
        <v>0</v>
      </c>
      <c r="AD86" s="18">
        <f t="shared" si="4"/>
        <v>7</v>
      </c>
      <c r="AE86" s="173">
        <f t="shared" si="5"/>
        <v>0.30434782608695654</v>
      </c>
    </row>
    <row r="87" spans="1:31">
      <c r="A87" s="5" t="str">
        <f>P2_IndicatorData!A74</f>
        <v>Ireland</v>
      </c>
      <c r="B87" s="2" t="s">
        <v>229</v>
      </c>
      <c r="C87" s="15">
        <f>IF(P2_IndicatorData!C74="No data",1,0)</f>
        <v>0</v>
      </c>
      <c r="D87" s="15">
        <f>IF(P2_IndicatorData!D74="No data",1,0)</f>
        <v>0</v>
      </c>
      <c r="E87" s="15">
        <f>IF(P2_IndicatorData!E74="No data",1,0)</f>
        <v>0</v>
      </c>
      <c r="F87" s="15">
        <f>IF(P2_IndicatorData!F74="No data",1,0)</f>
        <v>1</v>
      </c>
      <c r="G87" s="15">
        <f>IF(P2_IndicatorData!G74="No data",1,0)</f>
        <v>0</v>
      </c>
      <c r="H87" s="15">
        <f>IF(P2_IndicatorData!H74="No data",1,0)</f>
        <v>0</v>
      </c>
      <c r="I87" s="15">
        <f>IF(P2_IndicatorData!I74="No data",1,0)</f>
        <v>1</v>
      </c>
      <c r="J87" s="15">
        <f>IF(P2_IndicatorData!J74="No data",1,0)</f>
        <v>0</v>
      </c>
      <c r="K87" s="15">
        <f>IF(P2_IndicatorData!K74="No data",1,0)</f>
        <v>0</v>
      </c>
      <c r="L87" s="15">
        <f>IF(P2_IndicatorData!L74="No data",1,0)</f>
        <v>0</v>
      </c>
      <c r="M87" s="15">
        <f>IF(P2_IndicatorData!M74="No data",1,0)</f>
        <v>0</v>
      </c>
      <c r="N87" s="15">
        <f>IF(P2_IndicatorData!N74="No data",1,0)</f>
        <v>1</v>
      </c>
      <c r="O87" s="15">
        <f>IF(P2_IndicatorData!O74="No data",1,0)</f>
        <v>0</v>
      </c>
      <c r="P87" s="15">
        <f>IF(P2_IndicatorData!P74="No data",1,0)</f>
        <v>0</v>
      </c>
      <c r="Q87" s="15">
        <f>IF(P2_IndicatorData!Q74="No data",1,0)</f>
        <v>1</v>
      </c>
      <c r="R87" s="15">
        <f>IF(P2_IndicatorData!R74="No data",1,0)</f>
        <v>0</v>
      </c>
      <c r="S87" s="15">
        <f>IF(P2_IndicatorData!S74="No data",1,0)</f>
        <v>0</v>
      </c>
      <c r="T87" s="15">
        <f>IF(P2_IndicatorData!T74="No data",1,0)</f>
        <v>0</v>
      </c>
      <c r="U87" s="15">
        <f>IF(P2_IndicatorData!U74="No data",1,0)</f>
        <v>0</v>
      </c>
      <c r="V87" s="15">
        <f>IF(P2_IndicatorData!V74="No data",1,0)</f>
        <v>0</v>
      </c>
      <c r="W87" s="15">
        <f>IF(P2_IndicatorData!W74="No data",1,0)</f>
        <v>0</v>
      </c>
      <c r="X87" s="172">
        <f t="shared" si="3"/>
        <v>0</v>
      </c>
      <c r="Y87" s="15">
        <f>IF(P2_IndicatorData!Y74="No data",1,0)</f>
        <v>1</v>
      </c>
      <c r="Z87" s="15">
        <f>IF(P2_IndicatorData!Z74="No data",1,0)</f>
        <v>0</v>
      </c>
      <c r="AA87" s="15">
        <f>IF(P2_IndicatorData!AA74="No data",1,0)</f>
        <v>0</v>
      </c>
      <c r="AB87" s="15">
        <f>IF(P2_IndicatorData!AB74="No data",1,0)</f>
        <v>0</v>
      </c>
      <c r="AC87" s="15">
        <f>IF(P2_IndicatorData!AC74="No data",1,0)</f>
        <v>0</v>
      </c>
      <c r="AD87" s="18">
        <f t="shared" si="4"/>
        <v>5</v>
      </c>
      <c r="AE87" s="173">
        <f t="shared" si="5"/>
        <v>0.21739130434782608</v>
      </c>
    </row>
    <row r="88" spans="1:31">
      <c r="A88" s="5" t="str">
        <f>P2_IndicatorData!A75</f>
        <v>Israel</v>
      </c>
      <c r="B88" s="2" t="s">
        <v>231</v>
      </c>
      <c r="C88" s="15">
        <f>IF(P2_IndicatorData!C75="No data",1,0)</f>
        <v>0</v>
      </c>
      <c r="D88" s="15">
        <f>IF(P2_IndicatorData!D75="No data",1,0)</f>
        <v>0</v>
      </c>
      <c r="E88" s="15">
        <f>IF(P2_IndicatorData!E75="No data",1,0)</f>
        <v>0</v>
      </c>
      <c r="F88" s="15">
        <f>IF(P2_IndicatorData!F75="No data",1,0)</f>
        <v>0</v>
      </c>
      <c r="G88" s="15">
        <f>IF(P2_IndicatorData!G75="No data",1,0)</f>
        <v>0</v>
      </c>
      <c r="H88" s="15">
        <f>IF(P2_IndicatorData!H75="No data",1,0)</f>
        <v>0</v>
      </c>
      <c r="I88" s="15">
        <f>IF(P2_IndicatorData!I75="No data",1,0)</f>
        <v>1</v>
      </c>
      <c r="J88" s="15">
        <f>IF(P2_IndicatorData!J75="No data",1,0)</f>
        <v>0</v>
      </c>
      <c r="K88" s="15">
        <f>IF(P2_IndicatorData!K75="No data",1,0)</f>
        <v>0</v>
      </c>
      <c r="L88" s="15">
        <f>IF(P2_IndicatorData!L75="No data",1,0)</f>
        <v>0</v>
      </c>
      <c r="M88" s="15">
        <f>IF(P2_IndicatorData!M75="No data",1,0)</f>
        <v>1</v>
      </c>
      <c r="N88" s="15">
        <f>IF(P2_IndicatorData!N75="No data",1,0)</f>
        <v>1</v>
      </c>
      <c r="O88" s="15">
        <f>IF(P2_IndicatorData!O75="No data",1,0)</f>
        <v>0</v>
      </c>
      <c r="P88" s="15">
        <f>IF(P2_IndicatorData!P75="No data",1,0)</f>
        <v>1</v>
      </c>
      <c r="Q88" s="15">
        <f>IF(P2_IndicatorData!Q75="No data",1,0)</f>
        <v>1</v>
      </c>
      <c r="R88" s="15">
        <f>IF(P2_IndicatorData!R75="No data",1,0)</f>
        <v>0</v>
      </c>
      <c r="S88" s="15">
        <f>IF(P2_IndicatorData!S75="No data",1,0)</f>
        <v>0</v>
      </c>
      <c r="T88" s="15">
        <f>IF(P2_IndicatorData!T75="No data",1,0)</f>
        <v>0</v>
      </c>
      <c r="U88" s="15">
        <f>IF(P2_IndicatorData!U75="No data",1,0)</f>
        <v>0</v>
      </c>
      <c r="V88" s="15">
        <f>IF(P2_IndicatorData!V75="No data",1,0)</f>
        <v>0</v>
      </c>
      <c r="W88" s="15">
        <f>IF(P2_IndicatorData!W75="No data",1,0)</f>
        <v>0</v>
      </c>
      <c r="X88" s="172">
        <f t="shared" si="3"/>
        <v>0</v>
      </c>
      <c r="Y88" s="15">
        <f>IF(P2_IndicatorData!Y75="No data",1,0)</f>
        <v>1</v>
      </c>
      <c r="Z88" s="15">
        <f>IF(P2_IndicatorData!Z75="No data",1,0)</f>
        <v>1</v>
      </c>
      <c r="AA88" s="15">
        <f>IF(P2_IndicatorData!AA75="No data",1,0)</f>
        <v>0</v>
      </c>
      <c r="AB88" s="15">
        <f>IF(P2_IndicatorData!AB75="No data",1,0)</f>
        <v>0</v>
      </c>
      <c r="AC88" s="15">
        <f>IF(P2_IndicatorData!AC75="No data",1,0)</f>
        <v>0</v>
      </c>
      <c r="AD88" s="18">
        <f t="shared" si="4"/>
        <v>7</v>
      </c>
      <c r="AE88" s="173">
        <f t="shared" si="5"/>
        <v>0.30434782608695654</v>
      </c>
    </row>
    <row r="89" spans="1:31">
      <c r="A89" s="5" t="str">
        <f>P2_IndicatorData!A76</f>
        <v>Italy</v>
      </c>
      <c r="B89" s="2" t="s">
        <v>233</v>
      </c>
      <c r="C89" s="15">
        <f>IF(P2_IndicatorData!C76="No data",1,0)</f>
        <v>0</v>
      </c>
      <c r="D89" s="15">
        <f>IF(P2_IndicatorData!D76="No data",1,0)</f>
        <v>0</v>
      </c>
      <c r="E89" s="15">
        <f>IF(P2_IndicatorData!E76="No data",1,0)</f>
        <v>0</v>
      </c>
      <c r="F89" s="15">
        <f>IF(P2_IndicatorData!F76="No data",1,0)</f>
        <v>0</v>
      </c>
      <c r="G89" s="15">
        <f>IF(P2_IndicatorData!G76="No data",1,0)</f>
        <v>0</v>
      </c>
      <c r="H89" s="15">
        <f>IF(P2_IndicatorData!H76="No data",1,0)</f>
        <v>0</v>
      </c>
      <c r="I89" s="15">
        <f>IF(P2_IndicatorData!I76="No data",1,0)</f>
        <v>1</v>
      </c>
      <c r="J89" s="15">
        <f>IF(P2_IndicatorData!J76="No data",1,0)</f>
        <v>0</v>
      </c>
      <c r="K89" s="15">
        <f>IF(P2_IndicatorData!K76="No data",1,0)</f>
        <v>0</v>
      </c>
      <c r="L89" s="15">
        <f>IF(P2_IndicatorData!L76="No data",1,0)</f>
        <v>0</v>
      </c>
      <c r="M89" s="15">
        <f>IF(P2_IndicatorData!M76="No data",1,0)</f>
        <v>0</v>
      </c>
      <c r="N89" s="15">
        <f>IF(P2_IndicatorData!N76="No data",1,0)</f>
        <v>0</v>
      </c>
      <c r="O89" s="15">
        <f>IF(P2_IndicatorData!O76="No data",1,0)</f>
        <v>0</v>
      </c>
      <c r="P89" s="15">
        <f>IF(P2_IndicatorData!P76="No data",1,0)</f>
        <v>1</v>
      </c>
      <c r="Q89" s="15">
        <f>IF(P2_IndicatorData!Q76="No data",1,0)</f>
        <v>1</v>
      </c>
      <c r="R89" s="15">
        <f>IF(P2_IndicatorData!R76="No data",1,0)</f>
        <v>0</v>
      </c>
      <c r="S89" s="15">
        <f>IF(P2_IndicatorData!S76="No data",1,0)</f>
        <v>0</v>
      </c>
      <c r="T89" s="15">
        <f>IF(P2_IndicatorData!T76="No data",1,0)</f>
        <v>0</v>
      </c>
      <c r="U89" s="15">
        <f>IF(P2_IndicatorData!U76="No data",1,0)</f>
        <v>0</v>
      </c>
      <c r="V89" s="15">
        <f>IF(P2_IndicatorData!V76="No data",1,0)</f>
        <v>0</v>
      </c>
      <c r="W89" s="15">
        <f>IF(P2_IndicatorData!W76="No data",1,0)</f>
        <v>0</v>
      </c>
      <c r="X89" s="172">
        <f t="shared" si="3"/>
        <v>0</v>
      </c>
      <c r="Y89" s="15">
        <f>IF(P2_IndicatorData!Y76="No data",1,0)</f>
        <v>1</v>
      </c>
      <c r="Z89" s="15">
        <f>IF(P2_IndicatorData!Z76="No data",1,0)</f>
        <v>0</v>
      </c>
      <c r="AA89" s="15">
        <f>IF(P2_IndicatorData!AA76="No data",1,0)</f>
        <v>0</v>
      </c>
      <c r="AB89" s="15">
        <f>IF(P2_IndicatorData!AB76="No data",1,0)</f>
        <v>0</v>
      </c>
      <c r="AC89" s="15">
        <f>IF(P2_IndicatorData!AC76="No data",1,0)</f>
        <v>0</v>
      </c>
      <c r="AD89" s="18">
        <f t="shared" si="4"/>
        <v>4</v>
      </c>
      <c r="AE89" s="173">
        <f t="shared" si="5"/>
        <v>0.17391304347826086</v>
      </c>
    </row>
    <row r="90" spans="1:31">
      <c r="A90" s="5" t="e">
        <f>P2_IndicatorData!#REF!</f>
        <v>#REF!</v>
      </c>
      <c r="B90" s="2" t="s">
        <v>1047</v>
      </c>
      <c r="C90" s="15" t="e">
        <f>IF(P2_IndicatorData!#REF!="No data",1,0)</f>
        <v>#REF!</v>
      </c>
      <c r="D90" s="15" t="e">
        <f>IF(P2_IndicatorData!#REF!="No data",1,0)</f>
        <v>#REF!</v>
      </c>
      <c r="E90" s="15" t="e">
        <f>IF(P2_IndicatorData!#REF!="No data",1,0)</f>
        <v>#REF!</v>
      </c>
      <c r="F90" s="15" t="e">
        <f>IF(P2_IndicatorData!#REF!="No data",1,0)</f>
        <v>#REF!</v>
      </c>
      <c r="G90" s="15" t="e">
        <f>IF(P2_IndicatorData!#REF!="No data",1,0)</f>
        <v>#REF!</v>
      </c>
      <c r="H90" s="15" t="e">
        <f>IF(P2_IndicatorData!#REF!="No data",1,0)</f>
        <v>#REF!</v>
      </c>
      <c r="I90" s="15" t="e">
        <f>IF(P2_IndicatorData!#REF!="No data",1,0)</f>
        <v>#REF!</v>
      </c>
      <c r="J90" s="15" t="e">
        <f>IF(P2_IndicatorData!#REF!="No data",1,0)</f>
        <v>#REF!</v>
      </c>
      <c r="K90" s="15" t="e">
        <f>IF(P2_IndicatorData!#REF!="No data",1,0)</f>
        <v>#REF!</v>
      </c>
      <c r="L90" s="15" t="e">
        <f>IF(P2_IndicatorData!#REF!="No data",1,0)</f>
        <v>#REF!</v>
      </c>
      <c r="M90" s="15" t="e">
        <f>IF(P2_IndicatorData!#REF!="No data",1,0)</f>
        <v>#REF!</v>
      </c>
      <c r="N90" s="15" t="e">
        <f>IF(P2_IndicatorData!#REF!="No data",1,0)</f>
        <v>#REF!</v>
      </c>
      <c r="O90" s="15" t="e">
        <f>IF(P2_IndicatorData!#REF!="No data",1,0)</f>
        <v>#REF!</v>
      </c>
      <c r="P90" s="15" t="e">
        <f>IF(P2_IndicatorData!#REF!="No data",1,0)</f>
        <v>#REF!</v>
      </c>
      <c r="Q90" s="15" t="e">
        <f>IF(P2_IndicatorData!#REF!="No data",1,0)</f>
        <v>#REF!</v>
      </c>
      <c r="R90" s="15" t="e">
        <f>IF(P2_IndicatorData!#REF!="No data",1,0)</f>
        <v>#REF!</v>
      </c>
      <c r="S90" s="15" t="e">
        <f>IF(P2_IndicatorData!#REF!="No data",1,0)</f>
        <v>#REF!</v>
      </c>
      <c r="T90" s="15" t="e">
        <f>IF(P2_IndicatorData!#REF!="No data",1,0)</f>
        <v>#REF!</v>
      </c>
      <c r="U90" s="15" t="e">
        <f>IF(P2_IndicatorData!#REF!="No data",1,0)</f>
        <v>#REF!</v>
      </c>
      <c r="V90" s="15" t="e">
        <f>IF(P2_IndicatorData!#REF!="No data",1,0)</f>
        <v>#REF!</v>
      </c>
      <c r="W90" s="15" t="e">
        <f>IF(P2_IndicatorData!#REF!="No data",1,0)</f>
        <v>#REF!</v>
      </c>
      <c r="X90" s="172">
        <f t="shared" si="3"/>
        <v>0</v>
      </c>
      <c r="Y90" s="15" t="e">
        <f>IF(P2_IndicatorData!#REF!="No data",1,0)</f>
        <v>#REF!</v>
      </c>
      <c r="Z90" s="15" t="e">
        <f>IF(P2_IndicatorData!#REF!="No data",1,0)</f>
        <v>#REF!</v>
      </c>
      <c r="AA90" s="15" t="e">
        <f>IF(P2_IndicatorData!#REF!="No data",1,0)</f>
        <v>#REF!</v>
      </c>
      <c r="AB90" s="15" t="e">
        <f>IF(P2_IndicatorData!#REF!="No data",1,0)</f>
        <v>#REF!</v>
      </c>
      <c r="AC90" s="15" t="e">
        <f>IF(P2_IndicatorData!#REF!="No data",1,0)</f>
        <v>#REF!</v>
      </c>
      <c r="AD90" s="18" t="e">
        <f t="shared" si="4"/>
        <v>#REF!</v>
      </c>
      <c r="AE90" s="173" t="e">
        <f t="shared" si="5"/>
        <v>#REF!</v>
      </c>
    </row>
    <row r="91" spans="1:31">
      <c r="A91" s="5" t="str">
        <f>P2_IndicatorData!A77</f>
        <v>Japan</v>
      </c>
      <c r="B91" s="2" t="s">
        <v>235</v>
      </c>
      <c r="C91" s="15">
        <f>IF(P2_IndicatorData!C77="No data",1,0)</f>
        <v>0</v>
      </c>
      <c r="D91" s="15">
        <f>IF(P2_IndicatorData!D77="No data",1,0)</f>
        <v>0</v>
      </c>
      <c r="E91" s="15">
        <f>IF(P2_IndicatorData!E77="No data",1,0)</f>
        <v>0</v>
      </c>
      <c r="F91" s="15">
        <f>IF(P2_IndicatorData!F77="No data",1,0)</f>
        <v>0</v>
      </c>
      <c r="G91" s="15">
        <f>IF(P2_IndicatorData!G77="No data",1,0)</f>
        <v>0</v>
      </c>
      <c r="H91" s="15">
        <f>IF(P2_IndicatorData!H77="No data",1,0)</f>
        <v>0</v>
      </c>
      <c r="I91" s="15">
        <f>IF(P2_IndicatorData!I77="No data",1,0)</f>
        <v>0</v>
      </c>
      <c r="J91" s="15">
        <f>IF(P2_IndicatorData!J77="No data",1,0)</f>
        <v>0</v>
      </c>
      <c r="K91" s="15">
        <f>IF(P2_IndicatorData!K77="No data",1,0)</f>
        <v>0</v>
      </c>
      <c r="L91" s="15">
        <f>IF(P2_IndicatorData!L77="No data",1,0)</f>
        <v>1</v>
      </c>
      <c r="M91" s="15">
        <f>IF(P2_IndicatorData!M77="No data",1,0)</f>
        <v>1</v>
      </c>
      <c r="N91" s="15">
        <f>IF(P2_IndicatorData!N77="No data",1,0)</f>
        <v>1</v>
      </c>
      <c r="O91" s="15">
        <f>IF(P2_IndicatorData!O77="No data",1,0)</f>
        <v>0</v>
      </c>
      <c r="P91" s="15">
        <f>IF(P2_IndicatorData!P77="No data",1,0)</f>
        <v>0</v>
      </c>
      <c r="Q91" s="15">
        <f>IF(P2_IndicatorData!Q77="No data",1,0)</f>
        <v>1</v>
      </c>
      <c r="R91" s="15">
        <f>IF(P2_IndicatorData!R77="No data",1,0)</f>
        <v>0</v>
      </c>
      <c r="S91" s="15">
        <f>IF(P2_IndicatorData!S77="No data",1,0)</f>
        <v>0</v>
      </c>
      <c r="T91" s="15">
        <f>IF(P2_IndicatorData!T77="No data",1,0)</f>
        <v>0</v>
      </c>
      <c r="U91" s="15">
        <f>IF(P2_IndicatorData!U77="No data",1,0)</f>
        <v>0</v>
      </c>
      <c r="V91" s="15">
        <f>IF(P2_IndicatorData!V77="No data",1,0)</f>
        <v>0</v>
      </c>
      <c r="W91" s="15">
        <f>IF(P2_IndicatorData!W77="No data",1,0)</f>
        <v>0</v>
      </c>
      <c r="X91" s="172">
        <f t="shared" si="3"/>
        <v>0</v>
      </c>
      <c r="Y91" s="15">
        <f>IF(P2_IndicatorData!Y77="No data",1,0)</f>
        <v>1</v>
      </c>
      <c r="Z91" s="15">
        <f>IF(P2_IndicatorData!Z77="No data",1,0)</f>
        <v>1</v>
      </c>
      <c r="AA91" s="15">
        <f>IF(P2_IndicatorData!AA77="No data",1,0)</f>
        <v>1</v>
      </c>
      <c r="AB91" s="15">
        <f>IF(P2_IndicatorData!AB77="No data",1,0)</f>
        <v>0</v>
      </c>
      <c r="AC91" s="15">
        <f>IF(P2_IndicatorData!AC77="No data",1,0)</f>
        <v>0</v>
      </c>
      <c r="AD91" s="18">
        <f t="shared" si="4"/>
        <v>7</v>
      </c>
      <c r="AE91" s="173">
        <f t="shared" si="5"/>
        <v>0.30434782608695654</v>
      </c>
    </row>
    <row r="92" spans="1:31">
      <c r="A92" s="5" t="str">
        <f>P2_IndicatorData!A78</f>
        <v>Jordan</v>
      </c>
      <c r="B92" s="2" t="s">
        <v>237</v>
      </c>
      <c r="C92" s="15">
        <f>IF(P2_IndicatorData!C78="No data",1,0)</f>
        <v>0</v>
      </c>
      <c r="D92" s="15">
        <f>IF(P2_IndicatorData!D78="No data",1,0)</f>
        <v>0</v>
      </c>
      <c r="E92" s="15">
        <f>IF(P2_IndicatorData!E78="No data",1,0)</f>
        <v>0</v>
      </c>
      <c r="F92" s="15">
        <f>IF(P2_IndicatorData!F78="No data",1,0)</f>
        <v>0</v>
      </c>
      <c r="G92" s="15">
        <f>IF(P2_IndicatorData!G78="No data",1,0)</f>
        <v>1</v>
      </c>
      <c r="H92" s="15">
        <f>IF(P2_IndicatorData!H78="No data",1,0)</f>
        <v>0</v>
      </c>
      <c r="I92" s="15">
        <f>IF(P2_IndicatorData!I78="No data",1,0)</f>
        <v>0</v>
      </c>
      <c r="J92" s="15">
        <f>IF(P2_IndicatorData!J78="No data",1,0)</f>
        <v>0</v>
      </c>
      <c r="K92" s="15">
        <f>IF(P2_IndicatorData!K78="No data",1,0)</f>
        <v>0</v>
      </c>
      <c r="L92" s="15">
        <f>IF(P2_IndicatorData!L78="No data",1,0)</f>
        <v>0</v>
      </c>
      <c r="M92" s="15">
        <f>IF(P2_IndicatorData!M78="No data",1,0)</f>
        <v>0</v>
      </c>
      <c r="N92" s="15">
        <f>IF(P2_IndicatorData!N78="No data",1,0)</f>
        <v>0</v>
      </c>
      <c r="O92" s="15">
        <f>IF(P2_IndicatorData!O78="No data",1,0)</f>
        <v>0</v>
      </c>
      <c r="P92" s="15">
        <f>IF(P2_IndicatorData!P78="No data",1,0)</f>
        <v>0</v>
      </c>
      <c r="Q92" s="15">
        <f>IF(P2_IndicatorData!Q78="No data",1,0)</f>
        <v>0</v>
      </c>
      <c r="R92" s="15">
        <f>IF(P2_IndicatorData!R78="No data",1,0)</f>
        <v>0</v>
      </c>
      <c r="S92" s="15">
        <f>IF(P2_IndicatorData!S78="No data",1,0)</f>
        <v>0</v>
      </c>
      <c r="T92" s="15">
        <f>IF(P2_IndicatorData!T78="No data",1,0)</f>
        <v>0</v>
      </c>
      <c r="U92" s="15">
        <f>IF(P2_IndicatorData!U78="No data",1,0)</f>
        <v>0</v>
      </c>
      <c r="V92" s="15">
        <f>IF(P2_IndicatorData!V78="No data",1,0)</f>
        <v>0</v>
      </c>
      <c r="W92" s="15">
        <f>IF(P2_IndicatorData!W78="No data",1,0)</f>
        <v>0</v>
      </c>
      <c r="X92" s="172">
        <f t="shared" si="3"/>
        <v>0</v>
      </c>
      <c r="Y92" s="15">
        <f>IF(P2_IndicatorData!Y78="No data",1,0)</f>
        <v>1</v>
      </c>
      <c r="Z92" s="15">
        <f>IF(P2_IndicatorData!Z78="No data",1,0)</f>
        <v>0</v>
      </c>
      <c r="AA92" s="15">
        <f>IF(P2_IndicatorData!AA78="No data",1,0)</f>
        <v>1</v>
      </c>
      <c r="AB92" s="15">
        <f>IF(P2_IndicatorData!AB78="No data",1,0)</f>
        <v>0</v>
      </c>
      <c r="AC92" s="15">
        <f>IF(P2_IndicatorData!AC78="No data",1,0)</f>
        <v>0</v>
      </c>
      <c r="AD92" s="18">
        <f t="shared" si="4"/>
        <v>3</v>
      </c>
      <c r="AE92" s="173">
        <f t="shared" si="5"/>
        <v>0.13043478260869565</v>
      </c>
    </row>
    <row r="93" spans="1:31">
      <c r="A93" s="5" t="str">
        <f>P2_IndicatorData!A79</f>
        <v>Kazakhstan</v>
      </c>
      <c r="B93" s="2" t="s">
        <v>240</v>
      </c>
      <c r="C93" s="15">
        <f>IF(P2_IndicatorData!C79="No data",1,0)</f>
        <v>0</v>
      </c>
      <c r="D93" s="15">
        <f>IF(P2_IndicatorData!D79="No data",1,0)</f>
        <v>0</v>
      </c>
      <c r="E93" s="15">
        <f>IF(P2_IndicatorData!E79="No data",1,0)</f>
        <v>0</v>
      </c>
      <c r="F93" s="15">
        <f>IF(P2_IndicatorData!F79="No data",1,0)</f>
        <v>0</v>
      </c>
      <c r="G93" s="15">
        <f>IF(P2_IndicatorData!G79="No data",1,0)</f>
        <v>0</v>
      </c>
      <c r="H93" s="15">
        <f>IF(P2_IndicatorData!H79="No data",1,0)</f>
        <v>0</v>
      </c>
      <c r="I93" s="15">
        <f>IF(P2_IndicatorData!I79="No data",1,0)</f>
        <v>0</v>
      </c>
      <c r="J93" s="15">
        <f>IF(P2_IndicatorData!J79="No data",1,0)</f>
        <v>0</v>
      </c>
      <c r="K93" s="15">
        <f>IF(P2_IndicatorData!K79="No data",1,0)</f>
        <v>0</v>
      </c>
      <c r="L93" s="15">
        <f>IF(P2_IndicatorData!L79="No data",1,0)</f>
        <v>0</v>
      </c>
      <c r="M93" s="15">
        <f>IF(P2_IndicatorData!M79="No data",1,0)</f>
        <v>1</v>
      </c>
      <c r="N93" s="15">
        <f>IF(P2_IndicatorData!N79="No data",1,0)</f>
        <v>0</v>
      </c>
      <c r="O93" s="15">
        <f>IF(P2_IndicatorData!O79="No data",1,0)</f>
        <v>0</v>
      </c>
      <c r="P93" s="15">
        <f>IF(P2_IndicatorData!P79="No data",1,0)</f>
        <v>0</v>
      </c>
      <c r="Q93" s="15">
        <f>IF(P2_IndicatorData!Q79="No data",1,0)</f>
        <v>0</v>
      </c>
      <c r="R93" s="15">
        <f>IF(P2_IndicatorData!R79="No data",1,0)</f>
        <v>0</v>
      </c>
      <c r="S93" s="15">
        <f>IF(P2_IndicatorData!S79="No data",1,0)</f>
        <v>0</v>
      </c>
      <c r="T93" s="15">
        <f>IF(P2_IndicatorData!T79="No data",1,0)</f>
        <v>0</v>
      </c>
      <c r="U93" s="15">
        <f>IF(P2_IndicatorData!U79="No data",1,0)</f>
        <v>0</v>
      </c>
      <c r="V93" s="15">
        <f>IF(P2_IndicatorData!V79="No data",1,0)</f>
        <v>0</v>
      </c>
      <c r="W93" s="15">
        <f>IF(P2_IndicatorData!W79="No data",1,0)</f>
        <v>0</v>
      </c>
      <c r="X93" s="172">
        <f t="shared" si="3"/>
        <v>0</v>
      </c>
      <c r="Y93" s="15">
        <f>IF(P2_IndicatorData!Y79="No data",1,0)</f>
        <v>0</v>
      </c>
      <c r="Z93" s="15">
        <f>IF(P2_IndicatorData!Z79="No data",1,0)</f>
        <v>0</v>
      </c>
      <c r="AA93" s="15">
        <f>IF(P2_IndicatorData!AA79="No data",1,0)</f>
        <v>0</v>
      </c>
      <c r="AB93" s="15">
        <f>IF(P2_IndicatorData!AB79="No data",1,0)</f>
        <v>0</v>
      </c>
      <c r="AC93" s="15">
        <f>IF(P2_IndicatorData!AC79="No data",1,0)</f>
        <v>0</v>
      </c>
      <c r="AD93" s="18">
        <f t="shared" si="4"/>
        <v>1</v>
      </c>
      <c r="AE93" s="173">
        <f t="shared" si="5"/>
        <v>4.3478260869565216E-2</v>
      </c>
    </row>
    <row r="94" spans="1:31">
      <c r="A94" s="5" t="str">
        <f>P2_IndicatorData!A80</f>
        <v>Kenya</v>
      </c>
      <c r="B94" s="2" t="s">
        <v>242</v>
      </c>
      <c r="C94" s="15">
        <f>IF(P2_IndicatorData!C80="No data",1,0)</f>
        <v>0</v>
      </c>
      <c r="D94" s="15">
        <f>IF(P2_IndicatorData!D80="No data",1,0)</f>
        <v>0</v>
      </c>
      <c r="E94" s="15">
        <f>IF(P2_IndicatorData!E80="No data",1,0)</f>
        <v>0</v>
      </c>
      <c r="F94" s="15">
        <f>IF(P2_IndicatorData!F80="No data",1,0)</f>
        <v>0</v>
      </c>
      <c r="G94" s="15">
        <f>IF(P2_IndicatorData!G80="No data",1,0)</f>
        <v>0</v>
      </c>
      <c r="H94" s="15">
        <f>IF(P2_IndicatorData!H80="No data",1,0)</f>
        <v>0</v>
      </c>
      <c r="I94" s="15">
        <f>IF(P2_IndicatorData!I80="No data",1,0)</f>
        <v>0</v>
      </c>
      <c r="J94" s="15">
        <f>IF(P2_IndicatorData!J80="No data",1,0)</f>
        <v>0</v>
      </c>
      <c r="K94" s="15">
        <f>IF(P2_IndicatorData!K80="No data",1,0)</f>
        <v>0</v>
      </c>
      <c r="L94" s="15">
        <f>IF(P2_IndicatorData!L80="No data",1,0)</f>
        <v>1</v>
      </c>
      <c r="M94" s="15">
        <f>IF(P2_IndicatorData!M80="No data",1,0)</f>
        <v>1</v>
      </c>
      <c r="N94" s="15">
        <f>IF(P2_IndicatorData!N80="No data",1,0)</f>
        <v>0</v>
      </c>
      <c r="O94" s="15">
        <f>IF(P2_IndicatorData!O80="No data",1,0)</f>
        <v>0</v>
      </c>
      <c r="P94" s="15">
        <f>IF(P2_IndicatorData!P80="No data",1,0)</f>
        <v>0</v>
      </c>
      <c r="Q94" s="15">
        <f>IF(P2_IndicatorData!Q80="No data",1,0)</f>
        <v>0</v>
      </c>
      <c r="R94" s="15">
        <f>IF(P2_IndicatorData!R80="No data",1,0)</f>
        <v>0</v>
      </c>
      <c r="S94" s="15">
        <f>IF(P2_IndicatorData!S80="No data",1,0)</f>
        <v>0</v>
      </c>
      <c r="T94" s="15">
        <f>IF(P2_IndicatorData!T80="No data",1,0)</f>
        <v>0</v>
      </c>
      <c r="U94" s="15">
        <f>IF(P2_IndicatorData!U80="No data",1,0)</f>
        <v>0</v>
      </c>
      <c r="V94" s="15">
        <f>IF(P2_IndicatorData!V80="No data",1,0)</f>
        <v>0</v>
      </c>
      <c r="W94" s="15">
        <f>IF(P2_IndicatorData!W80="No data",1,0)</f>
        <v>0</v>
      </c>
      <c r="X94" s="172">
        <f t="shared" si="3"/>
        <v>0</v>
      </c>
      <c r="Y94" s="15">
        <f>IF(P2_IndicatorData!Y80="No data",1,0)</f>
        <v>0</v>
      </c>
      <c r="Z94" s="15">
        <f>IF(P2_IndicatorData!Z80="No data",1,0)</f>
        <v>0</v>
      </c>
      <c r="AA94" s="15">
        <f>IF(P2_IndicatorData!AA80="No data",1,0)</f>
        <v>0</v>
      </c>
      <c r="AB94" s="15">
        <f>IF(P2_IndicatorData!AB80="No data",1,0)</f>
        <v>0</v>
      </c>
      <c r="AC94" s="15">
        <f>IF(P2_IndicatorData!AC80="No data",1,0)</f>
        <v>0</v>
      </c>
      <c r="AD94" s="18">
        <f t="shared" si="4"/>
        <v>2</v>
      </c>
      <c r="AE94" s="173">
        <f t="shared" si="5"/>
        <v>8.6956521739130432E-2</v>
      </c>
    </row>
    <row r="95" spans="1:31">
      <c r="A95" s="5" t="e">
        <f>P2_IndicatorData!#REF!</f>
        <v>#REF!</v>
      </c>
      <c r="B95" s="2" t="s">
        <v>1048</v>
      </c>
      <c r="C95" s="15" t="e">
        <f>IF(P2_IndicatorData!#REF!="No data",1,0)</f>
        <v>#REF!</v>
      </c>
      <c r="D95" s="15" t="e">
        <f>IF(P2_IndicatorData!#REF!="No data",1,0)</f>
        <v>#REF!</v>
      </c>
      <c r="E95" s="15" t="e">
        <f>IF(P2_IndicatorData!#REF!="No data",1,0)</f>
        <v>#REF!</v>
      </c>
      <c r="F95" s="15" t="e">
        <f>IF(P2_IndicatorData!#REF!="No data",1,0)</f>
        <v>#REF!</v>
      </c>
      <c r="G95" s="15" t="e">
        <f>IF(P2_IndicatorData!#REF!="No data",1,0)</f>
        <v>#REF!</v>
      </c>
      <c r="H95" s="15" t="e">
        <f>IF(P2_IndicatorData!#REF!="No data",1,0)</f>
        <v>#REF!</v>
      </c>
      <c r="I95" s="15" t="e">
        <f>IF(P2_IndicatorData!#REF!="No data",1,0)</f>
        <v>#REF!</v>
      </c>
      <c r="J95" s="15" t="e">
        <f>IF(P2_IndicatorData!#REF!="No data",1,0)</f>
        <v>#REF!</v>
      </c>
      <c r="K95" s="15" t="e">
        <f>IF(P2_IndicatorData!#REF!="No data",1,0)</f>
        <v>#REF!</v>
      </c>
      <c r="L95" s="15" t="e">
        <f>IF(P2_IndicatorData!#REF!="No data",1,0)</f>
        <v>#REF!</v>
      </c>
      <c r="M95" s="15" t="e">
        <f>IF(P2_IndicatorData!#REF!="No data",1,0)</f>
        <v>#REF!</v>
      </c>
      <c r="N95" s="15" t="e">
        <f>IF(P2_IndicatorData!#REF!="No data",1,0)</f>
        <v>#REF!</v>
      </c>
      <c r="O95" s="15" t="e">
        <f>IF(P2_IndicatorData!#REF!="No data",1,0)</f>
        <v>#REF!</v>
      </c>
      <c r="P95" s="15" t="e">
        <f>IF(P2_IndicatorData!#REF!="No data",1,0)</f>
        <v>#REF!</v>
      </c>
      <c r="Q95" s="15" t="e">
        <f>IF(P2_IndicatorData!#REF!="No data",1,0)</f>
        <v>#REF!</v>
      </c>
      <c r="R95" s="15" t="e">
        <f>IF(P2_IndicatorData!#REF!="No data",1,0)</f>
        <v>#REF!</v>
      </c>
      <c r="S95" s="15" t="e">
        <f>IF(P2_IndicatorData!#REF!="No data",1,0)</f>
        <v>#REF!</v>
      </c>
      <c r="T95" s="15" t="e">
        <f>IF(P2_IndicatorData!#REF!="No data",1,0)</f>
        <v>#REF!</v>
      </c>
      <c r="U95" s="15" t="e">
        <f>IF(P2_IndicatorData!#REF!="No data",1,0)</f>
        <v>#REF!</v>
      </c>
      <c r="V95" s="15" t="e">
        <f>IF(P2_IndicatorData!#REF!="No data",1,0)</f>
        <v>#REF!</v>
      </c>
      <c r="W95" s="15" t="e">
        <f>IF(P2_IndicatorData!#REF!="No data",1,0)</f>
        <v>#REF!</v>
      </c>
      <c r="X95" s="172">
        <f t="shared" si="3"/>
        <v>0</v>
      </c>
      <c r="Y95" s="15" t="e">
        <f>IF(P2_IndicatorData!#REF!="No data",1,0)</f>
        <v>#REF!</v>
      </c>
      <c r="Z95" s="15" t="e">
        <f>IF(P2_IndicatorData!#REF!="No data",1,0)</f>
        <v>#REF!</v>
      </c>
      <c r="AA95" s="15" t="e">
        <f>IF(P2_IndicatorData!#REF!="No data",1,0)</f>
        <v>#REF!</v>
      </c>
      <c r="AB95" s="15" t="e">
        <f>IF(P2_IndicatorData!#REF!="No data",1,0)</f>
        <v>#REF!</v>
      </c>
      <c r="AC95" s="15" t="e">
        <f>IF(P2_IndicatorData!#REF!="No data",1,0)</f>
        <v>#REF!</v>
      </c>
      <c r="AD95" s="18" t="e">
        <f t="shared" si="4"/>
        <v>#REF!</v>
      </c>
      <c r="AE95" s="173" t="e">
        <f t="shared" si="5"/>
        <v>#REF!</v>
      </c>
    </row>
    <row r="96" spans="1:31">
      <c r="A96" s="5" t="str">
        <f>P2_IndicatorData!A81</f>
        <v>Kuwait</v>
      </c>
      <c r="B96" s="2" t="s">
        <v>244</v>
      </c>
      <c r="C96" s="15">
        <f>IF(P2_IndicatorData!C81="No data",1,0)</f>
        <v>0</v>
      </c>
      <c r="D96" s="15">
        <f>IF(P2_IndicatorData!D81="No data",1,0)</f>
        <v>0</v>
      </c>
      <c r="E96" s="15">
        <f>IF(P2_IndicatorData!E81="No data",1,0)</f>
        <v>0</v>
      </c>
      <c r="F96" s="15">
        <f>IF(P2_IndicatorData!F81="No data",1,0)</f>
        <v>0</v>
      </c>
      <c r="G96" s="15">
        <f>IF(P2_IndicatorData!G81="No data",1,0)</f>
        <v>0</v>
      </c>
      <c r="H96" s="15">
        <f>IF(P2_IndicatorData!H81="No data",1,0)</f>
        <v>0</v>
      </c>
      <c r="I96" s="15">
        <f>IF(P2_IndicatorData!I81="No data",1,0)</f>
        <v>0</v>
      </c>
      <c r="J96" s="15">
        <f>IF(P2_IndicatorData!J81="No data",1,0)</f>
        <v>0</v>
      </c>
      <c r="K96" s="15">
        <f>IF(P2_IndicatorData!K81="No data",1,0)</f>
        <v>0</v>
      </c>
      <c r="L96" s="15">
        <f>IF(P2_IndicatorData!L81="No data",1,0)</f>
        <v>0</v>
      </c>
      <c r="M96" s="15">
        <f>IF(P2_IndicatorData!M81="No data",1,0)</f>
        <v>0</v>
      </c>
      <c r="N96" s="15">
        <f>IF(P2_IndicatorData!N81="No data",1,0)</f>
        <v>0</v>
      </c>
      <c r="O96" s="15">
        <f>IF(P2_IndicatorData!O81="No data",1,0)</f>
        <v>1</v>
      </c>
      <c r="P96" s="15">
        <f>IF(P2_IndicatorData!P81="No data",1,0)</f>
        <v>1</v>
      </c>
      <c r="Q96" s="15">
        <f>IF(P2_IndicatorData!Q81="No data",1,0)</f>
        <v>0</v>
      </c>
      <c r="R96" s="15">
        <f>IF(P2_IndicatorData!R81="No data",1,0)</f>
        <v>0</v>
      </c>
      <c r="S96" s="15">
        <f>IF(P2_IndicatorData!S81="No data",1,0)</f>
        <v>0</v>
      </c>
      <c r="T96" s="15">
        <f>IF(P2_IndicatorData!T81="No data",1,0)</f>
        <v>0</v>
      </c>
      <c r="U96" s="15">
        <f>IF(P2_IndicatorData!U81="No data",1,0)</f>
        <v>0</v>
      </c>
      <c r="V96" s="15">
        <f>IF(P2_IndicatorData!V81="No data",1,0)</f>
        <v>0</v>
      </c>
      <c r="W96" s="15">
        <f>IF(P2_IndicatorData!W81="No data",1,0)</f>
        <v>0</v>
      </c>
      <c r="X96" s="172">
        <f t="shared" si="3"/>
        <v>0</v>
      </c>
      <c r="Y96" s="15">
        <f>IF(P2_IndicatorData!Y81="No data",1,0)</f>
        <v>1</v>
      </c>
      <c r="Z96" s="15">
        <f>IF(P2_IndicatorData!Z81="No data",1,0)</f>
        <v>1</v>
      </c>
      <c r="AA96" s="15">
        <f>IF(P2_IndicatorData!AA81="No data",1,0)</f>
        <v>1</v>
      </c>
      <c r="AB96" s="15">
        <f>IF(P2_IndicatorData!AB81="No data",1,0)</f>
        <v>0</v>
      </c>
      <c r="AC96" s="15">
        <f>IF(P2_IndicatorData!AC81="No data",1,0)</f>
        <v>0</v>
      </c>
      <c r="AD96" s="18">
        <f t="shared" si="4"/>
        <v>5</v>
      </c>
      <c r="AE96" s="173">
        <f t="shared" si="5"/>
        <v>0.21739130434782608</v>
      </c>
    </row>
    <row r="97" spans="1:31">
      <c r="A97" s="5" t="str">
        <f>P2_IndicatorData!A82</f>
        <v>Kyrgyzstan</v>
      </c>
      <c r="B97" s="2" t="s">
        <v>246</v>
      </c>
      <c r="C97" s="15">
        <f>IF(P2_IndicatorData!C82="No data",1,0)</f>
        <v>0</v>
      </c>
      <c r="D97" s="15">
        <f>IF(P2_IndicatorData!D82="No data",1,0)</f>
        <v>0</v>
      </c>
      <c r="E97" s="15">
        <f>IF(P2_IndicatorData!E82="No data",1,0)</f>
        <v>0</v>
      </c>
      <c r="F97" s="15">
        <f>IF(P2_IndicatorData!F82="No data",1,0)</f>
        <v>0</v>
      </c>
      <c r="G97" s="15">
        <f>IF(P2_IndicatorData!G82="No data",1,0)</f>
        <v>0</v>
      </c>
      <c r="H97" s="15">
        <f>IF(P2_IndicatorData!H82="No data",1,0)</f>
        <v>0</v>
      </c>
      <c r="I97" s="15">
        <f>IF(P2_IndicatorData!I82="No data",1,0)</f>
        <v>0</v>
      </c>
      <c r="J97" s="15">
        <f>IF(P2_IndicatorData!J82="No data",1,0)</f>
        <v>0</v>
      </c>
      <c r="K97" s="15">
        <f>IF(P2_IndicatorData!K82="No data",1,0)</f>
        <v>0</v>
      </c>
      <c r="L97" s="15">
        <f>IF(P2_IndicatorData!L82="No data",1,0)</f>
        <v>0</v>
      </c>
      <c r="M97" s="15">
        <f>IF(P2_IndicatorData!M82="No data",1,0)</f>
        <v>0</v>
      </c>
      <c r="N97" s="15">
        <f>IF(P2_IndicatorData!N82="No data",1,0)</f>
        <v>0</v>
      </c>
      <c r="O97" s="15">
        <f>IF(P2_IndicatorData!O82="No data",1,0)</f>
        <v>0</v>
      </c>
      <c r="P97" s="15">
        <f>IF(P2_IndicatorData!P82="No data",1,0)</f>
        <v>0</v>
      </c>
      <c r="Q97" s="15">
        <f>IF(P2_IndicatorData!Q82="No data",1,0)</f>
        <v>0</v>
      </c>
      <c r="R97" s="15">
        <f>IF(P2_IndicatorData!R82="No data",1,0)</f>
        <v>0</v>
      </c>
      <c r="S97" s="15">
        <f>IF(P2_IndicatorData!S82="No data",1,0)</f>
        <v>0</v>
      </c>
      <c r="T97" s="15">
        <f>IF(P2_IndicatorData!T82="No data",1,0)</f>
        <v>0</v>
      </c>
      <c r="U97" s="15">
        <f>IF(P2_IndicatorData!U82="No data",1,0)</f>
        <v>0</v>
      </c>
      <c r="V97" s="15">
        <f>IF(P2_IndicatorData!V82="No data",1,0)</f>
        <v>0</v>
      </c>
      <c r="W97" s="15">
        <f>IF(P2_IndicatorData!W82="No data",1,0)</f>
        <v>0</v>
      </c>
      <c r="X97" s="172">
        <f t="shared" si="3"/>
        <v>0</v>
      </c>
      <c r="Y97" s="15">
        <f>IF(P2_IndicatorData!Y82="No data",1,0)</f>
        <v>0</v>
      </c>
      <c r="Z97" s="15">
        <f>IF(P2_IndicatorData!Z82="No data",1,0)</f>
        <v>0</v>
      </c>
      <c r="AA97" s="15">
        <f>IF(P2_IndicatorData!AA82="No data",1,0)</f>
        <v>0</v>
      </c>
      <c r="AB97" s="15">
        <f>IF(P2_IndicatorData!AB82="No data",1,0)</f>
        <v>0</v>
      </c>
      <c r="AC97" s="15">
        <f>IF(P2_IndicatorData!AC82="No data",1,0)</f>
        <v>0</v>
      </c>
      <c r="AD97" s="18">
        <f t="shared" si="4"/>
        <v>0</v>
      </c>
      <c r="AE97" s="173">
        <f t="shared" si="5"/>
        <v>0</v>
      </c>
    </row>
    <row r="98" spans="1:31">
      <c r="A98" s="5" t="str">
        <f>P2_IndicatorData!A83</f>
        <v>Lao People's Democratic Republic</v>
      </c>
      <c r="B98" s="2" t="s">
        <v>248</v>
      </c>
      <c r="C98" s="15">
        <f>IF(P2_IndicatorData!C83="No data",1,0)</f>
        <v>0</v>
      </c>
      <c r="D98" s="15">
        <f>IF(P2_IndicatorData!D83="No data",1,0)</f>
        <v>0</v>
      </c>
      <c r="E98" s="15">
        <f>IF(P2_IndicatorData!E83="No data",1,0)</f>
        <v>0</v>
      </c>
      <c r="F98" s="15">
        <f>IF(P2_IndicatorData!F83="No data",1,0)</f>
        <v>0</v>
      </c>
      <c r="G98" s="15">
        <f>IF(P2_IndicatorData!G83="No data",1,0)</f>
        <v>0</v>
      </c>
      <c r="H98" s="15">
        <f>IF(P2_IndicatorData!H83="No data",1,0)</f>
        <v>0</v>
      </c>
      <c r="I98" s="15">
        <f>IF(P2_IndicatorData!I83="No data",1,0)</f>
        <v>0</v>
      </c>
      <c r="J98" s="15">
        <f>IF(P2_IndicatorData!J83="No data",1,0)</f>
        <v>0</v>
      </c>
      <c r="K98" s="15">
        <f>IF(P2_IndicatorData!K83="No data",1,0)</f>
        <v>0</v>
      </c>
      <c r="L98" s="15">
        <f>IF(P2_IndicatorData!L83="No data",1,0)</f>
        <v>0</v>
      </c>
      <c r="M98" s="15">
        <f>IF(P2_IndicatorData!M83="No data",1,0)</f>
        <v>0</v>
      </c>
      <c r="N98" s="15">
        <f>IF(P2_IndicatorData!N83="No data",1,0)</f>
        <v>0</v>
      </c>
      <c r="O98" s="15">
        <f>IF(P2_IndicatorData!O83="No data",1,0)</f>
        <v>1</v>
      </c>
      <c r="P98" s="15">
        <f>IF(P2_IndicatorData!P83="No data",1,0)</f>
        <v>1</v>
      </c>
      <c r="Q98" s="15">
        <f>IF(P2_IndicatorData!Q83="No data",1,0)</f>
        <v>0</v>
      </c>
      <c r="R98" s="15">
        <f>IF(P2_IndicatorData!R83="No data",1,0)</f>
        <v>0</v>
      </c>
      <c r="S98" s="15">
        <f>IF(P2_IndicatorData!S83="No data",1,0)</f>
        <v>0</v>
      </c>
      <c r="T98" s="15">
        <f>IF(P2_IndicatorData!T83="No data",1,0)</f>
        <v>0</v>
      </c>
      <c r="U98" s="15">
        <f>IF(P2_IndicatorData!U83="No data",1,0)</f>
        <v>0</v>
      </c>
      <c r="V98" s="15">
        <f>IF(P2_IndicatorData!V83="No data",1,0)</f>
        <v>0</v>
      </c>
      <c r="W98" s="15">
        <f>IF(P2_IndicatorData!W83="No data",1,0)</f>
        <v>0</v>
      </c>
      <c r="X98" s="172">
        <f t="shared" si="3"/>
        <v>0</v>
      </c>
      <c r="Y98" s="15">
        <f>IF(P2_IndicatorData!Y83="No data",1,0)</f>
        <v>0</v>
      </c>
      <c r="Z98" s="15">
        <f>IF(P2_IndicatorData!Z83="No data",1,0)</f>
        <v>0</v>
      </c>
      <c r="AA98" s="15">
        <f>IF(P2_IndicatorData!AA83="No data",1,0)</f>
        <v>1</v>
      </c>
      <c r="AB98" s="15">
        <f>IF(P2_IndicatorData!AB83="No data",1,0)</f>
        <v>0</v>
      </c>
      <c r="AC98" s="15">
        <f>IF(P2_IndicatorData!AC83="No data",1,0)</f>
        <v>0</v>
      </c>
      <c r="AD98" s="18">
        <f t="shared" si="4"/>
        <v>3</v>
      </c>
      <c r="AE98" s="173">
        <f t="shared" si="5"/>
        <v>0.13043478260869565</v>
      </c>
    </row>
    <row r="99" spans="1:31">
      <c r="A99" s="5" t="str">
        <f>P2_IndicatorData!A84</f>
        <v>Latvia</v>
      </c>
      <c r="B99" s="2" t="s">
        <v>250</v>
      </c>
      <c r="C99" s="15">
        <f>IF(P2_IndicatorData!C84="No data",1,0)</f>
        <v>0</v>
      </c>
      <c r="D99" s="15">
        <f>IF(P2_IndicatorData!D84="No data",1,0)</f>
        <v>0</v>
      </c>
      <c r="E99" s="15">
        <f>IF(P2_IndicatorData!E84="No data",1,0)</f>
        <v>0</v>
      </c>
      <c r="F99" s="15">
        <f>IF(P2_IndicatorData!F84="No data",1,0)</f>
        <v>0</v>
      </c>
      <c r="G99" s="15">
        <f>IF(P2_IndicatorData!G84="No data",1,0)</f>
        <v>0</v>
      </c>
      <c r="H99" s="15">
        <f>IF(P2_IndicatorData!H84="No data",1,0)</f>
        <v>0</v>
      </c>
      <c r="I99" s="15">
        <f>IF(P2_IndicatorData!I84="No data",1,0)</f>
        <v>1</v>
      </c>
      <c r="J99" s="15">
        <f>IF(P2_IndicatorData!J84="No data",1,0)</f>
        <v>0</v>
      </c>
      <c r="K99" s="15">
        <f>IF(P2_IndicatorData!K84="No data",1,0)</f>
        <v>0</v>
      </c>
      <c r="L99" s="15">
        <f>IF(P2_IndicatorData!L84="No data",1,0)</f>
        <v>0</v>
      </c>
      <c r="M99" s="15">
        <f>IF(P2_IndicatorData!M84="No data",1,0)</f>
        <v>0</v>
      </c>
      <c r="N99" s="15">
        <f>IF(P2_IndicatorData!N84="No data",1,0)</f>
        <v>0</v>
      </c>
      <c r="O99" s="15">
        <f>IF(P2_IndicatorData!O84="No data",1,0)</f>
        <v>0</v>
      </c>
      <c r="P99" s="15">
        <f>IF(P2_IndicatorData!P84="No data",1,0)</f>
        <v>0</v>
      </c>
      <c r="Q99" s="15">
        <f>IF(P2_IndicatorData!Q84="No data",1,0)</f>
        <v>0</v>
      </c>
      <c r="R99" s="15">
        <f>IF(P2_IndicatorData!R84="No data",1,0)</f>
        <v>0</v>
      </c>
      <c r="S99" s="15">
        <f>IF(P2_IndicatorData!S84="No data",1,0)</f>
        <v>0</v>
      </c>
      <c r="T99" s="15">
        <f>IF(P2_IndicatorData!T84="No data",1,0)</f>
        <v>0</v>
      </c>
      <c r="U99" s="15">
        <f>IF(P2_IndicatorData!U84="No data",1,0)</f>
        <v>0</v>
      </c>
      <c r="V99" s="15">
        <f>IF(P2_IndicatorData!V84="No data",1,0)</f>
        <v>0</v>
      </c>
      <c r="W99" s="15">
        <f>IF(P2_IndicatorData!W84="No data",1,0)</f>
        <v>0</v>
      </c>
      <c r="X99" s="172">
        <f t="shared" si="3"/>
        <v>0</v>
      </c>
      <c r="Y99" s="15">
        <f>IF(P2_IndicatorData!Y84="No data",1,0)</f>
        <v>1</v>
      </c>
      <c r="Z99" s="15">
        <f>IF(P2_IndicatorData!Z84="No data",1,0)</f>
        <v>0</v>
      </c>
      <c r="AA99" s="15">
        <f>IF(P2_IndicatorData!AA84="No data",1,0)</f>
        <v>0</v>
      </c>
      <c r="AB99" s="15">
        <f>IF(P2_IndicatorData!AB84="No data",1,0)</f>
        <v>0</v>
      </c>
      <c r="AC99" s="15">
        <f>IF(P2_IndicatorData!AC84="No data",1,0)</f>
        <v>0</v>
      </c>
      <c r="AD99" s="18">
        <f t="shared" si="4"/>
        <v>2</v>
      </c>
      <c r="AE99" s="173">
        <f t="shared" si="5"/>
        <v>8.6956521739130432E-2</v>
      </c>
    </row>
    <row r="100" spans="1:31">
      <c r="A100" s="5" t="str">
        <f>P2_IndicatorData!A85</f>
        <v>Lebanon</v>
      </c>
      <c r="B100" s="2" t="s">
        <v>252</v>
      </c>
      <c r="C100" s="15">
        <f>IF(P2_IndicatorData!C85="No data",1,0)</f>
        <v>0</v>
      </c>
      <c r="D100" s="15">
        <f>IF(P2_IndicatorData!D85="No data",1,0)</f>
        <v>0</v>
      </c>
      <c r="E100" s="15">
        <f>IF(P2_IndicatorData!E85="No data",1,0)</f>
        <v>0</v>
      </c>
      <c r="F100" s="15">
        <f>IF(P2_IndicatorData!F85="No data",1,0)</f>
        <v>0</v>
      </c>
      <c r="G100" s="15">
        <f>IF(P2_IndicatorData!G85="No data",1,0)</f>
        <v>0</v>
      </c>
      <c r="H100" s="15">
        <f>IF(P2_IndicatorData!H85="No data",1,0)</f>
        <v>0</v>
      </c>
      <c r="I100" s="15">
        <f>IF(P2_IndicatorData!I85="No data",1,0)</f>
        <v>0</v>
      </c>
      <c r="J100" s="15">
        <f>IF(P2_IndicatorData!J85="No data",1,0)</f>
        <v>0</v>
      </c>
      <c r="K100" s="15">
        <f>IF(P2_IndicatorData!K85="No data",1,0)</f>
        <v>0</v>
      </c>
      <c r="L100" s="15">
        <f>IF(P2_IndicatorData!L85="No data",1,0)</f>
        <v>1</v>
      </c>
      <c r="M100" s="15">
        <f>IF(P2_IndicatorData!M85="No data",1,0)</f>
        <v>1</v>
      </c>
      <c r="N100" s="15">
        <f>IF(P2_IndicatorData!N85="No data",1,0)</f>
        <v>0</v>
      </c>
      <c r="O100" s="15">
        <f>IF(P2_IndicatorData!O85="No data",1,0)</f>
        <v>1</v>
      </c>
      <c r="P100" s="15">
        <f>IF(P2_IndicatorData!P85="No data",1,0)</f>
        <v>1</v>
      </c>
      <c r="Q100" s="15">
        <f>IF(P2_IndicatorData!Q85="No data",1,0)</f>
        <v>0</v>
      </c>
      <c r="R100" s="15">
        <f>IF(P2_IndicatorData!R85="No data",1,0)</f>
        <v>0</v>
      </c>
      <c r="S100" s="15">
        <f>IF(P2_IndicatorData!S85="No data",1,0)</f>
        <v>0</v>
      </c>
      <c r="T100" s="15">
        <f>IF(P2_IndicatorData!T85="No data",1,0)</f>
        <v>0</v>
      </c>
      <c r="U100" s="15">
        <f>IF(P2_IndicatorData!U85="No data",1,0)</f>
        <v>0</v>
      </c>
      <c r="V100" s="15">
        <f>IF(P2_IndicatorData!V85="No data",1,0)</f>
        <v>0</v>
      </c>
      <c r="W100" s="15">
        <f>IF(P2_IndicatorData!W85="No data",1,0)</f>
        <v>0</v>
      </c>
      <c r="X100" s="172">
        <f t="shared" si="3"/>
        <v>0</v>
      </c>
      <c r="Y100" s="15">
        <f>IF(P2_IndicatorData!Y85="No data",1,0)</f>
        <v>1</v>
      </c>
      <c r="Z100" s="15">
        <f>IF(P2_IndicatorData!Z85="No data",1,0)</f>
        <v>1</v>
      </c>
      <c r="AA100" s="15">
        <f>IF(P2_IndicatorData!AA85="No data",1,0)</f>
        <v>1</v>
      </c>
      <c r="AB100" s="15">
        <f>IF(P2_IndicatorData!AB85="No data",1,0)</f>
        <v>0</v>
      </c>
      <c r="AC100" s="15">
        <f>IF(P2_IndicatorData!AC85="No data",1,0)</f>
        <v>0</v>
      </c>
      <c r="AD100" s="18">
        <f t="shared" si="4"/>
        <v>7</v>
      </c>
      <c r="AE100" s="173">
        <f t="shared" si="5"/>
        <v>0.30434782608695654</v>
      </c>
    </row>
    <row r="101" spans="1:31">
      <c r="A101" s="5" t="str">
        <f>P2_IndicatorData!A86</f>
        <v>Lesotho</v>
      </c>
      <c r="B101" s="2" t="s">
        <v>254</v>
      </c>
      <c r="C101" s="15">
        <f>IF(P2_IndicatorData!C86="No data",1,0)</f>
        <v>0</v>
      </c>
      <c r="D101" s="15">
        <f>IF(P2_IndicatorData!D86="No data",1,0)</f>
        <v>0</v>
      </c>
      <c r="E101" s="15">
        <f>IF(P2_IndicatorData!E86="No data",1,0)</f>
        <v>0</v>
      </c>
      <c r="F101" s="15">
        <f>IF(P2_IndicatorData!F86="No data",1,0)</f>
        <v>0</v>
      </c>
      <c r="G101" s="15">
        <f>IF(P2_IndicatorData!G86="No data",1,0)</f>
        <v>0</v>
      </c>
      <c r="H101" s="15">
        <f>IF(P2_IndicatorData!H86="No data",1,0)</f>
        <v>0</v>
      </c>
      <c r="I101" s="15">
        <f>IF(P2_IndicatorData!I86="No data",1,0)</f>
        <v>0</v>
      </c>
      <c r="J101" s="15">
        <f>IF(P2_IndicatorData!J86="No data",1,0)</f>
        <v>0</v>
      </c>
      <c r="K101" s="15">
        <f>IF(P2_IndicatorData!K86="No data",1,0)</f>
        <v>0</v>
      </c>
      <c r="L101" s="15">
        <f>IF(P2_IndicatorData!L86="No data",1,0)</f>
        <v>0</v>
      </c>
      <c r="M101" s="15">
        <f>IF(P2_IndicatorData!M86="No data",1,0)</f>
        <v>0</v>
      </c>
      <c r="N101" s="15">
        <f>IF(P2_IndicatorData!N86="No data",1,0)</f>
        <v>0</v>
      </c>
      <c r="O101" s="15">
        <f>IF(P2_IndicatorData!O86="No data",1,0)</f>
        <v>0</v>
      </c>
      <c r="P101" s="15">
        <f>IF(P2_IndicatorData!P86="No data",1,0)</f>
        <v>0</v>
      </c>
      <c r="Q101" s="15">
        <f>IF(P2_IndicatorData!Q86="No data",1,0)</f>
        <v>0</v>
      </c>
      <c r="R101" s="15">
        <f>IF(P2_IndicatorData!R86="No data",1,0)</f>
        <v>0</v>
      </c>
      <c r="S101" s="15">
        <f>IF(P2_IndicatorData!S86="No data",1,0)</f>
        <v>0</v>
      </c>
      <c r="T101" s="15">
        <f>IF(P2_IndicatorData!T86="No data",1,0)</f>
        <v>0</v>
      </c>
      <c r="U101" s="15">
        <f>IF(P2_IndicatorData!U86="No data",1,0)</f>
        <v>0</v>
      </c>
      <c r="V101" s="15">
        <f>IF(P2_IndicatorData!V86="No data",1,0)</f>
        <v>0</v>
      </c>
      <c r="W101" s="15">
        <f>IF(P2_IndicatorData!W86="No data",1,0)</f>
        <v>0</v>
      </c>
      <c r="X101" s="172">
        <f t="shared" si="3"/>
        <v>0</v>
      </c>
      <c r="Y101" s="15">
        <f>IF(P2_IndicatorData!Y86="No data",1,0)</f>
        <v>0</v>
      </c>
      <c r="Z101" s="15">
        <f>IF(P2_IndicatorData!Z86="No data",1,0)</f>
        <v>0</v>
      </c>
      <c r="AA101" s="15">
        <f>IF(P2_IndicatorData!AA86="No data",1,0)</f>
        <v>0</v>
      </c>
      <c r="AB101" s="15">
        <f>IF(P2_IndicatorData!AB86="No data",1,0)</f>
        <v>0</v>
      </c>
      <c r="AC101" s="15">
        <f>IF(P2_IndicatorData!AC86="No data",1,0)</f>
        <v>0</v>
      </c>
      <c r="AD101" s="18">
        <f t="shared" si="4"/>
        <v>0</v>
      </c>
      <c r="AE101" s="173">
        <f t="shared" si="5"/>
        <v>0</v>
      </c>
    </row>
    <row r="102" spans="1:31">
      <c r="A102" s="5" t="str">
        <f>P2_IndicatorData!A87</f>
        <v>Liberia</v>
      </c>
      <c r="B102" s="2" t="s">
        <v>256</v>
      </c>
      <c r="C102" s="15">
        <f>IF(P2_IndicatorData!C87="No data",1,0)</f>
        <v>0</v>
      </c>
      <c r="D102" s="15">
        <f>IF(P2_IndicatorData!D87="No data",1,0)</f>
        <v>0</v>
      </c>
      <c r="E102" s="15">
        <f>IF(P2_IndicatorData!E87="No data",1,0)</f>
        <v>0</v>
      </c>
      <c r="F102" s="15">
        <f>IF(P2_IndicatorData!F87="No data",1,0)</f>
        <v>1</v>
      </c>
      <c r="G102" s="15">
        <f>IF(P2_IndicatorData!G87="No data",1,0)</f>
        <v>0</v>
      </c>
      <c r="H102" s="15">
        <f>IF(P2_IndicatorData!H87="No data",1,0)</f>
        <v>0</v>
      </c>
      <c r="I102" s="15">
        <f>IF(P2_IndicatorData!I87="No data",1,0)</f>
        <v>0</v>
      </c>
      <c r="J102" s="15">
        <f>IF(P2_IndicatorData!J87="No data",1,0)</f>
        <v>1</v>
      </c>
      <c r="K102" s="15">
        <f>IF(P2_IndicatorData!K87="No data",1,0)</f>
        <v>0</v>
      </c>
      <c r="L102" s="15">
        <f>IF(P2_IndicatorData!L87="No data",1,0)</f>
        <v>0</v>
      </c>
      <c r="M102" s="15">
        <f>IF(P2_IndicatorData!M87="No data",1,0)</f>
        <v>0</v>
      </c>
      <c r="N102" s="15">
        <f>IF(P2_IndicatorData!N87="No data",1,0)</f>
        <v>0</v>
      </c>
      <c r="O102" s="15">
        <f>IF(P2_IndicatorData!O87="No data",1,0)</f>
        <v>0</v>
      </c>
      <c r="P102" s="15">
        <f>IF(P2_IndicatorData!P87="No data",1,0)</f>
        <v>1</v>
      </c>
      <c r="Q102" s="15">
        <f>IF(P2_IndicatorData!Q87="No data",1,0)</f>
        <v>0</v>
      </c>
      <c r="R102" s="15">
        <f>IF(P2_IndicatorData!R87="No data",1,0)</f>
        <v>0</v>
      </c>
      <c r="S102" s="15">
        <f>IF(P2_IndicatorData!S87="No data",1,0)</f>
        <v>0</v>
      </c>
      <c r="T102" s="15">
        <f>IF(P2_IndicatorData!T87="No data",1,0)</f>
        <v>0</v>
      </c>
      <c r="U102" s="15">
        <f>IF(P2_IndicatorData!U87="No data",1,0)</f>
        <v>0</v>
      </c>
      <c r="V102" s="15">
        <f>IF(P2_IndicatorData!V87="No data",1,0)</f>
        <v>0</v>
      </c>
      <c r="W102" s="15">
        <f>IF(P2_IndicatorData!W87="No data",1,0)</f>
        <v>0</v>
      </c>
      <c r="X102" s="172">
        <f t="shared" si="3"/>
        <v>0</v>
      </c>
      <c r="Y102" s="15">
        <f>IF(P2_IndicatorData!Y87="No data",1,0)</f>
        <v>0</v>
      </c>
      <c r="Z102" s="15">
        <f>IF(P2_IndicatorData!Z87="No data",1,0)</f>
        <v>0</v>
      </c>
      <c r="AA102" s="15">
        <f>IF(P2_IndicatorData!AA87="No data",1,0)</f>
        <v>0</v>
      </c>
      <c r="AB102" s="15">
        <f>IF(P2_IndicatorData!AB87="No data",1,0)</f>
        <v>0</v>
      </c>
      <c r="AC102" s="15">
        <f>IF(P2_IndicatorData!AC87="No data",1,0)</f>
        <v>0</v>
      </c>
      <c r="AD102" s="18">
        <f t="shared" si="4"/>
        <v>3</v>
      </c>
      <c r="AE102" s="173">
        <f t="shared" si="5"/>
        <v>0.13043478260869565</v>
      </c>
    </row>
    <row r="103" spans="1:31">
      <c r="A103" s="5" t="str">
        <f>P2_IndicatorData!A88</f>
        <v>Libya</v>
      </c>
      <c r="B103" s="2" t="s">
        <v>258</v>
      </c>
      <c r="C103" s="15">
        <f>IF(P2_IndicatorData!C88="No data",1,0)</f>
        <v>0</v>
      </c>
      <c r="D103" s="15">
        <f>IF(P2_IndicatorData!D88="No data",1,0)</f>
        <v>0</v>
      </c>
      <c r="E103" s="15">
        <f>IF(P2_IndicatorData!E88="No data",1,0)</f>
        <v>0</v>
      </c>
      <c r="F103" s="15">
        <f>IF(P2_IndicatorData!F88="No data",1,0)</f>
        <v>0</v>
      </c>
      <c r="G103" s="15">
        <f>IF(P2_IndicatorData!G88="No data",1,0)</f>
        <v>0</v>
      </c>
      <c r="H103" s="15">
        <f>IF(P2_IndicatorData!H88="No data",1,0)</f>
        <v>1</v>
      </c>
      <c r="I103" s="15">
        <f>IF(P2_IndicatorData!I88="No data",1,0)</f>
        <v>0</v>
      </c>
      <c r="J103" s="15">
        <f>IF(P2_IndicatorData!J88="No data",1,0)</f>
        <v>1</v>
      </c>
      <c r="K103" s="15">
        <f>IF(P2_IndicatorData!K88="No data",1,0)</f>
        <v>0</v>
      </c>
      <c r="L103" s="15">
        <f>IF(P2_IndicatorData!L88="No data",1,0)</f>
        <v>1</v>
      </c>
      <c r="M103" s="15">
        <f>IF(P2_IndicatorData!M88="No data",1,0)</f>
        <v>1</v>
      </c>
      <c r="N103" s="15">
        <f>IF(P2_IndicatorData!N88="No data",1,0)</f>
        <v>1</v>
      </c>
      <c r="O103" s="15">
        <f>IF(P2_IndicatorData!O88="No data",1,0)</f>
        <v>1</v>
      </c>
      <c r="P103" s="15">
        <f>IF(P2_IndicatorData!P88="No data",1,0)</f>
        <v>1</v>
      </c>
      <c r="Q103" s="15">
        <f>IF(P2_IndicatorData!Q88="No data",1,0)</f>
        <v>1</v>
      </c>
      <c r="R103" s="15">
        <f>IF(P2_IndicatorData!R88="No data",1,0)</f>
        <v>0</v>
      </c>
      <c r="S103" s="15">
        <f>IF(P2_IndicatorData!S88="No data",1,0)</f>
        <v>0</v>
      </c>
      <c r="T103" s="15">
        <f>IF(P2_IndicatorData!T88="No data",1,0)</f>
        <v>0</v>
      </c>
      <c r="U103" s="15">
        <f>IF(P2_IndicatorData!U88="No data",1,0)</f>
        <v>0</v>
      </c>
      <c r="V103" s="15">
        <f>IF(P2_IndicatorData!V88="No data",1,0)</f>
        <v>0</v>
      </c>
      <c r="W103" s="15">
        <f>IF(P2_IndicatorData!W88="No data",1,0)</f>
        <v>0</v>
      </c>
      <c r="X103" s="172">
        <f t="shared" si="3"/>
        <v>0</v>
      </c>
      <c r="Y103" s="15">
        <f>IF(P2_IndicatorData!Y88="No data",1,0)</f>
        <v>1</v>
      </c>
      <c r="Z103" s="15">
        <f>IF(P2_IndicatorData!Z88="No data",1,0)</f>
        <v>1</v>
      </c>
      <c r="AA103" s="15">
        <f>IF(P2_IndicatorData!AA88="No data",1,0)</f>
        <v>1</v>
      </c>
      <c r="AB103" s="15">
        <f>IF(P2_IndicatorData!AB88="No data",1,0)</f>
        <v>0</v>
      </c>
      <c r="AC103" s="15">
        <f>IF(P2_IndicatorData!AC88="No data",1,0)</f>
        <v>0</v>
      </c>
      <c r="AD103" s="18">
        <f t="shared" si="4"/>
        <v>11</v>
      </c>
      <c r="AE103" s="173">
        <f t="shared" si="5"/>
        <v>0.47826086956521741</v>
      </c>
    </row>
    <row r="104" spans="1:31">
      <c r="A104" s="5" t="str">
        <f>P2_IndicatorData!A89</f>
        <v>Liechtenstein</v>
      </c>
      <c r="B104" s="2" t="s">
        <v>260</v>
      </c>
      <c r="C104" s="15">
        <f>IF(P2_IndicatorData!C89="No data",1,0)</f>
        <v>1</v>
      </c>
      <c r="D104" s="15">
        <f>IF(P2_IndicatorData!D89="No data",1,0)</f>
        <v>1</v>
      </c>
      <c r="E104" s="15">
        <f>IF(P2_IndicatorData!E89="No data",1,0)</f>
        <v>1</v>
      </c>
      <c r="F104" s="15">
        <f>IF(P2_IndicatorData!F89="No data",1,0)</f>
        <v>1</v>
      </c>
      <c r="G104" s="15">
        <f>IF(P2_IndicatorData!G89="No data",1,0)</f>
        <v>1</v>
      </c>
      <c r="H104" s="15">
        <f>IF(P2_IndicatorData!H89="No data",1,0)</f>
        <v>1</v>
      </c>
      <c r="I104" s="15">
        <f>IF(P2_IndicatorData!I89="No data",1,0)</f>
        <v>1</v>
      </c>
      <c r="J104" s="15">
        <f>IF(P2_IndicatorData!J89="No data",1,0)</f>
        <v>1</v>
      </c>
      <c r="K104" s="15">
        <f>IF(P2_IndicatorData!K89="No data",1,0)</f>
        <v>1</v>
      </c>
      <c r="L104" s="15">
        <f>IF(P2_IndicatorData!L89="No data",1,0)</f>
        <v>0</v>
      </c>
      <c r="M104" s="15">
        <f>IF(P2_IndicatorData!M89="No data",1,0)</f>
        <v>0</v>
      </c>
      <c r="N104" s="15">
        <f>IF(P2_IndicatorData!N89="No data",1,0)</f>
        <v>1</v>
      </c>
      <c r="O104" s="15">
        <f>IF(P2_IndicatorData!O89="No data",1,0)</f>
        <v>1</v>
      </c>
      <c r="P104" s="15">
        <f>IF(P2_IndicatorData!P89="No data",1,0)</f>
        <v>1</v>
      </c>
      <c r="Q104" s="15">
        <f>IF(P2_IndicatorData!Q89="No data",1,0)</f>
        <v>1</v>
      </c>
      <c r="R104" s="15">
        <f>IF(P2_IndicatorData!R89="No data",1,0)</f>
        <v>1</v>
      </c>
      <c r="S104" s="15">
        <f>IF(P2_IndicatorData!S89="No data",1,0)</f>
        <v>1</v>
      </c>
      <c r="T104" s="15">
        <f>IF(P2_IndicatorData!T89="No data",1,0)</f>
        <v>0</v>
      </c>
      <c r="U104" s="15">
        <f>IF(P2_IndicatorData!U89="No data",1,0)</f>
        <v>0</v>
      </c>
      <c r="V104" s="15">
        <f>IF(P2_IndicatorData!V89="No data",1,0)</f>
        <v>0</v>
      </c>
      <c r="W104" s="15">
        <f>IF(P2_IndicatorData!W89="No data",1,0)</f>
        <v>0</v>
      </c>
      <c r="X104" s="172">
        <f t="shared" si="3"/>
        <v>0</v>
      </c>
      <c r="Y104" s="15">
        <f>IF(P2_IndicatorData!Y89="No data",1,0)</f>
        <v>1</v>
      </c>
      <c r="Z104" s="15">
        <f>IF(P2_IndicatorData!Z89="No data",1,0)</f>
        <v>1</v>
      </c>
      <c r="AA104" s="15">
        <f>IF(P2_IndicatorData!AA89="No data",1,0)</f>
        <v>1</v>
      </c>
      <c r="AB104" s="15">
        <f>IF(P2_IndicatorData!AB89="No data",1,0)</f>
        <v>0</v>
      </c>
      <c r="AC104" s="15">
        <f>IF(P2_IndicatorData!AC89="No data",1,0)</f>
        <v>0</v>
      </c>
      <c r="AD104" s="18">
        <f t="shared" si="4"/>
        <v>18</v>
      </c>
      <c r="AE104" s="173">
        <f t="shared" si="5"/>
        <v>0.78260869565217395</v>
      </c>
    </row>
    <row r="105" spans="1:31">
      <c r="A105" s="5" t="str">
        <f>P2_IndicatorData!A90</f>
        <v>Lithuania</v>
      </c>
      <c r="B105" s="2" t="s">
        <v>262</v>
      </c>
      <c r="C105" s="15">
        <f>IF(P2_IndicatorData!C90="No data",1,0)</f>
        <v>0</v>
      </c>
      <c r="D105" s="15">
        <f>IF(P2_IndicatorData!D90="No data",1,0)</f>
        <v>0</v>
      </c>
      <c r="E105" s="15">
        <f>IF(P2_IndicatorData!E90="No data",1,0)</f>
        <v>0</v>
      </c>
      <c r="F105" s="15">
        <f>IF(P2_IndicatorData!F90="No data",1,0)</f>
        <v>0</v>
      </c>
      <c r="G105" s="15">
        <f>IF(P2_IndicatorData!G90="No data",1,0)</f>
        <v>0</v>
      </c>
      <c r="H105" s="15">
        <f>IF(P2_IndicatorData!H90="No data",1,0)</f>
        <v>0</v>
      </c>
      <c r="I105" s="15">
        <f>IF(P2_IndicatorData!I90="No data",1,0)</f>
        <v>1</v>
      </c>
      <c r="J105" s="15">
        <f>IF(P2_IndicatorData!J90="No data",1,0)</f>
        <v>0</v>
      </c>
      <c r="K105" s="15">
        <f>IF(P2_IndicatorData!K90="No data",1,0)</f>
        <v>0</v>
      </c>
      <c r="L105" s="15">
        <f>IF(P2_IndicatorData!L90="No data",1,0)</f>
        <v>0</v>
      </c>
      <c r="M105" s="15">
        <f>IF(P2_IndicatorData!M90="No data",1,0)</f>
        <v>0</v>
      </c>
      <c r="N105" s="15">
        <f>IF(P2_IndicatorData!N90="No data",1,0)</f>
        <v>1</v>
      </c>
      <c r="O105" s="15">
        <f>IF(P2_IndicatorData!O90="No data",1,0)</f>
        <v>0</v>
      </c>
      <c r="P105" s="15">
        <f>IF(P2_IndicatorData!P90="No data",1,0)</f>
        <v>1</v>
      </c>
      <c r="Q105" s="15">
        <f>IF(P2_IndicatorData!Q90="No data",1,0)</f>
        <v>0</v>
      </c>
      <c r="R105" s="15">
        <f>IF(P2_IndicatorData!R90="No data",1,0)</f>
        <v>0</v>
      </c>
      <c r="S105" s="15">
        <f>IF(P2_IndicatorData!S90="No data",1,0)</f>
        <v>0</v>
      </c>
      <c r="T105" s="15">
        <f>IF(P2_IndicatorData!T90="No data",1,0)</f>
        <v>0</v>
      </c>
      <c r="U105" s="15">
        <f>IF(P2_IndicatorData!U90="No data",1,0)</f>
        <v>0</v>
      </c>
      <c r="V105" s="15">
        <f>IF(P2_IndicatorData!V90="No data",1,0)</f>
        <v>0</v>
      </c>
      <c r="W105" s="15">
        <f>IF(P2_IndicatorData!W90="No data",1,0)</f>
        <v>0</v>
      </c>
      <c r="X105" s="172">
        <f t="shared" si="3"/>
        <v>0</v>
      </c>
      <c r="Y105" s="15">
        <f>IF(P2_IndicatorData!Y90="No data",1,0)</f>
        <v>1</v>
      </c>
      <c r="Z105" s="15">
        <f>IF(P2_IndicatorData!Z90="No data",1,0)</f>
        <v>0</v>
      </c>
      <c r="AA105" s="15">
        <f>IF(P2_IndicatorData!AA90="No data",1,0)</f>
        <v>0</v>
      </c>
      <c r="AB105" s="15">
        <f>IF(P2_IndicatorData!AB90="No data",1,0)</f>
        <v>0</v>
      </c>
      <c r="AC105" s="15">
        <f>IF(P2_IndicatorData!AC90="No data",1,0)</f>
        <v>0</v>
      </c>
      <c r="AD105" s="18">
        <f t="shared" si="4"/>
        <v>4</v>
      </c>
      <c r="AE105" s="173">
        <f t="shared" si="5"/>
        <v>0.17391304347826086</v>
      </c>
    </row>
    <row r="106" spans="1:31">
      <c r="A106" s="5" t="str">
        <f>P2_IndicatorData!A91</f>
        <v>Luxembourg</v>
      </c>
      <c r="B106" s="2" t="s">
        <v>264</v>
      </c>
      <c r="C106" s="15">
        <f>IF(P2_IndicatorData!C91="No data",1,0)</f>
        <v>0</v>
      </c>
      <c r="D106" s="15">
        <f>IF(P2_IndicatorData!D91="No data",1,0)</f>
        <v>0</v>
      </c>
      <c r="E106" s="15">
        <f>IF(P2_IndicatorData!E91="No data",1,0)</f>
        <v>0</v>
      </c>
      <c r="F106" s="15">
        <f>IF(P2_IndicatorData!F91="No data",1,0)</f>
        <v>0</v>
      </c>
      <c r="G106" s="15">
        <f>IF(P2_IndicatorData!G91="No data",1,0)</f>
        <v>0</v>
      </c>
      <c r="H106" s="15">
        <f>IF(P2_IndicatorData!H91="No data",1,0)</f>
        <v>0</v>
      </c>
      <c r="I106" s="15">
        <f>IF(P2_IndicatorData!I91="No data",1,0)</f>
        <v>1</v>
      </c>
      <c r="J106" s="15">
        <f>IF(P2_IndicatorData!J91="No data",1,0)</f>
        <v>0</v>
      </c>
      <c r="K106" s="15">
        <f>IF(P2_IndicatorData!K91="No data",1,0)</f>
        <v>0</v>
      </c>
      <c r="L106" s="15">
        <f>IF(P2_IndicatorData!L91="No data",1,0)</f>
        <v>0</v>
      </c>
      <c r="M106" s="15">
        <f>IF(P2_IndicatorData!M91="No data",1,0)</f>
        <v>0</v>
      </c>
      <c r="N106" s="15">
        <f>IF(P2_IndicatorData!N91="No data",1,0)</f>
        <v>1</v>
      </c>
      <c r="O106" s="15">
        <f>IF(P2_IndicatorData!O91="No data",1,0)</f>
        <v>0</v>
      </c>
      <c r="P106" s="15">
        <f>IF(P2_IndicatorData!P91="No data",1,0)</f>
        <v>1</v>
      </c>
      <c r="Q106" s="15">
        <f>IF(P2_IndicatorData!Q91="No data",1,0)</f>
        <v>1</v>
      </c>
      <c r="R106" s="15">
        <f>IF(P2_IndicatorData!R91="No data",1,0)</f>
        <v>0</v>
      </c>
      <c r="S106" s="15">
        <f>IF(P2_IndicatorData!S91="No data",1,0)</f>
        <v>0</v>
      </c>
      <c r="T106" s="15">
        <f>IF(P2_IndicatorData!T91="No data",1,0)</f>
        <v>0</v>
      </c>
      <c r="U106" s="15">
        <f>IF(P2_IndicatorData!U91="No data",1,0)</f>
        <v>0</v>
      </c>
      <c r="V106" s="15">
        <f>IF(P2_IndicatorData!V91="No data",1,0)</f>
        <v>0</v>
      </c>
      <c r="W106" s="15">
        <f>IF(P2_IndicatorData!W91="No data",1,0)</f>
        <v>0</v>
      </c>
      <c r="X106" s="172">
        <f t="shared" si="3"/>
        <v>0</v>
      </c>
      <c r="Y106" s="15">
        <f>IF(P2_IndicatorData!Y91="No data",1,0)</f>
        <v>1</v>
      </c>
      <c r="Z106" s="15">
        <f>IF(P2_IndicatorData!Z91="No data",1,0)</f>
        <v>0</v>
      </c>
      <c r="AA106" s="15">
        <f>IF(P2_IndicatorData!AA91="No data",1,0)</f>
        <v>0</v>
      </c>
      <c r="AB106" s="15">
        <f>IF(P2_IndicatorData!AB91="No data",1,0)</f>
        <v>0</v>
      </c>
      <c r="AC106" s="15">
        <f>IF(P2_IndicatorData!AC91="No data",1,0)</f>
        <v>0</v>
      </c>
      <c r="AD106" s="18">
        <f t="shared" si="4"/>
        <v>5</v>
      </c>
      <c r="AE106" s="173">
        <f t="shared" si="5"/>
        <v>0.21739130434782608</v>
      </c>
    </row>
    <row r="107" spans="1:31">
      <c r="A107" s="5" t="str">
        <f>P2_IndicatorData!A92</f>
        <v>Madagascar</v>
      </c>
      <c r="B107" s="2" t="s">
        <v>266</v>
      </c>
      <c r="C107" s="15">
        <f>IF(P2_IndicatorData!C92="No data",1,0)</f>
        <v>0</v>
      </c>
      <c r="D107" s="15">
        <f>IF(P2_IndicatorData!D92="No data",1,0)</f>
        <v>0</v>
      </c>
      <c r="E107" s="15">
        <f>IF(P2_IndicatorData!E92="No data",1,0)</f>
        <v>0</v>
      </c>
      <c r="F107" s="15">
        <f>IF(P2_IndicatorData!F92="No data",1,0)</f>
        <v>1</v>
      </c>
      <c r="G107" s="15">
        <f>IF(P2_IndicatorData!G92="No data",1,0)</f>
        <v>0</v>
      </c>
      <c r="H107" s="15">
        <f>IF(P2_IndicatorData!H92="No data",1,0)</f>
        <v>0</v>
      </c>
      <c r="I107" s="15">
        <f>IF(P2_IndicatorData!I92="No data",1,0)</f>
        <v>0</v>
      </c>
      <c r="J107" s="15">
        <f>IF(P2_IndicatorData!J92="No data",1,0)</f>
        <v>0</v>
      </c>
      <c r="K107" s="15">
        <f>IF(P2_IndicatorData!K92="No data",1,0)</f>
        <v>0</v>
      </c>
      <c r="L107" s="15">
        <f>IF(P2_IndicatorData!L92="No data",1,0)</f>
        <v>0</v>
      </c>
      <c r="M107" s="15">
        <f>IF(P2_IndicatorData!M92="No data",1,0)</f>
        <v>0</v>
      </c>
      <c r="N107" s="15">
        <f>IF(P2_IndicatorData!N92="No data",1,0)</f>
        <v>0</v>
      </c>
      <c r="O107" s="15">
        <f>IF(P2_IndicatorData!O92="No data",1,0)</f>
        <v>0</v>
      </c>
      <c r="P107" s="15">
        <f>IF(P2_IndicatorData!P92="No data",1,0)</f>
        <v>1</v>
      </c>
      <c r="Q107" s="15">
        <f>IF(P2_IndicatorData!Q92="No data",1,0)</f>
        <v>0</v>
      </c>
      <c r="R107" s="15">
        <f>IF(P2_IndicatorData!R92="No data",1,0)</f>
        <v>0</v>
      </c>
      <c r="S107" s="15">
        <f>IF(P2_IndicatorData!S92="No data",1,0)</f>
        <v>0</v>
      </c>
      <c r="T107" s="15">
        <f>IF(P2_IndicatorData!T92="No data",1,0)</f>
        <v>0</v>
      </c>
      <c r="U107" s="15">
        <f>IF(P2_IndicatorData!U92="No data",1,0)</f>
        <v>0</v>
      </c>
      <c r="V107" s="15">
        <f>IF(P2_IndicatorData!V92="No data",1,0)</f>
        <v>0</v>
      </c>
      <c r="W107" s="15">
        <f>IF(P2_IndicatorData!W92="No data",1,0)</f>
        <v>0</v>
      </c>
      <c r="X107" s="172">
        <f t="shared" si="3"/>
        <v>0</v>
      </c>
      <c r="Y107" s="15">
        <f>IF(P2_IndicatorData!Y92="No data",1,0)</f>
        <v>0</v>
      </c>
      <c r="Z107" s="15">
        <f>IF(P2_IndicatorData!Z92="No data",1,0)</f>
        <v>1</v>
      </c>
      <c r="AA107" s="15">
        <f>IF(P2_IndicatorData!AA92="No data",1,0)</f>
        <v>1</v>
      </c>
      <c r="AB107" s="15">
        <f>IF(P2_IndicatorData!AB92="No data",1,0)</f>
        <v>0</v>
      </c>
      <c r="AC107" s="15">
        <f>IF(P2_IndicatorData!AC92="No data",1,0)</f>
        <v>0</v>
      </c>
      <c r="AD107" s="18">
        <f t="shared" si="4"/>
        <v>4</v>
      </c>
      <c r="AE107" s="173">
        <f t="shared" si="5"/>
        <v>0.17391304347826086</v>
      </c>
    </row>
    <row r="108" spans="1:31">
      <c r="A108" s="5" t="str">
        <f>P2_IndicatorData!A93</f>
        <v>Malawi</v>
      </c>
      <c r="B108" s="2" t="s">
        <v>268</v>
      </c>
      <c r="C108" s="15">
        <f>IF(P2_IndicatorData!C93="No data",1,0)</f>
        <v>0</v>
      </c>
      <c r="D108" s="15">
        <f>IF(P2_IndicatorData!D93="No data",1,0)</f>
        <v>0</v>
      </c>
      <c r="E108" s="15">
        <f>IF(P2_IndicatorData!E93="No data",1,0)</f>
        <v>0</v>
      </c>
      <c r="F108" s="15">
        <f>IF(P2_IndicatorData!F93="No data",1,0)</f>
        <v>0</v>
      </c>
      <c r="G108" s="15">
        <f>IF(P2_IndicatorData!G93="No data",1,0)</f>
        <v>0</v>
      </c>
      <c r="H108" s="15">
        <f>IF(P2_IndicatorData!H93="No data",1,0)</f>
        <v>0</v>
      </c>
      <c r="I108" s="15">
        <f>IF(P2_IndicatorData!I93="No data",1,0)</f>
        <v>0</v>
      </c>
      <c r="J108" s="15">
        <f>IF(P2_IndicatorData!J93="No data",1,0)</f>
        <v>0</v>
      </c>
      <c r="K108" s="15">
        <f>IF(P2_IndicatorData!K93="No data",1,0)</f>
        <v>0</v>
      </c>
      <c r="L108" s="15">
        <f>IF(P2_IndicatorData!L93="No data",1,0)</f>
        <v>1</v>
      </c>
      <c r="M108" s="15">
        <f>IF(P2_IndicatorData!M93="No data",1,0)</f>
        <v>0</v>
      </c>
      <c r="N108" s="15">
        <f>IF(P2_IndicatorData!N93="No data",1,0)</f>
        <v>0</v>
      </c>
      <c r="O108" s="15">
        <f>IF(P2_IndicatorData!O93="No data",1,0)</f>
        <v>0</v>
      </c>
      <c r="P108" s="15">
        <f>IF(P2_IndicatorData!P93="No data",1,0)</f>
        <v>0</v>
      </c>
      <c r="Q108" s="15">
        <f>IF(P2_IndicatorData!Q93="No data",1,0)</f>
        <v>0</v>
      </c>
      <c r="R108" s="15">
        <f>IF(P2_IndicatorData!R93="No data",1,0)</f>
        <v>0</v>
      </c>
      <c r="S108" s="15">
        <f>IF(P2_IndicatorData!S93="No data",1,0)</f>
        <v>0</v>
      </c>
      <c r="T108" s="15">
        <f>IF(P2_IndicatorData!T93="No data",1,0)</f>
        <v>0</v>
      </c>
      <c r="U108" s="15">
        <f>IF(P2_IndicatorData!U93="No data",1,0)</f>
        <v>0</v>
      </c>
      <c r="V108" s="15">
        <f>IF(P2_IndicatorData!V93="No data",1,0)</f>
        <v>0</v>
      </c>
      <c r="W108" s="15">
        <f>IF(P2_IndicatorData!W93="No data",1,0)</f>
        <v>0</v>
      </c>
      <c r="X108" s="172">
        <f t="shared" si="3"/>
        <v>0</v>
      </c>
      <c r="Y108" s="15">
        <f>IF(P2_IndicatorData!Y93="No data",1,0)</f>
        <v>0</v>
      </c>
      <c r="Z108" s="15">
        <f>IF(P2_IndicatorData!Z93="No data",1,0)</f>
        <v>0</v>
      </c>
      <c r="AA108" s="15">
        <f>IF(P2_IndicatorData!AA93="No data",1,0)</f>
        <v>0</v>
      </c>
      <c r="AB108" s="15">
        <f>IF(P2_IndicatorData!AB93="No data",1,0)</f>
        <v>0</v>
      </c>
      <c r="AC108" s="15">
        <f>IF(P2_IndicatorData!AC93="No data",1,0)</f>
        <v>0</v>
      </c>
      <c r="AD108" s="18">
        <f t="shared" si="4"/>
        <v>1</v>
      </c>
      <c r="AE108" s="173">
        <f t="shared" si="5"/>
        <v>4.3478260869565216E-2</v>
      </c>
    </row>
    <row r="109" spans="1:31">
      <c r="A109" s="5" t="str">
        <f>P2_IndicatorData!A94</f>
        <v>Malaysia</v>
      </c>
      <c r="B109" s="2" t="s">
        <v>270</v>
      </c>
      <c r="C109" s="15">
        <f>IF(P2_IndicatorData!C94="No data",1,0)</f>
        <v>0</v>
      </c>
      <c r="D109" s="15">
        <f>IF(P2_IndicatorData!D94="No data",1,0)</f>
        <v>0</v>
      </c>
      <c r="E109" s="15">
        <f>IF(P2_IndicatorData!E94="No data",1,0)</f>
        <v>0</v>
      </c>
      <c r="F109" s="15">
        <f>IF(P2_IndicatorData!F94="No data",1,0)</f>
        <v>0</v>
      </c>
      <c r="G109" s="15">
        <f>IF(P2_IndicatorData!G94="No data",1,0)</f>
        <v>1</v>
      </c>
      <c r="H109" s="15">
        <f>IF(P2_IndicatorData!H94="No data",1,0)</f>
        <v>0</v>
      </c>
      <c r="I109" s="15">
        <f>IF(P2_IndicatorData!I94="No data",1,0)</f>
        <v>0</v>
      </c>
      <c r="J109" s="15">
        <f>IF(P2_IndicatorData!J94="No data",1,0)</f>
        <v>0</v>
      </c>
      <c r="K109" s="15">
        <f>IF(P2_IndicatorData!K94="No data",1,0)</f>
        <v>0</v>
      </c>
      <c r="L109" s="15">
        <f>IF(P2_IndicatorData!L94="No data",1,0)</f>
        <v>0</v>
      </c>
      <c r="M109" s="15">
        <f>IF(P2_IndicatorData!M94="No data",1,0)</f>
        <v>0</v>
      </c>
      <c r="N109" s="15">
        <f>IF(P2_IndicatorData!N94="No data",1,0)</f>
        <v>0</v>
      </c>
      <c r="O109" s="15">
        <f>IF(P2_IndicatorData!O94="No data",1,0)</f>
        <v>0</v>
      </c>
      <c r="P109" s="15">
        <f>IF(P2_IndicatorData!P94="No data",1,0)</f>
        <v>0</v>
      </c>
      <c r="Q109" s="15">
        <f>IF(P2_IndicatorData!Q94="No data",1,0)</f>
        <v>0</v>
      </c>
      <c r="R109" s="15">
        <f>IF(P2_IndicatorData!R94="No data",1,0)</f>
        <v>0</v>
      </c>
      <c r="S109" s="15">
        <f>IF(P2_IndicatorData!S94="No data",1,0)</f>
        <v>0</v>
      </c>
      <c r="T109" s="15">
        <f>IF(P2_IndicatorData!T94="No data",1,0)</f>
        <v>0</v>
      </c>
      <c r="U109" s="15">
        <f>IF(P2_IndicatorData!U94="No data",1,0)</f>
        <v>0</v>
      </c>
      <c r="V109" s="15">
        <f>IF(P2_IndicatorData!V94="No data",1,0)</f>
        <v>0</v>
      </c>
      <c r="W109" s="15">
        <f>IF(P2_IndicatorData!W94="No data",1,0)</f>
        <v>0</v>
      </c>
      <c r="X109" s="172">
        <f t="shared" si="3"/>
        <v>0</v>
      </c>
      <c r="Y109" s="15">
        <f>IF(P2_IndicatorData!Y94="No data",1,0)</f>
        <v>1</v>
      </c>
      <c r="Z109" s="15">
        <f>IF(P2_IndicatorData!Z94="No data",1,0)</f>
        <v>0</v>
      </c>
      <c r="AA109" s="15">
        <f>IF(P2_IndicatorData!AA94="No data",1,0)</f>
        <v>0</v>
      </c>
      <c r="AB109" s="15">
        <f>IF(P2_IndicatorData!AB94="No data",1,0)</f>
        <v>0</v>
      </c>
      <c r="AC109" s="15">
        <f>IF(P2_IndicatorData!AC94="No data",1,0)</f>
        <v>0</v>
      </c>
      <c r="AD109" s="18">
        <f t="shared" si="4"/>
        <v>2</v>
      </c>
      <c r="AE109" s="173">
        <f t="shared" si="5"/>
        <v>8.6956521739130432E-2</v>
      </c>
    </row>
    <row r="110" spans="1:31">
      <c r="A110" s="5" t="e">
        <f>P2_IndicatorData!#REF!</f>
        <v>#REF!</v>
      </c>
      <c r="B110" s="2" t="s">
        <v>1049</v>
      </c>
      <c r="C110" s="15" t="e">
        <f>IF(P2_IndicatorData!#REF!="No data",1,0)</f>
        <v>#REF!</v>
      </c>
      <c r="D110" s="15" t="e">
        <f>IF(P2_IndicatorData!#REF!="No data",1,0)</f>
        <v>#REF!</v>
      </c>
      <c r="E110" s="15" t="e">
        <f>IF(P2_IndicatorData!#REF!="No data",1,0)</f>
        <v>#REF!</v>
      </c>
      <c r="F110" s="15" t="e">
        <f>IF(P2_IndicatorData!#REF!="No data",1,0)</f>
        <v>#REF!</v>
      </c>
      <c r="G110" s="15" t="e">
        <f>IF(P2_IndicatorData!#REF!="No data",1,0)</f>
        <v>#REF!</v>
      </c>
      <c r="H110" s="15" t="e">
        <f>IF(P2_IndicatorData!#REF!="No data",1,0)</f>
        <v>#REF!</v>
      </c>
      <c r="I110" s="15" t="e">
        <f>IF(P2_IndicatorData!#REF!="No data",1,0)</f>
        <v>#REF!</v>
      </c>
      <c r="J110" s="15" t="e">
        <f>IF(P2_IndicatorData!#REF!="No data",1,0)</f>
        <v>#REF!</v>
      </c>
      <c r="K110" s="15" t="e">
        <f>IF(P2_IndicatorData!#REF!="No data",1,0)</f>
        <v>#REF!</v>
      </c>
      <c r="L110" s="15" t="e">
        <f>IF(P2_IndicatorData!#REF!="No data",1,0)</f>
        <v>#REF!</v>
      </c>
      <c r="M110" s="15" t="e">
        <f>IF(P2_IndicatorData!#REF!="No data",1,0)</f>
        <v>#REF!</v>
      </c>
      <c r="N110" s="15" t="e">
        <f>IF(P2_IndicatorData!#REF!="No data",1,0)</f>
        <v>#REF!</v>
      </c>
      <c r="O110" s="15" t="e">
        <f>IF(P2_IndicatorData!#REF!="No data",1,0)</f>
        <v>#REF!</v>
      </c>
      <c r="P110" s="15" t="e">
        <f>IF(P2_IndicatorData!#REF!="No data",1,0)</f>
        <v>#REF!</v>
      </c>
      <c r="Q110" s="15" t="e">
        <f>IF(P2_IndicatorData!#REF!="No data",1,0)</f>
        <v>#REF!</v>
      </c>
      <c r="R110" s="15" t="e">
        <f>IF(P2_IndicatorData!#REF!="No data",1,0)</f>
        <v>#REF!</v>
      </c>
      <c r="S110" s="15" t="e">
        <f>IF(P2_IndicatorData!#REF!="No data",1,0)</f>
        <v>#REF!</v>
      </c>
      <c r="T110" s="15" t="e">
        <f>IF(P2_IndicatorData!#REF!="No data",1,0)</f>
        <v>#REF!</v>
      </c>
      <c r="U110" s="15" t="e">
        <f>IF(P2_IndicatorData!#REF!="No data",1,0)</f>
        <v>#REF!</v>
      </c>
      <c r="V110" s="15" t="e">
        <f>IF(P2_IndicatorData!#REF!="No data",1,0)</f>
        <v>#REF!</v>
      </c>
      <c r="W110" s="15" t="e">
        <f>IF(P2_IndicatorData!#REF!="No data",1,0)</f>
        <v>#REF!</v>
      </c>
      <c r="X110" s="172">
        <f t="shared" si="3"/>
        <v>0</v>
      </c>
      <c r="Y110" s="15" t="e">
        <f>IF(P2_IndicatorData!#REF!="No data",1,0)</f>
        <v>#REF!</v>
      </c>
      <c r="Z110" s="15" t="e">
        <f>IF(P2_IndicatorData!#REF!="No data",1,0)</f>
        <v>#REF!</v>
      </c>
      <c r="AA110" s="15" t="e">
        <f>IF(P2_IndicatorData!#REF!="No data",1,0)</f>
        <v>#REF!</v>
      </c>
      <c r="AB110" s="15" t="e">
        <f>IF(P2_IndicatorData!#REF!="No data",1,0)</f>
        <v>#REF!</v>
      </c>
      <c r="AC110" s="15" t="e">
        <f>IF(P2_IndicatorData!#REF!="No data",1,0)</f>
        <v>#REF!</v>
      </c>
      <c r="AD110" s="18" t="e">
        <f t="shared" si="4"/>
        <v>#REF!</v>
      </c>
      <c r="AE110" s="173" t="e">
        <f t="shared" si="5"/>
        <v>#REF!</v>
      </c>
    </row>
    <row r="111" spans="1:31">
      <c r="A111" s="5" t="str">
        <f>P2_IndicatorData!A95</f>
        <v>Mali</v>
      </c>
      <c r="B111" s="2" t="s">
        <v>272</v>
      </c>
      <c r="C111" s="15">
        <f>IF(P2_IndicatorData!C95="No data",1,0)</f>
        <v>0</v>
      </c>
      <c r="D111" s="15">
        <f>IF(P2_IndicatorData!D95="No data",1,0)</f>
        <v>0</v>
      </c>
      <c r="E111" s="15">
        <f>IF(P2_IndicatorData!E95="No data",1,0)</f>
        <v>0</v>
      </c>
      <c r="F111" s="15">
        <f>IF(P2_IndicatorData!F95="No data",1,0)</f>
        <v>1</v>
      </c>
      <c r="G111" s="15">
        <f>IF(P2_IndicatorData!G95="No data",1,0)</f>
        <v>0</v>
      </c>
      <c r="H111" s="15">
        <f>IF(P2_IndicatorData!H95="No data",1,0)</f>
        <v>0</v>
      </c>
      <c r="I111" s="15">
        <f>IF(P2_IndicatorData!I95="No data",1,0)</f>
        <v>0</v>
      </c>
      <c r="J111" s="15">
        <f>IF(P2_IndicatorData!J95="No data",1,0)</f>
        <v>1</v>
      </c>
      <c r="K111" s="15">
        <f>IF(P2_IndicatorData!K95="No data",1,0)</f>
        <v>0</v>
      </c>
      <c r="L111" s="15">
        <f>IF(P2_IndicatorData!L95="No data",1,0)</f>
        <v>0</v>
      </c>
      <c r="M111" s="15">
        <f>IF(P2_IndicatorData!M95="No data",1,0)</f>
        <v>0</v>
      </c>
      <c r="N111" s="15">
        <f>IF(P2_IndicatorData!N95="No data",1,0)</f>
        <v>0</v>
      </c>
      <c r="O111" s="15">
        <f>IF(P2_IndicatorData!O95="No data",1,0)</f>
        <v>0</v>
      </c>
      <c r="P111" s="15">
        <f>IF(P2_IndicatorData!P95="No data",1,0)</f>
        <v>0</v>
      </c>
      <c r="Q111" s="15">
        <f>IF(P2_IndicatorData!Q95="No data",1,0)</f>
        <v>0</v>
      </c>
      <c r="R111" s="15">
        <f>IF(P2_IndicatorData!R95="No data",1,0)</f>
        <v>0</v>
      </c>
      <c r="S111" s="15">
        <f>IF(P2_IndicatorData!S95="No data",1,0)</f>
        <v>0</v>
      </c>
      <c r="T111" s="15">
        <f>IF(P2_IndicatorData!T95="No data",1,0)</f>
        <v>0</v>
      </c>
      <c r="U111" s="15">
        <f>IF(P2_IndicatorData!U95="No data",1,0)</f>
        <v>0</v>
      </c>
      <c r="V111" s="15">
        <f>IF(P2_IndicatorData!V95="No data",1,0)</f>
        <v>0</v>
      </c>
      <c r="W111" s="15">
        <f>IF(P2_IndicatorData!W95="No data",1,0)</f>
        <v>0</v>
      </c>
      <c r="X111" s="172">
        <f t="shared" si="3"/>
        <v>0</v>
      </c>
      <c r="Y111" s="15">
        <f>IF(P2_IndicatorData!Y95="No data",1,0)</f>
        <v>0</v>
      </c>
      <c r="Z111" s="15">
        <f>IF(P2_IndicatorData!Z95="No data",1,0)</f>
        <v>0</v>
      </c>
      <c r="AA111" s="15">
        <f>IF(P2_IndicatorData!AA95="No data",1,0)</f>
        <v>1</v>
      </c>
      <c r="AB111" s="15">
        <f>IF(P2_IndicatorData!AB95="No data",1,0)</f>
        <v>0</v>
      </c>
      <c r="AC111" s="15">
        <f>IF(P2_IndicatorData!AC95="No data",1,0)</f>
        <v>0</v>
      </c>
      <c r="AD111" s="18">
        <f t="shared" si="4"/>
        <v>3</v>
      </c>
      <c r="AE111" s="173">
        <f t="shared" si="5"/>
        <v>0.13043478260869565</v>
      </c>
    </row>
    <row r="112" spans="1:31">
      <c r="A112" s="5" t="str">
        <f>P2_IndicatorData!A96</f>
        <v>Malta</v>
      </c>
      <c r="B112" s="2" t="s">
        <v>274</v>
      </c>
      <c r="C112" s="15">
        <f>IF(P2_IndicatorData!C96="No data",1,0)</f>
        <v>0</v>
      </c>
      <c r="D112" s="15">
        <f>IF(P2_IndicatorData!D96="No data",1,0)</f>
        <v>0</v>
      </c>
      <c r="E112" s="15">
        <f>IF(P2_IndicatorData!E96="No data",1,0)</f>
        <v>0</v>
      </c>
      <c r="F112" s="15">
        <f>IF(P2_IndicatorData!F96="No data",1,0)</f>
        <v>0</v>
      </c>
      <c r="G112" s="15">
        <f>IF(P2_IndicatorData!G96="No data",1,0)</f>
        <v>1</v>
      </c>
      <c r="H112" s="15">
        <f>IF(P2_IndicatorData!H96="No data",1,0)</f>
        <v>0</v>
      </c>
      <c r="I112" s="15">
        <f>IF(P2_IndicatorData!I96="No data",1,0)</f>
        <v>1</v>
      </c>
      <c r="J112" s="15">
        <f>IF(P2_IndicatorData!J96="No data",1,0)</f>
        <v>0</v>
      </c>
      <c r="K112" s="15">
        <f>IF(P2_IndicatorData!K96="No data",1,0)</f>
        <v>0</v>
      </c>
      <c r="L112" s="15">
        <f>IF(P2_IndicatorData!L96="No data",1,0)</f>
        <v>0</v>
      </c>
      <c r="M112" s="15">
        <f>IF(P2_IndicatorData!M96="No data",1,0)</f>
        <v>0</v>
      </c>
      <c r="N112" s="15">
        <f>IF(P2_IndicatorData!N96="No data",1,0)</f>
        <v>0</v>
      </c>
      <c r="O112" s="15">
        <f>IF(P2_IndicatorData!O96="No data",1,0)</f>
        <v>0</v>
      </c>
      <c r="P112" s="15">
        <f>IF(P2_IndicatorData!P96="No data",1,0)</f>
        <v>1</v>
      </c>
      <c r="Q112" s="15">
        <f>IF(P2_IndicatorData!Q96="No data",1,0)</f>
        <v>1</v>
      </c>
      <c r="R112" s="15">
        <f>IF(P2_IndicatorData!R96="No data",1,0)</f>
        <v>0</v>
      </c>
      <c r="S112" s="15">
        <f>IF(P2_IndicatorData!S96="No data",1,0)</f>
        <v>0</v>
      </c>
      <c r="T112" s="15">
        <f>IF(P2_IndicatorData!T96="No data",1,0)</f>
        <v>0</v>
      </c>
      <c r="U112" s="15">
        <f>IF(P2_IndicatorData!U96="No data",1,0)</f>
        <v>0</v>
      </c>
      <c r="V112" s="15">
        <f>IF(P2_IndicatorData!V96="No data",1,0)</f>
        <v>0</v>
      </c>
      <c r="W112" s="15">
        <f>IF(P2_IndicatorData!W96="No data",1,0)</f>
        <v>0</v>
      </c>
      <c r="X112" s="172">
        <f t="shared" si="3"/>
        <v>0</v>
      </c>
      <c r="Y112" s="15">
        <f>IF(P2_IndicatorData!Y96="No data",1,0)</f>
        <v>1</v>
      </c>
      <c r="Z112" s="15">
        <f>IF(P2_IndicatorData!Z96="No data",1,0)</f>
        <v>0</v>
      </c>
      <c r="AA112" s="15">
        <f>IF(P2_IndicatorData!AA96="No data",1,0)</f>
        <v>0</v>
      </c>
      <c r="AB112" s="15">
        <f>IF(P2_IndicatorData!AB96="No data",1,0)</f>
        <v>0</v>
      </c>
      <c r="AC112" s="15">
        <f>IF(P2_IndicatorData!AC96="No data",1,0)</f>
        <v>0</v>
      </c>
      <c r="AD112" s="18">
        <f t="shared" si="4"/>
        <v>5</v>
      </c>
      <c r="AE112" s="173">
        <f t="shared" si="5"/>
        <v>0.21739130434782608</v>
      </c>
    </row>
    <row r="113" spans="1:31">
      <c r="A113" s="5" t="e">
        <f>P2_IndicatorData!#REF!</f>
        <v>#REF!</v>
      </c>
      <c r="B113" s="2" t="s">
        <v>1050</v>
      </c>
      <c r="C113" s="15" t="e">
        <f>IF(P2_IndicatorData!#REF!="No data",1,0)</f>
        <v>#REF!</v>
      </c>
      <c r="D113" s="15" t="e">
        <f>IF(P2_IndicatorData!#REF!="No data",1,0)</f>
        <v>#REF!</v>
      </c>
      <c r="E113" s="15" t="e">
        <f>IF(P2_IndicatorData!#REF!="No data",1,0)</f>
        <v>#REF!</v>
      </c>
      <c r="F113" s="15" t="e">
        <f>IF(P2_IndicatorData!#REF!="No data",1,0)</f>
        <v>#REF!</v>
      </c>
      <c r="G113" s="15" t="e">
        <f>IF(P2_IndicatorData!#REF!="No data",1,0)</f>
        <v>#REF!</v>
      </c>
      <c r="H113" s="15" t="e">
        <f>IF(P2_IndicatorData!#REF!="No data",1,0)</f>
        <v>#REF!</v>
      </c>
      <c r="I113" s="15" t="e">
        <f>IF(P2_IndicatorData!#REF!="No data",1,0)</f>
        <v>#REF!</v>
      </c>
      <c r="J113" s="15" t="e">
        <f>IF(P2_IndicatorData!#REF!="No data",1,0)</f>
        <v>#REF!</v>
      </c>
      <c r="K113" s="15" t="e">
        <f>IF(P2_IndicatorData!#REF!="No data",1,0)</f>
        <v>#REF!</v>
      </c>
      <c r="L113" s="15" t="e">
        <f>IF(P2_IndicatorData!#REF!="No data",1,0)</f>
        <v>#REF!</v>
      </c>
      <c r="M113" s="15" t="e">
        <f>IF(P2_IndicatorData!#REF!="No data",1,0)</f>
        <v>#REF!</v>
      </c>
      <c r="N113" s="15" t="e">
        <f>IF(P2_IndicatorData!#REF!="No data",1,0)</f>
        <v>#REF!</v>
      </c>
      <c r="O113" s="15" t="e">
        <f>IF(P2_IndicatorData!#REF!="No data",1,0)</f>
        <v>#REF!</v>
      </c>
      <c r="P113" s="15" t="e">
        <f>IF(P2_IndicatorData!#REF!="No data",1,0)</f>
        <v>#REF!</v>
      </c>
      <c r="Q113" s="15" t="e">
        <f>IF(P2_IndicatorData!#REF!="No data",1,0)</f>
        <v>#REF!</v>
      </c>
      <c r="R113" s="15" t="e">
        <f>IF(P2_IndicatorData!#REF!="No data",1,0)</f>
        <v>#REF!</v>
      </c>
      <c r="S113" s="15" t="e">
        <f>IF(P2_IndicatorData!#REF!="No data",1,0)</f>
        <v>#REF!</v>
      </c>
      <c r="T113" s="15" t="e">
        <f>IF(P2_IndicatorData!#REF!="No data",1,0)</f>
        <v>#REF!</v>
      </c>
      <c r="U113" s="15" t="e">
        <f>IF(P2_IndicatorData!#REF!="No data",1,0)</f>
        <v>#REF!</v>
      </c>
      <c r="V113" s="15" t="e">
        <f>IF(P2_IndicatorData!#REF!="No data",1,0)</f>
        <v>#REF!</v>
      </c>
      <c r="W113" s="15" t="e">
        <f>IF(P2_IndicatorData!#REF!="No data",1,0)</f>
        <v>#REF!</v>
      </c>
      <c r="X113" s="172">
        <f t="shared" si="3"/>
        <v>0</v>
      </c>
      <c r="Y113" s="15" t="e">
        <f>IF(P2_IndicatorData!#REF!="No data",1,0)</f>
        <v>#REF!</v>
      </c>
      <c r="Z113" s="15" t="e">
        <f>IF(P2_IndicatorData!#REF!="No data",1,0)</f>
        <v>#REF!</v>
      </c>
      <c r="AA113" s="15" t="e">
        <f>IF(P2_IndicatorData!#REF!="No data",1,0)</f>
        <v>#REF!</v>
      </c>
      <c r="AB113" s="15" t="e">
        <f>IF(P2_IndicatorData!#REF!="No data",1,0)</f>
        <v>#REF!</v>
      </c>
      <c r="AC113" s="15" t="e">
        <f>IF(P2_IndicatorData!#REF!="No data",1,0)</f>
        <v>#REF!</v>
      </c>
      <c r="AD113" s="18" t="e">
        <f t="shared" si="4"/>
        <v>#REF!</v>
      </c>
      <c r="AE113" s="173" t="e">
        <f t="shared" si="5"/>
        <v>#REF!</v>
      </c>
    </row>
    <row r="114" spans="1:31">
      <c r="A114" s="5" t="str">
        <f>P2_IndicatorData!A97</f>
        <v>Mauritania</v>
      </c>
      <c r="B114" s="2" t="s">
        <v>276</v>
      </c>
      <c r="C114" s="15">
        <f>IF(P2_IndicatorData!C97="No data",1,0)</f>
        <v>0</v>
      </c>
      <c r="D114" s="15">
        <f>IF(P2_IndicatorData!D97="No data",1,0)</f>
        <v>0</v>
      </c>
      <c r="E114" s="15">
        <f>IF(P2_IndicatorData!E97="No data",1,0)</f>
        <v>0</v>
      </c>
      <c r="F114" s="15">
        <f>IF(P2_IndicatorData!F97="No data",1,0)</f>
        <v>1</v>
      </c>
      <c r="G114" s="15">
        <f>IF(P2_IndicatorData!G97="No data",1,0)</f>
        <v>0</v>
      </c>
      <c r="H114" s="15">
        <f>IF(P2_IndicatorData!H97="No data",1,0)</f>
        <v>0</v>
      </c>
      <c r="I114" s="15">
        <f>IF(P2_IndicatorData!I97="No data",1,0)</f>
        <v>0</v>
      </c>
      <c r="J114" s="15">
        <f>IF(P2_IndicatorData!J97="No data",1,0)</f>
        <v>1</v>
      </c>
      <c r="K114" s="15">
        <f>IF(P2_IndicatorData!K97="No data",1,0)</f>
        <v>0</v>
      </c>
      <c r="L114" s="15">
        <f>IF(P2_IndicatorData!L97="No data",1,0)</f>
        <v>0</v>
      </c>
      <c r="M114" s="15">
        <f>IF(P2_IndicatorData!M97="No data",1,0)</f>
        <v>0</v>
      </c>
      <c r="N114" s="15">
        <f>IF(P2_IndicatorData!N97="No data",1,0)</f>
        <v>0</v>
      </c>
      <c r="O114" s="15">
        <f>IF(P2_IndicatorData!O97="No data",1,0)</f>
        <v>0</v>
      </c>
      <c r="P114" s="15">
        <f>IF(P2_IndicatorData!P97="No data",1,0)</f>
        <v>1</v>
      </c>
      <c r="Q114" s="15">
        <f>IF(P2_IndicatorData!Q97="No data",1,0)</f>
        <v>0</v>
      </c>
      <c r="R114" s="15">
        <f>IF(P2_IndicatorData!R97="No data",1,0)</f>
        <v>0</v>
      </c>
      <c r="S114" s="15">
        <f>IF(P2_IndicatorData!S97="No data",1,0)</f>
        <v>0</v>
      </c>
      <c r="T114" s="15">
        <f>IF(P2_IndicatorData!T97="No data",1,0)</f>
        <v>0</v>
      </c>
      <c r="U114" s="15">
        <f>IF(P2_IndicatorData!U97="No data",1,0)</f>
        <v>0</v>
      </c>
      <c r="V114" s="15">
        <f>IF(P2_IndicatorData!V97="No data",1,0)</f>
        <v>0</v>
      </c>
      <c r="W114" s="15">
        <f>IF(P2_IndicatorData!W97="No data",1,0)</f>
        <v>0</v>
      </c>
      <c r="X114" s="172">
        <f t="shared" si="3"/>
        <v>0</v>
      </c>
      <c r="Y114" s="15">
        <f>IF(P2_IndicatorData!Y97="No data",1,0)</f>
        <v>0</v>
      </c>
      <c r="Z114" s="15">
        <f>IF(P2_IndicatorData!Z97="No data",1,0)</f>
        <v>0</v>
      </c>
      <c r="AA114" s="15">
        <f>IF(P2_IndicatorData!AA97="No data",1,0)</f>
        <v>0</v>
      </c>
      <c r="AB114" s="15">
        <f>IF(P2_IndicatorData!AB97="No data",1,0)</f>
        <v>0</v>
      </c>
      <c r="AC114" s="15">
        <f>IF(P2_IndicatorData!AC97="No data",1,0)</f>
        <v>0</v>
      </c>
      <c r="AD114" s="18">
        <f t="shared" si="4"/>
        <v>3</v>
      </c>
      <c r="AE114" s="173">
        <f t="shared" si="5"/>
        <v>0.13043478260869565</v>
      </c>
    </row>
    <row r="115" spans="1:31">
      <c r="A115" s="5" t="e">
        <f>P2_IndicatorData!#REF!</f>
        <v>#REF!</v>
      </c>
      <c r="B115" s="2" t="s">
        <v>1051</v>
      </c>
      <c r="C115" s="15" t="e">
        <f>IF(P2_IndicatorData!#REF!="No data",1,0)</f>
        <v>#REF!</v>
      </c>
      <c r="D115" s="15" t="e">
        <f>IF(P2_IndicatorData!#REF!="No data",1,0)</f>
        <v>#REF!</v>
      </c>
      <c r="E115" s="15" t="e">
        <f>IF(P2_IndicatorData!#REF!="No data",1,0)</f>
        <v>#REF!</v>
      </c>
      <c r="F115" s="15" t="e">
        <f>IF(P2_IndicatorData!#REF!="No data",1,0)</f>
        <v>#REF!</v>
      </c>
      <c r="G115" s="15" t="e">
        <f>IF(P2_IndicatorData!#REF!="No data",1,0)</f>
        <v>#REF!</v>
      </c>
      <c r="H115" s="15" t="e">
        <f>IF(P2_IndicatorData!#REF!="No data",1,0)</f>
        <v>#REF!</v>
      </c>
      <c r="I115" s="15" t="e">
        <f>IF(P2_IndicatorData!#REF!="No data",1,0)</f>
        <v>#REF!</v>
      </c>
      <c r="J115" s="15" t="e">
        <f>IF(P2_IndicatorData!#REF!="No data",1,0)</f>
        <v>#REF!</v>
      </c>
      <c r="K115" s="15" t="e">
        <f>IF(P2_IndicatorData!#REF!="No data",1,0)</f>
        <v>#REF!</v>
      </c>
      <c r="L115" s="15" t="e">
        <f>IF(P2_IndicatorData!#REF!="No data",1,0)</f>
        <v>#REF!</v>
      </c>
      <c r="M115" s="15" t="e">
        <f>IF(P2_IndicatorData!#REF!="No data",1,0)</f>
        <v>#REF!</v>
      </c>
      <c r="N115" s="15" t="e">
        <f>IF(P2_IndicatorData!#REF!="No data",1,0)</f>
        <v>#REF!</v>
      </c>
      <c r="O115" s="15" t="e">
        <f>IF(P2_IndicatorData!#REF!="No data",1,0)</f>
        <v>#REF!</v>
      </c>
      <c r="P115" s="15" t="e">
        <f>IF(P2_IndicatorData!#REF!="No data",1,0)</f>
        <v>#REF!</v>
      </c>
      <c r="Q115" s="15" t="e">
        <f>IF(P2_IndicatorData!#REF!="No data",1,0)</f>
        <v>#REF!</v>
      </c>
      <c r="R115" s="15" t="e">
        <f>IF(P2_IndicatorData!#REF!="No data",1,0)</f>
        <v>#REF!</v>
      </c>
      <c r="S115" s="15" t="e">
        <f>IF(P2_IndicatorData!#REF!="No data",1,0)</f>
        <v>#REF!</v>
      </c>
      <c r="T115" s="15" t="e">
        <f>IF(P2_IndicatorData!#REF!="No data",1,0)</f>
        <v>#REF!</v>
      </c>
      <c r="U115" s="15" t="e">
        <f>IF(P2_IndicatorData!#REF!="No data",1,0)</f>
        <v>#REF!</v>
      </c>
      <c r="V115" s="15" t="e">
        <f>IF(P2_IndicatorData!#REF!="No data",1,0)</f>
        <v>#REF!</v>
      </c>
      <c r="W115" s="15" t="e">
        <f>IF(P2_IndicatorData!#REF!="No data",1,0)</f>
        <v>#REF!</v>
      </c>
      <c r="X115" s="172">
        <f t="shared" si="3"/>
        <v>0</v>
      </c>
      <c r="Y115" s="15" t="e">
        <f>IF(P2_IndicatorData!#REF!="No data",1,0)</f>
        <v>#REF!</v>
      </c>
      <c r="Z115" s="15" t="e">
        <f>IF(P2_IndicatorData!#REF!="No data",1,0)</f>
        <v>#REF!</v>
      </c>
      <c r="AA115" s="15" t="e">
        <f>IF(P2_IndicatorData!#REF!="No data",1,0)</f>
        <v>#REF!</v>
      </c>
      <c r="AB115" s="15" t="e">
        <f>IF(P2_IndicatorData!#REF!="No data",1,0)</f>
        <v>#REF!</v>
      </c>
      <c r="AC115" s="15" t="e">
        <f>IF(P2_IndicatorData!#REF!="No data",1,0)</f>
        <v>#REF!</v>
      </c>
      <c r="AD115" s="18" t="e">
        <f t="shared" si="4"/>
        <v>#REF!</v>
      </c>
      <c r="AE115" s="173" t="e">
        <f t="shared" si="5"/>
        <v>#REF!</v>
      </c>
    </row>
    <row r="116" spans="1:31">
      <c r="A116" s="5" t="str">
        <f>P2_IndicatorData!A98</f>
        <v>Mexico</v>
      </c>
      <c r="B116" s="2" t="s">
        <v>278</v>
      </c>
      <c r="C116" s="15">
        <f>IF(P2_IndicatorData!C98="No data",1,0)</f>
        <v>0</v>
      </c>
      <c r="D116" s="15">
        <f>IF(P2_IndicatorData!D98="No data",1,0)</f>
        <v>0</v>
      </c>
      <c r="E116" s="15">
        <f>IF(P2_IndicatorData!E98="No data",1,0)</f>
        <v>0</v>
      </c>
      <c r="F116" s="15">
        <f>IF(P2_IndicatorData!F98="No data",1,0)</f>
        <v>0</v>
      </c>
      <c r="G116" s="15">
        <f>IF(P2_IndicatorData!G98="No data",1,0)</f>
        <v>0</v>
      </c>
      <c r="H116" s="15">
        <f>IF(P2_IndicatorData!H98="No data",1,0)</f>
        <v>0</v>
      </c>
      <c r="I116" s="15">
        <f>IF(P2_IndicatorData!I98="No data",1,0)</f>
        <v>0</v>
      </c>
      <c r="J116" s="15">
        <f>IF(P2_IndicatorData!J98="No data",1,0)</f>
        <v>0</v>
      </c>
      <c r="K116" s="15">
        <f>IF(P2_IndicatorData!K98="No data",1,0)</f>
        <v>0</v>
      </c>
      <c r="L116" s="15">
        <f>IF(P2_IndicatorData!L98="No data",1,0)</f>
        <v>0</v>
      </c>
      <c r="M116" s="15">
        <f>IF(P2_IndicatorData!M98="No data",1,0)</f>
        <v>0</v>
      </c>
      <c r="N116" s="15">
        <f>IF(P2_IndicatorData!N98="No data",1,0)</f>
        <v>0</v>
      </c>
      <c r="O116" s="15">
        <f>IF(P2_IndicatorData!O98="No data",1,0)</f>
        <v>0</v>
      </c>
      <c r="P116" s="15">
        <f>IF(P2_IndicatorData!P98="No data",1,0)</f>
        <v>0</v>
      </c>
      <c r="Q116" s="15">
        <f>IF(P2_IndicatorData!Q98="No data",1,0)</f>
        <v>0</v>
      </c>
      <c r="R116" s="15">
        <f>IF(P2_IndicatorData!R98="No data",1,0)</f>
        <v>0</v>
      </c>
      <c r="S116" s="15">
        <f>IF(P2_IndicatorData!S98="No data",1,0)</f>
        <v>0</v>
      </c>
      <c r="T116" s="15">
        <f>IF(P2_IndicatorData!T98="No data",1,0)</f>
        <v>0</v>
      </c>
      <c r="U116" s="15">
        <f>IF(P2_IndicatorData!U98="No data",1,0)</f>
        <v>0</v>
      </c>
      <c r="V116" s="15">
        <f>IF(P2_IndicatorData!V98="No data",1,0)</f>
        <v>0</v>
      </c>
      <c r="W116" s="15">
        <f>IF(P2_IndicatorData!W98="No data",1,0)</f>
        <v>0</v>
      </c>
      <c r="X116" s="172">
        <f t="shared" si="3"/>
        <v>0</v>
      </c>
      <c r="Y116" s="15">
        <f>IF(P2_IndicatorData!Y98="No data",1,0)</f>
        <v>0</v>
      </c>
      <c r="Z116" s="15">
        <f>IF(P2_IndicatorData!Z98="No data",1,0)</f>
        <v>0</v>
      </c>
      <c r="AA116" s="15">
        <f>IF(P2_IndicatorData!AA98="No data",1,0)</f>
        <v>0</v>
      </c>
      <c r="AB116" s="15">
        <f>IF(P2_IndicatorData!AB98="No data",1,0)</f>
        <v>0</v>
      </c>
      <c r="AC116" s="15">
        <f>IF(P2_IndicatorData!AC98="No data",1,0)</f>
        <v>0</v>
      </c>
      <c r="AD116" s="18">
        <f t="shared" si="4"/>
        <v>0</v>
      </c>
      <c r="AE116" s="173">
        <f t="shared" si="5"/>
        <v>0</v>
      </c>
    </row>
    <row r="117" spans="1:31">
      <c r="A117" s="5" t="e">
        <f>P2_IndicatorData!#REF!</f>
        <v>#REF!</v>
      </c>
      <c r="B117" s="2" t="s">
        <v>1052</v>
      </c>
      <c r="C117" s="15" t="e">
        <f>IF(P2_IndicatorData!#REF!="No data",1,0)</f>
        <v>#REF!</v>
      </c>
      <c r="D117" s="15" t="e">
        <f>IF(P2_IndicatorData!#REF!="No data",1,0)</f>
        <v>#REF!</v>
      </c>
      <c r="E117" s="15" t="e">
        <f>IF(P2_IndicatorData!#REF!="No data",1,0)</f>
        <v>#REF!</v>
      </c>
      <c r="F117" s="15" t="e">
        <f>IF(P2_IndicatorData!#REF!="No data",1,0)</f>
        <v>#REF!</v>
      </c>
      <c r="G117" s="15" t="e">
        <f>IF(P2_IndicatorData!#REF!="No data",1,0)</f>
        <v>#REF!</v>
      </c>
      <c r="H117" s="15" t="e">
        <f>IF(P2_IndicatorData!#REF!="No data",1,0)</f>
        <v>#REF!</v>
      </c>
      <c r="I117" s="15" t="e">
        <f>IF(P2_IndicatorData!#REF!="No data",1,0)</f>
        <v>#REF!</v>
      </c>
      <c r="J117" s="15" t="e">
        <f>IF(P2_IndicatorData!#REF!="No data",1,0)</f>
        <v>#REF!</v>
      </c>
      <c r="K117" s="15" t="e">
        <f>IF(P2_IndicatorData!#REF!="No data",1,0)</f>
        <v>#REF!</v>
      </c>
      <c r="L117" s="15" t="e">
        <f>IF(P2_IndicatorData!#REF!="No data",1,0)</f>
        <v>#REF!</v>
      </c>
      <c r="M117" s="15" t="e">
        <f>IF(P2_IndicatorData!#REF!="No data",1,0)</f>
        <v>#REF!</v>
      </c>
      <c r="N117" s="15" t="e">
        <f>IF(P2_IndicatorData!#REF!="No data",1,0)</f>
        <v>#REF!</v>
      </c>
      <c r="O117" s="15" t="e">
        <f>IF(P2_IndicatorData!#REF!="No data",1,0)</f>
        <v>#REF!</v>
      </c>
      <c r="P117" s="15" t="e">
        <f>IF(P2_IndicatorData!#REF!="No data",1,0)</f>
        <v>#REF!</v>
      </c>
      <c r="Q117" s="15" t="e">
        <f>IF(P2_IndicatorData!#REF!="No data",1,0)</f>
        <v>#REF!</v>
      </c>
      <c r="R117" s="15" t="e">
        <f>IF(P2_IndicatorData!#REF!="No data",1,0)</f>
        <v>#REF!</v>
      </c>
      <c r="S117" s="15" t="e">
        <f>IF(P2_IndicatorData!#REF!="No data",1,0)</f>
        <v>#REF!</v>
      </c>
      <c r="T117" s="15" t="e">
        <f>IF(P2_IndicatorData!#REF!="No data",1,0)</f>
        <v>#REF!</v>
      </c>
      <c r="U117" s="15" t="e">
        <f>IF(P2_IndicatorData!#REF!="No data",1,0)</f>
        <v>#REF!</v>
      </c>
      <c r="V117" s="15" t="e">
        <f>IF(P2_IndicatorData!#REF!="No data",1,0)</f>
        <v>#REF!</v>
      </c>
      <c r="W117" s="15" t="e">
        <f>IF(P2_IndicatorData!#REF!="No data",1,0)</f>
        <v>#REF!</v>
      </c>
      <c r="X117" s="172">
        <f t="shared" si="3"/>
        <v>0</v>
      </c>
      <c r="Y117" s="15" t="e">
        <f>IF(P2_IndicatorData!#REF!="No data",1,0)</f>
        <v>#REF!</v>
      </c>
      <c r="Z117" s="15" t="e">
        <f>IF(P2_IndicatorData!#REF!="No data",1,0)</f>
        <v>#REF!</v>
      </c>
      <c r="AA117" s="15" t="e">
        <f>IF(P2_IndicatorData!#REF!="No data",1,0)</f>
        <v>#REF!</v>
      </c>
      <c r="AB117" s="15" t="e">
        <f>IF(P2_IndicatorData!#REF!="No data",1,0)</f>
        <v>#REF!</v>
      </c>
      <c r="AC117" s="15" t="e">
        <f>IF(P2_IndicatorData!#REF!="No data",1,0)</f>
        <v>#REF!</v>
      </c>
      <c r="AD117" s="18" t="e">
        <f t="shared" si="4"/>
        <v>#REF!</v>
      </c>
      <c r="AE117" s="173" t="e">
        <f t="shared" si="5"/>
        <v>#REF!</v>
      </c>
    </row>
    <row r="118" spans="1:31">
      <c r="A118" s="5" t="e">
        <f>P2_IndicatorData!#REF!</f>
        <v>#REF!</v>
      </c>
      <c r="B118" s="2" t="s">
        <v>1053</v>
      </c>
      <c r="C118" s="15" t="e">
        <f>IF(P2_IndicatorData!#REF!="No data",1,0)</f>
        <v>#REF!</v>
      </c>
      <c r="D118" s="15" t="e">
        <f>IF(P2_IndicatorData!#REF!="No data",1,0)</f>
        <v>#REF!</v>
      </c>
      <c r="E118" s="15" t="e">
        <f>IF(P2_IndicatorData!#REF!="No data",1,0)</f>
        <v>#REF!</v>
      </c>
      <c r="F118" s="15" t="e">
        <f>IF(P2_IndicatorData!#REF!="No data",1,0)</f>
        <v>#REF!</v>
      </c>
      <c r="G118" s="15" t="e">
        <f>IF(P2_IndicatorData!#REF!="No data",1,0)</f>
        <v>#REF!</v>
      </c>
      <c r="H118" s="15" t="e">
        <f>IF(P2_IndicatorData!#REF!="No data",1,0)</f>
        <v>#REF!</v>
      </c>
      <c r="I118" s="15" t="e">
        <f>IF(P2_IndicatorData!#REF!="No data",1,0)</f>
        <v>#REF!</v>
      </c>
      <c r="J118" s="15" t="e">
        <f>IF(P2_IndicatorData!#REF!="No data",1,0)</f>
        <v>#REF!</v>
      </c>
      <c r="K118" s="15" t="e">
        <f>IF(P2_IndicatorData!#REF!="No data",1,0)</f>
        <v>#REF!</v>
      </c>
      <c r="L118" s="15" t="e">
        <f>IF(P2_IndicatorData!#REF!="No data",1,0)</f>
        <v>#REF!</v>
      </c>
      <c r="M118" s="15" t="e">
        <f>IF(P2_IndicatorData!#REF!="No data",1,0)</f>
        <v>#REF!</v>
      </c>
      <c r="N118" s="15" t="e">
        <f>IF(P2_IndicatorData!#REF!="No data",1,0)</f>
        <v>#REF!</v>
      </c>
      <c r="O118" s="15" t="e">
        <f>IF(P2_IndicatorData!#REF!="No data",1,0)</f>
        <v>#REF!</v>
      </c>
      <c r="P118" s="15" t="e">
        <f>IF(P2_IndicatorData!#REF!="No data",1,0)</f>
        <v>#REF!</v>
      </c>
      <c r="Q118" s="15" t="e">
        <f>IF(P2_IndicatorData!#REF!="No data",1,0)</f>
        <v>#REF!</v>
      </c>
      <c r="R118" s="15" t="e">
        <f>IF(P2_IndicatorData!#REF!="No data",1,0)</f>
        <v>#REF!</v>
      </c>
      <c r="S118" s="15" t="e">
        <f>IF(P2_IndicatorData!#REF!="No data",1,0)</f>
        <v>#REF!</v>
      </c>
      <c r="T118" s="15" t="e">
        <f>IF(P2_IndicatorData!#REF!="No data",1,0)</f>
        <v>#REF!</v>
      </c>
      <c r="U118" s="15" t="e">
        <f>IF(P2_IndicatorData!#REF!="No data",1,0)</f>
        <v>#REF!</v>
      </c>
      <c r="V118" s="15" t="e">
        <f>IF(P2_IndicatorData!#REF!="No data",1,0)</f>
        <v>#REF!</v>
      </c>
      <c r="W118" s="15" t="e">
        <f>IF(P2_IndicatorData!#REF!="No data",1,0)</f>
        <v>#REF!</v>
      </c>
      <c r="X118" s="172">
        <f t="shared" si="3"/>
        <v>0</v>
      </c>
      <c r="Y118" s="15" t="e">
        <f>IF(P2_IndicatorData!#REF!="No data",1,0)</f>
        <v>#REF!</v>
      </c>
      <c r="Z118" s="15" t="e">
        <f>IF(P2_IndicatorData!#REF!="No data",1,0)</f>
        <v>#REF!</v>
      </c>
      <c r="AA118" s="15" t="e">
        <f>IF(P2_IndicatorData!#REF!="No data",1,0)</f>
        <v>#REF!</v>
      </c>
      <c r="AB118" s="15" t="e">
        <f>IF(P2_IndicatorData!#REF!="No data",1,0)</f>
        <v>#REF!</v>
      </c>
      <c r="AC118" s="15" t="e">
        <f>IF(P2_IndicatorData!#REF!="No data",1,0)</f>
        <v>#REF!</v>
      </c>
      <c r="AD118" s="18" t="e">
        <f t="shared" si="4"/>
        <v>#REF!</v>
      </c>
      <c r="AE118" s="173" t="e">
        <f t="shared" si="5"/>
        <v>#REF!</v>
      </c>
    </row>
    <row r="119" spans="1:31">
      <c r="A119" s="5" t="str">
        <f>P2_IndicatorData!A99</f>
        <v>Mongolia</v>
      </c>
      <c r="B119" s="2" t="s">
        <v>280</v>
      </c>
      <c r="C119" s="15">
        <f>IF(P2_IndicatorData!C99="No data",1,0)</f>
        <v>0</v>
      </c>
      <c r="D119" s="15">
        <f>IF(P2_IndicatorData!D99="No data",1,0)</f>
        <v>0</v>
      </c>
      <c r="E119" s="15">
        <f>IF(P2_IndicatorData!E99="No data",1,0)</f>
        <v>0</v>
      </c>
      <c r="F119" s="15">
        <f>IF(P2_IndicatorData!F99="No data",1,0)</f>
        <v>0</v>
      </c>
      <c r="G119" s="15">
        <f>IF(P2_IndicatorData!G99="No data",1,0)</f>
        <v>0</v>
      </c>
      <c r="H119" s="15">
        <f>IF(P2_IndicatorData!H99="No data",1,0)</f>
        <v>0</v>
      </c>
      <c r="I119" s="15">
        <f>IF(P2_IndicatorData!I99="No data",1,0)</f>
        <v>0</v>
      </c>
      <c r="J119" s="15">
        <f>IF(P2_IndicatorData!J99="No data",1,0)</f>
        <v>0</v>
      </c>
      <c r="K119" s="15">
        <f>IF(P2_IndicatorData!K99="No data",1,0)</f>
        <v>0</v>
      </c>
      <c r="L119" s="15">
        <f>IF(P2_IndicatorData!L99="No data",1,0)</f>
        <v>0</v>
      </c>
      <c r="M119" s="15">
        <f>IF(P2_IndicatorData!M99="No data",1,0)</f>
        <v>1</v>
      </c>
      <c r="N119" s="15">
        <f>IF(P2_IndicatorData!N99="No data",1,0)</f>
        <v>0</v>
      </c>
      <c r="O119" s="15">
        <f>IF(P2_IndicatorData!O99="No data",1,0)</f>
        <v>0</v>
      </c>
      <c r="P119" s="15">
        <f>IF(P2_IndicatorData!P99="No data",1,0)</f>
        <v>0</v>
      </c>
      <c r="Q119" s="15">
        <f>IF(P2_IndicatorData!Q99="No data",1,0)</f>
        <v>0</v>
      </c>
      <c r="R119" s="15">
        <f>IF(P2_IndicatorData!R99="No data",1,0)</f>
        <v>0</v>
      </c>
      <c r="S119" s="15">
        <f>IF(P2_IndicatorData!S99="No data",1,0)</f>
        <v>0</v>
      </c>
      <c r="T119" s="15">
        <f>IF(P2_IndicatorData!T99="No data",1,0)</f>
        <v>0</v>
      </c>
      <c r="U119" s="15">
        <f>IF(P2_IndicatorData!U99="No data",1,0)</f>
        <v>0</v>
      </c>
      <c r="V119" s="15">
        <f>IF(P2_IndicatorData!V99="No data",1,0)</f>
        <v>0</v>
      </c>
      <c r="W119" s="15">
        <f>IF(P2_IndicatorData!W99="No data",1,0)</f>
        <v>0</v>
      </c>
      <c r="X119" s="172">
        <f t="shared" si="3"/>
        <v>0</v>
      </c>
      <c r="Y119" s="15">
        <f>IF(P2_IndicatorData!Y99="No data",1,0)</f>
        <v>0</v>
      </c>
      <c r="Z119" s="15">
        <f>IF(P2_IndicatorData!Z99="No data",1,0)</f>
        <v>0</v>
      </c>
      <c r="AA119" s="15">
        <f>IF(P2_IndicatorData!AA99="No data",1,0)</f>
        <v>0</v>
      </c>
      <c r="AB119" s="15">
        <f>IF(P2_IndicatorData!AB99="No data",1,0)</f>
        <v>0</v>
      </c>
      <c r="AC119" s="15">
        <f>IF(P2_IndicatorData!AC99="No data",1,0)</f>
        <v>0</v>
      </c>
      <c r="AD119" s="18">
        <f t="shared" si="4"/>
        <v>1</v>
      </c>
      <c r="AE119" s="173">
        <f t="shared" si="5"/>
        <v>4.3478260869565216E-2</v>
      </c>
    </row>
    <row r="120" spans="1:31">
      <c r="A120" s="5" t="str">
        <f>P2_IndicatorData!A100</f>
        <v>Montenegro</v>
      </c>
      <c r="B120" s="2" t="s">
        <v>282</v>
      </c>
      <c r="C120" s="15">
        <f>IF(P2_IndicatorData!C100="No data",1,0)</f>
        <v>0</v>
      </c>
      <c r="D120" s="15">
        <f>IF(P2_IndicatorData!D100="No data",1,0)</f>
        <v>0</v>
      </c>
      <c r="E120" s="15">
        <f>IF(P2_IndicatorData!E100="No data",1,0)</f>
        <v>0</v>
      </c>
      <c r="F120" s="15">
        <f>IF(P2_IndicatorData!F100="No data",1,0)</f>
        <v>0</v>
      </c>
      <c r="G120" s="15">
        <f>IF(P2_IndicatorData!G100="No data",1,0)</f>
        <v>1</v>
      </c>
      <c r="H120" s="15">
        <f>IF(P2_IndicatorData!H100="No data",1,0)</f>
        <v>0</v>
      </c>
      <c r="I120" s="15">
        <f>IF(P2_IndicatorData!I100="No data",1,0)</f>
        <v>0</v>
      </c>
      <c r="J120" s="15">
        <f>IF(P2_IndicatorData!J100="No data",1,0)</f>
        <v>0</v>
      </c>
      <c r="K120" s="15">
        <f>IF(P2_IndicatorData!K100="No data",1,0)</f>
        <v>0</v>
      </c>
      <c r="L120" s="15">
        <f>IF(P2_IndicatorData!L100="No data",1,0)</f>
        <v>0</v>
      </c>
      <c r="M120" s="15">
        <f>IF(P2_IndicatorData!M100="No data",1,0)</f>
        <v>0</v>
      </c>
      <c r="N120" s="15">
        <f>IF(P2_IndicatorData!N100="No data",1,0)</f>
        <v>0</v>
      </c>
      <c r="O120" s="15">
        <f>IF(P2_IndicatorData!O100="No data",1,0)</f>
        <v>1</v>
      </c>
      <c r="P120" s="15">
        <f>IF(P2_IndicatorData!P100="No data",1,0)</f>
        <v>1</v>
      </c>
      <c r="Q120" s="15">
        <f>IF(P2_IndicatorData!Q100="No data",1,0)</f>
        <v>0</v>
      </c>
      <c r="R120" s="15">
        <f>IF(P2_IndicatorData!R100="No data",1,0)</f>
        <v>0</v>
      </c>
      <c r="S120" s="15">
        <f>IF(P2_IndicatorData!S100="No data",1,0)</f>
        <v>0</v>
      </c>
      <c r="T120" s="15">
        <f>IF(P2_IndicatorData!T100="No data",1,0)</f>
        <v>0</v>
      </c>
      <c r="U120" s="15">
        <f>IF(P2_IndicatorData!U100="No data",1,0)</f>
        <v>0</v>
      </c>
      <c r="V120" s="15">
        <f>IF(P2_IndicatorData!V100="No data",1,0)</f>
        <v>0</v>
      </c>
      <c r="W120" s="15">
        <f>IF(P2_IndicatorData!W100="No data",1,0)</f>
        <v>0</v>
      </c>
      <c r="X120" s="172">
        <f t="shared" si="3"/>
        <v>0</v>
      </c>
      <c r="Y120" s="15">
        <f>IF(P2_IndicatorData!Y100="No data",1,0)</f>
        <v>1</v>
      </c>
      <c r="Z120" s="15">
        <f>IF(P2_IndicatorData!Z100="No data",1,0)</f>
        <v>0</v>
      </c>
      <c r="AA120" s="15">
        <f>IF(P2_IndicatorData!AA100="No data",1,0)</f>
        <v>0</v>
      </c>
      <c r="AB120" s="15">
        <f>IF(P2_IndicatorData!AB100="No data",1,0)</f>
        <v>0</v>
      </c>
      <c r="AC120" s="15">
        <f>IF(P2_IndicatorData!AC100="No data",1,0)</f>
        <v>0</v>
      </c>
      <c r="AD120" s="18">
        <f t="shared" si="4"/>
        <v>4</v>
      </c>
      <c r="AE120" s="173">
        <f t="shared" si="5"/>
        <v>0.17391304347826086</v>
      </c>
    </row>
    <row r="121" spans="1:31">
      <c r="A121" s="5" t="e">
        <f>P2_IndicatorData!#REF!</f>
        <v>#REF!</v>
      </c>
      <c r="B121" s="2" t="s">
        <v>1054</v>
      </c>
      <c r="C121" s="15" t="e">
        <f>IF(P2_IndicatorData!#REF!="No data",1,0)</f>
        <v>#REF!</v>
      </c>
      <c r="D121" s="15" t="e">
        <f>IF(P2_IndicatorData!#REF!="No data",1,0)</f>
        <v>#REF!</v>
      </c>
      <c r="E121" s="15" t="e">
        <f>IF(P2_IndicatorData!#REF!="No data",1,0)</f>
        <v>#REF!</v>
      </c>
      <c r="F121" s="15" t="e">
        <f>IF(P2_IndicatorData!#REF!="No data",1,0)</f>
        <v>#REF!</v>
      </c>
      <c r="G121" s="15" t="e">
        <f>IF(P2_IndicatorData!#REF!="No data",1,0)</f>
        <v>#REF!</v>
      </c>
      <c r="H121" s="15" t="e">
        <f>IF(P2_IndicatorData!#REF!="No data",1,0)</f>
        <v>#REF!</v>
      </c>
      <c r="I121" s="15" t="e">
        <f>IF(P2_IndicatorData!#REF!="No data",1,0)</f>
        <v>#REF!</v>
      </c>
      <c r="J121" s="15" t="e">
        <f>IF(P2_IndicatorData!#REF!="No data",1,0)</f>
        <v>#REF!</v>
      </c>
      <c r="K121" s="15" t="e">
        <f>IF(P2_IndicatorData!#REF!="No data",1,0)</f>
        <v>#REF!</v>
      </c>
      <c r="L121" s="15" t="e">
        <f>IF(P2_IndicatorData!#REF!="No data",1,0)</f>
        <v>#REF!</v>
      </c>
      <c r="M121" s="15" t="e">
        <f>IF(P2_IndicatorData!#REF!="No data",1,0)</f>
        <v>#REF!</v>
      </c>
      <c r="N121" s="15" t="e">
        <f>IF(P2_IndicatorData!#REF!="No data",1,0)</f>
        <v>#REF!</v>
      </c>
      <c r="O121" s="15" t="e">
        <f>IF(P2_IndicatorData!#REF!="No data",1,0)</f>
        <v>#REF!</v>
      </c>
      <c r="P121" s="15" t="e">
        <f>IF(P2_IndicatorData!#REF!="No data",1,0)</f>
        <v>#REF!</v>
      </c>
      <c r="Q121" s="15" t="e">
        <f>IF(P2_IndicatorData!#REF!="No data",1,0)</f>
        <v>#REF!</v>
      </c>
      <c r="R121" s="15" t="e">
        <f>IF(P2_IndicatorData!#REF!="No data",1,0)</f>
        <v>#REF!</v>
      </c>
      <c r="S121" s="15" t="e">
        <f>IF(P2_IndicatorData!#REF!="No data",1,0)</f>
        <v>#REF!</v>
      </c>
      <c r="T121" s="15" t="e">
        <f>IF(P2_IndicatorData!#REF!="No data",1,0)</f>
        <v>#REF!</v>
      </c>
      <c r="U121" s="15" t="e">
        <f>IF(P2_IndicatorData!#REF!="No data",1,0)</f>
        <v>#REF!</v>
      </c>
      <c r="V121" s="15" t="e">
        <f>IF(P2_IndicatorData!#REF!="No data",1,0)</f>
        <v>#REF!</v>
      </c>
      <c r="W121" s="15" t="e">
        <f>IF(P2_IndicatorData!#REF!="No data",1,0)</f>
        <v>#REF!</v>
      </c>
      <c r="X121" s="172">
        <f t="shared" si="3"/>
        <v>0</v>
      </c>
      <c r="Y121" s="15" t="e">
        <f>IF(P2_IndicatorData!#REF!="No data",1,0)</f>
        <v>#REF!</v>
      </c>
      <c r="Z121" s="15" t="e">
        <f>IF(P2_IndicatorData!#REF!="No data",1,0)</f>
        <v>#REF!</v>
      </c>
      <c r="AA121" s="15" t="e">
        <f>IF(P2_IndicatorData!#REF!="No data",1,0)</f>
        <v>#REF!</v>
      </c>
      <c r="AB121" s="15" t="e">
        <f>IF(P2_IndicatorData!#REF!="No data",1,0)</f>
        <v>#REF!</v>
      </c>
      <c r="AC121" s="15" t="e">
        <f>IF(P2_IndicatorData!#REF!="No data",1,0)</f>
        <v>#REF!</v>
      </c>
      <c r="AD121" s="18" t="e">
        <f t="shared" si="4"/>
        <v>#REF!</v>
      </c>
      <c r="AE121" s="173" t="e">
        <f t="shared" si="5"/>
        <v>#REF!</v>
      </c>
    </row>
    <row r="122" spans="1:31">
      <c r="A122" s="5" t="str">
        <f>P2_IndicatorData!A101</f>
        <v>Morocco</v>
      </c>
      <c r="B122" s="2" t="s">
        <v>284</v>
      </c>
      <c r="C122" s="15">
        <f>IF(P2_IndicatorData!C101="No data",1,0)</f>
        <v>0</v>
      </c>
      <c r="D122" s="15">
        <f>IF(P2_IndicatorData!D101="No data",1,0)</f>
        <v>0</v>
      </c>
      <c r="E122" s="15">
        <f>IF(P2_IndicatorData!E101="No data",1,0)</f>
        <v>0</v>
      </c>
      <c r="F122" s="15">
        <f>IF(P2_IndicatorData!F101="No data",1,0)</f>
        <v>0</v>
      </c>
      <c r="G122" s="15">
        <f>IF(P2_IndicatorData!G101="No data",1,0)</f>
        <v>0</v>
      </c>
      <c r="H122" s="15">
        <f>IF(P2_IndicatorData!H101="No data",1,0)</f>
        <v>0</v>
      </c>
      <c r="I122" s="15">
        <f>IF(P2_IndicatorData!I101="No data",1,0)</f>
        <v>0</v>
      </c>
      <c r="J122" s="15">
        <f>IF(P2_IndicatorData!J101="No data",1,0)</f>
        <v>0</v>
      </c>
      <c r="K122" s="15">
        <f>IF(P2_IndicatorData!K101="No data",1,0)</f>
        <v>0</v>
      </c>
      <c r="L122" s="15">
        <f>IF(P2_IndicatorData!L101="No data",1,0)</f>
        <v>0</v>
      </c>
      <c r="M122" s="15">
        <f>IF(P2_IndicatorData!M101="No data",1,0)</f>
        <v>0</v>
      </c>
      <c r="N122" s="15">
        <f>IF(P2_IndicatorData!N101="No data",1,0)</f>
        <v>0</v>
      </c>
      <c r="O122" s="15">
        <f>IF(P2_IndicatorData!O101="No data",1,0)</f>
        <v>1</v>
      </c>
      <c r="P122" s="15">
        <f>IF(P2_IndicatorData!P101="No data",1,0)</f>
        <v>1</v>
      </c>
      <c r="Q122" s="15">
        <f>IF(P2_IndicatorData!Q101="No data",1,0)</f>
        <v>0</v>
      </c>
      <c r="R122" s="15">
        <f>IF(P2_IndicatorData!R101="No data",1,0)</f>
        <v>0</v>
      </c>
      <c r="S122" s="15">
        <f>IF(P2_IndicatorData!S101="No data",1,0)</f>
        <v>0</v>
      </c>
      <c r="T122" s="15">
        <f>IF(P2_IndicatorData!T101="No data",1,0)</f>
        <v>0</v>
      </c>
      <c r="U122" s="15">
        <f>IF(P2_IndicatorData!U101="No data",1,0)</f>
        <v>0</v>
      </c>
      <c r="V122" s="15">
        <f>IF(P2_IndicatorData!V101="No data",1,0)</f>
        <v>0</v>
      </c>
      <c r="W122" s="15">
        <f>IF(P2_IndicatorData!W101="No data",1,0)</f>
        <v>0</v>
      </c>
      <c r="X122" s="172">
        <f t="shared" si="3"/>
        <v>0</v>
      </c>
      <c r="Y122" s="15">
        <f>IF(P2_IndicatorData!Y101="No data",1,0)</f>
        <v>1</v>
      </c>
      <c r="Z122" s="15">
        <f>IF(P2_IndicatorData!Z101="No data",1,0)</f>
        <v>1</v>
      </c>
      <c r="AA122" s="15">
        <f>IF(P2_IndicatorData!AA101="No data",1,0)</f>
        <v>1</v>
      </c>
      <c r="AB122" s="15">
        <f>IF(P2_IndicatorData!AB101="No data",1,0)</f>
        <v>0</v>
      </c>
      <c r="AC122" s="15">
        <f>IF(P2_IndicatorData!AC101="No data",1,0)</f>
        <v>0</v>
      </c>
      <c r="AD122" s="18">
        <f t="shared" si="4"/>
        <v>5</v>
      </c>
      <c r="AE122" s="173">
        <f t="shared" si="5"/>
        <v>0.21739130434782608</v>
      </c>
    </row>
    <row r="123" spans="1:31">
      <c r="A123" s="5" t="str">
        <f>P2_IndicatorData!A102</f>
        <v>Mozambique</v>
      </c>
      <c r="B123" s="2" t="s">
        <v>286</v>
      </c>
      <c r="C123" s="15">
        <f>IF(P2_IndicatorData!C102="No data",1,0)</f>
        <v>0</v>
      </c>
      <c r="D123" s="15">
        <f>IF(P2_IndicatorData!D102="No data",1,0)</f>
        <v>0</v>
      </c>
      <c r="E123" s="15">
        <f>IF(P2_IndicatorData!E102="No data",1,0)</f>
        <v>0</v>
      </c>
      <c r="F123" s="15">
        <f>IF(P2_IndicatorData!F102="No data",1,0)</f>
        <v>0</v>
      </c>
      <c r="G123" s="15">
        <f>IF(P2_IndicatorData!G102="No data",1,0)</f>
        <v>0</v>
      </c>
      <c r="H123" s="15">
        <f>IF(P2_IndicatorData!H102="No data",1,0)</f>
        <v>0</v>
      </c>
      <c r="I123" s="15">
        <f>IF(P2_IndicatorData!I102="No data",1,0)</f>
        <v>0</v>
      </c>
      <c r="J123" s="15">
        <f>IF(P2_IndicatorData!J102="No data",1,0)</f>
        <v>0</v>
      </c>
      <c r="K123" s="15">
        <f>IF(P2_IndicatorData!K102="No data",1,0)</f>
        <v>0</v>
      </c>
      <c r="L123" s="15">
        <f>IF(P2_IndicatorData!L102="No data",1,0)</f>
        <v>0</v>
      </c>
      <c r="M123" s="15">
        <f>IF(P2_IndicatorData!M102="No data",1,0)</f>
        <v>0</v>
      </c>
      <c r="N123" s="15">
        <f>IF(P2_IndicatorData!N102="No data",1,0)</f>
        <v>0</v>
      </c>
      <c r="O123" s="15">
        <f>IF(P2_IndicatorData!O102="No data",1,0)</f>
        <v>0</v>
      </c>
      <c r="P123" s="15">
        <f>IF(P2_IndicatorData!P102="No data",1,0)</f>
        <v>1</v>
      </c>
      <c r="Q123" s="15">
        <f>IF(P2_IndicatorData!Q102="No data",1,0)</f>
        <v>0</v>
      </c>
      <c r="R123" s="15">
        <f>IF(P2_IndicatorData!R102="No data",1,0)</f>
        <v>0</v>
      </c>
      <c r="S123" s="15">
        <f>IF(P2_IndicatorData!S102="No data",1,0)</f>
        <v>0</v>
      </c>
      <c r="T123" s="15">
        <f>IF(P2_IndicatorData!T102="No data",1,0)</f>
        <v>0</v>
      </c>
      <c r="U123" s="15">
        <f>IF(P2_IndicatorData!U102="No data",1,0)</f>
        <v>0</v>
      </c>
      <c r="V123" s="15">
        <f>IF(P2_IndicatorData!V102="No data",1,0)</f>
        <v>0</v>
      </c>
      <c r="W123" s="15">
        <f>IF(P2_IndicatorData!W102="No data",1,0)</f>
        <v>0</v>
      </c>
      <c r="X123" s="172">
        <f t="shared" si="3"/>
        <v>0</v>
      </c>
      <c r="Y123" s="15">
        <f>IF(P2_IndicatorData!Y102="No data",1,0)</f>
        <v>0</v>
      </c>
      <c r="Z123" s="15">
        <f>IF(P2_IndicatorData!Z102="No data",1,0)</f>
        <v>0</v>
      </c>
      <c r="AA123" s="15">
        <f>IF(P2_IndicatorData!AA102="No data",1,0)</f>
        <v>0</v>
      </c>
      <c r="AB123" s="15">
        <f>IF(P2_IndicatorData!AB102="No data",1,0)</f>
        <v>0</v>
      </c>
      <c r="AC123" s="15">
        <f>IF(P2_IndicatorData!AC102="No data",1,0)</f>
        <v>0</v>
      </c>
      <c r="AD123" s="18">
        <f t="shared" si="4"/>
        <v>1</v>
      </c>
      <c r="AE123" s="173">
        <f t="shared" si="5"/>
        <v>4.3478260869565216E-2</v>
      </c>
    </row>
    <row r="124" spans="1:31">
      <c r="A124" s="5" t="str">
        <f>P2_IndicatorData!A103</f>
        <v>Myanmar</v>
      </c>
      <c r="B124" s="2" t="s">
        <v>288</v>
      </c>
      <c r="C124" s="15">
        <f>IF(P2_IndicatorData!C103="No data",1,0)</f>
        <v>0</v>
      </c>
      <c r="D124" s="15">
        <f>IF(P2_IndicatorData!D103="No data",1,0)</f>
        <v>0</v>
      </c>
      <c r="E124" s="15">
        <f>IF(P2_IndicatorData!E103="No data",1,0)</f>
        <v>0</v>
      </c>
      <c r="F124" s="15">
        <f>IF(P2_IndicatorData!F103="No data",1,0)</f>
        <v>0</v>
      </c>
      <c r="G124" s="15">
        <f>IF(P2_IndicatorData!G103="No data",1,0)</f>
        <v>0</v>
      </c>
      <c r="H124" s="15">
        <f>IF(P2_IndicatorData!H103="No data",1,0)</f>
        <v>0</v>
      </c>
      <c r="I124" s="15">
        <f>IF(P2_IndicatorData!I103="No data",1,0)</f>
        <v>0</v>
      </c>
      <c r="J124" s="15">
        <f>IF(P2_IndicatorData!J103="No data",1,0)</f>
        <v>0</v>
      </c>
      <c r="K124" s="15">
        <f>IF(P2_IndicatorData!K103="No data",1,0)</f>
        <v>0</v>
      </c>
      <c r="L124" s="15">
        <f>IF(P2_IndicatorData!L103="No data",1,0)</f>
        <v>0</v>
      </c>
      <c r="M124" s="15">
        <f>IF(P2_IndicatorData!M103="No data",1,0)</f>
        <v>0</v>
      </c>
      <c r="N124" s="15">
        <f>IF(P2_IndicatorData!N103="No data",1,0)</f>
        <v>0</v>
      </c>
      <c r="O124" s="15">
        <f>IF(P2_IndicatorData!O103="No data",1,0)</f>
        <v>0</v>
      </c>
      <c r="P124" s="15">
        <f>IF(P2_IndicatorData!P103="No data",1,0)</f>
        <v>0</v>
      </c>
      <c r="Q124" s="15">
        <f>IF(P2_IndicatorData!Q103="No data",1,0)</f>
        <v>0</v>
      </c>
      <c r="R124" s="15">
        <f>IF(P2_IndicatorData!R103="No data",1,0)</f>
        <v>0</v>
      </c>
      <c r="S124" s="15">
        <f>IF(P2_IndicatorData!S103="No data",1,0)</f>
        <v>0</v>
      </c>
      <c r="T124" s="15">
        <f>IF(P2_IndicatorData!T103="No data",1,0)</f>
        <v>0</v>
      </c>
      <c r="U124" s="15">
        <f>IF(P2_IndicatorData!U103="No data",1,0)</f>
        <v>0</v>
      </c>
      <c r="V124" s="15">
        <f>IF(P2_IndicatorData!V103="No data",1,0)</f>
        <v>0</v>
      </c>
      <c r="W124" s="15">
        <f>IF(P2_IndicatorData!W103="No data",1,0)</f>
        <v>0</v>
      </c>
      <c r="X124" s="172">
        <f t="shared" si="3"/>
        <v>0</v>
      </c>
      <c r="Y124" s="15">
        <f>IF(P2_IndicatorData!Y103="No data",1,0)</f>
        <v>0</v>
      </c>
      <c r="Z124" s="15">
        <f>IF(P2_IndicatorData!Z103="No data",1,0)</f>
        <v>0</v>
      </c>
      <c r="AA124" s="15">
        <f>IF(P2_IndicatorData!AA103="No data",1,0)</f>
        <v>0</v>
      </c>
      <c r="AB124" s="15">
        <f>IF(P2_IndicatorData!AB103="No data",1,0)</f>
        <v>0</v>
      </c>
      <c r="AC124" s="15">
        <f>IF(P2_IndicatorData!AC103="No data",1,0)</f>
        <v>0</v>
      </c>
      <c r="AD124" s="18">
        <f t="shared" si="4"/>
        <v>0</v>
      </c>
      <c r="AE124" s="173">
        <f t="shared" si="5"/>
        <v>0</v>
      </c>
    </row>
    <row r="125" spans="1:31">
      <c r="A125" s="5" t="str">
        <f>P2_IndicatorData!A104</f>
        <v>Namibia</v>
      </c>
      <c r="B125" s="2" t="s">
        <v>290</v>
      </c>
      <c r="C125" s="15">
        <f>IF(P2_IndicatorData!C104="No data",1,0)</f>
        <v>0</v>
      </c>
      <c r="D125" s="15">
        <f>IF(P2_IndicatorData!D104="No data",1,0)</f>
        <v>0</v>
      </c>
      <c r="E125" s="15">
        <f>IF(P2_IndicatorData!E104="No data",1,0)</f>
        <v>0</v>
      </c>
      <c r="F125" s="15">
        <f>IF(P2_IndicatorData!F104="No data",1,0)</f>
        <v>0</v>
      </c>
      <c r="G125" s="15">
        <f>IF(P2_IndicatorData!G104="No data",1,0)</f>
        <v>0</v>
      </c>
      <c r="H125" s="15">
        <f>IF(P2_IndicatorData!H104="No data",1,0)</f>
        <v>0</v>
      </c>
      <c r="I125" s="15">
        <f>IF(P2_IndicatorData!I104="No data",1,0)</f>
        <v>0</v>
      </c>
      <c r="J125" s="15">
        <f>IF(P2_IndicatorData!J104="No data",1,0)</f>
        <v>0</v>
      </c>
      <c r="K125" s="15">
        <f>IF(P2_IndicatorData!K104="No data",1,0)</f>
        <v>0</v>
      </c>
      <c r="L125" s="15">
        <f>IF(P2_IndicatorData!L104="No data",1,0)</f>
        <v>0</v>
      </c>
      <c r="M125" s="15">
        <f>IF(P2_IndicatorData!M104="No data",1,0)</f>
        <v>1</v>
      </c>
      <c r="N125" s="15">
        <f>IF(P2_IndicatorData!N104="No data",1,0)</f>
        <v>0</v>
      </c>
      <c r="O125" s="15">
        <f>IF(P2_IndicatorData!O104="No data",1,0)</f>
        <v>1</v>
      </c>
      <c r="P125" s="15">
        <f>IF(P2_IndicatorData!P104="No data",1,0)</f>
        <v>1</v>
      </c>
      <c r="Q125" s="15">
        <f>IF(P2_IndicatorData!Q104="No data",1,0)</f>
        <v>0</v>
      </c>
      <c r="R125" s="15">
        <f>IF(P2_IndicatorData!R104="No data",1,0)</f>
        <v>0</v>
      </c>
      <c r="S125" s="15">
        <f>IF(P2_IndicatorData!S104="No data",1,0)</f>
        <v>0</v>
      </c>
      <c r="T125" s="15">
        <f>IF(P2_IndicatorData!T104="No data",1,0)</f>
        <v>0</v>
      </c>
      <c r="U125" s="15">
        <f>IF(P2_IndicatorData!U104="No data",1,0)</f>
        <v>0</v>
      </c>
      <c r="V125" s="15">
        <f>IF(P2_IndicatorData!V104="No data",1,0)</f>
        <v>0</v>
      </c>
      <c r="W125" s="15">
        <f>IF(P2_IndicatorData!W104="No data",1,0)</f>
        <v>0</v>
      </c>
      <c r="X125" s="172">
        <f t="shared" si="3"/>
        <v>0</v>
      </c>
      <c r="Y125" s="15">
        <f>IF(P2_IndicatorData!Y104="No data",1,0)</f>
        <v>0</v>
      </c>
      <c r="Z125" s="15">
        <f>IF(P2_IndicatorData!Z104="No data",1,0)</f>
        <v>0</v>
      </c>
      <c r="AA125" s="15">
        <f>IF(P2_IndicatorData!AA104="No data",1,0)</f>
        <v>0</v>
      </c>
      <c r="AB125" s="15">
        <f>IF(P2_IndicatorData!AB104="No data",1,0)</f>
        <v>0</v>
      </c>
      <c r="AC125" s="15">
        <f>IF(P2_IndicatorData!AC104="No data",1,0)</f>
        <v>0</v>
      </c>
      <c r="AD125" s="18">
        <f t="shared" si="4"/>
        <v>3</v>
      </c>
      <c r="AE125" s="173">
        <f t="shared" si="5"/>
        <v>0.13043478260869565</v>
      </c>
    </row>
    <row r="126" spans="1:31">
      <c r="A126" s="5" t="e">
        <f>P2_IndicatorData!#REF!</f>
        <v>#REF!</v>
      </c>
      <c r="B126" s="2" t="s">
        <v>1055</v>
      </c>
      <c r="C126" s="15" t="e">
        <f>IF(P2_IndicatorData!#REF!="No data",1,0)</f>
        <v>#REF!</v>
      </c>
      <c r="D126" s="15" t="e">
        <f>IF(P2_IndicatorData!#REF!="No data",1,0)</f>
        <v>#REF!</v>
      </c>
      <c r="E126" s="15" t="e">
        <f>IF(P2_IndicatorData!#REF!="No data",1,0)</f>
        <v>#REF!</v>
      </c>
      <c r="F126" s="15" t="e">
        <f>IF(P2_IndicatorData!#REF!="No data",1,0)</f>
        <v>#REF!</v>
      </c>
      <c r="G126" s="15" t="e">
        <f>IF(P2_IndicatorData!#REF!="No data",1,0)</f>
        <v>#REF!</v>
      </c>
      <c r="H126" s="15" t="e">
        <f>IF(P2_IndicatorData!#REF!="No data",1,0)</f>
        <v>#REF!</v>
      </c>
      <c r="I126" s="15" t="e">
        <f>IF(P2_IndicatorData!#REF!="No data",1,0)</f>
        <v>#REF!</v>
      </c>
      <c r="J126" s="15" t="e">
        <f>IF(P2_IndicatorData!#REF!="No data",1,0)</f>
        <v>#REF!</v>
      </c>
      <c r="K126" s="15" t="e">
        <f>IF(P2_IndicatorData!#REF!="No data",1,0)</f>
        <v>#REF!</v>
      </c>
      <c r="L126" s="15" t="e">
        <f>IF(P2_IndicatorData!#REF!="No data",1,0)</f>
        <v>#REF!</v>
      </c>
      <c r="M126" s="15" t="e">
        <f>IF(P2_IndicatorData!#REF!="No data",1,0)</f>
        <v>#REF!</v>
      </c>
      <c r="N126" s="15" t="e">
        <f>IF(P2_IndicatorData!#REF!="No data",1,0)</f>
        <v>#REF!</v>
      </c>
      <c r="O126" s="15" t="e">
        <f>IF(P2_IndicatorData!#REF!="No data",1,0)</f>
        <v>#REF!</v>
      </c>
      <c r="P126" s="15" t="e">
        <f>IF(P2_IndicatorData!#REF!="No data",1,0)</f>
        <v>#REF!</v>
      </c>
      <c r="Q126" s="15" t="e">
        <f>IF(P2_IndicatorData!#REF!="No data",1,0)</f>
        <v>#REF!</v>
      </c>
      <c r="R126" s="15" t="e">
        <f>IF(P2_IndicatorData!#REF!="No data",1,0)</f>
        <v>#REF!</v>
      </c>
      <c r="S126" s="15" t="e">
        <f>IF(P2_IndicatorData!#REF!="No data",1,0)</f>
        <v>#REF!</v>
      </c>
      <c r="T126" s="15" t="e">
        <f>IF(P2_IndicatorData!#REF!="No data",1,0)</f>
        <v>#REF!</v>
      </c>
      <c r="U126" s="15" t="e">
        <f>IF(P2_IndicatorData!#REF!="No data",1,0)</f>
        <v>#REF!</v>
      </c>
      <c r="V126" s="15" t="e">
        <f>IF(P2_IndicatorData!#REF!="No data",1,0)</f>
        <v>#REF!</v>
      </c>
      <c r="W126" s="15" t="e">
        <f>IF(P2_IndicatorData!#REF!="No data",1,0)</f>
        <v>#REF!</v>
      </c>
      <c r="X126" s="172">
        <f t="shared" si="3"/>
        <v>0</v>
      </c>
      <c r="Y126" s="15" t="e">
        <f>IF(P2_IndicatorData!#REF!="No data",1,0)</f>
        <v>#REF!</v>
      </c>
      <c r="Z126" s="15" t="e">
        <f>IF(P2_IndicatorData!#REF!="No data",1,0)</f>
        <v>#REF!</v>
      </c>
      <c r="AA126" s="15" t="e">
        <f>IF(P2_IndicatorData!#REF!="No data",1,0)</f>
        <v>#REF!</v>
      </c>
      <c r="AB126" s="15" t="e">
        <f>IF(P2_IndicatorData!#REF!="No data",1,0)</f>
        <v>#REF!</v>
      </c>
      <c r="AC126" s="15" t="e">
        <f>IF(P2_IndicatorData!#REF!="No data",1,0)</f>
        <v>#REF!</v>
      </c>
      <c r="AD126" s="18" t="e">
        <f t="shared" si="4"/>
        <v>#REF!</v>
      </c>
      <c r="AE126" s="173" t="e">
        <f t="shared" si="5"/>
        <v>#REF!</v>
      </c>
    </row>
    <row r="127" spans="1:31">
      <c r="A127" s="5" t="str">
        <f>P2_IndicatorData!A105</f>
        <v>Nepal</v>
      </c>
      <c r="B127" s="2" t="s">
        <v>292</v>
      </c>
      <c r="C127" s="15">
        <f>IF(P2_IndicatorData!C105="No data",1,0)</f>
        <v>0</v>
      </c>
      <c r="D127" s="15">
        <f>IF(P2_IndicatorData!D105="No data",1,0)</f>
        <v>0</v>
      </c>
      <c r="E127" s="15">
        <f>IF(P2_IndicatorData!E105="No data",1,0)</f>
        <v>0</v>
      </c>
      <c r="F127" s="15">
        <f>IF(P2_IndicatorData!F105="No data",1,0)</f>
        <v>0</v>
      </c>
      <c r="G127" s="15">
        <f>IF(P2_IndicatorData!G105="No data",1,0)</f>
        <v>0</v>
      </c>
      <c r="H127" s="15">
        <f>IF(P2_IndicatorData!H105="No data",1,0)</f>
        <v>0</v>
      </c>
      <c r="I127" s="15">
        <f>IF(P2_IndicatorData!I105="No data",1,0)</f>
        <v>0</v>
      </c>
      <c r="J127" s="15">
        <f>IF(P2_IndicatorData!J105="No data",1,0)</f>
        <v>0</v>
      </c>
      <c r="K127" s="15">
        <f>IF(P2_IndicatorData!K105="No data",1,0)</f>
        <v>0</v>
      </c>
      <c r="L127" s="15">
        <f>IF(P2_IndicatorData!L105="No data",1,0)</f>
        <v>0</v>
      </c>
      <c r="M127" s="15">
        <f>IF(P2_IndicatorData!M105="No data",1,0)</f>
        <v>0</v>
      </c>
      <c r="N127" s="15">
        <f>IF(P2_IndicatorData!N105="No data",1,0)</f>
        <v>0</v>
      </c>
      <c r="O127" s="15">
        <f>IF(P2_IndicatorData!O105="No data",1,0)</f>
        <v>0</v>
      </c>
      <c r="P127" s="15">
        <f>IF(P2_IndicatorData!P105="No data",1,0)</f>
        <v>0</v>
      </c>
      <c r="Q127" s="15">
        <f>IF(P2_IndicatorData!Q105="No data",1,0)</f>
        <v>0</v>
      </c>
      <c r="R127" s="15">
        <f>IF(P2_IndicatorData!R105="No data",1,0)</f>
        <v>0</v>
      </c>
      <c r="S127" s="15">
        <f>IF(P2_IndicatorData!S105="No data",1,0)</f>
        <v>0</v>
      </c>
      <c r="T127" s="15">
        <f>IF(P2_IndicatorData!T105="No data",1,0)</f>
        <v>0</v>
      </c>
      <c r="U127" s="15">
        <f>IF(P2_IndicatorData!U105="No data",1,0)</f>
        <v>0</v>
      </c>
      <c r="V127" s="15">
        <f>IF(P2_IndicatorData!V105="No data",1,0)</f>
        <v>0</v>
      </c>
      <c r="W127" s="15">
        <f>IF(P2_IndicatorData!W105="No data",1,0)</f>
        <v>0</v>
      </c>
      <c r="X127" s="172">
        <f t="shared" si="3"/>
        <v>0</v>
      </c>
      <c r="Y127" s="15">
        <f>IF(P2_IndicatorData!Y105="No data",1,0)</f>
        <v>0</v>
      </c>
      <c r="Z127" s="15">
        <f>IF(P2_IndicatorData!Z105="No data",1,0)</f>
        <v>1</v>
      </c>
      <c r="AA127" s="15">
        <f>IF(P2_IndicatorData!AA105="No data",1,0)</f>
        <v>1</v>
      </c>
      <c r="AB127" s="15">
        <f>IF(P2_IndicatorData!AB105="No data",1,0)</f>
        <v>0</v>
      </c>
      <c r="AC127" s="15">
        <f>IF(P2_IndicatorData!AC105="No data",1,0)</f>
        <v>0</v>
      </c>
      <c r="AD127" s="18">
        <f t="shared" si="4"/>
        <v>2</v>
      </c>
      <c r="AE127" s="173">
        <f t="shared" si="5"/>
        <v>8.6956521739130432E-2</v>
      </c>
    </row>
    <row r="128" spans="1:31">
      <c r="A128" s="5" t="str">
        <f>P2_IndicatorData!A106</f>
        <v>Netherlands</v>
      </c>
      <c r="B128" s="2" t="s">
        <v>294</v>
      </c>
      <c r="C128" s="15">
        <f>IF(P2_IndicatorData!C106="No data",1,0)</f>
        <v>0</v>
      </c>
      <c r="D128" s="15">
        <f>IF(P2_IndicatorData!D106="No data",1,0)</f>
        <v>0</v>
      </c>
      <c r="E128" s="15">
        <f>IF(P2_IndicatorData!E106="No data",1,0)</f>
        <v>0</v>
      </c>
      <c r="F128" s="15">
        <f>IF(P2_IndicatorData!F106="No data",1,0)</f>
        <v>0</v>
      </c>
      <c r="G128" s="15">
        <f>IF(P2_IndicatorData!G106="No data",1,0)</f>
        <v>0</v>
      </c>
      <c r="H128" s="15">
        <f>IF(P2_IndicatorData!H106="No data",1,0)</f>
        <v>0</v>
      </c>
      <c r="I128" s="15">
        <f>IF(P2_IndicatorData!I106="No data",1,0)</f>
        <v>0</v>
      </c>
      <c r="J128" s="15">
        <f>IF(P2_IndicatorData!J106="No data",1,0)</f>
        <v>0</v>
      </c>
      <c r="K128" s="15">
        <f>IF(P2_IndicatorData!K106="No data",1,0)</f>
        <v>0</v>
      </c>
      <c r="L128" s="15">
        <f>IF(P2_IndicatorData!L106="No data",1,0)</f>
        <v>0</v>
      </c>
      <c r="M128" s="15">
        <f>IF(P2_IndicatorData!M106="No data",1,0)</f>
        <v>0</v>
      </c>
      <c r="N128" s="15">
        <f>IF(P2_IndicatorData!N106="No data",1,0)</f>
        <v>1</v>
      </c>
      <c r="O128" s="15">
        <f>IF(P2_IndicatorData!O106="No data",1,0)</f>
        <v>0</v>
      </c>
      <c r="P128" s="15">
        <f>IF(P2_IndicatorData!P106="No data",1,0)</f>
        <v>0</v>
      </c>
      <c r="Q128" s="15">
        <f>IF(P2_IndicatorData!Q106="No data",1,0)</f>
        <v>1</v>
      </c>
      <c r="R128" s="15">
        <f>IF(P2_IndicatorData!R106="No data",1,0)</f>
        <v>0</v>
      </c>
      <c r="S128" s="15">
        <f>IF(P2_IndicatorData!S106="No data",1,0)</f>
        <v>0</v>
      </c>
      <c r="T128" s="15">
        <f>IF(P2_IndicatorData!T106="No data",1,0)</f>
        <v>0</v>
      </c>
      <c r="U128" s="15">
        <f>IF(P2_IndicatorData!U106="No data",1,0)</f>
        <v>0</v>
      </c>
      <c r="V128" s="15">
        <f>IF(P2_IndicatorData!V106="No data",1,0)</f>
        <v>0</v>
      </c>
      <c r="W128" s="15">
        <f>IF(P2_IndicatorData!W106="No data",1,0)</f>
        <v>0</v>
      </c>
      <c r="X128" s="172">
        <f t="shared" si="3"/>
        <v>0</v>
      </c>
      <c r="Y128" s="15">
        <f>IF(P2_IndicatorData!Y106="No data",1,0)</f>
        <v>1</v>
      </c>
      <c r="Z128" s="15">
        <f>IF(P2_IndicatorData!Z106="No data",1,0)</f>
        <v>0</v>
      </c>
      <c r="AA128" s="15">
        <f>IF(P2_IndicatorData!AA106="No data",1,0)</f>
        <v>0</v>
      </c>
      <c r="AB128" s="15">
        <f>IF(P2_IndicatorData!AB106="No data",1,0)</f>
        <v>0</v>
      </c>
      <c r="AC128" s="15">
        <f>IF(P2_IndicatorData!AC106="No data",1,0)</f>
        <v>0</v>
      </c>
      <c r="AD128" s="18">
        <f t="shared" si="4"/>
        <v>3</v>
      </c>
      <c r="AE128" s="173">
        <f t="shared" si="5"/>
        <v>0.13043478260869565</v>
      </c>
    </row>
    <row r="129" spans="1:31">
      <c r="A129" s="5" t="str">
        <f>P2_IndicatorData!A107</f>
        <v>New Zealand</v>
      </c>
      <c r="B129" s="2" t="s">
        <v>296</v>
      </c>
      <c r="C129" s="15">
        <f>IF(P2_IndicatorData!C107="No data",1,0)</f>
        <v>0</v>
      </c>
      <c r="D129" s="15">
        <f>IF(P2_IndicatorData!D107="No data",1,0)</f>
        <v>0</v>
      </c>
      <c r="E129" s="15">
        <f>IF(P2_IndicatorData!E107="No data",1,0)</f>
        <v>0</v>
      </c>
      <c r="F129" s="15">
        <f>IF(P2_IndicatorData!F107="No data",1,0)</f>
        <v>0</v>
      </c>
      <c r="G129" s="15">
        <f>IF(P2_IndicatorData!G107="No data",1,0)</f>
        <v>0</v>
      </c>
      <c r="H129" s="15">
        <f>IF(P2_IndicatorData!H107="No data",1,0)</f>
        <v>0</v>
      </c>
      <c r="I129" s="15">
        <f>IF(P2_IndicatorData!I107="No data",1,0)</f>
        <v>1</v>
      </c>
      <c r="J129" s="15">
        <f>IF(P2_IndicatorData!J107="No data",1,0)</f>
        <v>0</v>
      </c>
      <c r="K129" s="15">
        <f>IF(P2_IndicatorData!K107="No data",1,0)</f>
        <v>0</v>
      </c>
      <c r="L129" s="15">
        <f>IF(P2_IndicatorData!L107="No data",1,0)</f>
        <v>0</v>
      </c>
      <c r="M129" s="15">
        <f>IF(P2_IndicatorData!M107="No data",1,0)</f>
        <v>0</v>
      </c>
      <c r="N129" s="15">
        <f>IF(P2_IndicatorData!N107="No data",1,0)</f>
        <v>1</v>
      </c>
      <c r="O129" s="15">
        <f>IF(P2_IndicatorData!O107="No data",1,0)</f>
        <v>0</v>
      </c>
      <c r="P129" s="15">
        <f>IF(P2_IndicatorData!P107="No data",1,0)</f>
        <v>1</v>
      </c>
      <c r="Q129" s="15">
        <f>IF(P2_IndicatorData!Q107="No data",1,0)</f>
        <v>1</v>
      </c>
      <c r="R129" s="15">
        <f>IF(P2_IndicatorData!R107="No data",1,0)</f>
        <v>0</v>
      </c>
      <c r="S129" s="15">
        <f>IF(P2_IndicatorData!S107="No data",1,0)</f>
        <v>0</v>
      </c>
      <c r="T129" s="15">
        <f>IF(P2_IndicatorData!T107="No data",1,0)</f>
        <v>0</v>
      </c>
      <c r="U129" s="15">
        <f>IF(P2_IndicatorData!U107="No data",1,0)</f>
        <v>0</v>
      </c>
      <c r="V129" s="15">
        <f>IF(P2_IndicatorData!V107="No data",1,0)</f>
        <v>0</v>
      </c>
      <c r="W129" s="15">
        <f>IF(P2_IndicatorData!W107="No data",1,0)</f>
        <v>0</v>
      </c>
      <c r="X129" s="172">
        <f t="shared" si="3"/>
        <v>0</v>
      </c>
      <c r="Y129" s="15">
        <f>IF(P2_IndicatorData!Y107="No data",1,0)</f>
        <v>1</v>
      </c>
      <c r="Z129" s="15">
        <f>IF(P2_IndicatorData!Z107="No data",1,0)</f>
        <v>1</v>
      </c>
      <c r="AA129" s="15">
        <f>IF(P2_IndicatorData!AA107="No data",1,0)</f>
        <v>1</v>
      </c>
      <c r="AB129" s="15">
        <f>IF(P2_IndicatorData!AB107="No data",1,0)</f>
        <v>0</v>
      </c>
      <c r="AC129" s="15">
        <f>IF(P2_IndicatorData!AC107="No data",1,0)</f>
        <v>0</v>
      </c>
      <c r="AD129" s="18">
        <f t="shared" si="4"/>
        <v>7</v>
      </c>
      <c r="AE129" s="173">
        <f t="shared" si="5"/>
        <v>0.30434782608695654</v>
      </c>
    </row>
    <row r="130" spans="1:31">
      <c r="A130" s="5" t="str">
        <f>P2_IndicatorData!A108</f>
        <v>Nicaragua</v>
      </c>
      <c r="B130" s="2" t="s">
        <v>298</v>
      </c>
      <c r="C130" s="15">
        <f>IF(P2_IndicatorData!C108="No data",1,0)</f>
        <v>0</v>
      </c>
      <c r="D130" s="15">
        <f>IF(P2_IndicatorData!D108="No data",1,0)</f>
        <v>0</v>
      </c>
      <c r="E130" s="15">
        <f>IF(P2_IndicatorData!E108="No data",1,0)</f>
        <v>0</v>
      </c>
      <c r="F130" s="15">
        <f>IF(P2_IndicatorData!F108="No data",1,0)</f>
        <v>0</v>
      </c>
      <c r="G130" s="15">
        <f>IF(P2_IndicatorData!G108="No data",1,0)</f>
        <v>0</v>
      </c>
      <c r="H130" s="15">
        <f>IF(P2_IndicatorData!H108="No data",1,0)</f>
        <v>0</v>
      </c>
      <c r="I130" s="15">
        <f>IF(P2_IndicatorData!I108="No data",1,0)</f>
        <v>0</v>
      </c>
      <c r="J130" s="15">
        <f>IF(P2_IndicatorData!J108="No data",1,0)</f>
        <v>0</v>
      </c>
      <c r="K130" s="15">
        <f>IF(P2_IndicatorData!K108="No data",1,0)</f>
        <v>0</v>
      </c>
      <c r="L130" s="15">
        <f>IF(P2_IndicatorData!L108="No data",1,0)</f>
        <v>1</v>
      </c>
      <c r="M130" s="15">
        <f>IF(P2_IndicatorData!M108="No data",1,0)</f>
        <v>1</v>
      </c>
      <c r="N130" s="15">
        <f>IF(P2_IndicatorData!N108="No data",1,0)</f>
        <v>0</v>
      </c>
      <c r="O130" s="15">
        <f>IF(P2_IndicatorData!O108="No data",1,0)</f>
        <v>0</v>
      </c>
      <c r="P130" s="15">
        <f>IF(P2_IndicatorData!P108="No data",1,0)</f>
        <v>1</v>
      </c>
      <c r="Q130" s="15">
        <f>IF(P2_IndicatorData!Q108="No data",1,0)</f>
        <v>0</v>
      </c>
      <c r="R130" s="15">
        <f>IF(P2_IndicatorData!R108="No data",1,0)</f>
        <v>0</v>
      </c>
      <c r="S130" s="15">
        <f>IF(P2_IndicatorData!S108="No data",1,0)</f>
        <v>0</v>
      </c>
      <c r="T130" s="15">
        <f>IF(P2_IndicatorData!T108="No data",1,0)</f>
        <v>0</v>
      </c>
      <c r="U130" s="15">
        <f>IF(P2_IndicatorData!U108="No data",1,0)</f>
        <v>0</v>
      </c>
      <c r="V130" s="15">
        <f>IF(P2_IndicatorData!V108="No data",1,0)</f>
        <v>0</v>
      </c>
      <c r="W130" s="15">
        <f>IF(P2_IndicatorData!W108="No data",1,0)</f>
        <v>0</v>
      </c>
      <c r="X130" s="172">
        <f t="shared" ref="X130:X193" si="6">IF(COUNTIF(T130:W130,"x")&gt;0,1,0)</f>
        <v>0</v>
      </c>
      <c r="Y130" s="15">
        <f>IF(P2_IndicatorData!Y108="No data",1,0)</f>
        <v>1</v>
      </c>
      <c r="Z130" s="15">
        <f>IF(P2_IndicatorData!Z108="No data",1,0)</f>
        <v>0</v>
      </c>
      <c r="AA130" s="15">
        <f>IF(P2_IndicatorData!AA108="No data",1,0)</f>
        <v>0</v>
      </c>
      <c r="AB130" s="15">
        <f>IF(P2_IndicatorData!AB108="No data",1,0)</f>
        <v>0</v>
      </c>
      <c r="AC130" s="15">
        <f>IF(P2_IndicatorData!AC108="No data",1,0)</f>
        <v>0</v>
      </c>
      <c r="AD130" s="18">
        <f t="shared" ref="AD130:AD193" si="7">SUM(C130,D130:I130,J130,K130:O130,P130:S130,X130:Y130,Z130:AC130)</f>
        <v>4</v>
      </c>
      <c r="AE130" s="173">
        <f t="shared" ref="AE130:AE193" si="8">AD130/23</f>
        <v>0.17391304347826086</v>
      </c>
    </row>
    <row r="131" spans="1:31">
      <c r="A131" s="5" t="str">
        <f>P2_IndicatorData!A109</f>
        <v>Niger</v>
      </c>
      <c r="B131" s="2" t="s">
        <v>300</v>
      </c>
      <c r="C131" s="15">
        <f>IF(P2_IndicatorData!C109="No data",1,0)</f>
        <v>0</v>
      </c>
      <c r="D131" s="15">
        <f>IF(P2_IndicatorData!D109="No data",1,0)</f>
        <v>0</v>
      </c>
      <c r="E131" s="15">
        <f>IF(P2_IndicatorData!E109="No data",1,0)</f>
        <v>0</v>
      </c>
      <c r="F131" s="15">
        <f>IF(P2_IndicatorData!F109="No data",1,0)</f>
        <v>0</v>
      </c>
      <c r="G131" s="15">
        <f>IF(P2_IndicatorData!G109="No data",1,0)</f>
        <v>0</v>
      </c>
      <c r="H131" s="15">
        <f>IF(P2_IndicatorData!H109="No data",1,0)</f>
        <v>0</v>
      </c>
      <c r="I131" s="15">
        <f>IF(P2_IndicatorData!I109="No data",1,0)</f>
        <v>0</v>
      </c>
      <c r="J131" s="15">
        <f>IF(P2_IndicatorData!J109="No data",1,0)</f>
        <v>1</v>
      </c>
      <c r="K131" s="15">
        <f>IF(P2_IndicatorData!K109="No data",1,0)</f>
        <v>0</v>
      </c>
      <c r="L131" s="15">
        <f>IF(P2_IndicatorData!L109="No data",1,0)</f>
        <v>0</v>
      </c>
      <c r="M131" s="15">
        <f>IF(P2_IndicatorData!M109="No data",1,0)</f>
        <v>0</v>
      </c>
      <c r="N131" s="15">
        <f>IF(P2_IndicatorData!N109="No data",1,0)</f>
        <v>0</v>
      </c>
      <c r="O131" s="15">
        <f>IF(P2_IndicatorData!O109="No data",1,0)</f>
        <v>0</v>
      </c>
      <c r="P131" s="15">
        <f>IF(P2_IndicatorData!P109="No data",1,0)</f>
        <v>0</v>
      </c>
      <c r="Q131" s="15">
        <f>IF(P2_IndicatorData!Q109="No data",1,0)</f>
        <v>0</v>
      </c>
      <c r="R131" s="15">
        <f>IF(P2_IndicatorData!R109="No data",1,0)</f>
        <v>0</v>
      </c>
      <c r="S131" s="15">
        <f>IF(P2_IndicatorData!S109="No data",1,0)</f>
        <v>0</v>
      </c>
      <c r="T131" s="15">
        <f>IF(P2_IndicatorData!T109="No data",1,0)</f>
        <v>0</v>
      </c>
      <c r="U131" s="15">
        <f>IF(P2_IndicatorData!U109="No data",1,0)</f>
        <v>0</v>
      </c>
      <c r="V131" s="15">
        <f>IF(P2_IndicatorData!V109="No data",1,0)</f>
        <v>0</v>
      </c>
      <c r="W131" s="15">
        <f>IF(P2_IndicatorData!W109="No data",1,0)</f>
        <v>0</v>
      </c>
      <c r="X131" s="172">
        <f t="shared" si="6"/>
        <v>0</v>
      </c>
      <c r="Y131" s="15">
        <f>IF(P2_IndicatorData!Y109="No data",1,0)</f>
        <v>1</v>
      </c>
      <c r="Z131" s="15">
        <f>IF(P2_IndicatorData!Z109="No data",1,0)</f>
        <v>0</v>
      </c>
      <c r="AA131" s="15">
        <f>IF(P2_IndicatorData!AA109="No data",1,0)</f>
        <v>0</v>
      </c>
      <c r="AB131" s="15">
        <f>IF(P2_IndicatorData!AB109="No data",1,0)</f>
        <v>0</v>
      </c>
      <c r="AC131" s="15">
        <f>IF(P2_IndicatorData!AC109="No data",1,0)</f>
        <v>0</v>
      </c>
      <c r="AD131" s="18">
        <f t="shared" si="7"/>
        <v>2</v>
      </c>
      <c r="AE131" s="173">
        <f t="shared" si="8"/>
        <v>8.6956521739130432E-2</v>
      </c>
    </row>
    <row r="132" spans="1:31">
      <c r="A132" s="5" t="str">
        <f>P2_IndicatorData!A110</f>
        <v>Nigeria</v>
      </c>
      <c r="B132" s="2" t="s">
        <v>302</v>
      </c>
      <c r="C132" s="15">
        <f>IF(P2_IndicatorData!C110="No data",1,0)</f>
        <v>0</v>
      </c>
      <c r="D132" s="15">
        <f>IF(P2_IndicatorData!D110="No data",1,0)</f>
        <v>0</v>
      </c>
      <c r="E132" s="15">
        <f>IF(P2_IndicatorData!E110="No data",1,0)</f>
        <v>0</v>
      </c>
      <c r="F132" s="15">
        <f>IF(P2_IndicatorData!F110="No data",1,0)</f>
        <v>1</v>
      </c>
      <c r="G132" s="15">
        <f>IF(P2_IndicatorData!G110="No data",1,0)</f>
        <v>0</v>
      </c>
      <c r="H132" s="15">
        <f>IF(P2_IndicatorData!H110="No data",1,0)</f>
        <v>0</v>
      </c>
      <c r="I132" s="15">
        <f>IF(P2_IndicatorData!I110="No data",1,0)</f>
        <v>0</v>
      </c>
      <c r="J132" s="15">
        <f>IF(P2_IndicatorData!J110="No data",1,0)</f>
        <v>1</v>
      </c>
      <c r="K132" s="15">
        <f>IF(P2_IndicatorData!K110="No data",1,0)</f>
        <v>0</v>
      </c>
      <c r="L132" s="15">
        <f>IF(P2_IndicatorData!L110="No data",1,0)</f>
        <v>1</v>
      </c>
      <c r="M132" s="15">
        <f>IF(P2_IndicatorData!M110="No data",1,0)</f>
        <v>1</v>
      </c>
      <c r="N132" s="15">
        <f>IF(P2_IndicatorData!N110="No data",1,0)</f>
        <v>0</v>
      </c>
      <c r="O132" s="15">
        <f>IF(P2_IndicatorData!O110="No data",1,0)</f>
        <v>1</v>
      </c>
      <c r="P132" s="15">
        <f>IF(P2_IndicatorData!P110="No data",1,0)</f>
        <v>0</v>
      </c>
      <c r="Q132" s="15">
        <f>IF(P2_IndicatorData!Q110="No data",1,0)</f>
        <v>0</v>
      </c>
      <c r="R132" s="15">
        <f>IF(P2_IndicatorData!R110="No data",1,0)</f>
        <v>0</v>
      </c>
      <c r="S132" s="15">
        <f>IF(P2_IndicatorData!S110="No data",1,0)</f>
        <v>0</v>
      </c>
      <c r="T132" s="15">
        <f>IF(P2_IndicatorData!T110="No data",1,0)</f>
        <v>0</v>
      </c>
      <c r="U132" s="15">
        <f>IF(P2_IndicatorData!U110="No data",1,0)</f>
        <v>0</v>
      </c>
      <c r="V132" s="15">
        <f>IF(P2_IndicatorData!V110="No data",1,0)</f>
        <v>0</v>
      </c>
      <c r="W132" s="15">
        <f>IF(P2_IndicatorData!W110="No data",1,0)</f>
        <v>0</v>
      </c>
      <c r="X132" s="172">
        <f t="shared" si="6"/>
        <v>0</v>
      </c>
      <c r="Y132" s="15">
        <f>IF(P2_IndicatorData!Y110="No data",1,0)</f>
        <v>0</v>
      </c>
      <c r="Z132" s="15">
        <f>IF(P2_IndicatorData!Z110="No data",1,0)</f>
        <v>0</v>
      </c>
      <c r="AA132" s="15">
        <f>IF(P2_IndicatorData!AA110="No data",1,0)</f>
        <v>0</v>
      </c>
      <c r="AB132" s="15">
        <f>IF(P2_IndicatorData!AB110="No data",1,0)</f>
        <v>0</v>
      </c>
      <c r="AC132" s="15">
        <f>IF(P2_IndicatorData!AC110="No data",1,0)</f>
        <v>0</v>
      </c>
      <c r="AD132" s="18">
        <f t="shared" si="7"/>
        <v>5</v>
      </c>
      <c r="AE132" s="173">
        <f t="shared" si="8"/>
        <v>0.21739130434782608</v>
      </c>
    </row>
    <row r="133" spans="1:31">
      <c r="A133" s="5" t="e">
        <f>P2_IndicatorData!#REF!</f>
        <v>#REF!</v>
      </c>
      <c r="B133" s="2" t="s">
        <v>1056</v>
      </c>
      <c r="C133" s="15" t="e">
        <f>IF(P2_IndicatorData!#REF!="No data",1,0)</f>
        <v>#REF!</v>
      </c>
      <c r="D133" s="15" t="e">
        <f>IF(P2_IndicatorData!#REF!="No data",1,0)</f>
        <v>#REF!</v>
      </c>
      <c r="E133" s="15" t="e">
        <f>IF(P2_IndicatorData!#REF!="No data",1,0)</f>
        <v>#REF!</v>
      </c>
      <c r="F133" s="15" t="e">
        <f>IF(P2_IndicatorData!#REF!="No data",1,0)</f>
        <v>#REF!</v>
      </c>
      <c r="G133" s="15" t="e">
        <f>IF(P2_IndicatorData!#REF!="No data",1,0)</f>
        <v>#REF!</v>
      </c>
      <c r="H133" s="15" t="e">
        <f>IF(P2_IndicatorData!#REF!="No data",1,0)</f>
        <v>#REF!</v>
      </c>
      <c r="I133" s="15" t="e">
        <f>IF(P2_IndicatorData!#REF!="No data",1,0)</f>
        <v>#REF!</v>
      </c>
      <c r="J133" s="15" t="e">
        <f>IF(P2_IndicatorData!#REF!="No data",1,0)</f>
        <v>#REF!</v>
      </c>
      <c r="K133" s="15" t="e">
        <f>IF(P2_IndicatorData!#REF!="No data",1,0)</f>
        <v>#REF!</v>
      </c>
      <c r="L133" s="15" t="e">
        <f>IF(P2_IndicatorData!#REF!="No data",1,0)</f>
        <v>#REF!</v>
      </c>
      <c r="M133" s="15" t="e">
        <f>IF(P2_IndicatorData!#REF!="No data",1,0)</f>
        <v>#REF!</v>
      </c>
      <c r="N133" s="15" t="e">
        <f>IF(P2_IndicatorData!#REF!="No data",1,0)</f>
        <v>#REF!</v>
      </c>
      <c r="O133" s="15" t="e">
        <f>IF(P2_IndicatorData!#REF!="No data",1,0)</f>
        <v>#REF!</v>
      </c>
      <c r="P133" s="15" t="e">
        <f>IF(P2_IndicatorData!#REF!="No data",1,0)</f>
        <v>#REF!</v>
      </c>
      <c r="Q133" s="15" t="e">
        <f>IF(P2_IndicatorData!#REF!="No data",1,0)</f>
        <v>#REF!</v>
      </c>
      <c r="R133" s="15" t="e">
        <f>IF(P2_IndicatorData!#REF!="No data",1,0)</f>
        <v>#REF!</v>
      </c>
      <c r="S133" s="15" t="e">
        <f>IF(P2_IndicatorData!#REF!="No data",1,0)</f>
        <v>#REF!</v>
      </c>
      <c r="T133" s="15" t="e">
        <f>IF(P2_IndicatorData!#REF!="No data",1,0)</f>
        <v>#REF!</v>
      </c>
      <c r="U133" s="15" t="e">
        <f>IF(P2_IndicatorData!#REF!="No data",1,0)</f>
        <v>#REF!</v>
      </c>
      <c r="V133" s="15" t="e">
        <f>IF(P2_IndicatorData!#REF!="No data",1,0)</f>
        <v>#REF!</v>
      </c>
      <c r="W133" s="15" t="e">
        <f>IF(P2_IndicatorData!#REF!="No data",1,0)</f>
        <v>#REF!</v>
      </c>
      <c r="X133" s="172">
        <f t="shared" si="6"/>
        <v>0</v>
      </c>
      <c r="Y133" s="15" t="e">
        <f>IF(P2_IndicatorData!#REF!="No data",1,0)</f>
        <v>#REF!</v>
      </c>
      <c r="Z133" s="15" t="e">
        <f>IF(P2_IndicatorData!#REF!="No data",1,0)</f>
        <v>#REF!</v>
      </c>
      <c r="AA133" s="15" t="e">
        <f>IF(P2_IndicatorData!#REF!="No data",1,0)</f>
        <v>#REF!</v>
      </c>
      <c r="AB133" s="15" t="e">
        <f>IF(P2_IndicatorData!#REF!="No data",1,0)</f>
        <v>#REF!</v>
      </c>
      <c r="AC133" s="15" t="e">
        <f>IF(P2_IndicatorData!#REF!="No data",1,0)</f>
        <v>#REF!</v>
      </c>
      <c r="AD133" s="18" t="e">
        <f t="shared" si="7"/>
        <v>#REF!</v>
      </c>
      <c r="AE133" s="173" t="e">
        <f t="shared" si="8"/>
        <v>#REF!</v>
      </c>
    </row>
    <row r="134" spans="1:31">
      <c r="A134" s="5" t="str">
        <f>P2_IndicatorData!A111</f>
        <v>North Macedonia</v>
      </c>
      <c r="B134" s="2" t="s">
        <v>304</v>
      </c>
      <c r="C134" s="15">
        <f>IF(P2_IndicatorData!C111="No data",1,0)</f>
        <v>0</v>
      </c>
      <c r="D134" s="15">
        <f>IF(P2_IndicatorData!D111="No data",1,0)</f>
        <v>0</v>
      </c>
      <c r="E134" s="15">
        <f>IF(P2_IndicatorData!E111="No data",1,0)</f>
        <v>0</v>
      </c>
      <c r="F134" s="15">
        <f>IF(P2_IndicatorData!F111="No data",1,0)</f>
        <v>0</v>
      </c>
      <c r="G134" s="15">
        <f>IF(P2_IndicatorData!G111="No data",1,0)</f>
        <v>1</v>
      </c>
      <c r="H134" s="15">
        <f>IF(P2_IndicatorData!H111="No data",1,0)</f>
        <v>0</v>
      </c>
      <c r="I134" s="15">
        <f>IF(P2_IndicatorData!I111="No data",1,0)</f>
        <v>0</v>
      </c>
      <c r="J134" s="15">
        <f>IF(P2_IndicatorData!J111="No data",1,0)</f>
        <v>0</v>
      </c>
      <c r="K134" s="15">
        <f>IF(P2_IndicatorData!K111="No data",1,0)</f>
        <v>0</v>
      </c>
      <c r="L134" s="15">
        <f>IF(P2_IndicatorData!L111="No data",1,0)</f>
        <v>0</v>
      </c>
      <c r="M134" s="15">
        <f>IF(P2_IndicatorData!M111="No data",1,0)</f>
        <v>1</v>
      </c>
      <c r="N134" s="15">
        <f>IF(P2_IndicatorData!N111="No data",1,0)</f>
        <v>0</v>
      </c>
      <c r="O134" s="15">
        <f>IF(P2_IndicatorData!O111="No data",1,0)</f>
        <v>1</v>
      </c>
      <c r="P134" s="15">
        <f>IF(P2_IndicatorData!P111="No data",1,0)</f>
        <v>1</v>
      </c>
      <c r="Q134" s="15">
        <f>IF(P2_IndicatorData!Q111="No data",1,0)</f>
        <v>0</v>
      </c>
      <c r="R134" s="15">
        <f>IF(P2_IndicatorData!R111="No data",1,0)</f>
        <v>0</v>
      </c>
      <c r="S134" s="15">
        <f>IF(P2_IndicatorData!S111="No data",1,0)</f>
        <v>0</v>
      </c>
      <c r="T134" s="15">
        <f>IF(P2_IndicatorData!T111="No data",1,0)</f>
        <v>0</v>
      </c>
      <c r="U134" s="15">
        <f>IF(P2_IndicatorData!U111="No data",1,0)</f>
        <v>0</v>
      </c>
      <c r="V134" s="15">
        <f>IF(P2_IndicatorData!V111="No data",1,0)</f>
        <v>0</v>
      </c>
      <c r="W134" s="15">
        <f>IF(P2_IndicatorData!W111="No data",1,0)</f>
        <v>0</v>
      </c>
      <c r="X134" s="172">
        <f t="shared" si="6"/>
        <v>0</v>
      </c>
      <c r="Y134" s="15">
        <f>IF(P2_IndicatorData!Y111="No data",1,0)</f>
        <v>1</v>
      </c>
      <c r="Z134" s="15">
        <f>IF(P2_IndicatorData!Z111="No data",1,0)</f>
        <v>0</v>
      </c>
      <c r="AA134" s="15">
        <f>IF(P2_IndicatorData!AA111="No data",1,0)</f>
        <v>0</v>
      </c>
      <c r="AB134" s="15">
        <f>IF(P2_IndicatorData!AB111="No data",1,0)</f>
        <v>0</v>
      </c>
      <c r="AC134" s="15">
        <f>IF(P2_IndicatorData!AC111="No data",1,0)</f>
        <v>0</v>
      </c>
      <c r="AD134" s="18">
        <f t="shared" si="7"/>
        <v>5</v>
      </c>
      <c r="AE134" s="173">
        <f t="shared" si="8"/>
        <v>0.21739130434782608</v>
      </c>
    </row>
    <row r="135" spans="1:31">
      <c r="A135" s="5" t="str">
        <f>P2_IndicatorData!A112</f>
        <v>Norway</v>
      </c>
      <c r="B135" s="2" t="s">
        <v>306</v>
      </c>
      <c r="C135" s="15">
        <f>IF(P2_IndicatorData!C112="No data",1,0)</f>
        <v>0</v>
      </c>
      <c r="D135" s="15">
        <f>IF(P2_IndicatorData!D112="No data",1,0)</f>
        <v>0</v>
      </c>
      <c r="E135" s="15">
        <f>IF(P2_IndicatorData!E112="No data",1,0)</f>
        <v>0</v>
      </c>
      <c r="F135" s="15">
        <f>IF(P2_IndicatorData!F112="No data",1,0)</f>
        <v>0</v>
      </c>
      <c r="G135" s="15">
        <f>IF(P2_IndicatorData!G112="No data",1,0)</f>
        <v>0</v>
      </c>
      <c r="H135" s="15">
        <f>IF(P2_IndicatorData!H112="No data",1,0)</f>
        <v>0</v>
      </c>
      <c r="I135" s="15">
        <f>IF(P2_IndicatorData!I112="No data",1,0)</f>
        <v>1</v>
      </c>
      <c r="J135" s="15">
        <f>IF(P2_IndicatorData!J112="No data",1,0)</f>
        <v>0</v>
      </c>
      <c r="K135" s="15">
        <f>IF(P2_IndicatorData!K112="No data",1,0)</f>
        <v>0</v>
      </c>
      <c r="L135" s="15">
        <f>IF(P2_IndicatorData!L112="No data",1,0)</f>
        <v>0</v>
      </c>
      <c r="M135" s="15">
        <f>IF(P2_IndicatorData!M112="No data",1,0)</f>
        <v>0</v>
      </c>
      <c r="N135" s="15">
        <f>IF(P2_IndicatorData!N112="No data",1,0)</f>
        <v>1</v>
      </c>
      <c r="O135" s="15">
        <f>IF(P2_IndicatorData!O112="No data",1,0)</f>
        <v>0</v>
      </c>
      <c r="P135" s="15">
        <f>IF(P2_IndicatorData!P112="No data",1,0)</f>
        <v>0</v>
      </c>
      <c r="Q135" s="15">
        <f>IF(P2_IndicatorData!Q112="No data",1,0)</f>
        <v>1</v>
      </c>
      <c r="R135" s="15">
        <f>IF(P2_IndicatorData!R112="No data",1,0)</f>
        <v>0</v>
      </c>
      <c r="S135" s="15">
        <f>IF(P2_IndicatorData!S112="No data",1,0)</f>
        <v>0</v>
      </c>
      <c r="T135" s="15">
        <f>IF(P2_IndicatorData!T112="No data",1,0)</f>
        <v>0</v>
      </c>
      <c r="U135" s="15">
        <f>IF(P2_IndicatorData!U112="No data",1,0)</f>
        <v>0</v>
      </c>
      <c r="V135" s="15">
        <f>IF(P2_IndicatorData!V112="No data",1,0)</f>
        <v>0</v>
      </c>
      <c r="W135" s="15">
        <f>IF(P2_IndicatorData!W112="No data",1,0)</f>
        <v>0</v>
      </c>
      <c r="X135" s="172">
        <f t="shared" si="6"/>
        <v>0</v>
      </c>
      <c r="Y135" s="15">
        <f>IF(P2_IndicatorData!Y112="No data",1,0)</f>
        <v>1</v>
      </c>
      <c r="Z135" s="15">
        <f>IF(P2_IndicatorData!Z112="No data",1,0)</f>
        <v>0</v>
      </c>
      <c r="AA135" s="15">
        <f>IF(P2_IndicatorData!AA112="No data",1,0)</f>
        <v>0</v>
      </c>
      <c r="AB135" s="15">
        <f>IF(P2_IndicatorData!AB112="No data",1,0)</f>
        <v>0</v>
      </c>
      <c r="AC135" s="15">
        <f>IF(P2_IndicatorData!AC112="No data",1,0)</f>
        <v>0</v>
      </c>
      <c r="AD135" s="18">
        <f t="shared" si="7"/>
        <v>4</v>
      </c>
      <c r="AE135" s="173">
        <f t="shared" si="8"/>
        <v>0.17391304347826086</v>
      </c>
    </row>
    <row r="136" spans="1:31">
      <c r="A136" s="5" t="str">
        <f>P2_IndicatorData!A113</f>
        <v>Oman</v>
      </c>
      <c r="B136" s="2" t="s">
        <v>308</v>
      </c>
      <c r="C136" s="15">
        <f>IF(P2_IndicatorData!C113="No data",1,0)</f>
        <v>0</v>
      </c>
      <c r="D136" s="15">
        <f>IF(P2_IndicatorData!D113="No data",1,0)</f>
        <v>0</v>
      </c>
      <c r="E136" s="15">
        <f>IF(P2_IndicatorData!E113="No data",1,0)</f>
        <v>0</v>
      </c>
      <c r="F136" s="15">
        <f>IF(P2_IndicatorData!F113="No data",1,0)</f>
        <v>0</v>
      </c>
      <c r="G136" s="15">
        <f>IF(P2_IndicatorData!G113="No data",1,0)</f>
        <v>0</v>
      </c>
      <c r="H136" s="15">
        <f>IF(P2_IndicatorData!H113="No data",1,0)</f>
        <v>0</v>
      </c>
      <c r="I136" s="15">
        <f>IF(P2_IndicatorData!I113="No data",1,0)</f>
        <v>0</v>
      </c>
      <c r="J136" s="15">
        <f>IF(P2_IndicatorData!J113="No data",1,0)</f>
        <v>0</v>
      </c>
      <c r="K136" s="15">
        <f>IF(P2_IndicatorData!K113="No data",1,0)</f>
        <v>0</v>
      </c>
      <c r="L136" s="15">
        <f>IF(P2_IndicatorData!L113="No data",1,0)</f>
        <v>0</v>
      </c>
      <c r="M136" s="15">
        <f>IF(P2_IndicatorData!M113="No data",1,0)</f>
        <v>0</v>
      </c>
      <c r="N136" s="15">
        <f>IF(P2_IndicatorData!N113="No data",1,0)</f>
        <v>0</v>
      </c>
      <c r="O136" s="15">
        <f>IF(P2_IndicatorData!O113="No data",1,0)</f>
        <v>1</v>
      </c>
      <c r="P136" s="15">
        <f>IF(P2_IndicatorData!P113="No data",1,0)</f>
        <v>1</v>
      </c>
      <c r="Q136" s="15">
        <f>IF(P2_IndicatorData!Q113="No data",1,0)</f>
        <v>1</v>
      </c>
      <c r="R136" s="15">
        <f>IF(P2_IndicatorData!R113="No data",1,0)</f>
        <v>1</v>
      </c>
      <c r="S136" s="15">
        <f>IF(P2_IndicatorData!S113="No data",1,0)</f>
        <v>1</v>
      </c>
      <c r="T136" s="15">
        <f>IF(P2_IndicatorData!T113="No data",1,0)</f>
        <v>0</v>
      </c>
      <c r="U136" s="15">
        <f>IF(P2_IndicatorData!U113="No data",1,0)</f>
        <v>0</v>
      </c>
      <c r="V136" s="15">
        <f>IF(P2_IndicatorData!V113="No data",1,0)</f>
        <v>0</v>
      </c>
      <c r="W136" s="15">
        <f>IF(P2_IndicatorData!W113="No data",1,0)</f>
        <v>0</v>
      </c>
      <c r="X136" s="172">
        <f t="shared" si="6"/>
        <v>0</v>
      </c>
      <c r="Y136" s="15">
        <f>IF(P2_IndicatorData!Y113="No data",1,0)</f>
        <v>1</v>
      </c>
      <c r="Z136" s="15">
        <f>IF(P2_IndicatorData!Z113="No data",1,0)</f>
        <v>1</v>
      </c>
      <c r="AA136" s="15">
        <f>IF(P2_IndicatorData!AA113="No data",1,0)</f>
        <v>1</v>
      </c>
      <c r="AB136" s="15">
        <f>IF(P2_IndicatorData!AB113="No data",1,0)</f>
        <v>0</v>
      </c>
      <c r="AC136" s="15">
        <f>IF(P2_IndicatorData!AC113="No data",1,0)</f>
        <v>0</v>
      </c>
      <c r="AD136" s="18">
        <f t="shared" si="7"/>
        <v>8</v>
      </c>
      <c r="AE136" s="173">
        <f t="shared" si="8"/>
        <v>0.34782608695652173</v>
      </c>
    </row>
    <row r="137" spans="1:31">
      <c r="A137" s="5" t="str">
        <f>P2_IndicatorData!A114</f>
        <v>Pakistan</v>
      </c>
      <c r="B137" s="2" t="s">
        <v>310</v>
      </c>
      <c r="C137" s="15">
        <f>IF(P2_IndicatorData!C114="No data",1,0)</f>
        <v>0</v>
      </c>
      <c r="D137" s="15">
        <f>IF(P2_IndicatorData!D114="No data",1,0)</f>
        <v>0</v>
      </c>
      <c r="E137" s="15">
        <f>IF(P2_IndicatorData!E114="No data",1,0)</f>
        <v>0</v>
      </c>
      <c r="F137" s="15">
        <f>IF(P2_IndicatorData!F114="No data",1,0)</f>
        <v>0</v>
      </c>
      <c r="G137" s="15">
        <f>IF(P2_IndicatorData!G114="No data",1,0)</f>
        <v>0</v>
      </c>
      <c r="H137" s="15">
        <f>IF(P2_IndicatorData!H114="No data",1,0)</f>
        <v>0</v>
      </c>
      <c r="I137" s="15">
        <f>IF(P2_IndicatorData!I114="No data",1,0)</f>
        <v>0</v>
      </c>
      <c r="J137" s="15">
        <f>IF(P2_IndicatorData!J114="No data",1,0)</f>
        <v>1</v>
      </c>
      <c r="K137" s="15">
        <f>IF(P2_IndicatorData!K114="No data",1,0)</f>
        <v>0</v>
      </c>
      <c r="L137" s="15">
        <f>IF(P2_IndicatorData!L114="No data",1,0)</f>
        <v>1</v>
      </c>
      <c r="M137" s="15">
        <f>IF(P2_IndicatorData!M114="No data",1,0)</f>
        <v>1</v>
      </c>
      <c r="N137" s="15">
        <f>IF(P2_IndicatorData!N114="No data",1,0)</f>
        <v>0</v>
      </c>
      <c r="O137" s="15">
        <f>IF(P2_IndicatorData!O114="No data",1,0)</f>
        <v>0</v>
      </c>
      <c r="P137" s="15">
        <f>IF(P2_IndicatorData!P114="No data",1,0)</f>
        <v>0</v>
      </c>
      <c r="Q137" s="15">
        <f>IF(P2_IndicatorData!Q114="No data",1,0)</f>
        <v>0</v>
      </c>
      <c r="R137" s="15">
        <f>IF(P2_IndicatorData!R114="No data",1,0)</f>
        <v>0</v>
      </c>
      <c r="S137" s="15">
        <f>IF(P2_IndicatorData!S114="No data",1,0)</f>
        <v>0</v>
      </c>
      <c r="T137" s="15">
        <f>IF(P2_IndicatorData!T114="No data",1,0)</f>
        <v>0</v>
      </c>
      <c r="U137" s="15">
        <f>IF(P2_IndicatorData!U114="No data",1,0)</f>
        <v>0</v>
      </c>
      <c r="V137" s="15">
        <f>IF(P2_IndicatorData!V114="No data",1,0)</f>
        <v>0</v>
      </c>
      <c r="W137" s="15">
        <f>IF(P2_IndicatorData!W114="No data",1,0)</f>
        <v>0</v>
      </c>
      <c r="X137" s="172">
        <f t="shared" si="6"/>
        <v>0</v>
      </c>
      <c r="Y137" s="15">
        <f>IF(P2_IndicatorData!Y114="No data",1,0)</f>
        <v>0</v>
      </c>
      <c r="Z137" s="15">
        <f>IF(P2_IndicatorData!Z114="No data",1,0)</f>
        <v>0</v>
      </c>
      <c r="AA137" s="15">
        <f>IF(P2_IndicatorData!AA114="No data",1,0)</f>
        <v>0</v>
      </c>
      <c r="AB137" s="15">
        <f>IF(P2_IndicatorData!AB114="No data",1,0)</f>
        <v>0</v>
      </c>
      <c r="AC137" s="15">
        <f>IF(P2_IndicatorData!AC114="No data",1,0)</f>
        <v>0</v>
      </c>
      <c r="AD137" s="18">
        <f t="shared" si="7"/>
        <v>3</v>
      </c>
      <c r="AE137" s="173">
        <f t="shared" si="8"/>
        <v>0.13043478260869565</v>
      </c>
    </row>
    <row r="138" spans="1:31">
      <c r="A138" s="5" t="e">
        <f>P2_IndicatorData!#REF!</f>
        <v>#REF!</v>
      </c>
      <c r="B138" s="2" t="s">
        <v>1057</v>
      </c>
      <c r="C138" s="15" t="e">
        <f>IF(P2_IndicatorData!#REF!="No data",1,0)</f>
        <v>#REF!</v>
      </c>
      <c r="D138" s="15" t="e">
        <f>IF(P2_IndicatorData!#REF!="No data",1,0)</f>
        <v>#REF!</v>
      </c>
      <c r="E138" s="15" t="e">
        <f>IF(P2_IndicatorData!#REF!="No data",1,0)</f>
        <v>#REF!</v>
      </c>
      <c r="F138" s="15" t="e">
        <f>IF(P2_IndicatorData!#REF!="No data",1,0)</f>
        <v>#REF!</v>
      </c>
      <c r="G138" s="15" t="e">
        <f>IF(P2_IndicatorData!#REF!="No data",1,0)</f>
        <v>#REF!</v>
      </c>
      <c r="H138" s="15" t="e">
        <f>IF(P2_IndicatorData!#REF!="No data",1,0)</f>
        <v>#REF!</v>
      </c>
      <c r="I138" s="15" t="e">
        <f>IF(P2_IndicatorData!#REF!="No data",1,0)</f>
        <v>#REF!</v>
      </c>
      <c r="J138" s="15" t="e">
        <f>IF(P2_IndicatorData!#REF!="No data",1,0)</f>
        <v>#REF!</v>
      </c>
      <c r="K138" s="15" t="e">
        <f>IF(P2_IndicatorData!#REF!="No data",1,0)</f>
        <v>#REF!</v>
      </c>
      <c r="L138" s="15" t="e">
        <f>IF(P2_IndicatorData!#REF!="No data",1,0)</f>
        <v>#REF!</v>
      </c>
      <c r="M138" s="15" t="e">
        <f>IF(P2_IndicatorData!#REF!="No data",1,0)</f>
        <v>#REF!</v>
      </c>
      <c r="N138" s="15" t="e">
        <f>IF(P2_IndicatorData!#REF!="No data",1,0)</f>
        <v>#REF!</v>
      </c>
      <c r="O138" s="15" t="e">
        <f>IF(P2_IndicatorData!#REF!="No data",1,0)</f>
        <v>#REF!</v>
      </c>
      <c r="P138" s="15" t="e">
        <f>IF(P2_IndicatorData!#REF!="No data",1,0)</f>
        <v>#REF!</v>
      </c>
      <c r="Q138" s="15" t="e">
        <f>IF(P2_IndicatorData!#REF!="No data",1,0)</f>
        <v>#REF!</v>
      </c>
      <c r="R138" s="15" t="e">
        <f>IF(P2_IndicatorData!#REF!="No data",1,0)</f>
        <v>#REF!</v>
      </c>
      <c r="S138" s="15" t="e">
        <f>IF(P2_IndicatorData!#REF!="No data",1,0)</f>
        <v>#REF!</v>
      </c>
      <c r="T138" s="15" t="e">
        <f>IF(P2_IndicatorData!#REF!="No data",1,0)</f>
        <v>#REF!</v>
      </c>
      <c r="U138" s="15" t="e">
        <f>IF(P2_IndicatorData!#REF!="No data",1,0)</f>
        <v>#REF!</v>
      </c>
      <c r="V138" s="15" t="e">
        <f>IF(P2_IndicatorData!#REF!="No data",1,0)</f>
        <v>#REF!</v>
      </c>
      <c r="W138" s="15" t="e">
        <f>IF(P2_IndicatorData!#REF!="No data",1,0)</f>
        <v>#REF!</v>
      </c>
      <c r="X138" s="172">
        <f t="shared" si="6"/>
        <v>0</v>
      </c>
      <c r="Y138" s="15" t="e">
        <f>IF(P2_IndicatorData!#REF!="No data",1,0)</f>
        <v>#REF!</v>
      </c>
      <c r="Z138" s="15" t="e">
        <f>IF(P2_IndicatorData!#REF!="No data",1,0)</f>
        <v>#REF!</v>
      </c>
      <c r="AA138" s="15" t="e">
        <f>IF(P2_IndicatorData!#REF!="No data",1,0)</f>
        <v>#REF!</v>
      </c>
      <c r="AB138" s="15" t="e">
        <f>IF(P2_IndicatorData!#REF!="No data",1,0)</f>
        <v>#REF!</v>
      </c>
      <c r="AC138" s="15" t="e">
        <f>IF(P2_IndicatorData!#REF!="No data",1,0)</f>
        <v>#REF!</v>
      </c>
      <c r="AD138" s="18" t="e">
        <f t="shared" si="7"/>
        <v>#REF!</v>
      </c>
      <c r="AE138" s="173" t="e">
        <f t="shared" si="8"/>
        <v>#REF!</v>
      </c>
    </row>
    <row r="139" spans="1:31">
      <c r="A139" s="5" t="str">
        <f>P2_IndicatorData!A115</f>
        <v>Panama</v>
      </c>
      <c r="B139" s="2" t="s">
        <v>312</v>
      </c>
      <c r="C139" s="15">
        <f>IF(P2_IndicatorData!C115="No data",1,0)</f>
        <v>0</v>
      </c>
      <c r="D139" s="15">
        <f>IF(P2_IndicatorData!D115="No data",1,0)</f>
        <v>0</v>
      </c>
      <c r="E139" s="15">
        <f>IF(P2_IndicatorData!E115="No data",1,0)</f>
        <v>0</v>
      </c>
      <c r="F139" s="15">
        <f>IF(P2_IndicatorData!F115="No data",1,0)</f>
        <v>0</v>
      </c>
      <c r="G139" s="15">
        <f>IF(P2_IndicatorData!G115="No data",1,0)</f>
        <v>0</v>
      </c>
      <c r="H139" s="15">
        <f>IF(P2_IndicatorData!H115="No data",1,0)</f>
        <v>0</v>
      </c>
      <c r="I139" s="15">
        <f>IF(P2_IndicatorData!I115="No data",1,0)</f>
        <v>0</v>
      </c>
      <c r="J139" s="15">
        <f>IF(P2_IndicatorData!J115="No data",1,0)</f>
        <v>0</v>
      </c>
      <c r="K139" s="15">
        <f>IF(P2_IndicatorData!K115="No data",1,0)</f>
        <v>0</v>
      </c>
      <c r="L139" s="15">
        <f>IF(P2_IndicatorData!L115="No data",1,0)</f>
        <v>0</v>
      </c>
      <c r="M139" s="15">
        <f>IF(P2_IndicatorData!M115="No data",1,0)</f>
        <v>0</v>
      </c>
      <c r="N139" s="15">
        <f>IF(P2_IndicatorData!N115="No data",1,0)</f>
        <v>0</v>
      </c>
      <c r="O139" s="15">
        <f>IF(P2_IndicatorData!O115="No data",1,0)</f>
        <v>1</v>
      </c>
      <c r="P139" s="15">
        <f>IF(P2_IndicatorData!P115="No data",1,0)</f>
        <v>0</v>
      </c>
      <c r="Q139" s="15">
        <f>IF(P2_IndicatorData!Q115="No data",1,0)</f>
        <v>0</v>
      </c>
      <c r="R139" s="15">
        <f>IF(P2_IndicatorData!R115="No data",1,0)</f>
        <v>0</v>
      </c>
      <c r="S139" s="15">
        <f>IF(P2_IndicatorData!S115="No data",1,0)</f>
        <v>0</v>
      </c>
      <c r="T139" s="15">
        <f>IF(P2_IndicatorData!T115="No data",1,0)</f>
        <v>0</v>
      </c>
      <c r="U139" s="15">
        <f>IF(P2_IndicatorData!U115="No data",1,0)</f>
        <v>0</v>
      </c>
      <c r="V139" s="15">
        <f>IF(P2_IndicatorData!V115="No data",1,0)</f>
        <v>0</v>
      </c>
      <c r="W139" s="15">
        <f>IF(P2_IndicatorData!W115="No data",1,0)</f>
        <v>0</v>
      </c>
      <c r="X139" s="172">
        <f t="shared" si="6"/>
        <v>0</v>
      </c>
      <c r="Y139" s="15">
        <f>IF(P2_IndicatorData!Y115="No data",1,0)</f>
        <v>1</v>
      </c>
      <c r="Z139" s="15">
        <f>IF(P2_IndicatorData!Z115="No data",1,0)</f>
        <v>0</v>
      </c>
      <c r="AA139" s="15">
        <f>IF(P2_IndicatorData!AA115="No data",1,0)</f>
        <v>0</v>
      </c>
      <c r="AB139" s="15">
        <f>IF(P2_IndicatorData!AB115="No data",1,0)</f>
        <v>0</v>
      </c>
      <c r="AC139" s="15">
        <f>IF(P2_IndicatorData!AC115="No data",1,0)</f>
        <v>0</v>
      </c>
      <c r="AD139" s="18">
        <f t="shared" si="7"/>
        <v>2</v>
      </c>
      <c r="AE139" s="173">
        <f t="shared" si="8"/>
        <v>8.6956521739130432E-2</v>
      </c>
    </row>
    <row r="140" spans="1:31">
      <c r="A140" s="5" t="str">
        <f>P2_IndicatorData!A116</f>
        <v>Papua New Guinea</v>
      </c>
      <c r="B140" s="2" t="s">
        <v>315</v>
      </c>
      <c r="C140" s="15">
        <f>IF(P2_IndicatorData!C116="No data",1,0)</f>
        <v>0</v>
      </c>
      <c r="D140" s="15">
        <f>IF(P2_IndicatorData!D116="No data",1,0)</f>
        <v>0</v>
      </c>
      <c r="E140" s="15">
        <f>IF(P2_IndicatorData!E116="No data",1,0)</f>
        <v>0</v>
      </c>
      <c r="F140" s="15">
        <f>IF(P2_IndicatorData!F116="No data",1,0)</f>
        <v>1</v>
      </c>
      <c r="G140" s="15">
        <f>IF(P2_IndicatorData!G116="No data",1,0)</f>
        <v>0</v>
      </c>
      <c r="H140" s="15">
        <f>IF(P2_IndicatorData!H116="No data",1,0)</f>
        <v>0</v>
      </c>
      <c r="I140" s="15">
        <f>IF(P2_IndicatorData!I116="No data",1,0)</f>
        <v>0</v>
      </c>
      <c r="J140" s="15">
        <f>IF(P2_IndicatorData!J116="No data",1,0)</f>
        <v>1</v>
      </c>
      <c r="K140" s="15">
        <f>IF(P2_IndicatorData!K116="No data",1,0)</f>
        <v>0</v>
      </c>
      <c r="L140" s="15">
        <f>IF(P2_IndicatorData!L116="No data",1,0)</f>
        <v>0</v>
      </c>
      <c r="M140" s="15">
        <f>IF(P2_IndicatorData!M116="No data",1,0)</f>
        <v>0</v>
      </c>
      <c r="N140" s="15">
        <f>IF(P2_IndicatorData!N116="No data",1,0)</f>
        <v>1</v>
      </c>
      <c r="O140" s="15">
        <f>IF(P2_IndicatorData!O116="No data",1,0)</f>
        <v>0</v>
      </c>
      <c r="P140" s="15">
        <f>IF(P2_IndicatorData!P116="No data",1,0)</f>
        <v>1</v>
      </c>
      <c r="Q140" s="15">
        <f>IF(P2_IndicatorData!Q116="No data",1,0)</f>
        <v>0</v>
      </c>
      <c r="R140" s="15">
        <f>IF(P2_IndicatorData!R116="No data",1,0)</f>
        <v>1</v>
      </c>
      <c r="S140" s="15">
        <f>IF(P2_IndicatorData!S116="No data",1,0)</f>
        <v>1</v>
      </c>
      <c r="T140" s="15">
        <f>IF(P2_IndicatorData!T116="No data",1,0)</f>
        <v>0</v>
      </c>
      <c r="U140" s="15">
        <f>IF(P2_IndicatorData!U116="No data",1,0)</f>
        <v>0</v>
      </c>
      <c r="V140" s="15">
        <f>IF(P2_IndicatorData!V116="No data",1,0)</f>
        <v>0</v>
      </c>
      <c r="W140" s="15">
        <f>IF(P2_IndicatorData!W116="No data",1,0)</f>
        <v>0</v>
      </c>
      <c r="X140" s="172">
        <f t="shared" si="6"/>
        <v>0</v>
      </c>
      <c r="Y140" s="15">
        <f>IF(P2_IndicatorData!Y116="No data",1,0)</f>
        <v>1</v>
      </c>
      <c r="Z140" s="15">
        <f>IF(P2_IndicatorData!Z116="No data",1,0)</f>
        <v>1</v>
      </c>
      <c r="AA140" s="15">
        <f>IF(P2_IndicatorData!AA116="No data",1,0)</f>
        <v>1</v>
      </c>
      <c r="AB140" s="15">
        <f>IF(P2_IndicatorData!AB116="No data",1,0)</f>
        <v>0</v>
      </c>
      <c r="AC140" s="15">
        <f>IF(P2_IndicatorData!AC116="No data",1,0)</f>
        <v>0</v>
      </c>
      <c r="AD140" s="18">
        <f t="shared" si="7"/>
        <v>9</v>
      </c>
      <c r="AE140" s="173">
        <f t="shared" si="8"/>
        <v>0.39130434782608697</v>
      </c>
    </row>
    <row r="141" spans="1:31">
      <c r="A141" s="5" t="str">
        <f>P2_IndicatorData!A117</f>
        <v>Paraguay</v>
      </c>
      <c r="B141" s="2" t="s">
        <v>317</v>
      </c>
      <c r="C141" s="15">
        <f>IF(P2_IndicatorData!C117="No data",1,0)</f>
        <v>0</v>
      </c>
      <c r="D141" s="15">
        <f>IF(P2_IndicatorData!D117="No data",1,0)</f>
        <v>0</v>
      </c>
      <c r="E141" s="15">
        <f>IF(P2_IndicatorData!E117="No data",1,0)</f>
        <v>0</v>
      </c>
      <c r="F141" s="15">
        <f>IF(P2_IndicatorData!F117="No data",1,0)</f>
        <v>0</v>
      </c>
      <c r="G141" s="15">
        <f>IF(P2_IndicatorData!G117="No data",1,0)</f>
        <v>0</v>
      </c>
      <c r="H141" s="15">
        <f>IF(P2_IndicatorData!H117="No data",1,0)</f>
        <v>0</v>
      </c>
      <c r="I141" s="15">
        <f>IF(P2_IndicatorData!I117="No data",1,0)</f>
        <v>0</v>
      </c>
      <c r="J141" s="15">
        <f>IF(P2_IndicatorData!J117="No data",1,0)</f>
        <v>0</v>
      </c>
      <c r="K141" s="15">
        <f>IF(P2_IndicatorData!K117="No data",1,0)</f>
        <v>0</v>
      </c>
      <c r="L141" s="15">
        <f>IF(P2_IndicatorData!L117="No data",1,0)</f>
        <v>1</v>
      </c>
      <c r="M141" s="15">
        <f>IF(P2_IndicatorData!M117="No data",1,0)</f>
        <v>1</v>
      </c>
      <c r="N141" s="15">
        <f>IF(P2_IndicatorData!N117="No data",1,0)</f>
        <v>0</v>
      </c>
      <c r="O141" s="15">
        <f>IF(P2_IndicatorData!O117="No data",1,0)</f>
        <v>0</v>
      </c>
      <c r="P141" s="15">
        <f>IF(P2_IndicatorData!P117="No data",1,0)</f>
        <v>0</v>
      </c>
      <c r="Q141" s="15">
        <f>IF(P2_IndicatorData!Q117="No data",1,0)</f>
        <v>0</v>
      </c>
      <c r="R141" s="15">
        <f>IF(P2_IndicatorData!R117="No data",1,0)</f>
        <v>0</v>
      </c>
      <c r="S141" s="15">
        <f>IF(P2_IndicatorData!S117="No data",1,0)</f>
        <v>0</v>
      </c>
      <c r="T141" s="15">
        <f>IF(P2_IndicatorData!T117="No data",1,0)</f>
        <v>0</v>
      </c>
      <c r="U141" s="15">
        <f>IF(P2_IndicatorData!U117="No data",1,0)</f>
        <v>0</v>
      </c>
      <c r="V141" s="15">
        <f>IF(P2_IndicatorData!V117="No data",1,0)</f>
        <v>0</v>
      </c>
      <c r="W141" s="15">
        <f>IF(P2_IndicatorData!W117="No data",1,0)</f>
        <v>0</v>
      </c>
      <c r="X141" s="172">
        <f t="shared" si="6"/>
        <v>0</v>
      </c>
      <c r="Y141" s="15">
        <f>IF(P2_IndicatorData!Y117="No data",1,0)</f>
        <v>0</v>
      </c>
      <c r="Z141" s="15">
        <f>IF(P2_IndicatorData!Z117="No data",1,0)</f>
        <v>0</v>
      </c>
      <c r="AA141" s="15">
        <f>IF(P2_IndicatorData!AA117="No data",1,0)</f>
        <v>0</v>
      </c>
      <c r="AB141" s="15">
        <f>IF(P2_IndicatorData!AB117="No data",1,0)</f>
        <v>0</v>
      </c>
      <c r="AC141" s="15">
        <f>IF(P2_IndicatorData!AC117="No data",1,0)</f>
        <v>0</v>
      </c>
      <c r="AD141" s="18">
        <f t="shared" si="7"/>
        <v>2</v>
      </c>
      <c r="AE141" s="173">
        <f t="shared" si="8"/>
        <v>8.6956521739130432E-2</v>
      </c>
    </row>
    <row r="142" spans="1:31">
      <c r="A142" s="5" t="str">
        <f>P2_IndicatorData!A118</f>
        <v>Peru</v>
      </c>
      <c r="B142" s="2" t="s">
        <v>319</v>
      </c>
      <c r="C142" s="15">
        <f>IF(P2_IndicatorData!C118="No data",1,0)</f>
        <v>0</v>
      </c>
      <c r="D142" s="15">
        <f>IF(P2_IndicatorData!D118="No data",1,0)</f>
        <v>0</v>
      </c>
      <c r="E142" s="15">
        <f>IF(P2_IndicatorData!E118="No data",1,0)</f>
        <v>0</v>
      </c>
      <c r="F142" s="15">
        <f>IF(P2_IndicatorData!F118="No data",1,0)</f>
        <v>0</v>
      </c>
      <c r="G142" s="15">
        <f>IF(P2_IndicatorData!G118="No data",1,0)</f>
        <v>0</v>
      </c>
      <c r="H142" s="15">
        <f>IF(P2_IndicatorData!H118="No data",1,0)</f>
        <v>0</v>
      </c>
      <c r="I142" s="15">
        <f>IF(P2_IndicatorData!I118="No data",1,0)</f>
        <v>0</v>
      </c>
      <c r="J142" s="15">
        <f>IF(P2_IndicatorData!J118="No data",1,0)</f>
        <v>0</v>
      </c>
      <c r="K142" s="15">
        <f>IF(P2_IndicatorData!K118="No data",1,0)</f>
        <v>0</v>
      </c>
      <c r="L142" s="15">
        <f>IF(P2_IndicatorData!L118="No data",1,0)</f>
        <v>0</v>
      </c>
      <c r="M142" s="15">
        <f>IF(P2_IndicatorData!M118="No data",1,0)</f>
        <v>0</v>
      </c>
      <c r="N142" s="15">
        <f>IF(P2_IndicatorData!N118="No data",1,0)</f>
        <v>0</v>
      </c>
      <c r="O142" s="15">
        <f>IF(P2_IndicatorData!O118="No data",1,0)</f>
        <v>0</v>
      </c>
      <c r="P142" s="15">
        <f>IF(P2_IndicatorData!P118="No data",1,0)</f>
        <v>0</v>
      </c>
      <c r="Q142" s="15">
        <f>IF(P2_IndicatorData!Q118="No data",1,0)</f>
        <v>0</v>
      </c>
      <c r="R142" s="15">
        <f>IF(P2_IndicatorData!R118="No data",1,0)</f>
        <v>0</v>
      </c>
      <c r="S142" s="15">
        <f>IF(P2_IndicatorData!S118="No data",1,0)</f>
        <v>0</v>
      </c>
      <c r="T142" s="15">
        <f>IF(P2_IndicatorData!T118="No data",1,0)</f>
        <v>0</v>
      </c>
      <c r="U142" s="15">
        <f>IF(P2_IndicatorData!U118="No data",1,0)</f>
        <v>0</v>
      </c>
      <c r="V142" s="15">
        <f>IF(P2_IndicatorData!V118="No data",1,0)</f>
        <v>0</v>
      </c>
      <c r="W142" s="15">
        <f>IF(P2_IndicatorData!W118="No data",1,0)</f>
        <v>0</v>
      </c>
      <c r="X142" s="172">
        <f t="shared" si="6"/>
        <v>0</v>
      </c>
      <c r="Y142" s="15">
        <f>IF(P2_IndicatorData!Y118="No data",1,0)</f>
        <v>1</v>
      </c>
      <c r="Z142" s="15">
        <f>IF(P2_IndicatorData!Z118="No data",1,0)</f>
        <v>0</v>
      </c>
      <c r="AA142" s="15">
        <f>IF(P2_IndicatorData!AA118="No data",1,0)</f>
        <v>0</v>
      </c>
      <c r="AB142" s="15">
        <f>IF(P2_IndicatorData!AB118="No data",1,0)</f>
        <v>0</v>
      </c>
      <c r="AC142" s="15">
        <f>IF(P2_IndicatorData!AC118="No data",1,0)</f>
        <v>0</v>
      </c>
      <c r="AD142" s="18">
        <f t="shared" si="7"/>
        <v>1</v>
      </c>
      <c r="AE142" s="173">
        <f t="shared" si="8"/>
        <v>4.3478260869565216E-2</v>
      </c>
    </row>
    <row r="143" spans="1:31">
      <c r="A143" s="5" t="str">
        <f>P2_IndicatorData!A119</f>
        <v>Philippines</v>
      </c>
      <c r="B143" s="2" t="s">
        <v>321</v>
      </c>
      <c r="C143" s="15">
        <f>IF(P2_IndicatorData!C119="No data",1,0)</f>
        <v>0</v>
      </c>
      <c r="D143" s="15">
        <f>IF(P2_IndicatorData!D119="No data",1,0)</f>
        <v>0</v>
      </c>
      <c r="E143" s="15">
        <f>IF(P2_IndicatorData!E119="No data",1,0)</f>
        <v>0</v>
      </c>
      <c r="F143" s="15">
        <f>IF(P2_IndicatorData!F119="No data",1,0)</f>
        <v>0</v>
      </c>
      <c r="G143" s="15">
        <f>IF(P2_IndicatorData!G119="No data",1,0)</f>
        <v>0</v>
      </c>
      <c r="H143" s="15">
        <f>IF(P2_IndicatorData!H119="No data",1,0)</f>
        <v>0</v>
      </c>
      <c r="I143" s="15">
        <f>IF(P2_IndicatorData!I119="No data",1,0)</f>
        <v>0</v>
      </c>
      <c r="J143" s="15">
        <f>IF(P2_IndicatorData!J119="No data",1,0)</f>
        <v>0</v>
      </c>
      <c r="K143" s="15">
        <f>IF(P2_IndicatorData!K119="No data",1,0)</f>
        <v>0</v>
      </c>
      <c r="L143" s="15">
        <f>IF(P2_IndicatorData!L119="No data",1,0)</f>
        <v>0</v>
      </c>
      <c r="M143" s="15">
        <f>IF(P2_IndicatorData!M119="No data",1,0)</f>
        <v>0</v>
      </c>
      <c r="N143" s="15">
        <f>IF(P2_IndicatorData!N119="No data",1,0)</f>
        <v>0</v>
      </c>
      <c r="O143" s="15">
        <f>IF(P2_IndicatorData!O119="No data",1,0)</f>
        <v>1</v>
      </c>
      <c r="P143" s="15">
        <f>IF(P2_IndicatorData!P119="No data",1,0)</f>
        <v>0</v>
      </c>
      <c r="Q143" s="15">
        <f>IF(P2_IndicatorData!Q119="No data",1,0)</f>
        <v>0</v>
      </c>
      <c r="R143" s="15">
        <f>IF(P2_IndicatorData!R119="No data",1,0)</f>
        <v>0</v>
      </c>
      <c r="S143" s="15">
        <f>IF(P2_IndicatorData!S119="No data",1,0)</f>
        <v>0</v>
      </c>
      <c r="T143" s="15">
        <f>IF(P2_IndicatorData!T119="No data",1,0)</f>
        <v>0</v>
      </c>
      <c r="U143" s="15">
        <f>IF(P2_IndicatorData!U119="No data",1,0)</f>
        <v>0</v>
      </c>
      <c r="V143" s="15">
        <f>IF(P2_IndicatorData!V119="No data",1,0)</f>
        <v>0</v>
      </c>
      <c r="W143" s="15">
        <f>IF(P2_IndicatorData!W119="No data",1,0)</f>
        <v>0</v>
      </c>
      <c r="X143" s="172">
        <f t="shared" si="6"/>
        <v>0</v>
      </c>
      <c r="Y143" s="15">
        <f>IF(P2_IndicatorData!Y119="No data",1,0)</f>
        <v>0</v>
      </c>
      <c r="Z143" s="15">
        <f>IF(P2_IndicatorData!Z119="No data",1,0)</f>
        <v>0</v>
      </c>
      <c r="AA143" s="15">
        <f>IF(P2_IndicatorData!AA119="No data",1,0)</f>
        <v>0</v>
      </c>
      <c r="AB143" s="15">
        <f>IF(P2_IndicatorData!AB119="No data",1,0)</f>
        <v>0</v>
      </c>
      <c r="AC143" s="15">
        <f>IF(P2_IndicatorData!AC119="No data",1,0)</f>
        <v>0</v>
      </c>
      <c r="AD143" s="18">
        <f t="shared" si="7"/>
        <v>1</v>
      </c>
      <c r="AE143" s="173">
        <f t="shared" si="8"/>
        <v>4.3478260869565216E-2</v>
      </c>
    </row>
    <row r="144" spans="1:31">
      <c r="A144" s="5" t="str">
        <f>P2_IndicatorData!A120</f>
        <v>Poland</v>
      </c>
      <c r="B144" s="2" t="s">
        <v>323</v>
      </c>
      <c r="C144" s="15">
        <f>IF(P2_IndicatorData!C120="No data",1,0)</f>
        <v>0</v>
      </c>
      <c r="D144" s="15">
        <f>IF(P2_IndicatorData!D120="No data",1,0)</f>
        <v>0</v>
      </c>
      <c r="E144" s="15">
        <f>IF(P2_IndicatorData!E120="No data",1,0)</f>
        <v>0</v>
      </c>
      <c r="F144" s="15">
        <f>IF(P2_IndicatorData!F120="No data",1,0)</f>
        <v>0</v>
      </c>
      <c r="G144" s="15">
        <f>IF(P2_IndicatorData!G120="No data",1,0)</f>
        <v>0</v>
      </c>
      <c r="H144" s="15">
        <f>IF(P2_IndicatorData!H120="No data",1,0)</f>
        <v>0</v>
      </c>
      <c r="I144" s="15">
        <f>IF(P2_IndicatorData!I120="No data",1,0)</f>
        <v>0</v>
      </c>
      <c r="J144" s="15">
        <f>IF(P2_IndicatorData!J120="No data",1,0)</f>
        <v>0</v>
      </c>
      <c r="K144" s="15">
        <f>IF(P2_IndicatorData!K120="No data",1,0)</f>
        <v>0</v>
      </c>
      <c r="L144" s="15">
        <f>IF(P2_IndicatorData!L120="No data",1,0)</f>
        <v>0</v>
      </c>
      <c r="M144" s="15">
        <f>IF(P2_IndicatorData!M120="No data",1,0)</f>
        <v>0</v>
      </c>
      <c r="N144" s="15">
        <f>IF(P2_IndicatorData!N120="No data",1,0)</f>
        <v>1</v>
      </c>
      <c r="O144" s="15">
        <f>IF(P2_IndicatorData!O120="No data",1,0)</f>
        <v>0</v>
      </c>
      <c r="P144" s="15">
        <f>IF(P2_IndicatorData!P120="No data",1,0)</f>
        <v>0</v>
      </c>
      <c r="Q144" s="15">
        <f>IF(P2_IndicatorData!Q120="No data",1,0)</f>
        <v>0</v>
      </c>
      <c r="R144" s="15">
        <f>IF(P2_IndicatorData!R120="No data",1,0)</f>
        <v>0</v>
      </c>
      <c r="S144" s="15">
        <f>IF(P2_IndicatorData!S120="No data",1,0)</f>
        <v>0</v>
      </c>
      <c r="T144" s="15">
        <f>IF(P2_IndicatorData!T120="No data",1,0)</f>
        <v>0</v>
      </c>
      <c r="U144" s="15">
        <f>IF(P2_IndicatorData!U120="No data",1,0)</f>
        <v>0</v>
      </c>
      <c r="V144" s="15">
        <f>IF(P2_IndicatorData!V120="No data",1,0)</f>
        <v>0</v>
      </c>
      <c r="W144" s="15">
        <f>IF(P2_IndicatorData!W120="No data",1,0)</f>
        <v>0</v>
      </c>
      <c r="X144" s="172">
        <f t="shared" si="6"/>
        <v>0</v>
      </c>
      <c r="Y144" s="15">
        <f>IF(P2_IndicatorData!Y120="No data",1,0)</f>
        <v>1</v>
      </c>
      <c r="Z144" s="15">
        <f>IF(P2_IndicatorData!Z120="No data",1,0)</f>
        <v>0</v>
      </c>
      <c r="AA144" s="15">
        <f>IF(P2_IndicatorData!AA120="No data",1,0)</f>
        <v>0</v>
      </c>
      <c r="AB144" s="15">
        <f>IF(P2_IndicatorData!AB120="No data",1,0)</f>
        <v>0</v>
      </c>
      <c r="AC144" s="15">
        <f>IF(P2_IndicatorData!AC120="No data",1,0)</f>
        <v>0</v>
      </c>
      <c r="AD144" s="18">
        <f t="shared" si="7"/>
        <v>2</v>
      </c>
      <c r="AE144" s="173">
        <f t="shared" si="8"/>
        <v>8.6956521739130432E-2</v>
      </c>
    </row>
    <row r="145" spans="1:31">
      <c r="A145" s="5" t="str">
        <f>P2_IndicatorData!A121</f>
        <v>Portugal</v>
      </c>
      <c r="B145" s="2" t="s">
        <v>325</v>
      </c>
      <c r="C145" s="15">
        <f>IF(P2_IndicatorData!C121="No data",1,0)</f>
        <v>0</v>
      </c>
      <c r="D145" s="15">
        <f>IF(P2_IndicatorData!D121="No data",1,0)</f>
        <v>0</v>
      </c>
      <c r="E145" s="15">
        <f>IF(P2_IndicatorData!E121="No data",1,0)</f>
        <v>0</v>
      </c>
      <c r="F145" s="15">
        <f>IF(P2_IndicatorData!F121="No data",1,0)</f>
        <v>0</v>
      </c>
      <c r="G145" s="15">
        <f>IF(P2_IndicatorData!G121="No data",1,0)</f>
        <v>0</v>
      </c>
      <c r="H145" s="15">
        <f>IF(P2_IndicatorData!H121="No data",1,0)</f>
        <v>0</v>
      </c>
      <c r="I145" s="15">
        <f>IF(P2_IndicatorData!I121="No data",1,0)</f>
        <v>0</v>
      </c>
      <c r="J145" s="15">
        <f>IF(P2_IndicatorData!J121="No data",1,0)</f>
        <v>0</v>
      </c>
      <c r="K145" s="15">
        <f>IF(P2_IndicatorData!K121="No data",1,0)</f>
        <v>0</v>
      </c>
      <c r="L145" s="15">
        <f>IF(P2_IndicatorData!L121="No data",1,0)</f>
        <v>0</v>
      </c>
      <c r="M145" s="15">
        <f>IF(P2_IndicatorData!M121="No data",1,0)</f>
        <v>0</v>
      </c>
      <c r="N145" s="15">
        <f>IF(P2_IndicatorData!N121="No data",1,0)</f>
        <v>0</v>
      </c>
      <c r="O145" s="15">
        <f>IF(P2_IndicatorData!O121="No data",1,0)</f>
        <v>0</v>
      </c>
      <c r="P145" s="15">
        <f>IF(P2_IndicatorData!P121="No data",1,0)</f>
        <v>0</v>
      </c>
      <c r="Q145" s="15">
        <f>IF(P2_IndicatorData!Q121="No data",1,0)</f>
        <v>1</v>
      </c>
      <c r="R145" s="15">
        <f>IF(P2_IndicatorData!R121="No data",1,0)</f>
        <v>0</v>
      </c>
      <c r="S145" s="15">
        <f>IF(P2_IndicatorData!S121="No data",1,0)</f>
        <v>0</v>
      </c>
      <c r="T145" s="15">
        <f>IF(P2_IndicatorData!T121="No data",1,0)</f>
        <v>0</v>
      </c>
      <c r="U145" s="15">
        <f>IF(P2_IndicatorData!U121="No data",1,0)</f>
        <v>0</v>
      </c>
      <c r="V145" s="15">
        <f>IF(P2_IndicatorData!V121="No data",1,0)</f>
        <v>0</v>
      </c>
      <c r="W145" s="15">
        <f>IF(P2_IndicatorData!W121="No data",1,0)</f>
        <v>0</v>
      </c>
      <c r="X145" s="172">
        <f t="shared" si="6"/>
        <v>0</v>
      </c>
      <c r="Y145" s="15">
        <f>IF(P2_IndicatorData!Y121="No data",1,0)</f>
        <v>1</v>
      </c>
      <c r="Z145" s="15">
        <f>IF(P2_IndicatorData!Z121="No data",1,0)</f>
        <v>0</v>
      </c>
      <c r="AA145" s="15">
        <f>IF(P2_IndicatorData!AA121="No data",1,0)</f>
        <v>0</v>
      </c>
      <c r="AB145" s="15">
        <f>IF(P2_IndicatorData!AB121="No data",1,0)</f>
        <v>0</v>
      </c>
      <c r="AC145" s="15">
        <f>IF(P2_IndicatorData!AC121="No data",1,0)</f>
        <v>0</v>
      </c>
      <c r="AD145" s="18">
        <f t="shared" si="7"/>
        <v>2</v>
      </c>
      <c r="AE145" s="173">
        <f t="shared" si="8"/>
        <v>8.6956521739130432E-2</v>
      </c>
    </row>
    <row r="146" spans="1:31">
      <c r="A146" s="5" t="str">
        <f>P2_IndicatorData!A122</f>
        <v>Qatar</v>
      </c>
      <c r="B146" s="2" t="s">
        <v>327</v>
      </c>
      <c r="C146" s="15">
        <f>IF(P2_IndicatorData!C122="No data",1,0)</f>
        <v>0</v>
      </c>
      <c r="D146" s="15">
        <f>IF(P2_IndicatorData!D122="No data",1,0)</f>
        <v>0</v>
      </c>
      <c r="E146" s="15">
        <f>IF(P2_IndicatorData!E122="No data",1,0)</f>
        <v>0</v>
      </c>
      <c r="F146" s="15">
        <f>IF(P2_IndicatorData!F122="No data",1,0)</f>
        <v>0</v>
      </c>
      <c r="G146" s="15">
        <f>IF(P2_IndicatorData!G122="No data",1,0)</f>
        <v>0</v>
      </c>
      <c r="H146" s="15">
        <f>IF(P2_IndicatorData!H122="No data",1,0)</f>
        <v>0</v>
      </c>
      <c r="I146" s="15">
        <f>IF(P2_IndicatorData!I122="No data",1,0)</f>
        <v>0</v>
      </c>
      <c r="J146" s="15">
        <f>IF(P2_IndicatorData!J122="No data",1,0)</f>
        <v>0</v>
      </c>
      <c r="K146" s="15">
        <f>IF(P2_IndicatorData!K122="No data",1,0)</f>
        <v>0</v>
      </c>
      <c r="L146" s="15">
        <f>IF(P2_IndicatorData!L122="No data",1,0)</f>
        <v>0</v>
      </c>
      <c r="M146" s="15">
        <f>IF(P2_IndicatorData!M122="No data",1,0)</f>
        <v>0</v>
      </c>
      <c r="N146" s="15">
        <f>IF(P2_IndicatorData!N122="No data",1,0)</f>
        <v>0</v>
      </c>
      <c r="O146" s="15">
        <f>IF(P2_IndicatorData!O122="No data",1,0)</f>
        <v>0</v>
      </c>
      <c r="P146" s="15">
        <f>IF(P2_IndicatorData!P122="No data",1,0)</f>
        <v>1</v>
      </c>
      <c r="Q146" s="15">
        <f>IF(P2_IndicatorData!Q122="No data",1,0)</f>
        <v>1</v>
      </c>
      <c r="R146" s="15">
        <f>IF(P2_IndicatorData!R122="No data",1,0)</f>
        <v>1</v>
      </c>
      <c r="S146" s="15">
        <f>IF(P2_IndicatorData!S122="No data",1,0)</f>
        <v>1</v>
      </c>
      <c r="T146" s="15">
        <f>IF(P2_IndicatorData!T122="No data",1,0)</f>
        <v>0</v>
      </c>
      <c r="U146" s="15">
        <f>IF(P2_IndicatorData!U122="No data",1,0)</f>
        <v>0</v>
      </c>
      <c r="V146" s="15">
        <f>IF(P2_IndicatorData!V122="No data",1,0)</f>
        <v>0</v>
      </c>
      <c r="W146" s="15">
        <f>IF(P2_IndicatorData!W122="No data",1,0)</f>
        <v>0</v>
      </c>
      <c r="X146" s="172">
        <f t="shared" si="6"/>
        <v>0</v>
      </c>
      <c r="Y146" s="15">
        <f>IF(P2_IndicatorData!Y122="No data",1,0)</f>
        <v>1</v>
      </c>
      <c r="Z146" s="15">
        <f>IF(P2_IndicatorData!Z122="No data",1,0)</f>
        <v>1</v>
      </c>
      <c r="AA146" s="15">
        <f>IF(P2_IndicatorData!AA122="No data",1,0)</f>
        <v>1</v>
      </c>
      <c r="AB146" s="15">
        <f>IF(P2_IndicatorData!AB122="No data",1,0)</f>
        <v>0</v>
      </c>
      <c r="AC146" s="15">
        <f>IF(P2_IndicatorData!AC122="No data",1,0)</f>
        <v>0</v>
      </c>
      <c r="AD146" s="18">
        <f t="shared" si="7"/>
        <v>7</v>
      </c>
      <c r="AE146" s="173">
        <f t="shared" si="8"/>
        <v>0.30434782608695654</v>
      </c>
    </row>
    <row r="147" spans="1:31">
      <c r="A147" s="5" t="str">
        <f>P2_IndicatorData!A123</f>
        <v>Republic of Korea</v>
      </c>
      <c r="B147" s="2" t="s">
        <v>329</v>
      </c>
      <c r="C147" s="15">
        <f>IF(P2_IndicatorData!C123="No data",1,0)</f>
        <v>0</v>
      </c>
      <c r="D147" s="15">
        <f>IF(P2_IndicatorData!D123="No data",1,0)</f>
        <v>0</v>
      </c>
      <c r="E147" s="15">
        <f>IF(P2_IndicatorData!E123="No data",1,0)</f>
        <v>0</v>
      </c>
      <c r="F147" s="15">
        <f>IF(P2_IndicatorData!F123="No data",1,0)</f>
        <v>0</v>
      </c>
      <c r="G147" s="15">
        <f>IF(P2_IndicatorData!G123="No data",1,0)</f>
        <v>0</v>
      </c>
      <c r="H147" s="15">
        <f>IF(P2_IndicatorData!H123="No data",1,0)</f>
        <v>0</v>
      </c>
      <c r="I147" s="15">
        <f>IF(P2_IndicatorData!I123="No data",1,0)</f>
        <v>0</v>
      </c>
      <c r="J147" s="15">
        <f>IF(P2_IndicatorData!J123="No data",1,0)</f>
        <v>0</v>
      </c>
      <c r="K147" s="15">
        <f>IF(P2_IndicatorData!K123="No data",1,0)</f>
        <v>0</v>
      </c>
      <c r="L147" s="15">
        <f>IF(P2_IndicatorData!L123="No data",1,0)</f>
        <v>0</v>
      </c>
      <c r="M147" s="15">
        <f>IF(P2_IndicatorData!M123="No data",1,0)</f>
        <v>0</v>
      </c>
      <c r="N147" s="15">
        <f>IF(P2_IndicatorData!N123="No data",1,0)</f>
        <v>1</v>
      </c>
      <c r="O147" s="15">
        <f>IF(P2_IndicatorData!O123="No data",1,0)</f>
        <v>0</v>
      </c>
      <c r="P147" s="15">
        <f>IF(P2_IndicatorData!P123="No data",1,0)</f>
        <v>0</v>
      </c>
      <c r="Q147" s="15">
        <f>IF(P2_IndicatorData!Q123="No data",1,0)</f>
        <v>1</v>
      </c>
      <c r="R147" s="15">
        <f>IF(P2_IndicatorData!R123="No data",1,0)</f>
        <v>0</v>
      </c>
      <c r="S147" s="15">
        <f>IF(P2_IndicatorData!S123="No data",1,0)</f>
        <v>0</v>
      </c>
      <c r="T147" s="15">
        <f>IF(P2_IndicatorData!T123="No data",1,0)</f>
        <v>0</v>
      </c>
      <c r="U147" s="15">
        <f>IF(P2_IndicatorData!U123="No data",1,0)</f>
        <v>0</v>
      </c>
      <c r="V147" s="15">
        <f>IF(P2_IndicatorData!V123="No data",1,0)</f>
        <v>0</v>
      </c>
      <c r="W147" s="15">
        <f>IF(P2_IndicatorData!W123="No data",1,0)</f>
        <v>0</v>
      </c>
      <c r="X147" s="172">
        <f t="shared" si="6"/>
        <v>0</v>
      </c>
      <c r="Y147" s="15">
        <f>IF(P2_IndicatorData!Y123="No data",1,0)</f>
        <v>1</v>
      </c>
      <c r="Z147" s="15">
        <f>IF(P2_IndicatorData!Z123="No data",1,0)</f>
        <v>1</v>
      </c>
      <c r="AA147" s="15">
        <f>IF(P2_IndicatorData!AA123="No data",1,0)</f>
        <v>1</v>
      </c>
      <c r="AB147" s="15">
        <f>IF(P2_IndicatorData!AB123="No data",1,0)</f>
        <v>0</v>
      </c>
      <c r="AC147" s="15">
        <f>IF(P2_IndicatorData!AC123="No data",1,0)</f>
        <v>0</v>
      </c>
      <c r="AD147" s="18">
        <f t="shared" si="7"/>
        <v>5</v>
      </c>
      <c r="AE147" s="173">
        <f t="shared" si="8"/>
        <v>0.21739130434782608</v>
      </c>
    </row>
    <row r="148" spans="1:31">
      <c r="A148" s="5" t="str">
        <f>P2_IndicatorData!A124</f>
        <v>Republic of Moldova</v>
      </c>
      <c r="B148" s="2" t="s">
        <v>331</v>
      </c>
      <c r="C148" s="15">
        <f>IF(P2_IndicatorData!C124="No data",1,0)</f>
        <v>0</v>
      </c>
      <c r="D148" s="15">
        <f>IF(P2_IndicatorData!D124="No data",1,0)</f>
        <v>0</v>
      </c>
      <c r="E148" s="15">
        <f>IF(P2_IndicatorData!E124="No data",1,0)</f>
        <v>0</v>
      </c>
      <c r="F148" s="15">
        <f>IF(P2_IndicatorData!F124="No data",1,0)</f>
        <v>0</v>
      </c>
      <c r="G148" s="15">
        <f>IF(P2_IndicatorData!G124="No data",1,0)</f>
        <v>0</v>
      </c>
      <c r="H148" s="15">
        <f>IF(P2_IndicatorData!H124="No data",1,0)</f>
        <v>0</v>
      </c>
      <c r="I148" s="15">
        <f>IF(P2_IndicatorData!I124="No data",1,0)</f>
        <v>0</v>
      </c>
      <c r="J148" s="15">
        <f>IF(P2_IndicatorData!J124="No data",1,0)</f>
        <v>0</v>
      </c>
      <c r="K148" s="15">
        <f>IF(P2_IndicatorData!K124="No data",1,0)</f>
        <v>0</v>
      </c>
      <c r="L148" s="15">
        <f>IF(P2_IndicatorData!L124="No data",1,0)</f>
        <v>0</v>
      </c>
      <c r="M148" s="15">
        <f>IF(P2_IndicatorData!M124="No data",1,0)</f>
        <v>0</v>
      </c>
      <c r="N148" s="15">
        <f>IF(P2_IndicatorData!N124="No data",1,0)</f>
        <v>0</v>
      </c>
      <c r="O148" s="15">
        <f>IF(P2_IndicatorData!O124="No data",1,0)</f>
        <v>0</v>
      </c>
      <c r="P148" s="15">
        <f>IF(P2_IndicatorData!P124="No data",1,0)</f>
        <v>1</v>
      </c>
      <c r="Q148" s="15">
        <f>IF(P2_IndicatorData!Q124="No data",1,0)</f>
        <v>0</v>
      </c>
      <c r="R148" s="15">
        <f>IF(P2_IndicatorData!R124="No data",1,0)</f>
        <v>0</v>
      </c>
      <c r="S148" s="15">
        <f>IF(P2_IndicatorData!S124="No data",1,0)</f>
        <v>0</v>
      </c>
      <c r="T148" s="15">
        <f>IF(P2_IndicatorData!T124="No data",1,0)</f>
        <v>0</v>
      </c>
      <c r="U148" s="15">
        <f>IF(P2_IndicatorData!U124="No data",1,0)</f>
        <v>0</v>
      </c>
      <c r="V148" s="15">
        <f>IF(P2_IndicatorData!V124="No data",1,0)</f>
        <v>0</v>
      </c>
      <c r="W148" s="15">
        <f>IF(P2_IndicatorData!W124="No data",1,0)</f>
        <v>0</v>
      </c>
      <c r="X148" s="172">
        <f t="shared" si="6"/>
        <v>0</v>
      </c>
      <c r="Y148" s="15">
        <f>IF(P2_IndicatorData!Y124="No data",1,0)</f>
        <v>0</v>
      </c>
      <c r="Z148" s="15">
        <f>IF(P2_IndicatorData!Z124="No data",1,0)</f>
        <v>0</v>
      </c>
      <c r="AA148" s="15">
        <f>IF(P2_IndicatorData!AA124="No data",1,0)</f>
        <v>0</v>
      </c>
      <c r="AB148" s="15">
        <f>IF(P2_IndicatorData!AB124="No data",1,0)</f>
        <v>0</v>
      </c>
      <c r="AC148" s="15">
        <f>IF(P2_IndicatorData!AC124="No data",1,0)</f>
        <v>0</v>
      </c>
      <c r="AD148" s="18">
        <f t="shared" si="7"/>
        <v>1</v>
      </c>
      <c r="AE148" s="173">
        <f t="shared" si="8"/>
        <v>4.3478260869565216E-2</v>
      </c>
    </row>
    <row r="149" spans="1:31">
      <c r="A149" s="5" t="str">
        <f>P2_IndicatorData!A125</f>
        <v>Romania</v>
      </c>
      <c r="B149" s="2" t="s">
        <v>333</v>
      </c>
      <c r="C149" s="15">
        <f>IF(P2_IndicatorData!C125="No data",1,0)</f>
        <v>0</v>
      </c>
      <c r="D149" s="15">
        <f>IF(P2_IndicatorData!D125="No data",1,0)</f>
        <v>0</v>
      </c>
      <c r="E149" s="15">
        <f>IF(P2_IndicatorData!E125="No data",1,0)</f>
        <v>0</v>
      </c>
      <c r="F149" s="15">
        <f>IF(P2_IndicatorData!F125="No data",1,0)</f>
        <v>0</v>
      </c>
      <c r="G149" s="15">
        <f>IF(P2_IndicatorData!G125="No data",1,0)</f>
        <v>1</v>
      </c>
      <c r="H149" s="15">
        <f>IF(P2_IndicatorData!H125="No data",1,0)</f>
        <v>0</v>
      </c>
      <c r="I149" s="15">
        <f>IF(P2_IndicatorData!I125="No data",1,0)</f>
        <v>0</v>
      </c>
      <c r="J149" s="15">
        <f>IF(P2_IndicatorData!J125="No data",1,0)</f>
        <v>0</v>
      </c>
      <c r="K149" s="15">
        <f>IF(P2_IndicatorData!K125="No data",1,0)</f>
        <v>0</v>
      </c>
      <c r="L149" s="15">
        <f>IF(P2_IndicatorData!L125="No data",1,0)</f>
        <v>0</v>
      </c>
      <c r="M149" s="15">
        <f>IF(P2_IndicatorData!M125="No data",1,0)</f>
        <v>0</v>
      </c>
      <c r="N149" s="15">
        <f>IF(P2_IndicatorData!N125="No data",1,0)</f>
        <v>0</v>
      </c>
      <c r="O149" s="15">
        <f>IF(P2_IndicatorData!O125="No data",1,0)</f>
        <v>0</v>
      </c>
      <c r="P149" s="15">
        <f>IF(P2_IndicatorData!P125="No data",1,0)</f>
        <v>0</v>
      </c>
      <c r="Q149" s="15">
        <f>IF(P2_IndicatorData!Q125="No data",1,0)</f>
        <v>0</v>
      </c>
      <c r="R149" s="15">
        <f>IF(P2_IndicatorData!R125="No data",1,0)</f>
        <v>0</v>
      </c>
      <c r="S149" s="15">
        <f>IF(P2_IndicatorData!S125="No data",1,0)</f>
        <v>0</v>
      </c>
      <c r="T149" s="15">
        <f>IF(P2_IndicatorData!T125="No data",1,0)</f>
        <v>0</v>
      </c>
      <c r="U149" s="15">
        <f>IF(P2_IndicatorData!U125="No data",1,0)</f>
        <v>0</v>
      </c>
      <c r="V149" s="15">
        <f>IF(P2_IndicatorData!V125="No data",1,0)</f>
        <v>0</v>
      </c>
      <c r="W149" s="15">
        <f>IF(P2_IndicatorData!W125="No data",1,0)</f>
        <v>0</v>
      </c>
      <c r="X149" s="172">
        <f t="shared" si="6"/>
        <v>0</v>
      </c>
      <c r="Y149" s="15">
        <f>IF(P2_IndicatorData!Y125="No data",1,0)</f>
        <v>1</v>
      </c>
      <c r="Z149" s="15">
        <f>IF(P2_IndicatorData!Z125="No data",1,0)</f>
        <v>0</v>
      </c>
      <c r="AA149" s="15">
        <f>IF(P2_IndicatorData!AA125="No data",1,0)</f>
        <v>0</v>
      </c>
      <c r="AB149" s="15">
        <f>IF(P2_IndicatorData!AB125="No data",1,0)</f>
        <v>0</v>
      </c>
      <c r="AC149" s="15">
        <f>IF(P2_IndicatorData!AC125="No data",1,0)</f>
        <v>0</v>
      </c>
      <c r="AD149" s="18">
        <f t="shared" si="7"/>
        <v>2</v>
      </c>
      <c r="AE149" s="173">
        <f t="shared" si="8"/>
        <v>8.6956521739130432E-2</v>
      </c>
    </row>
    <row r="150" spans="1:31">
      <c r="A150" s="5" t="str">
        <f>P2_IndicatorData!A126</f>
        <v>Russian Federation</v>
      </c>
      <c r="B150" s="2" t="s">
        <v>335</v>
      </c>
      <c r="C150" s="15">
        <f>IF(P2_IndicatorData!C126="No data",1,0)</f>
        <v>0</v>
      </c>
      <c r="D150" s="15">
        <f>IF(P2_IndicatorData!D126="No data",1,0)</f>
        <v>0</v>
      </c>
      <c r="E150" s="15">
        <f>IF(P2_IndicatorData!E126="No data",1,0)</f>
        <v>0</v>
      </c>
      <c r="F150" s="15">
        <f>IF(P2_IndicatorData!F126="No data",1,0)</f>
        <v>0</v>
      </c>
      <c r="G150" s="15">
        <f>IF(P2_IndicatorData!G126="No data",1,0)</f>
        <v>0</v>
      </c>
      <c r="H150" s="15">
        <f>IF(P2_IndicatorData!H126="No data",1,0)</f>
        <v>0</v>
      </c>
      <c r="I150" s="15">
        <f>IF(P2_IndicatorData!I126="No data",1,0)</f>
        <v>1</v>
      </c>
      <c r="J150" s="15">
        <f>IF(P2_IndicatorData!J126="No data",1,0)</f>
        <v>0</v>
      </c>
      <c r="K150" s="15">
        <f>IF(P2_IndicatorData!K126="No data",1,0)</f>
        <v>0</v>
      </c>
      <c r="L150" s="15">
        <f>IF(P2_IndicatorData!L126="No data",1,0)</f>
        <v>0</v>
      </c>
      <c r="M150" s="15">
        <f>IF(P2_IndicatorData!M126="No data",1,0)</f>
        <v>0</v>
      </c>
      <c r="N150" s="15">
        <f>IF(P2_IndicatorData!N126="No data",1,0)</f>
        <v>0</v>
      </c>
      <c r="O150" s="15">
        <f>IF(P2_IndicatorData!O126="No data",1,0)</f>
        <v>0</v>
      </c>
      <c r="P150" s="15">
        <f>IF(P2_IndicatorData!P126="No data",1,0)</f>
        <v>0</v>
      </c>
      <c r="Q150" s="15">
        <f>IF(P2_IndicatorData!Q126="No data",1,0)</f>
        <v>0</v>
      </c>
      <c r="R150" s="15">
        <f>IF(P2_IndicatorData!R126="No data",1,0)</f>
        <v>0</v>
      </c>
      <c r="S150" s="15">
        <f>IF(P2_IndicatorData!S126="No data",1,0)</f>
        <v>0</v>
      </c>
      <c r="T150" s="15">
        <f>IF(P2_IndicatorData!T126="No data",1,0)</f>
        <v>0</v>
      </c>
      <c r="U150" s="15">
        <f>IF(P2_IndicatorData!U126="No data",1,0)</f>
        <v>0</v>
      </c>
      <c r="V150" s="15">
        <f>IF(P2_IndicatorData!V126="No data",1,0)</f>
        <v>0</v>
      </c>
      <c r="W150" s="15">
        <f>IF(P2_IndicatorData!W126="No data",1,0)</f>
        <v>0</v>
      </c>
      <c r="X150" s="172">
        <f t="shared" si="6"/>
        <v>0</v>
      </c>
      <c r="Y150" s="15">
        <f>IF(P2_IndicatorData!Y126="No data",1,0)</f>
        <v>1</v>
      </c>
      <c r="Z150" s="15">
        <f>IF(P2_IndicatorData!Z126="No data",1,0)</f>
        <v>0</v>
      </c>
      <c r="AA150" s="15">
        <f>IF(P2_IndicatorData!AA126="No data",1,0)</f>
        <v>0</v>
      </c>
      <c r="AB150" s="15">
        <f>IF(P2_IndicatorData!AB126="No data",1,0)</f>
        <v>0</v>
      </c>
      <c r="AC150" s="15">
        <f>IF(P2_IndicatorData!AC126="No data",1,0)</f>
        <v>0</v>
      </c>
      <c r="AD150" s="18">
        <f t="shared" si="7"/>
        <v>2</v>
      </c>
      <c r="AE150" s="173">
        <f t="shared" si="8"/>
        <v>8.6956521739130432E-2</v>
      </c>
    </row>
    <row r="151" spans="1:31">
      <c r="A151" s="5" t="str">
        <f>P2_IndicatorData!A127</f>
        <v>Rwanda</v>
      </c>
      <c r="B151" s="2" t="s">
        <v>337</v>
      </c>
      <c r="C151" s="15">
        <f>IF(P2_IndicatorData!C127="No data",1,0)</f>
        <v>0</v>
      </c>
      <c r="D151" s="15">
        <f>IF(P2_IndicatorData!D127="No data",1,0)</f>
        <v>0</v>
      </c>
      <c r="E151" s="15">
        <f>IF(P2_IndicatorData!E127="No data",1,0)</f>
        <v>0</v>
      </c>
      <c r="F151" s="15">
        <f>IF(P2_IndicatorData!F127="No data",1,0)</f>
        <v>0</v>
      </c>
      <c r="G151" s="15">
        <f>IF(P2_IndicatorData!G127="No data",1,0)</f>
        <v>0</v>
      </c>
      <c r="H151" s="15">
        <f>IF(P2_IndicatorData!H127="No data",1,0)</f>
        <v>0</v>
      </c>
      <c r="I151" s="15">
        <f>IF(P2_IndicatorData!I127="No data",1,0)</f>
        <v>0</v>
      </c>
      <c r="J151" s="15">
        <f>IF(P2_IndicatorData!J127="No data",1,0)</f>
        <v>0</v>
      </c>
      <c r="K151" s="15">
        <f>IF(P2_IndicatorData!K127="No data",1,0)</f>
        <v>0</v>
      </c>
      <c r="L151" s="15">
        <f>IF(P2_IndicatorData!L127="No data",1,0)</f>
        <v>0</v>
      </c>
      <c r="M151" s="15">
        <f>IF(P2_IndicatorData!M127="No data",1,0)</f>
        <v>0</v>
      </c>
      <c r="N151" s="15">
        <f>IF(P2_IndicatorData!N127="No data",1,0)</f>
        <v>0</v>
      </c>
      <c r="O151" s="15">
        <f>IF(P2_IndicatorData!O127="No data",1,0)</f>
        <v>0</v>
      </c>
      <c r="P151" s="15">
        <f>IF(P2_IndicatorData!P127="No data",1,0)</f>
        <v>1</v>
      </c>
      <c r="Q151" s="15">
        <f>IF(P2_IndicatorData!Q127="No data",1,0)</f>
        <v>0</v>
      </c>
      <c r="R151" s="15">
        <f>IF(P2_IndicatorData!R127="No data",1,0)</f>
        <v>0</v>
      </c>
      <c r="S151" s="15">
        <f>IF(P2_IndicatorData!S127="No data",1,0)</f>
        <v>0</v>
      </c>
      <c r="T151" s="15">
        <f>IF(P2_IndicatorData!T127="No data",1,0)</f>
        <v>0</v>
      </c>
      <c r="U151" s="15">
        <f>IF(P2_IndicatorData!U127="No data",1,0)</f>
        <v>0</v>
      </c>
      <c r="V151" s="15">
        <f>IF(P2_IndicatorData!V127="No data",1,0)</f>
        <v>0</v>
      </c>
      <c r="W151" s="15">
        <f>IF(P2_IndicatorData!W127="No data",1,0)</f>
        <v>0</v>
      </c>
      <c r="X151" s="172">
        <f t="shared" si="6"/>
        <v>0</v>
      </c>
      <c r="Y151" s="15">
        <f>IF(P2_IndicatorData!Y127="No data",1,0)</f>
        <v>0</v>
      </c>
      <c r="Z151" s="15">
        <f>IF(P2_IndicatorData!Z127="No data",1,0)</f>
        <v>0</v>
      </c>
      <c r="AA151" s="15">
        <f>IF(P2_IndicatorData!AA127="No data",1,0)</f>
        <v>0</v>
      </c>
      <c r="AB151" s="15">
        <f>IF(P2_IndicatorData!AB127="No data",1,0)</f>
        <v>0</v>
      </c>
      <c r="AC151" s="15">
        <f>IF(P2_IndicatorData!AC127="No data",1,0)</f>
        <v>0</v>
      </c>
      <c r="AD151" s="18">
        <f t="shared" si="7"/>
        <v>1</v>
      </c>
      <c r="AE151" s="173">
        <f t="shared" si="8"/>
        <v>4.3478260869565216E-2</v>
      </c>
    </row>
    <row r="152" spans="1:31">
      <c r="A152" s="5" t="e">
        <f>P2_IndicatorData!#REF!</f>
        <v>#REF!</v>
      </c>
      <c r="B152" s="2" t="s">
        <v>1058</v>
      </c>
      <c r="C152" s="15" t="e">
        <f>IF(P2_IndicatorData!#REF!="No data",1,0)</f>
        <v>#REF!</v>
      </c>
      <c r="D152" s="15" t="e">
        <f>IF(P2_IndicatorData!#REF!="No data",1,0)</f>
        <v>#REF!</v>
      </c>
      <c r="E152" s="15" t="e">
        <f>IF(P2_IndicatorData!#REF!="No data",1,0)</f>
        <v>#REF!</v>
      </c>
      <c r="F152" s="15" t="e">
        <f>IF(P2_IndicatorData!#REF!="No data",1,0)</f>
        <v>#REF!</v>
      </c>
      <c r="G152" s="15" t="e">
        <f>IF(P2_IndicatorData!#REF!="No data",1,0)</f>
        <v>#REF!</v>
      </c>
      <c r="H152" s="15" t="e">
        <f>IF(P2_IndicatorData!#REF!="No data",1,0)</f>
        <v>#REF!</v>
      </c>
      <c r="I152" s="15" t="e">
        <f>IF(P2_IndicatorData!#REF!="No data",1,0)</f>
        <v>#REF!</v>
      </c>
      <c r="J152" s="15" t="e">
        <f>IF(P2_IndicatorData!#REF!="No data",1,0)</f>
        <v>#REF!</v>
      </c>
      <c r="K152" s="15" t="e">
        <f>IF(P2_IndicatorData!#REF!="No data",1,0)</f>
        <v>#REF!</v>
      </c>
      <c r="L152" s="15" t="e">
        <f>IF(P2_IndicatorData!#REF!="No data",1,0)</f>
        <v>#REF!</v>
      </c>
      <c r="M152" s="15" t="e">
        <f>IF(P2_IndicatorData!#REF!="No data",1,0)</f>
        <v>#REF!</v>
      </c>
      <c r="N152" s="15" t="e">
        <f>IF(P2_IndicatorData!#REF!="No data",1,0)</f>
        <v>#REF!</v>
      </c>
      <c r="O152" s="15" t="e">
        <f>IF(P2_IndicatorData!#REF!="No data",1,0)</f>
        <v>#REF!</v>
      </c>
      <c r="P152" s="15" t="e">
        <f>IF(P2_IndicatorData!#REF!="No data",1,0)</f>
        <v>#REF!</v>
      </c>
      <c r="Q152" s="15" t="e">
        <f>IF(P2_IndicatorData!#REF!="No data",1,0)</f>
        <v>#REF!</v>
      </c>
      <c r="R152" s="15" t="e">
        <f>IF(P2_IndicatorData!#REF!="No data",1,0)</f>
        <v>#REF!</v>
      </c>
      <c r="S152" s="15" t="e">
        <f>IF(P2_IndicatorData!#REF!="No data",1,0)</f>
        <v>#REF!</v>
      </c>
      <c r="T152" s="15" t="e">
        <f>IF(P2_IndicatorData!#REF!="No data",1,0)</f>
        <v>#REF!</v>
      </c>
      <c r="U152" s="15" t="e">
        <f>IF(P2_IndicatorData!#REF!="No data",1,0)</f>
        <v>#REF!</v>
      </c>
      <c r="V152" s="15" t="e">
        <f>IF(P2_IndicatorData!#REF!="No data",1,0)</f>
        <v>#REF!</v>
      </c>
      <c r="W152" s="15" t="e">
        <f>IF(P2_IndicatorData!#REF!="No data",1,0)</f>
        <v>#REF!</v>
      </c>
      <c r="X152" s="172">
        <f t="shared" si="6"/>
        <v>0</v>
      </c>
      <c r="Y152" s="15" t="e">
        <f>IF(P2_IndicatorData!#REF!="No data",1,0)</f>
        <v>#REF!</v>
      </c>
      <c r="Z152" s="15" t="e">
        <f>IF(P2_IndicatorData!#REF!="No data",1,0)</f>
        <v>#REF!</v>
      </c>
      <c r="AA152" s="15" t="e">
        <f>IF(P2_IndicatorData!#REF!="No data",1,0)</f>
        <v>#REF!</v>
      </c>
      <c r="AB152" s="15" t="e">
        <f>IF(P2_IndicatorData!#REF!="No data",1,0)</f>
        <v>#REF!</v>
      </c>
      <c r="AC152" s="15" t="e">
        <f>IF(P2_IndicatorData!#REF!="No data",1,0)</f>
        <v>#REF!</v>
      </c>
      <c r="AD152" s="18" t="e">
        <f t="shared" si="7"/>
        <v>#REF!</v>
      </c>
      <c r="AE152" s="173" t="e">
        <f t="shared" si="8"/>
        <v>#REF!</v>
      </c>
    </row>
    <row r="153" spans="1:31">
      <c r="A153" s="5" t="e">
        <f>P2_IndicatorData!#REF!</f>
        <v>#REF!</v>
      </c>
      <c r="B153" s="2" t="s">
        <v>1059</v>
      </c>
      <c r="C153" s="15" t="e">
        <f>IF(P2_IndicatorData!#REF!="No data",1,0)</f>
        <v>#REF!</v>
      </c>
      <c r="D153" s="15" t="e">
        <f>IF(P2_IndicatorData!#REF!="No data",1,0)</f>
        <v>#REF!</v>
      </c>
      <c r="E153" s="15" t="e">
        <f>IF(P2_IndicatorData!#REF!="No data",1,0)</f>
        <v>#REF!</v>
      </c>
      <c r="F153" s="15" t="e">
        <f>IF(P2_IndicatorData!#REF!="No data",1,0)</f>
        <v>#REF!</v>
      </c>
      <c r="G153" s="15" t="e">
        <f>IF(P2_IndicatorData!#REF!="No data",1,0)</f>
        <v>#REF!</v>
      </c>
      <c r="H153" s="15" t="e">
        <f>IF(P2_IndicatorData!#REF!="No data",1,0)</f>
        <v>#REF!</v>
      </c>
      <c r="I153" s="15" t="e">
        <f>IF(P2_IndicatorData!#REF!="No data",1,0)</f>
        <v>#REF!</v>
      </c>
      <c r="J153" s="15" t="e">
        <f>IF(P2_IndicatorData!#REF!="No data",1,0)</f>
        <v>#REF!</v>
      </c>
      <c r="K153" s="15" t="e">
        <f>IF(P2_IndicatorData!#REF!="No data",1,0)</f>
        <v>#REF!</v>
      </c>
      <c r="L153" s="15" t="e">
        <f>IF(P2_IndicatorData!#REF!="No data",1,0)</f>
        <v>#REF!</v>
      </c>
      <c r="M153" s="15" t="e">
        <f>IF(P2_IndicatorData!#REF!="No data",1,0)</f>
        <v>#REF!</v>
      </c>
      <c r="N153" s="15" t="e">
        <f>IF(P2_IndicatorData!#REF!="No data",1,0)</f>
        <v>#REF!</v>
      </c>
      <c r="O153" s="15" t="e">
        <f>IF(P2_IndicatorData!#REF!="No data",1,0)</f>
        <v>#REF!</v>
      </c>
      <c r="P153" s="15" t="e">
        <f>IF(P2_IndicatorData!#REF!="No data",1,0)</f>
        <v>#REF!</v>
      </c>
      <c r="Q153" s="15" t="e">
        <f>IF(P2_IndicatorData!#REF!="No data",1,0)</f>
        <v>#REF!</v>
      </c>
      <c r="R153" s="15" t="e">
        <f>IF(P2_IndicatorData!#REF!="No data",1,0)</f>
        <v>#REF!</v>
      </c>
      <c r="S153" s="15" t="e">
        <f>IF(P2_IndicatorData!#REF!="No data",1,0)</f>
        <v>#REF!</v>
      </c>
      <c r="T153" s="15" t="e">
        <f>IF(P2_IndicatorData!#REF!="No data",1,0)</f>
        <v>#REF!</v>
      </c>
      <c r="U153" s="15" t="e">
        <f>IF(P2_IndicatorData!#REF!="No data",1,0)</f>
        <v>#REF!</v>
      </c>
      <c r="V153" s="15" t="e">
        <f>IF(P2_IndicatorData!#REF!="No data",1,0)</f>
        <v>#REF!</v>
      </c>
      <c r="W153" s="15" t="e">
        <f>IF(P2_IndicatorData!#REF!="No data",1,0)</f>
        <v>#REF!</v>
      </c>
      <c r="X153" s="172">
        <f t="shared" si="6"/>
        <v>0</v>
      </c>
      <c r="Y153" s="15" t="e">
        <f>IF(P2_IndicatorData!#REF!="No data",1,0)</f>
        <v>#REF!</v>
      </c>
      <c r="Z153" s="15" t="e">
        <f>IF(P2_IndicatorData!#REF!="No data",1,0)</f>
        <v>#REF!</v>
      </c>
      <c r="AA153" s="15" t="e">
        <f>IF(P2_IndicatorData!#REF!="No data",1,0)</f>
        <v>#REF!</v>
      </c>
      <c r="AB153" s="15" t="e">
        <f>IF(P2_IndicatorData!#REF!="No data",1,0)</f>
        <v>#REF!</v>
      </c>
      <c r="AC153" s="15" t="e">
        <f>IF(P2_IndicatorData!#REF!="No data",1,0)</f>
        <v>#REF!</v>
      </c>
      <c r="AD153" s="18" t="e">
        <f t="shared" si="7"/>
        <v>#REF!</v>
      </c>
      <c r="AE153" s="173" t="e">
        <f t="shared" si="8"/>
        <v>#REF!</v>
      </c>
    </row>
    <row r="154" spans="1:31">
      <c r="A154" s="5" t="e">
        <f>P2_IndicatorData!#REF!</f>
        <v>#REF!</v>
      </c>
      <c r="B154" s="2" t="s">
        <v>1060</v>
      </c>
      <c r="C154" s="15" t="e">
        <f>IF(P2_IndicatorData!#REF!="No data",1,0)</f>
        <v>#REF!</v>
      </c>
      <c r="D154" s="15" t="e">
        <f>IF(P2_IndicatorData!#REF!="No data",1,0)</f>
        <v>#REF!</v>
      </c>
      <c r="E154" s="15" t="e">
        <f>IF(P2_IndicatorData!#REF!="No data",1,0)</f>
        <v>#REF!</v>
      </c>
      <c r="F154" s="15" t="e">
        <f>IF(P2_IndicatorData!#REF!="No data",1,0)</f>
        <v>#REF!</v>
      </c>
      <c r="G154" s="15" t="e">
        <f>IF(P2_IndicatorData!#REF!="No data",1,0)</f>
        <v>#REF!</v>
      </c>
      <c r="H154" s="15" t="e">
        <f>IF(P2_IndicatorData!#REF!="No data",1,0)</f>
        <v>#REF!</v>
      </c>
      <c r="I154" s="15" t="e">
        <f>IF(P2_IndicatorData!#REF!="No data",1,0)</f>
        <v>#REF!</v>
      </c>
      <c r="J154" s="15" t="e">
        <f>IF(P2_IndicatorData!#REF!="No data",1,0)</f>
        <v>#REF!</v>
      </c>
      <c r="K154" s="15" t="e">
        <f>IF(P2_IndicatorData!#REF!="No data",1,0)</f>
        <v>#REF!</v>
      </c>
      <c r="L154" s="15" t="e">
        <f>IF(P2_IndicatorData!#REF!="No data",1,0)</f>
        <v>#REF!</v>
      </c>
      <c r="M154" s="15" t="e">
        <f>IF(P2_IndicatorData!#REF!="No data",1,0)</f>
        <v>#REF!</v>
      </c>
      <c r="N154" s="15" t="e">
        <f>IF(P2_IndicatorData!#REF!="No data",1,0)</f>
        <v>#REF!</v>
      </c>
      <c r="O154" s="15" t="e">
        <f>IF(P2_IndicatorData!#REF!="No data",1,0)</f>
        <v>#REF!</v>
      </c>
      <c r="P154" s="15" t="e">
        <f>IF(P2_IndicatorData!#REF!="No data",1,0)</f>
        <v>#REF!</v>
      </c>
      <c r="Q154" s="15" t="e">
        <f>IF(P2_IndicatorData!#REF!="No data",1,0)</f>
        <v>#REF!</v>
      </c>
      <c r="R154" s="15" t="e">
        <f>IF(P2_IndicatorData!#REF!="No data",1,0)</f>
        <v>#REF!</v>
      </c>
      <c r="S154" s="15" t="e">
        <f>IF(P2_IndicatorData!#REF!="No data",1,0)</f>
        <v>#REF!</v>
      </c>
      <c r="T154" s="15" t="e">
        <f>IF(P2_IndicatorData!#REF!="No data",1,0)</f>
        <v>#REF!</v>
      </c>
      <c r="U154" s="15" t="e">
        <f>IF(P2_IndicatorData!#REF!="No data",1,0)</f>
        <v>#REF!</v>
      </c>
      <c r="V154" s="15" t="e">
        <f>IF(P2_IndicatorData!#REF!="No data",1,0)</f>
        <v>#REF!</v>
      </c>
      <c r="W154" s="15" t="e">
        <f>IF(P2_IndicatorData!#REF!="No data",1,0)</f>
        <v>#REF!</v>
      </c>
      <c r="X154" s="172">
        <f t="shared" si="6"/>
        <v>0</v>
      </c>
      <c r="Y154" s="15" t="e">
        <f>IF(P2_IndicatorData!#REF!="No data",1,0)</f>
        <v>#REF!</v>
      </c>
      <c r="Z154" s="15" t="e">
        <f>IF(P2_IndicatorData!#REF!="No data",1,0)</f>
        <v>#REF!</v>
      </c>
      <c r="AA154" s="15" t="e">
        <f>IF(P2_IndicatorData!#REF!="No data",1,0)</f>
        <v>#REF!</v>
      </c>
      <c r="AB154" s="15" t="e">
        <f>IF(P2_IndicatorData!#REF!="No data",1,0)</f>
        <v>#REF!</v>
      </c>
      <c r="AC154" s="15" t="e">
        <f>IF(P2_IndicatorData!#REF!="No data",1,0)</f>
        <v>#REF!</v>
      </c>
      <c r="AD154" s="18" t="e">
        <f t="shared" si="7"/>
        <v>#REF!</v>
      </c>
      <c r="AE154" s="173" t="e">
        <f t="shared" si="8"/>
        <v>#REF!</v>
      </c>
    </row>
    <row r="155" spans="1:31">
      <c r="A155" s="5" t="e">
        <f>P2_IndicatorData!#REF!</f>
        <v>#REF!</v>
      </c>
      <c r="B155" s="2" t="s">
        <v>1061</v>
      </c>
      <c r="C155" s="15" t="e">
        <f>IF(P2_IndicatorData!#REF!="No data",1,0)</f>
        <v>#REF!</v>
      </c>
      <c r="D155" s="15" t="e">
        <f>IF(P2_IndicatorData!#REF!="No data",1,0)</f>
        <v>#REF!</v>
      </c>
      <c r="E155" s="15" t="e">
        <f>IF(P2_IndicatorData!#REF!="No data",1,0)</f>
        <v>#REF!</v>
      </c>
      <c r="F155" s="15" t="e">
        <f>IF(P2_IndicatorData!#REF!="No data",1,0)</f>
        <v>#REF!</v>
      </c>
      <c r="G155" s="15" t="e">
        <f>IF(P2_IndicatorData!#REF!="No data",1,0)</f>
        <v>#REF!</v>
      </c>
      <c r="H155" s="15" t="e">
        <f>IF(P2_IndicatorData!#REF!="No data",1,0)</f>
        <v>#REF!</v>
      </c>
      <c r="I155" s="15" t="e">
        <f>IF(P2_IndicatorData!#REF!="No data",1,0)</f>
        <v>#REF!</v>
      </c>
      <c r="J155" s="15" t="e">
        <f>IF(P2_IndicatorData!#REF!="No data",1,0)</f>
        <v>#REF!</v>
      </c>
      <c r="K155" s="15" t="e">
        <f>IF(P2_IndicatorData!#REF!="No data",1,0)</f>
        <v>#REF!</v>
      </c>
      <c r="L155" s="15" t="e">
        <f>IF(P2_IndicatorData!#REF!="No data",1,0)</f>
        <v>#REF!</v>
      </c>
      <c r="M155" s="15" t="e">
        <f>IF(P2_IndicatorData!#REF!="No data",1,0)</f>
        <v>#REF!</v>
      </c>
      <c r="N155" s="15" t="e">
        <f>IF(P2_IndicatorData!#REF!="No data",1,0)</f>
        <v>#REF!</v>
      </c>
      <c r="O155" s="15" t="e">
        <f>IF(P2_IndicatorData!#REF!="No data",1,0)</f>
        <v>#REF!</v>
      </c>
      <c r="P155" s="15" t="e">
        <f>IF(P2_IndicatorData!#REF!="No data",1,0)</f>
        <v>#REF!</v>
      </c>
      <c r="Q155" s="15" t="e">
        <f>IF(P2_IndicatorData!#REF!="No data",1,0)</f>
        <v>#REF!</v>
      </c>
      <c r="R155" s="15" t="e">
        <f>IF(P2_IndicatorData!#REF!="No data",1,0)</f>
        <v>#REF!</v>
      </c>
      <c r="S155" s="15" t="e">
        <f>IF(P2_IndicatorData!#REF!="No data",1,0)</f>
        <v>#REF!</v>
      </c>
      <c r="T155" s="15" t="e">
        <f>IF(P2_IndicatorData!#REF!="No data",1,0)</f>
        <v>#REF!</v>
      </c>
      <c r="U155" s="15" t="e">
        <f>IF(P2_IndicatorData!#REF!="No data",1,0)</f>
        <v>#REF!</v>
      </c>
      <c r="V155" s="15" t="e">
        <f>IF(P2_IndicatorData!#REF!="No data",1,0)</f>
        <v>#REF!</v>
      </c>
      <c r="W155" s="15" t="e">
        <f>IF(P2_IndicatorData!#REF!="No data",1,0)</f>
        <v>#REF!</v>
      </c>
      <c r="X155" s="172">
        <f t="shared" si="6"/>
        <v>0</v>
      </c>
      <c r="Y155" s="15" t="e">
        <f>IF(P2_IndicatorData!#REF!="No data",1,0)</f>
        <v>#REF!</v>
      </c>
      <c r="Z155" s="15" t="e">
        <f>IF(P2_IndicatorData!#REF!="No data",1,0)</f>
        <v>#REF!</v>
      </c>
      <c r="AA155" s="15" t="e">
        <f>IF(P2_IndicatorData!#REF!="No data",1,0)</f>
        <v>#REF!</v>
      </c>
      <c r="AB155" s="15" t="e">
        <f>IF(P2_IndicatorData!#REF!="No data",1,0)</f>
        <v>#REF!</v>
      </c>
      <c r="AC155" s="15" t="e">
        <f>IF(P2_IndicatorData!#REF!="No data",1,0)</f>
        <v>#REF!</v>
      </c>
      <c r="AD155" s="18" t="e">
        <f t="shared" si="7"/>
        <v>#REF!</v>
      </c>
      <c r="AE155" s="173" t="e">
        <f t="shared" si="8"/>
        <v>#REF!</v>
      </c>
    </row>
    <row r="156" spans="1:31">
      <c r="A156" s="5" t="e">
        <f>P2_IndicatorData!#REF!</f>
        <v>#REF!</v>
      </c>
      <c r="B156" s="2" t="s">
        <v>1062</v>
      </c>
      <c r="C156" s="15" t="e">
        <f>IF(P2_IndicatorData!#REF!="No data",1,0)</f>
        <v>#REF!</v>
      </c>
      <c r="D156" s="15" t="e">
        <f>IF(P2_IndicatorData!#REF!="No data",1,0)</f>
        <v>#REF!</v>
      </c>
      <c r="E156" s="15" t="e">
        <f>IF(P2_IndicatorData!#REF!="No data",1,0)</f>
        <v>#REF!</v>
      </c>
      <c r="F156" s="15" t="e">
        <f>IF(P2_IndicatorData!#REF!="No data",1,0)</f>
        <v>#REF!</v>
      </c>
      <c r="G156" s="15" t="e">
        <f>IF(P2_IndicatorData!#REF!="No data",1,0)</f>
        <v>#REF!</v>
      </c>
      <c r="H156" s="15" t="e">
        <f>IF(P2_IndicatorData!#REF!="No data",1,0)</f>
        <v>#REF!</v>
      </c>
      <c r="I156" s="15" t="e">
        <f>IF(P2_IndicatorData!#REF!="No data",1,0)</f>
        <v>#REF!</v>
      </c>
      <c r="J156" s="15" t="e">
        <f>IF(P2_IndicatorData!#REF!="No data",1,0)</f>
        <v>#REF!</v>
      </c>
      <c r="K156" s="15" t="e">
        <f>IF(P2_IndicatorData!#REF!="No data",1,0)</f>
        <v>#REF!</v>
      </c>
      <c r="L156" s="15" t="e">
        <f>IF(P2_IndicatorData!#REF!="No data",1,0)</f>
        <v>#REF!</v>
      </c>
      <c r="M156" s="15" t="e">
        <f>IF(P2_IndicatorData!#REF!="No data",1,0)</f>
        <v>#REF!</v>
      </c>
      <c r="N156" s="15" t="e">
        <f>IF(P2_IndicatorData!#REF!="No data",1,0)</f>
        <v>#REF!</v>
      </c>
      <c r="O156" s="15" t="e">
        <f>IF(P2_IndicatorData!#REF!="No data",1,0)</f>
        <v>#REF!</v>
      </c>
      <c r="P156" s="15" t="e">
        <f>IF(P2_IndicatorData!#REF!="No data",1,0)</f>
        <v>#REF!</v>
      </c>
      <c r="Q156" s="15" t="e">
        <f>IF(P2_IndicatorData!#REF!="No data",1,0)</f>
        <v>#REF!</v>
      </c>
      <c r="R156" s="15" t="e">
        <f>IF(P2_IndicatorData!#REF!="No data",1,0)</f>
        <v>#REF!</v>
      </c>
      <c r="S156" s="15" t="e">
        <f>IF(P2_IndicatorData!#REF!="No data",1,0)</f>
        <v>#REF!</v>
      </c>
      <c r="T156" s="15" t="e">
        <f>IF(P2_IndicatorData!#REF!="No data",1,0)</f>
        <v>#REF!</v>
      </c>
      <c r="U156" s="15" t="e">
        <f>IF(P2_IndicatorData!#REF!="No data",1,0)</f>
        <v>#REF!</v>
      </c>
      <c r="V156" s="15" t="e">
        <f>IF(P2_IndicatorData!#REF!="No data",1,0)</f>
        <v>#REF!</v>
      </c>
      <c r="W156" s="15" t="e">
        <f>IF(P2_IndicatorData!#REF!="No data",1,0)</f>
        <v>#REF!</v>
      </c>
      <c r="X156" s="172">
        <f t="shared" si="6"/>
        <v>0</v>
      </c>
      <c r="Y156" s="15" t="e">
        <f>IF(P2_IndicatorData!#REF!="No data",1,0)</f>
        <v>#REF!</v>
      </c>
      <c r="Z156" s="15" t="e">
        <f>IF(P2_IndicatorData!#REF!="No data",1,0)</f>
        <v>#REF!</v>
      </c>
      <c r="AA156" s="15" t="e">
        <f>IF(P2_IndicatorData!#REF!="No data",1,0)</f>
        <v>#REF!</v>
      </c>
      <c r="AB156" s="15" t="e">
        <f>IF(P2_IndicatorData!#REF!="No data",1,0)</f>
        <v>#REF!</v>
      </c>
      <c r="AC156" s="15" t="e">
        <f>IF(P2_IndicatorData!#REF!="No data",1,0)</f>
        <v>#REF!</v>
      </c>
      <c r="AD156" s="18" t="e">
        <f t="shared" si="7"/>
        <v>#REF!</v>
      </c>
      <c r="AE156" s="173" t="e">
        <f t="shared" si="8"/>
        <v>#REF!</v>
      </c>
    </row>
    <row r="157" spans="1:31">
      <c r="A157" s="5" t="e">
        <f>P2_IndicatorData!#REF!</f>
        <v>#REF!</v>
      </c>
      <c r="B157" s="2" t="s">
        <v>1063</v>
      </c>
      <c r="C157" s="15" t="e">
        <f>IF(P2_IndicatorData!#REF!="No data",1,0)</f>
        <v>#REF!</v>
      </c>
      <c r="D157" s="15" t="e">
        <f>IF(P2_IndicatorData!#REF!="No data",1,0)</f>
        <v>#REF!</v>
      </c>
      <c r="E157" s="15" t="e">
        <f>IF(P2_IndicatorData!#REF!="No data",1,0)</f>
        <v>#REF!</v>
      </c>
      <c r="F157" s="15" t="e">
        <f>IF(P2_IndicatorData!#REF!="No data",1,0)</f>
        <v>#REF!</v>
      </c>
      <c r="G157" s="15" t="e">
        <f>IF(P2_IndicatorData!#REF!="No data",1,0)</f>
        <v>#REF!</v>
      </c>
      <c r="H157" s="15" t="e">
        <f>IF(P2_IndicatorData!#REF!="No data",1,0)</f>
        <v>#REF!</v>
      </c>
      <c r="I157" s="15" t="e">
        <f>IF(P2_IndicatorData!#REF!="No data",1,0)</f>
        <v>#REF!</v>
      </c>
      <c r="J157" s="15" t="e">
        <f>IF(P2_IndicatorData!#REF!="No data",1,0)</f>
        <v>#REF!</v>
      </c>
      <c r="K157" s="15" t="e">
        <f>IF(P2_IndicatorData!#REF!="No data",1,0)</f>
        <v>#REF!</v>
      </c>
      <c r="L157" s="15" t="e">
        <f>IF(P2_IndicatorData!#REF!="No data",1,0)</f>
        <v>#REF!</v>
      </c>
      <c r="M157" s="15" t="e">
        <f>IF(P2_IndicatorData!#REF!="No data",1,0)</f>
        <v>#REF!</v>
      </c>
      <c r="N157" s="15" t="e">
        <f>IF(P2_IndicatorData!#REF!="No data",1,0)</f>
        <v>#REF!</v>
      </c>
      <c r="O157" s="15" t="e">
        <f>IF(P2_IndicatorData!#REF!="No data",1,0)</f>
        <v>#REF!</v>
      </c>
      <c r="P157" s="15" t="e">
        <f>IF(P2_IndicatorData!#REF!="No data",1,0)</f>
        <v>#REF!</v>
      </c>
      <c r="Q157" s="15" t="e">
        <f>IF(P2_IndicatorData!#REF!="No data",1,0)</f>
        <v>#REF!</v>
      </c>
      <c r="R157" s="15" t="e">
        <f>IF(P2_IndicatorData!#REF!="No data",1,0)</f>
        <v>#REF!</v>
      </c>
      <c r="S157" s="15" t="e">
        <f>IF(P2_IndicatorData!#REF!="No data",1,0)</f>
        <v>#REF!</v>
      </c>
      <c r="T157" s="15" t="e">
        <f>IF(P2_IndicatorData!#REF!="No data",1,0)</f>
        <v>#REF!</v>
      </c>
      <c r="U157" s="15" t="e">
        <f>IF(P2_IndicatorData!#REF!="No data",1,0)</f>
        <v>#REF!</v>
      </c>
      <c r="V157" s="15" t="e">
        <f>IF(P2_IndicatorData!#REF!="No data",1,0)</f>
        <v>#REF!</v>
      </c>
      <c r="W157" s="15" t="e">
        <f>IF(P2_IndicatorData!#REF!="No data",1,0)</f>
        <v>#REF!</v>
      </c>
      <c r="X157" s="172">
        <f t="shared" si="6"/>
        <v>0</v>
      </c>
      <c r="Y157" s="15" t="e">
        <f>IF(P2_IndicatorData!#REF!="No data",1,0)</f>
        <v>#REF!</v>
      </c>
      <c r="Z157" s="15" t="e">
        <f>IF(P2_IndicatorData!#REF!="No data",1,0)</f>
        <v>#REF!</v>
      </c>
      <c r="AA157" s="15" t="e">
        <f>IF(P2_IndicatorData!#REF!="No data",1,0)</f>
        <v>#REF!</v>
      </c>
      <c r="AB157" s="15" t="e">
        <f>IF(P2_IndicatorData!#REF!="No data",1,0)</f>
        <v>#REF!</v>
      </c>
      <c r="AC157" s="15" t="e">
        <f>IF(P2_IndicatorData!#REF!="No data",1,0)</f>
        <v>#REF!</v>
      </c>
      <c r="AD157" s="18" t="e">
        <f t="shared" si="7"/>
        <v>#REF!</v>
      </c>
      <c r="AE157" s="173" t="e">
        <f t="shared" si="8"/>
        <v>#REF!</v>
      </c>
    </row>
    <row r="158" spans="1:31">
      <c r="A158" s="5" t="str">
        <f>P2_IndicatorData!A128</f>
        <v>Saudi Arabia</v>
      </c>
      <c r="B158" s="2" t="s">
        <v>339</v>
      </c>
      <c r="C158" s="15">
        <f>IF(P2_IndicatorData!C128="No data",1,0)</f>
        <v>0</v>
      </c>
      <c r="D158" s="15">
        <f>IF(P2_IndicatorData!D128="No data",1,0)</f>
        <v>0</v>
      </c>
      <c r="E158" s="15">
        <f>IF(P2_IndicatorData!E128="No data",1,0)</f>
        <v>0</v>
      </c>
      <c r="F158" s="15">
        <f>IF(P2_IndicatorData!F128="No data",1,0)</f>
        <v>0</v>
      </c>
      <c r="G158" s="15">
        <f>IF(P2_IndicatorData!G128="No data",1,0)</f>
        <v>0</v>
      </c>
      <c r="H158" s="15">
        <f>IF(P2_IndicatorData!H128="No data",1,0)</f>
        <v>0</v>
      </c>
      <c r="I158" s="15">
        <f>IF(P2_IndicatorData!I128="No data",1,0)</f>
        <v>0</v>
      </c>
      <c r="J158" s="15">
        <f>IF(P2_IndicatorData!J128="No data",1,0)</f>
        <v>1</v>
      </c>
      <c r="K158" s="15">
        <f>IF(P2_IndicatorData!K128="No data",1,0)</f>
        <v>0</v>
      </c>
      <c r="L158" s="15">
        <f>IF(P2_IndicatorData!L128="No data",1,0)</f>
        <v>0</v>
      </c>
      <c r="M158" s="15">
        <f>IF(P2_IndicatorData!M128="No data",1,0)</f>
        <v>0</v>
      </c>
      <c r="N158" s="15">
        <f>IF(P2_IndicatorData!N128="No data",1,0)</f>
        <v>0</v>
      </c>
      <c r="O158" s="15">
        <f>IF(P2_IndicatorData!O128="No data",1,0)</f>
        <v>1</v>
      </c>
      <c r="P158" s="15">
        <f>IF(P2_IndicatorData!P128="No data",1,0)</f>
        <v>1</v>
      </c>
      <c r="Q158" s="15">
        <f>IF(P2_IndicatorData!Q128="No data",1,0)</f>
        <v>0</v>
      </c>
      <c r="R158" s="15">
        <f>IF(P2_IndicatorData!R128="No data",1,0)</f>
        <v>0</v>
      </c>
      <c r="S158" s="15">
        <f>IF(P2_IndicatorData!S128="No data",1,0)</f>
        <v>0</v>
      </c>
      <c r="T158" s="15">
        <f>IF(P2_IndicatorData!T128="No data",1,0)</f>
        <v>0</v>
      </c>
      <c r="U158" s="15">
        <f>IF(P2_IndicatorData!U128="No data",1,0)</f>
        <v>0</v>
      </c>
      <c r="V158" s="15">
        <f>IF(P2_IndicatorData!V128="No data",1,0)</f>
        <v>0</v>
      </c>
      <c r="W158" s="15">
        <f>IF(P2_IndicatorData!W128="No data",1,0)</f>
        <v>0</v>
      </c>
      <c r="X158" s="172">
        <f t="shared" si="6"/>
        <v>0</v>
      </c>
      <c r="Y158" s="15">
        <f>IF(P2_IndicatorData!Y128="No data",1,0)</f>
        <v>1</v>
      </c>
      <c r="Z158" s="15">
        <f>IF(P2_IndicatorData!Z128="No data",1,0)</f>
        <v>1</v>
      </c>
      <c r="AA158" s="15">
        <f>IF(P2_IndicatorData!AA128="No data",1,0)</f>
        <v>1</v>
      </c>
      <c r="AB158" s="15">
        <f>IF(P2_IndicatorData!AB128="No data",1,0)</f>
        <v>0</v>
      </c>
      <c r="AC158" s="15">
        <f>IF(P2_IndicatorData!AC128="No data",1,0)</f>
        <v>0</v>
      </c>
      <c r="AD158" s="18">
        <f t="shared" si="7"/>
        <v>6</v>
      </c>
      <c r="AE158" s="173">
        <f t="shared" si="8"/>
        <v>0.2608695652173913</v>
      </c>
    </row>
    <row r="159" spans="1:31">
      <c r="A159" s="5" t="str">
        <f>P2_IndicatorData!A129</f>
        <v>Senegal</v>
      </c>
      <c r="B159" s="2" t="s">
        <v>341</v>
      </c>
      <c r="C159" s="15">
        <f>IF(P2_IndicatorData!C129="No data",1,0)</f>
        <v>0</v>
      </c>
      <c r="D159" s="15">
        <f>IF(P2_IndicatorData!D129="No data",1,0)</f>
        <v>0</v>
      </c>
      <c r="E159" s="15">
        <f>IF(P2_IndicatorData!E129="No data",1,0)</f>
        <v>0</v>
      </c>
      <c r="F159" s="15">
        <f>IF(P2_IndicatorData!F129="No data",1,0)</f>
        <v>0</v>
      </c>
      <c r="G159" s="15">
        <f>IF(P2_IndicatorData!G129="No data",1,0)</f>
        <v>0</v>
      </c>
      <c r="H159" s="15">
        <f>IF(P2_IndicatorData!H129="No data",1,0)</f>
        <v>0</v>
      </c>
      <c r="I159" s="15">
        <f>IF(P2_IndicatorData!I129="No data",1,0)</f>
        <v>0</v>
      </c>
      <c r="J159" s="15">
        <f>IF(P2_IndicatorData!J129="No data",1,0)</f>
        <v>0</v>
      </c>
      <c r="K159" s="15">
        <f>IF(P2_IndicatorData!K129="No data",1,0)</f>
        <v>0</v>
      </c>
      <c r="L159" s="15">
        <f>IF(P2_IndicatorData!L129="No data",1,0)</f>
        <v>0</v>
      </c>
      <c r="M159" s="15">
        <f>IF(P2_IndicatorData!M129="No data",1,0)</f>
        <v>1</v>
      </c>
      <c r="N159" s="15">
        <f>IF(P2_IndicatorData!N129="No data",1,0)</f>
        <v>0</v>
      </c>
      <c r="O159" s="15">
        <f>IF(P2_IndicatorData!O129="No data",1,0)</f>
        <v>0</v>
      </c>
      <c r="P159" s="15">
        <f>IF(P2_IndicatorData!P129="No data",1,0)</f>
        <v>0</v>
      </c>
      <c r="Q159" s="15">
        <f>IF(P2_IndicatorData!Q129="No data",1,0)</f>
        <v>0</v>
      </c>
      <c r="R159" s="15">
        <f>IF(P2_IndicatorData!R129="No data",1,0)</f>
        <v>0</v>
      </c>
      <c r="S159" s="15">
        <f>IF(P2_IndicatorData!S129="No data",1,0)</f>
        <v>0</v>
      </c>
      <c r="T159" s="15">
        <f>IF(P2_IndicatorData!T129="No data",1,0)</f>
        <v>0</v>
      </c>
      <c r="U159" s="15">
        <f>IF(P2_IndicatorData!U129="No data",1,0)</f>
        <v>0</v>
      </c>
      <c r="V159" s="15">
        <f>IF(P2_IndicatorData!V129="No data",1,0)</f>
        <v>0</v>
      </c>
      <c r="W159" s="15">
        <f>IF(P2_IndicatorData!W129="No data",1,0)</f>
        <v>0</v>
      </c>
      <c r="X159" s="172">
        <f t="shared" si="6"/>
        <v>0</v>
      </c>
      <c r="Y159" s="15">
        <f>IF(P2_IndicatorData!Y129="No data",1,0)</f>
        <v>0</v>
      </c>
      <c r="Z159" s="15">
        <f>IF(P2_IndicatorData!Z129="No data",1,0)</f>
        <v>1</v>
      </c>
      <c r="AA159" s="15">
        <f>IF(P2_IndicatorData!AA129="No data",1,0)</f>
        <v>1</v>
      </c>
      <c r="AB159" s="15">
        <f>IF(P2_IndicatorData!AB129="No data",1,0)</f>
        <v>0</v>
      </c>
      <c r="AC159" s="15">
        <f>IF(P2_IndicatorData!AC129="No data",1,0)</f>
        <v>0</v>
      </c>
      <c r="AD159" s="18">
        <f t="shared" si="7"/>
        <v>3</v>
      </c>
      <c r="AE159" s="173">
        <f t="shared" si="8"/>
        <v>0.13043478260869565</v>
      </c>
    </row>
    <row r="160" spans="1:31">
      <c r="A160" s="5" t="str">
        <f>P2_IndicatorData!A130</f>
        <v>Serbia</v>
      </c>
      <c r="B160" s="2" t="s">
        <v>343</v>
      </c>
      <c r="C160" s="15">
        <f>IF(P2_IndicatorData!C130="No data",1,0)</f>
        <v>0</v>
      </c>
      <c r="D160" s="15">
        <f>IF(P2_IndicatorData!D130="No data",1,0)</f>
        <v>0</v>
      </c>
      <c r="E160" s="15">
        <f>IF(P2_IndicatorData!E130="No data",1,0)</f>
        <v>0</v>
      </c>
      <c r="F160" s="15">
        <f>IF(P2_IndicatorData!F130="No data",1,0)</f>
        <v>0</v>
      </c>
      <c r="G160" s="15">
        <f>IF(P2_IndicatorData!G130="No data",1,0)</f>
        <v>0</v>
      </c>
      <c r="H160" s="15">
        <f>IF(P2_IndicatorData!H130="No data",1,0)</f>
        <v>0</v>
      </c>
      <c r="I160" s="15">
        <f>IF(P2_IndicatorData!I130="No data",1,0)</f>
        <v>0</v>
      </c>
      <c r="J160" s="15">
        <f>IF(P2_IndicatorData!J130="No data",1,0)</f>
        <v>0</v>
      </c>
      <c r="K160" s="15">
        <f>IF(P2_IndicatorData!K130="No data",1,0)</f>
        <v>0</v>
      </c>
      <c r="L160" s="15">
        <f>IF(P2_IndicatorData!L130="No data",1,0)</f>
        <v>0</v>
      </c>
      <c r="M160" s="15">
        <f>IF(P2_IndicatorData!M130="No data",1,0)</f>
        <v>0</v>
      </c>
      <c r="N160" s="15">
        <f>IF(P2_IndicatorData!N130="No data",1,0)</f>
        <v>0</v>
      </c>
      <c r="O160" s="15">
        <f>IF(P2_IndicatorData!O130="No data",1,0)</f>
        <v>0</v>
      </c>
      <c r="P160" s="15">
        <f>IF(P2_IndicatorData!P130="No data",1,0)</f>
        <v>1</v>
      </c>
      <c r="Q160" s="15">
        <f>IF(P2_IndicatorData!Q130="No data",1,0)</f>
        <v>0</v>
      </c>
      <c r="R160" s="15">
        <f>IF(P2_IndicatorData!R130="No data",1,0)</f>
        <v>0</v>
      </c>
      <c r="S160" s="15">
        <f>IF(P2_IndicatorData!S130="No data",1,0)</f>
        <v>0</v>
      </c>
      <c r="T160" s="15">
        <f>IF(P2_IndicatorData!T130="No data",1,0)</f>
        <v>0</v>
      </c>
      <c r="U160" s="15">
        <f>IF(P2_IndicatorData!U130="No data",1,0)</f>
        <v>0</v>
      </c>
      <c r="V160" s="15">
        <f>IF(P2_IndicatorData!V130="No data",1,0)</f>
        <v>0</v>
      </c>
      <c r="W160" s="15">
        <f>IF(P2_IndicatorData!W130="No data",1,0)</f>
        <v>0</v>
      </c>
      <c r="X160" s="172">
        <f t="shared" si="6"/>
        <v>0</v>
      </c>
      <c r="Y160" s="15">
        <f>IF(P2_IndicatorData!Y130="No data",1,0)</f>
        <v>0</v>
      </c>
      <c r="Z160" s="15">
        <f>IF(P2_IndicatorData!Z130="No data",1,0)</f>
        <v>0</v>
      </c>
      <c r="AA160" s="15">
        <f>IF(P2_IndicatorData!AA130="No data",1,0)</f>
        <v>0</v>
      </c>
      <c r="AB160" s="15">
        <f>IF(P2_IndicatorData!AB130="No data",1,0)</f>
        <v>0</v>
      </c>
      <c r="AC160" s="15">
        <f>IF(P2_IndicatorData!AC130="No data",1,0)</f>
        <v>0</v>
      </c>
      <c r="AD160" s="18">
        <f t="shared" si="7"/>
        <v>1</v>
      </c>
      <c r="AE160" s="173">
        <f t="shared" si="8"/>
        <v>4.3478260869565216E-2</v>
      </c>
    </row>
    <row r="161" spans="1:31">
      <c r="A161" s="5" t="e">
        <f>P2_IndicatorData!#REF!</f>
        <v>#REF!</v>
      </c>
      <c r="B161" s="2" t="s">
        <v>1064</v>
      </c>
      <c r="C161" s="15" t="e">
        <f>IF(P2_IndicatorData!#REF!="No data",1,0)</f>
        <v>#REF!</v>
      </c>
      <c r="D161" s="15" t="e">
        <f>IF(P2_IndicatorData!#REF!="No data",1,0)</f>
        <v>#REF!</v>
      </c>
      <c r="E161" s="15" t="e">
        <f>IF(P2_IndicatorData!#REF!="No data",1,0)</f>
        <v>#REF!</v>
      </c>
      <c r="F161" s="15" t="e">
        <f>IF(P2_IndicatorData!#REF!="No data",1,0)</f>
        <v>#REF!</v>
      </c>
      <c r="G161" s="15" t="e">
        <f>IF(P2_IndicatorData!#REF!="No data",1,0)</f>
        <v>#REF!</v>
      </c>
      <c r="H161" s="15" t="e">
        <f>IF(P2_IndicatorData!#REF!="No data",1,0)</f>
        <v>#REF!</v>
      </c>
      <c r="I161" s="15" t="e">
        <f>IF(P2_IndicatorData!#REF!="No data",1,0)</f>
        <v>#REF!</v>
      </c>
      <c r="J161" s="15" t="e">
        <f>IF(P2_IndicatorData!#REF!="No data",1,0)</f>
        <v>#REF!</v>
      </c>
      <c r="K161" s="15" t="e">
        <f>IF(P2_IndicatorData!#REF!="No data",1,0)</f>
        <v>#REF!</v>
      </c>
      <c r="L161" s="15" t="e">
        <f>IF(P2_IndicatorData!#REF!="No data",1,0)</f>
        <v>#REF!</v>
      </c>
      <c r="M161" s="15" t="e">
        <f>IF(P2_IndicatorData!#REF!="No data",1,0)</f>
        <v>#REF!</v>
      </c>
      <c r="N161" s="15" t="e">
        <f>IF(P2_IndicatorData!#REF!="No data",1,0)</f>
        <v>#REF!</v>
      </c>
      <c r="O161" s="15" t="e">
        <f>IF(P2_IndicatorData!#REF!="No data",1,0)</f>
        <v>#REF!</v>
      </c>
      <c r="P161" s="15" t="e">
        <f>IF(P2_IndicatorData!#REF!="No data",1,0)</f>
        <v>#REF!</v>
      </c>
      <c r="Q161" s="15" t="e">
        <f>IF(P2_IndicatorData!#REF!="No data",1,0)</f>
        <v>#REF!</v>
      </c>
      <c r="R161" s="15" t="e">
        <f>IF(P2_IndicatorData!#REF!="No data",1,0)</f>
        <v>#REF!</v>
      </c>
      <c r="S161" s="15" t="e">
        <f>IF(P2_IndicatorData!#REF!="No data",1,0)</f>
        <v>#REF!</v>
      </c>
      <c r="T161" s="15" t="e">
        <f>IF(P2_IndicatorData!#REF!="No data",1,0)</f>
        <v>#REF!</v>
      </c>
      <c r="U161" s="15" t="e">
        <f>IF(P2_IndicatorData!#REF!="No data",1,0)</f>
        <v>#REF!</v>
      </c>
      <c r="V161" s="15" t="e">
        <f>IF(P2_IndicatorData!#REF!="No data",1,0)</f>
        <v>#REF!</v>
      </c>
      <c r="W161" s="15" t="e">
        <f>IF(P2_IndicatorData!#REF!="No data",1,0)</f>
        <v>#REF!</v>
      </c>
      <c r="X161" s="172">
        <f t="shared" si="6"/>
        <v>0</v>
      </c>
      <c r="Y161" s="15" t="e">
        <f>IF(P2_IndicatorData!#REF!="No data",1,0)</f>
        <v>#REF!</v>
      </c>
      <c r="Z161" s="15" t="e">
        <f>IF(P2_IndicatorData!#REF!="No data",1,0)</f>
        <v>#REF!</v>
      </c>
      <c r="AA161" s="15" t="e">
        <f>IF(P2_IndicatorData!#REF!="No data",1,0)</f>
        <v>#REF!</v>
      </c>
      <c r="AB161" s="15" t="e">
        <f>IF(P2_IndicatorData!#REF!="No data",1,0)</f>
        <v>#REF!</v>
      </c>
      <c r="AC161" s="15" t="e">
        <f>IF(P2_IndicatorData!#REF!="No data",1,0)</f>
        <v>#REF!</v>
      </c>
      <c r="AD161" s="18" t="e">
        <f t="shared" si="7"/>
        <v>#REF!</v>
      </c>
      <c r="AE161" s="173" t="e">
        <f t="shared" si="8"/>
        <v>#REF!</v>
      </c>
    </row>
    <row r="162" spans="1:31">
      <c r="A162" s="5" t="str">
        <f>P2_IndicatorData!A131</f>
        <v>Sierra Leone</v>
      </c>
      <c r="B162" s="2" t="s">
        <v>345</v>
      </c>
      <c r="C162" s="15">
        <f>IF(P2_IndicatorData!C131="No data",1,0)</f>
        <v>0</v>
      </c>
      <c r="D162" s="15">
        <f>IF(P2_IndicatorData!D131="No data",1,0)</f>
        <v>0</v>
      </c>
      <c r="E162" s="15">
        <f>IF(P2_IndicatorData!E131="No data",1,0)</f>
        <v>0</v>
      </c>
      <c r="F162" s="15">
        <f>IF(P2_IndicatorData!F131="No data",1,0)</f>
        <v>0</v>
      </c>
      <c r="G162" s="15">
        <f>IF(P2_IndicatorData!G131="No data",1,0)</f>
        <v>0</v>
      </c>
      <c r="H162" s="15">
        <f>IF(P2_IndicatorData!H131="No data",1,0)</f>
        <v>0</v>
      </c>
      <c r="I162" s="15">
        <f>IF(P2_IndicatorData!I131="No data",1,0)</f>
        <v>0</v>
      </c>
      <c r="J162" s="15">
        <f>IF(P2_IndicatorData!J131="No data",1,0)</f>
        <v>0</v>
      </c>
      <c r="K162" s="15">
        <f>IF(P2_IndicatorData!K131="No data",1,0)</f>
        <v>0</v>
      </c>
      <c r="L162" s="15">
        <f>IF(P2_IndicatorData!L131="No data",1,0)</f>
        <v>0</v>
      </c>
      <c r="M162" s="15">
        <f>IF(P2_IndicatorData!M131="No data",1,0)</f>
        <v>0</v>
      </c>
      <c r="N162" s="15">
        <f>IF(P2_IndicatorData!N131="No data",1,0)</f>
        <v>0</v>
      </c>
      <c r="O162" s="15">
        <f>IF(P2_IndicatorData!O131="No data",1,0)</f>
        <v>0</v>
      </c>
      <c r="P162" s="15">
        <f>IF(P2_IndicatorData!P131="No data",1,0)</f>
        <v>1</v>
      </c>
      <c r="Q162" s="15">
        <f>IF(P2_IndicatorData!Q131="No data",1,0)</f>
        <v>0</v>
      </c>
      <c r="R162" s="15">
        <f>IF(P2_IndicatorData!R131="No data",1,0)</f>
        <v>0</v>
      </c>
      <c r="S162" s="15">
        <f>IF(P2_IndicatorData!S131="No data",1,0)</f>
        <v>0</v>
      </c>
      <c r="T162" s="15">
        <f>IF(P2_IndicatorData!T131="No data",1,0)</f>
        <v>0</v>
      </c>
      <c r="U162" s="15">
        <f>IF(P2_IndicatorData!U131="No data",1,0)</f>
        <v>0</v>
      </c>
      <c r="V162" s="15">
        <f>IF(P2_IndicatorData!V131="No data",1,0)</f>
        <v>0</v>
      </c>
      <c r="W162" s="15">
        <f>IF(P2_IndicatorData!W131="No data",1,0)</f>
        <v>0</v>
      </c>
      <c r="X162" s="172">
        <f t="shared" si="6"/>
        <v>0</v>
      </c>
      <c r="Y162" s="15">
        <f>IF(P2_IndicatorData!Y131="No data",1,0)</f>
        <v>0</v>
      </c>
      <c r="Z162" s="15">
        <f>IF(P2_IndicatorData!Z131="No data",1,0)</f>
        <v>0</v>
      </c>
      <c r="AA162" s="15">
        <f>IF(P2_IndicatorData!AA131="No data",1,0)</f>
        <v>0</v>
      </c>
      <c r="AB162" s="15">
        <f>IF(P2_IndicatorData!AB131="No data",1,0)</f>
        <v>0</v>
      </c>
      <c r="AC162" s="15">
        <f>IF(P2_IndicatorData!AC131="No data",1,0)</f>
        <v>0</v>
      </c>
      <c r="AD162" s="18">
        <f t="shared" si="7"/>
        <v>1</v>
      </c>
      <c r="AE162" s="173">
        <f t="shared" si="8"/>
        <v>4.3478260869565216E-2</v>
      </c>
    </row>
    <row r="163" spans="1:31">
      <c r="A163" s="5" t="e">
        <f>P2_IndicatorData!#REF!</f>
        <v>#REF!</v>
      </c>
      <c r="B163" s="2" t="s">
        <v>1065</v>
      </c>
      <c r="C163" s="15" t="e">
        <f>IF(P2_IndicatorData!#REF!="No data",1,0)</f>
        <v>#REF!</v>
      </c>
      <c r="D163" s="15" t="e">
        <f>IF(P2_IndicatorData!#REF!="No data",1,0)</f>
        <v>#REF!</v>
      </c>
      <c r="E163" s="15" t="e">
        <f>IF(P2_IndicatorData!#REF!="No data",1,0)</f>
        <v>#REF!</v>
      </c>
      <c r="F163" s="15" t="e">
        <f>IF(P2_IndicatorData!#REF!="No data",1,0)</f>
        <v>#REF!</v>
      </c>
      <c r="G163" s="15" t="e">
        <f>IF(P2_IndicatorData!#REF!="No data",1,0)</f>
        <v>#REF!</v>
      </c>
      <c r="H163" s="15" t="e">
        <f>IF(P2_IndicatorData!#REF!="No data",1,0)</f>
        <v>#REF!</v>
      </c>
      <c r="I163" s="15" t="e">
        <f>IF(P2_IndicatorData!#REF!="No data",1,0)</f>
        <v>#REF!</v>
      </c>
      <c r="J163" s="15" t="e">
        <f>IF(P2_IndicatorData!#REF!="No data",1,0)</f>
        <v>#REF!</v>
      </c>
      <c r="K163" s="15" t="e">
        <f>IF(P2_IndicatorData!#REF!="No data",1,0)</f>
        <v>#REF!</v>
      </c>
      <c r="L163" s="15" t="e">
        <f>IF(P2_IndicatorData!#REF!="No data",1,0)</f>
        <v>#REF!</v>
      </c>
      <c r="M163" s="15" t="e">
        <f>IF(P2_IndicatorData!#REF!="No data",1,0)</f>
        <v>#REF!</v>
      </c>
      <c r="N163" s="15" t="e">
        <f>IF(P2_IndicatorData!#REF!="No data",1,0)</f>
        <v>#REF!</v>
      </c>
      <c r="O163" s="15" t="e">
        <f>IF(P2_IndicatorData!#REF!="No data",1,0)</f>
        <v>#REF!</v>
      </c>
      <c r="P163" s="15" t="e">
        <f>IF(P2_IndicatorData!#REF!="No data",1,0)</f>
        <v>#REF!</v>
      </c>
      <c r="Q163" s="15" t="e">
        <f>IF(P2_IndicatorData!#REF!="No data",1,0)</f>
        <v>#REF!</v>
      </c>
      <c r="R163" s="15" t="e">
        <f>IF(P2_IndicatorData!#REF!="No data",1,0)</f>
        <v>#REF!</v>
      </c>
      <c r="S163" s="15" t="e">
        <f>IF(P2_IndicatorData!#REF!="No data",1,0)</f>
        <v>#REF!</v>
      </c>
      <c r="T163" s="15" t="e">
        <f>IF(P2_IndicatorData!#REF!="No data",1,0)</f>
        <v>#REF!</v>
      </c>
      <c r="U163" s="15" t="e">
        <f>IF(P2_IndicatorData!#REF!="No data",1,0)</f>
        <v>#REF!</v>
      </c>
      <c r="V163" s="15" t="e">
        <f>IF(P2_IndicatorData!#REF!="No data",1,0)</f>
        <v>#REF!</v>
      </c>
      <c r="W163" s="15" t="e">
        <f>IF(P2_IndicatorData!#REF!="No data",1,0)</f>
        <v>#REF!</v>
      </c>
      <c r="X163" s="172">
        <f t="shared" si="6"/>
        <v>0</v>
      </c>
      <c r="Y163" s="15" t="e">
        <f>IF(P2_IndicatorData!#REF!="No data",1,0)</f>
        <v>#REF!</v>
      </c>
      <c r="Z163" s="15" t="e">
        <f>IF(P2_IndicatorData!#REF!="No data",1,0)</f>
        <v>#REF!</v>
      </c>
      <c r="AA163" s="15" t="e">
        <f>IF(P2_IndicatorData!#REF!="No data",1,0)</f>
        <v>#REF!</v>
      </c>
      <c r="AB163" s="15" t="e">
        <f>IF(P2_IndicatorData!#REF!="No data",1,0)</f>
        <v>#REF!</v>
      </c>
      <c r="AC163" s="15" t="e">
        <f>IF(P2_IndicatorData!#REF!="No data",1,0)</f>
        <v>#REF!</v>
      </c>
      <c r="AD163" s="18" t="e">
        <f t="shared" si="7"/>
        <v>#REF!</v>
      </c>
      <c r="AE163" s="173" t="e">
        <f t="shared" si="8"/>
        <v>#REF!</v>
      </c>
    </row>
    <row r="164" spans="1:31">
      <c r="A164" s="5" t="str">
        <f>P2_IndicatorData!A132</f>
        <v>Slovakia</v>
      </c>
      <c r="B164" s="2" t="s">
        <v>347</v>
      </c>
      <c r="C164" s="15">
        <f>IF(P2_IndicatorData!C132="No data",1,0)</f>
        <v>0</v>
      </c>
      <c r="D164" s="15">
        <f>IF(P2_IndicatorData!D132="No data",1,0)</f>
        <v>0</v>
      </c>
      <c r="E164" s="15">
        <f>IF(P2_IndicatorData!E132="No data",1,0)</f>
        <v>0</v>
      </c>
      <c r="F164" s="15">
        <f>IF(P2_IndicatorData!F132="No data",1,0)</f>
        <v>0</v>
      </c>
      <c r="G164" s="15">
        <f>IF(P2_IndicatorData!G132="No data",1,0)</f>
        <v>0</v>
      </c>
      <c r="H164" s="15">
        <f>IF(P2_IndicatorData!H132="No data",1,0)</f>
        <v>0</v>
      </c>
      <c r="I164" s="15">
        <f>IF(P2_IndicatorData!I132="No data",1,0)</f>
        <v>1</v>
      </c>
      <c r="J164" s="15">
        <f>IF(P2_IndicatorData!J132="No data",1,0)</f>
        <v>0</v>
      </c>
      <c r="K164" s="15">
        <f>IF(P2_IndicatorData!K132="No data",1,0)</f>
        <v>0</v>
      </c>
      <c r="L164" s="15">
        <f>IF(P2_IndicatorData!L132="No data",1,0)</f>
        <v>0</v>
      </c>
      <c r="M164" s="15">
        <f>IF(P2_IndicatorData!M132="No data",1,0)</f>
        <v>0</v>
      </c>
      <c r="N164" s="15">
        <f>IF(P2_IndicatorData!N132="No data",1,0)</f>
        <v>1</v>
      </c>
      <c r="O164" s="15">
        <f>IF(P2_IndicatorData!O132="No data",1,0)</f>
        <v>0</v>
      </c>
      <c r="P164" s="15">
        <f>IF(P2_IndicatorData!P132="No data",1,0)</f>
        <v>0</v>
      </c>
      <c r="Q164" s="15">
        <f>IF(P2_IndicatorData!Q132="No data",1,0)</f>
        <v>0</v>
      </c>
      <c r="R164" s="15">
        <f>IF(P2_IndicatorData!R132="No data",1,0)</f>
        <v>0</v>
      </c>
      <c r="S164" s="15">
        <f>IF(P2_IndicatorData!S132="No data",1,0)</f>
        <v>0</v>
      </c>
      <c r="T164" s="15">
        <f>IF(P2_IndicatorData!T132="No data",1,0)</f>
        <v>0</v>
      </c>
      <c r="U164" s="15">
        <f>IF(P2_IndicatorData!U132="No data",1,0)</f>
        <v>0</v>
      </c>
      <c r="V164" s="15">
        <f>IF(P2_IndicatorData!V132="No data",1,0)</f>
        <v>0</v>
      </c>
      <c r="W164" s="15">
        <f>IF(P2_IndicatorData!W132="No data",1,0)</f>
        <v>0</v>
      </c>
      <c r="X164" s="172">
        <f t="shared" si="6"/>
        <v>0</v>
      </c>
      <c r="Y164" s="15">
        <f>IF(P2_IndicatorData!Y132="No data",1,0)</f>
        <v>1</v>
      </c>
      <c r="Z164" s="15">
        <f>IF(P2_IndicatorData!Z132="No data",1,0)</f>
        <v>0</v>
      </c>
      <c r="AA164" s="15">
        <f>IF(P2_IndicatorData!AA132="No data",1,0)</f>
        <v>0</v>
      </c>
      <c r="AB164" s="15">
        <f>IF(P2_IndicatorData!AB132="No data",1,0)</f>
        <v>0</v>
      </c>
      <c r="AC164" s="15">
        <f>IF(P2_IndicatorData!AC132="No data",1,0)</f>
        <v>0</v>
      </c>
      <c r="AD164" s="18">
        <f t="shared" si="7"/>
        <v>3</v>
      </c>
      <c r="AE164" s="173">
        <f t="shared" si="8"/>
        <v>0.13043478260869565</v>
      </c>
    </row>
    <row r="165" spans="1:31">
      <c r="A165" s="5" t="str">
        <f>P2_IndicatorData!A133</f>
        <v>Slovenia</v>
      </c>
      <c r="B165" s="2" t="s">
        <v>349</v>
      </c>
      <c r="C165" s="15">
        <f>IF(P2_IndicatorData!C133="No data",1,0)</f>
        <v>0</v>
      </c>
      <c r="D165" s="15">
        <f>IF(P2_IndicatorData!D133="No data",1,0)</f>
        <v>0</v>
      </c>
      <c r="E165" s="15">
        <f>IF(P2_IndicatorData!E133="No data",1,0)</f>
        <v>0</v>
      </c>
      <c r="F165" s="15">
        <f>IF(P2_IndicatorData!F133="No data",1,0)</f>
        <v>0</v>
      </c>
      <c r="G165" s="15">
        <f>IF(P2_IndicatorData!G133="No data",1,0)</f>
        <v>0</v>
      </c>
      <c r="H165" s="15">
        <f>IF(P2_IndicatorData!H133="No data",1,0)</f>
        <v>0</v>
      </c>
      <c r="I165" s="15">
        <f>IF(P2_IndicatorData!I133="No data",1,0)</f>
        <v>1</v>
      </c>
      <c r="J165" s="15">
        <f>IF(P2_IndicatorData!J133="No data",1,0)</f>
        <v>0</v>
      </c>
      <c r="K165" s="15">
        <f>IF(P2_IndicatorData!K133="No data",1,0)</f>
        <v>0</v>
      </c>
      <c r="L165" s="15">
        <f>IF(P2_IndicatorData!L133="No data",1,0)</f>
        <v>0</v>
      </c>
      <c r="M165" s="15">
        <f>IF(P2_IndicatorData!M133="No data",1,0)</f>
        <v>0</v>
      </c>
      <c r="N165" s="15">
        <f>IF(P2_IndicatorData!N133="No data",1,0)</f>
        <v>0</v>
      </c>
      <c r="O165" s="15">
        <f>IF(P2_IndicatorData!O133="No data",1,0)</f>
        <v>0</v>
      </c>
      <c r="P165" s="15">
        <f>IF(P2_IndicatorData!P133="No data",1,0)</f>
        <v>0</v>
      </c>
      <c r="Q165" s="15">
        <f>IF(P2_IndicatorData!Q133="No data",1,0)</f>
        <v>0</v>
      </c>
      <c r="R165" s="15">
        <f>IF(P2_IndicatorData!R133="No data",1,0)</f>
        <v>0</v>
      </c>
      <c r="S165" s="15">
        <f>IF(P2_IndicatorData!S133="No data",1,0)</f>
        <v>0</v>
      </c>
      <c r="T165" s="15">
        <f>IF(P2_IndicatorData!T133="No data",1,0)</f>
        <v>0</v>
      </c>
      <c r="U165" s="15">
        <f>IF(P2_IndicatorData!U133="No data",1,0)</f>
        <v>0</v>
      </c>
      <c r="V165" s="15">
        <f>IF(P2_IndicatorData!V133="No data",1,0)</f>
        <v>0</v>
      </c>
      <c r="W165" s="15">
        <f>IF(P2_IndicatorData!W133="No data",1,0)</f>
        <v>0</v>
      </c>
      <c r="X165" s="172">
        <f t="shared" si="6"/>
        <v>0</v>
      </c>
      <c r="Y165" s="15">
        <f>IF(P2_IndicatorData!Y133="No data",1,0)</f>
        <v>1</v>
      </c>
      <c r="Z165" s="15">
        <f>IF(P2_IndicatorData!Z133="No data",1,0)</f>
        <v>0</v>
      </c>
      <c r="AA165" s="15">
        <f>IF(P2_IndicatorData!AA133="No data",1,0)</f>
        <v>0</v>
      </c>
      <c r="AB165" s="15">
        <f>IF(P2_IndicatorData!AB133="No data",1,0)</f>
        <v>0</v>
      </c>
      <c r="AC165" s="15">
        <f>IF(P2_IndicatorData!AC133="No data",1,0)</f>
        <v>0</v>
      </c>
      <c r="AD165" s="18">
        <f t="shared" si="7"/>
        <v>2</v>
      </c>
      <c r="AE165" s="173">
        <f t="shared" si="8"/>
        <v>8.6956521739130432E-2</v>
      </c>
    </row>
    <row r="166" spans="1:31">
      <c r="A166" s="5" t="str">
        <f>P2_IndicatorData!A134</f>
        <v>Solomon Islands</v>
      </c>
      <c r="B166" s="2" t="s">
        <v>351</v>
      </c>
      <c r="C166" s="15">
        <f>IF(P2_IndicatorData!C134="No data",1,0)</f>
        <v>0</v>
      </c>
      <c r="D166" s="15">
        <f>IF(P2_IndicatorData!D134="No data",1,0)</f>
        <v>0</v>
      </c>
      <c r="E166" s="15">
        <f>IF(P2_IndicatorData!E134="No data",1,0)</f>
        <v>0</v>
      </c>
      <c r="F166" s="15">
        <f>IF(P2_IndicatorData!F134="No data",1,0)</f>
        <v>0</v>
      </c>
      <c r="G166" s="15">
        <f>IF(P2_IndicatorData!G134="No data",1,0)</f>
        <v>0</v>
      </c>
      <c r="H166" s="15">
        <f>IF(P2_IndicatorData!H134="No data",1,0)</f>
        <v>0</v>
      </c>
      <c r="I166" s="15">
        <f>IF(P2_IndicatorData!I134="No data",1,0)</f>
        <v>0</v>
      </c>
      <c r="J166" s="15">
        <f>IF(P2_IndicatorData!J134="No data",1,0)</f>
        <v>1</v>
      </c>
      <c r="K166" s="15">
        <f>IF(P2_IndicatorData!K134="No data",1,0)</f>
        <v>0</v>
      </c>
      <c r="L166" s="15">
        <f>IF(P2_IndicatorData!L134="No data",1,0)</f>
        <v>0</v>
      </c>
      <c r="M166" s="15">
        <f>IF(P2_IndicatorData!M134="No data",1,0)</f>
        <v>1</v>
      </c>
      <c r="N166" s="15">
        <f>IF(P2_IndicatorData!N134="No data",1,0)</f>
        <v>1</v>
      </c>
      <c r="O166" s="15">
        <f>IF(P2_IndicatorData!O134="No data",1,0)</f>
        <v>1</v>
      </c>
      <c r="P166" s="15">
        <f>IF(P2_IndicatorData!P134="No data",1,0)</f>
        <v>1</v>
      </c>
      <c r="Q166" s="15">
        <f>IF(P2_IndicatorData!Q134="No data",1,0)</f>
        <v>1</v>
      </c>
      <c r="R166" s="15">
        <f>IF(P2_IndicatorData!R134="No data",1,0)</f>
        <v>1</v>
      </c>
      <c r="S166" s="15">
        <f>IF(P2_IndicatorData!S134="No data",1,0)</f>
        <v>1</v>
      </c>
      <c r="T166" s="15">
        <f>IF(P2_IndicatorData!T134="No data",1,0)</f>
        <v>0</v>
      </c>
      <c r="U166" s="15">
        <f>IF(P2_IndicatorData!U134="No data",1,0)</f>
        <v>0</v>
      </c>
      <c r="V166" s="15">
        <f>IF(P2_IndicatorData!V134="No data",1,0)</f>
        <v>0</v>
      </c>
      <c r="W166" s="15">
        <f>IF(P2_IndicatorData!W134="No data",1,0)</f>
        <v>0</v>
      </c>
      <c r="X166" s="172">
        <f t="shared" si="6"/>
        <v>0</v>
      </c>
      <c r="Y166" s="15">
        <f>IF(P2_IndicatorData!Y134="No data",1,0)</f>
        <v>0</v>
      </c>
      <c r="Z166" s="15">
        <f>IF(P2_IndicatorData!Z134="No data",1,0)</f>
        <v>1</v>
      </c>
      <c r="AA166" s="15">
        <f>IF(P2_IndicatorData!AA134="No data",1,0)</f>
        <v>1</v>
      </c>
      <c r="AB166" s="15">
        <f>IF(P2_IndicatorData!AB134="No data",1,0)</f>
        <v>0</v>
      </c>
      <c r="AC166" s="15">
        <f>IF(P2_IndicatorData!AC134="No data",1,0)</f>
        <v>0</v>
      </c>
      <c r="AD166" s="18">
        <f t="shared" si="7"/>
        <v>10</v>
      </c>
      <c r="AE166" s="173">
        <f t="shared" si="8"/>
        <v>0.43478260869565216</v>
      </c>
    </row>
    <row r="167" spans="1:31">
      <c r="A167" s="5" t="str">
        <f>P2_IndicatorData!A135</f>
        <v>Somalia</v>
      </c>
      <c r="B167" s="2" t="s">
        <v>353</v>
      </c>
      <c r="C167" s="15">
        <f>IF(P2_IndicatorData!C135="No data",1,0)</f>
        <v>0</v>
      </c>
      <c r="D167" s="15">
        <f>IF(P2_IndicatorData!D135="No data",1,0)</f>
        <v>0</v>
      </c>
      <c r="E167" s="15">
        <f>IF(P2_IndicatorData!E135="No data",1,0)</f>
        <v>0</v>
      </c>
      <c r="F167" s="15">
        <f>IF(P2_IndicatorData!F135="No data",1,0)</f>
        <v>1</v>
      </c>
      <c r="G167" s="15">
        <f>IF(P2_IndicatorData!G135="No data",1,0)</f>
        <v>1</v>
      </c>
      <c r="H167" s="15">
        <f>IF(P2_IndicatorData!H135="No data",1,0)</f>
        <v>1</v>
      </c>
      <c r="I167" s="15">
        <f>IF(P2_IndicatorData!I135="No data",1,0)</f>
        <v>0</v>
      </c>
      <c r="J167" s="15">
        <f>IF(P2_IndicatorData!J135="No data",1,0)</f>
        <v>1</v>
      </c>
      <c r="K167" s="15">
        <f>IF(P2_IndicatorData!K135="No data",1,0)</f>
        <v>0</v>
      </c>
      <c r="L167" s="15">
        <f>IF(P2_IndicatorData!L135="No data",1,0)</f>
        <v>1</v>
      </c>
      <c r="M167" s="15">
        <f>IF(P2_IndicatorData!M135="No data",1,0)</f>
        <v>1</v>
      </c>
      <c r="N167" s="15">
        <f>IF(P2_IndicatorData!N135="No data",1,0)</f>
        <v>1</v>
      </c>
      <c r="O167" s="15">
        <f>IF(P2_IndicatorData!O135="No data",1,0)</f>
        <v>1</v>
      </c>
      <c r="P167" s="15">
        <f>IF(P2_IndicatorData!P135="No data",1,0)</f>
        <v>1</v>
      </c>
      <c r="Q167" s="15">
        <f>IF(P2_IndicatorData!Q135="No data",1,0)</f>
        <v>0</v>
      </c>
      <c r="R167" s="15">
        <f>IF(P2_IndicatorData!R135="No data",1,0)</f>
        <v>0</v>
      </c>
      <c r="S167" s="15">
        <f>IF(P2_IndicatorData!S135="No data",1,0)</f>
        <v>0</v>
      </c>
      <c r="T167" s="15">
        <f>IF(P2_IndicatorData!T135="No data",1,0)</f>
        <v>0</v>
      </c>
      <c r="U167" s="15">
        <f>IF(P2_IndicatorData!U135="No data",1,0)</f>
        <v>0</v>
      </c>
      <c r="V167" s="15">
        <f>IF(P2_IndicatorData!V135="No data",1,0)</f>
        <v>0</v>
      </c>
      <c r="W167" s="15">
        <f>IF(P2_IndicatorData!W135="No data",1,0)</f>
        <v>0</v>
      </c>
      <c r="X167" s="172">
        <f t="shared" si="6"/>
        <v>0</v>
      </c>
      <c r="Y167" s="15">
        <f>IF(P2_IndicatorData!Y135="No data",1,0)</f>
        <v>0</v>
      </c>
      <c r="Z167" s="15">
        <f>IF(P2_IndicatorData!Z135="No data",1,0)</f>
        <v>1</v>
      </c>
      <c r="AA167" s="15">
        <f>IF(P2_IndicatorData!AA135="No data",1,0)</f>
        <v>1</v>
      </c>
      <c r="AB167" s="15">
        <f>IF(P2_IndicatorData!AB135="No data",1,0)</f>
        <v>0</v>
      </c>
      <c r="AC167" s="15">
        <f>IF(P2_IndicatorData!AC135="No data",1,0)</f>
        <v>0</v>
      </c>
      <c r="AD167" s="18">
        <f t="shared" si="7"/>
        <v>11</v>
      </c>
      <c r="AE167" s="173">
        <f t="shared" si="8"/>
        <v>0.47826086956521741</v>
      </c>
    </row>
    <row r="168" spans="1:31">
      <c r="A168" s="5" t="str">
        <f>P2_IndicatorData!A136</f>
        <v>South Africa</v>
      </c>
      <c r="B168" s="2" t="s">
        <v>355</v>
      </c>
      <c r="C168" s="15">
        <f>IF(P2_IndicatorData!C136="No data",1,0)</f>
        <v>0</v>
      </c>
      <c r="D168" s="15">
        <f>IF(P2_IndicatorData!D136="No data",1,0)</f>
        <v>0</v>
      </c>
      <c r="E168" s="15">
        <f>IF(P2_IndicatorData!E136="No data",1,0)</f>
        <v>0</v>
      </c>
      <c r="F168" s="15">
        <f>IF(P2_IndicatorData!F136="No data",1,0)</f>
        <v>0</v>
      </c>
      <c r="G168" s="15">
        <f>IF(P2_IndicatorData!G136="No data",1,0)</f>
        <v>0</v>
      </c>
      <c r="H168" s="15">
        <f>IF(P2_IndicatorData!H136="No data",1,0)</f>
        <v>0</v>
      </c>
      <c r="I168" s="15">
        <f>IF(P2_IndicatorData!I136="No data",1,0)</f>
        <v>0</v>
      </c>
      <c r="J168" s="15">
        <f>IF(P2_IndicatorData!J136="No data",1,0)</f>
        <v>0</v>
      </c>
      <c r="K168" s="15">
        <f>IF(P2_IndicatorData!K136="No data",1,0)</f>
        <v>0</v>
      </c>
      <c r="L168" s="15">
        <f>IF(P2_IndicatorData!L136="No data",1,0)</f>
        <v>0</v>
      </c>
      <c r="M168" s="15">
        <f>IF(P2_IndicatorData!M136="No data",1,0)</f>
        <v>0</v>
      </c>
      <c r="N168" s="15">
        <f>IF(P2_IndicatorData!N136="No data",1,0)</f>
        <v>0</v>
      </c>
      <c r="O168" s="15">
        <f>IF(P2_IndicatorData!O136="No data",1,0)</f>
        <v>0</v>
      </c>
      <c r="P168" s="15">
        <f>IF(P2_IndicatorData!P136="No data",1,0)</f>
        <v>0</v>
      </c>
      <c r="Q168" s="15">
        <f>IF(P2_IndicatorData!Q136="No data",1,0)</f>
        <v>0</v>
      </c>
      <c r="R168" s="15">
        <f>IF(P2_IndicatorData!R136="No data",1,0)</f>
        <v>0</v>
      </c>
      <c r="S168" s="15">
        <f>IF(P2_IndicatorData!S136="No data",1,0)</f>
        <v>0</v>
      </c>
      <c r="T168" s="15">
        <f>IF(P2_IndicatorData!T136="No data",1,0)</f>
        <v>0</v>
      </c>
      <c r="U168" s="15">
        <f>IF(P2_IndicatorData!U136="No data",1,0)</f>
        <v>0</v>
      </c>
      <c r="V168" s="15">
        <f>IF(P2_IndicatorData!V136="No data",1,0)</f>
        <v>0</v>
      </c>
      <c r="W168" s="15">
        <f>IF(P2_IndicatorData!W136="No data",1,0)</f>
        <v>0</v>
      </c>
      <c r="X168" s="172">
        <f t="shared" si="6"/>
        <v>0</v>
      </c>
      <c r="Y168" s="15">
        <f>IF(P2_IndicatorData!Y136="No data",1,0)</f>
        <v>0</v>
      </c>
      <c r="Z168" s="15">
        <f>IF(P2_IndicatorData!Z136="No data",1,0)</f>
        <v>0</v>
      </c>
      <c r="AA168" s="15">
        <f>IF(P2_IndicatorData!AA136="No data",1,0)</f>
        <v>0</v>
      </c>
      <c r="AB168" s="15">
        <f>IF(P2_IndicatorData!AB136="No data",1,0)</f>
        <v>0</v>
      </c>
      <c r="AC168" s="15">
        <f>IF(P2_IndicatorData!AC136="No data",1,0)</f>
        <v>0</v>
      </c>
      <c r="AD168" s="18">
        <f t="shared" si="7"/>
        <v>0</v>
      </c>
      <c r="AE168" s="173">
        <f t="shared" si="8"/>
        <v>0</v>
      </c>
    </row>
    <row r="169" spans="1:31">
      <c r="A169" s="5" t="str">
        <f>P2_IndicatorData!A137</f>
        <v>South Sudan</v>
      </c>
      <c r="B169" s="2" t="s">
        <v>357</v>
      </c>
      <c r="C169" s="15">
        <f>IF(P2_IndicatorData!C137="No data",1,0)</f>
        <v>0</v>
      </c>
      <c r="D169" s="15">
        <f>IF(P2_IndicatorData!D137="No data",1,0)</f>
        <v>1</v>
      </c>
      <c r="E169" s="15">
        <f>IF(P2_IndicatorData!E137="No data",1,0)</f>
        <v>0</v>
      </c>
      <c r="F169" s="15">
        <f>IF(P2_IndicatorData!F137="No data",1,0)</f>
        <v>1</v>
      </c>
      <c r="G169" s="15">
        <f>IF(P2_IndicatorData!G137="No data",1,0)</f>
        <v>1</v>
      </c>
      <c r="H169" s="15">
        <f>IF(P2_IndicatorData!H137="No data",1,0)</f>
        <v>0</v>
      </c>
      <c r="I169" s="15">
        <f>IF(P2_IndicatorData!I137="No data",1,0)</f>
        <v>0</v>
      </c>
      <c r="J169" s="15">
        <f>IF(P2_IndicatorData!J137="No data",1,0)</f>
        <v>1</v>
      </c>
      <c r="K169" s="15">
        <f>IF(P2_IndicatorData!K137="No data",1,0)</f>
        <v>0</v>
      </c>
      <c r="L169" s="15">
        <f>IF(P2_IndicatorData!L137="No data",1,0)</f>
        <v>0</v>
      </c>
      <c r="M169" s="15">
        <f>IF(P2_IndicatorData!M137="No data",1,0)</f>
        <v>0</v>
      </c>
      <c r="N169" s="15">
        <f>IF(P2_IndicatorData!N137="No data",1,0)</f>
        <v>0</v>
      </c>
      <c r="O169" s="15">
        <f>IF(P2_IndicatorData!O137="No data",1,0)</f>
        <v>0</v>
      </c>
      <c r="P169" s="15">
        <f>IF(P2_IndicatorData!P137="No data",1,0)</f>
        <v>1</v>
      </c>
      <c r="Q169" s="15">
        <f>IF(P2_IndicatorData!Q137="No data",1,0)</f>
        <v>0</v>
      </c>
      <c r="R169" s="15">
        <f>IF(P2_IndicatorData!R137="No data",1,0)</f>
        <v>0</v>
      </c>
      <c r="S169" s="15">
        <f>IF(P2_IndicatorData!S137="No data",1,0)</f>
        <v>0</v>
      </c>
      <c r="T169" s="15">
        <f>IF(P2_IndicatorData!T137="No data",1,0)</f>
        <v>0</v>
      </c>
      <c r="U169" s="15">
        <f>IF(P2_IndicatorData!U137="No data",1,0)</f>
        <v>0</v>
      </c>
      <c r="V169" s="15">
        <f>IF(P2_IndicatorData!V137="No data",1,0)</f>
        <v>0</v>
      </c>
      <c r="W169" s="15">
        <f>IF(P2_IndicatorData!W137="No data",1,0)</f>
        <v>0</v>
      </c>
      <c r="X169" s="172">
        <f t="shared" si="6"/>
        <v>0</v>
      </c>
      <c r="Y169" s="15">
        <f>IF(P2_IndicatorData!Y137="No data",1,0)</f>
        <v>1</v>
      </c>
      <c r="Z169" s="15">
        <f>IF(P2_IndicatorData!Z137="No data",1,0)</f>
        <v>0</v>
      </c>
      <c r="AA169" s="15">
        <f>IF(P2_IndicatorData!AA137="No data",1,0)</f>
        <v>1</v>
      </c>
      <c r="AB169" s="15">
        <f>IF(P2_IndicatorData!AB137="No data",1,0)</f>
        <v>0</v>
      </c>
      <c r="AC169" s="15">
        <f>IF(P2_IndicatorData!AC137="No data",1,0)</f>
        <v>0</v>
      </c>
      <c r="AD169" s="18">
        <f t="shared" si="7"/>
        <v>7</v>
      </c>
      <c r="AE169" s="173">
        <f t="shared" si="8"/>
        <v>0.30434782608695654</v>
      </c>
    </row>
    <row r="170" spans="1:31">
      <c r="A170" s="5" t="str">
        <f>P2_IndicatorData!A138</f>
        <v>Spain</v>
      </c>
      <c r="B170" s="2" t="s">
        <v>359</v>
      </c>
      <c r="C170" s="15">
        <f>IF(P2_IndicatorData!C138="No data",1,0)</f>
        <v>0</v>
      </c>
      <c r="D170" s="15">
        <f>IF(P2_IndicatorData!D138="No data",1,0)</f>
        <v>0</v>
      </c>
      <c r="E170" s="15">
        <f>IF(P2_IndicatorData!E138="No data",1,0)</f>
        <v>0</v>
      </c>
      <c r="F170" s="15">
        <f>IF(P2_IndicatorData!F138="No data",1,0)</f>
        <v>0</v>
      </c>
      <c r="G170" s="15">
        <f>IF(P2_IndicatorData!G138="No data",1,0)</f>
        <v>0</v>
      </c>
      <c r="H170" s="15">
        <f>IF(P2_IndicatorData!H138="No data",1,0)</f>
        <v>0</v>
      </c>
      <c r="I170" s="15">
        <f>IF(P2_IndicatorData!I138="No data",1,0)</f>
        <v>1</v>
      </c>
      <c r="J170" s="15">
        <f>IF(P2_IndicatorData!J138="No data",1,0)</f>
        <v>0</v>
      </c>
      <c r="K170" s="15">
        <f>IF(P2_IndicatorData!K138="No data",1,0)</f>
        <v>0</v>
      </c>
      <c r="L170" s="15">
        <f>IF(P2_IndicatorData!L138="No data",1,0)</f>
        <v>0</v>
      </c>
      <c r="M170" s="15">
        <f>IF(P2_IndicatorData!M138="No data",1,0)</f>
        <v>0</v>
      </c>
      <c r="N170" s="15">
        <f>IF(P2_IndicatorData!N138="No data",1,0)</f>
        <v>0</v>
      </c>
      <c r="O170" s="15">
        <f>IF(P2_IndicatorData!O138="No data",1,0)</f>
        <v>0</v>
      </c>
      <c r="P170" s="15">
        <f>IF(P2_IndicatorData!P138="No data",1,0)</f>
        <v>0</v>
      </c>
      <c r="Q170" s="15">
        <f>IF(P2_IndicatorData!Q138="No data",1,0)</f>
        <v>1</v>
      </c>
      <c r="R170" s="15">
        <f>IF(P2_IndicatorData!R138="No data",1,0)</f>
        <v>0</v>
      </c>
      <c r="S170" s="15">
        <f>IF(P2_IndicatorData!S138="No data",1,0)</f>
        <v>0</v>
      </c>
      <c r="T170" s="15">
        <f>IF(P2_IndicatorData!T138="No data",1,0)</f>
        <v>0</v>
      </c>
      <c r="U170" s="15">
        <f>IF(P2_IndicatorData!U138="No data",1,0)</f>
        <v>0</v>
      </c>
      <c r="V170" s="15">
        <f>IF(P2_IndicatorData!V138="No data",1,0)</f>
        <v>0</v>
      </c>
      <c r="W170" s="15">
        <f>IF(P2_IndicatorData!W138="No data",1,0)</f>
        <v>0</v>
      </c>
      <c r="X170" s="172">
        <f t="shared" si="6"/>
        <v>0</v>
      </c>
      <c r="Y170" s="15">
        <f>IF(P2_IndicatorData!Y138="No data",1,0)</f>
        <v>1</v>
      </c>
      <c r="Z170" s="15">
        <f>IF(P2_IndicatorData!Z138="No data",1,0)</f>
        <v>0</v>
      </c>
      <c r="AA170" s="15">
        <f>IF(P2_IndicatorData!AA138="No data",1,0)</f>
        <v>0</v>
      </c>
      <c r="AB170" s="15">
        <f>IF(P2_IndicatorData!AB138="No data",1,0)</f>
        <v>0</v>
      </c>
      <c r="AC170" s="15">
        <f>IF(P2_IndicatorData!AC138="No data",1,0)</f>
        <v>0</v>
      </c>
      <c r="AD170" s="18">
        <f t="shared" si="7"/>
        <v>3</v>
      </c>
      <c r="AE170" s="173">
        <f t="shared" si="8"/>
        <v>0.13043478260869565</v>
      </c>
    </row>
    <row r="171" spans="1:31">
      <c r="A171" s="5" t="str">
        <f>P2_IndicatorData!A139</f>
        <v>Sri Lanka</v>
      </c>
      <c r="B171" s="2" t="s">
        <v>361</v>
      </c>
      <c r="C171" s="15">
        <f>IF(P2_IndicatorData!C139="No data",1,0)</f>
        <v>0</v>
      </c>
      <c r="D171" s="15">
        <f>IF(P2_IndicatorData!D139="No data",1,0)</f>
        <v>0</v>
      </c>
      <c r="E171" s="15">
        <f>IF(P2_IndicatorData!E139="No data",1,0)</f>
        <v>0</v>
      </c>
      <c r="F171" s="15">
        <f>IF(P2_IndicatorData!F139="No data",1,0)</f>
        <v>0</v>
      </c>
      <c r="G171" s="15">
        <f>IF(P2_IndicatorData!G139="No data",1,0)</f>
        <v>1</v>
      </c>
      <c r="H171" s="15">
        <f>IF(P2_IndicatorData!H139="No data",1,0)</f>
        <v>0</v>
      </c>
      <c r="I171" s="15">
        <f>IF(P2_IndicatorData!I139="No data",1,0)</f>
        <v>0</v>
      </c>
      <c r="J171" s="15">
        <f>IF(P2_IndicatorData!J139="No data",1,0)</f>
        <v>0</v>
      </c>
      <c r="K171" s="15">
        <f>IF(P2_IndicatorData!K139="No data",1,0)</f>
        <v>0</v>
      </c>
      <c r="L171" s="15">
        <f>IF(P2_IndicatorData!L139="No data",1,0)</f>
        <v>0</v>
      </c>
      <c r="M171" s="15">
        <f>IF(P2_IndicatorData!M139="No data",1,0)</f>
        <v>0</v>
      </c>
      <c r="N171" s="15">
        <f>IF(P2_IndicatorData!N139="No data",1,0)</f>
        <v>0</v>
      </c>
      <c r="O171" s="15">
        <f>IF(P2_IndicatorData!O139="No data",1,0)</f>
        <v>0</v>
      </c>
      <c r="P171" s="15">
        <f>IF(P2_IndicatorData!P139="No data",1,0)</f>
        <v>0</v>
      </c>
      <c r="Q171" s="15">
        <f>IF(P2_IndicatorData!Q139="No data",1,0)</f>
        <v>0</v>
      </c>
      <c r="R171" s="15">
        <f>IF(P2_IndicatorData!R139="No data",1,0)</f>
        <v>0</v>
      </c>
      <c r="S171" s="15">
        <f>IF(P2_IndicatorData!S139="No data",1,0)</f>
        <v>0</v>
      </c>
      <c r="T171" s="15">
        <f>IF(P2_IndicatorData!T139="No data",1,0)</f>
        <v>0</v>
      </c>
      <c r="U171" s="15">
        <f>IF(P2_IndicatorData!U139="No data",1,0)</f>
        <v>0</v>
      </c>
      <c r="V171" s="15">
        <f>IF(P2_IndicatorData!V139="No data",1,0)</f>
        <v>0</v>
      </c>
      <c r="W171" s="15">
        <f>IF(P2_IndicatorData!W139="No data",1,0)</f>
        <v>0</v>
      </c>
      <c r="X171" s="172">
        <f t="shared" si="6"/>
        <v>0</v>
      </c>
      <c r="Y171" s="15">
        <f>IF(P2_IndicatorData!Y139="No data",1,0)</f>
        <v>1</v>
      </c>
      <c r="Z171" s="15">
        <f>IF(P2_IndicatorData!Z139="No data",1,0)</f>
        <v>0</v>
      </c>
      <c r="AA171" s="15">
        <f>IF(P2_IndicatorData!AA139="No data",1,0)</f>
        <v>0</v>
      </c>
      <c r="AB171" s="15">
        <f>IF(P2_IndicatorData!AB139="No data",1,0)</f>
        <v>0</v>
      </c>
      <c r="AC171" s="15">
        <f>IF(P2_IndicatorData!AC139="No data",1,0)</f>
        <v>0</v>
      </c>
      <c r="AD171" s="18">
        <f t="shared" si="7"/>
        <v>2</v>
      </c>
      <c r="AE171" s="173">
        <f t="shared" si="8"/>
        <v>8.6956521739130432E-2</v>
      </c>
    </row>
    <row r="172" spans="1:31">
      <c r="A172" s="5" t="str">
        <f>P2_IndicatorData!A140</f>
        <v>State of Palestine</v>
      </c>
      <c r="B172" s="2" t="s">
        <v>363</v>
      </c>
      <c r="C172" s="15">
        <f>IF(P2_IndicatorData!C140="No data",1,0)</f>
        <v>0</v>
      </c>
      <c r="D172" s="15">
        <f>IF(P2_IndicatorData!D140="No data",1,0)</f>
        <v>1</v>
      </c>
      <c r="E172" s="15">
        <f>IF(P2_IndicatorData!E140="No data",1,0)</f>
        <v>0</v>
      </c>
      <c r="F172" s="15">
        <f>IF(P2_IndicatorData!F140="No data",1,0)</f>
        <v>0</v>
      </c>
      <c r="G172" s="15">
        <f>IF(P2_IndicatorData!G140="No data",1,0)</f>
        <v>0</v>
      </c>
      <c r="H172" s="15">
        <f>IF(P2_IndicatorData!H140="No data",1,0)</f>
        <v>1</v>
      </c>
      <c r="I172" s="15">
        <f>IF(P2_IndicatorData!I140="No data",1,0)</f>
        <v>0</v>
      </c>
      <c r="J172" s="15">
        <f>IF(P2_IndicatorData!J140="No data",1,0)</f>
        <v>0</v>
      </c>
      <c r="K172" s="15">
        <f>IF(P2_IndicatorData!K140="No data",1,0)</f>
        <v>0</v>
      </c>
      <c r="L172" s="15">
        <f>IF(P2_IndicatorData!L140="No data",1,0)</f>
        <v>0</v>
      </c>
      <c r="M172" s="15">
        <f>IF(P2_IndicatorData!M140="No data",1,0)</f>
        <v>0</v>
      </c>
      <c r="N172" s="15">
        <f>IF(P2_IndicatorData!N140="No data",1,0)</f>
        <v>0</v>
      </c>
      <c r="O172" s="15">
        <f>IF(P2_IndicatorData!O140="No data",1,0)</f>
        <v>0</v>
      </c>
      <c r="P172" s="15">
        <f>IF(P2_IndicatorData!P140="No data",1,0)</f>
        <v>0</v>
      </c>
      <c r="Q172" s="15">
        <f>IF(P2_IndicatorData!Q140="No data",1,0)</f>
        <v>1</v>
      </c>
      <c r="R172" s="15">
        <f>IF(P2_IndicatorData!R140="No data",1,0)</f>
        <v>0</v>
      </c>
      <c r="S172" s="15">
        <f>IF(P2_IndicatorData!S140="No data",1,0)</f>
        <v>0</v>
      </c>
      <c r="T172" s="15">
        <f>IF(P2_IndicatorData!T140="No data",1,0)</f>
        <v>0</v>
      </c>
      <c r="U172" s="15">
        <f>IF(P2_IndicatorData!U140="No data",1,0)</f>
        <v>0</v>
      </c>
      <c r="V172" s="15">
        <f>IF(P2_IndicatorData!V140="No data",1,0)</f>
        <v>0</v>
      </c>
      <c r="W172" s="15">
        <f>IF(P2_IndicatorData!W140="No data",1,0)</f>
        <v>0</v>
      </c>
      <c r="X172" s="172">
        <f t="shared" si="6"/>
        <v>0</v>
      </c>
      <c r="Y172" s="15">
        <f>IF(P2_IndicatorData!Y140="No data",1,0)</f>
        <v>1</v>
      </c>
      <c r="Z172" s="15">
        <f>IF(P2_IndicatorData!Z140="No data",1,0)</f>
        <v>0</v>
      </c>
      <c r="AA172" s="15">
        <f>IF(P2_IndicatorData!AA140="No data",1,0)</f>
        <v>0</v>
      </c>
      <c r="AB172" s="15">
        <f>IF(P2_IndicatorData!AB140="No data",1,0)</f>
        <v>0</v>
      </c>
      <c r="AC172" s="15">
        <f>IF(P2_IndicatorData!AC140="No data",1,0)</f>
        <v>0</v>
      </c>
      <c r="AD172" s="18">
        <f t="shared" si="7"/>
        <v>4</v>
      </c>
      <c r="AE172" s="173">
        <f t="shared" si="8"/>
        <v>0.17391304347826086</v>
      </c>
    </row>
    <row r="173" spans="1:31">
      <c r="A173" s="5" t="str">
        <f>P2_IndicatorData!A141</f>
        <v>Sudan</v>
      </c>
      <c r="B173" s="2" t="s">
        <v>365</v>
      </c>
      <c r="C173" s="15">
        <f>IF(P2_IndicatorData!C141="No data",1,0)</f>
        <v>0</v>
      </c>
      <c r="D173" s="15">
        <f>IF(P2_IndicatorData!D141="No data",1,0)</f>
        <v>0</v>
      </c>
      <c r="E173" s="15">
        <f>IF(P2_IndicatorData!E141="No data",1,0)</f>
        <v>0</v>
      </c>
      <c r="F173" s="15">
        <f>IF(P2_IndicatorData!F141="No data",1,0)</f>
        <v>0</v>
      </c>
      <c r="G173" s="15">
        <f>IF(P2_IndicatorData!G141="No data",1,0)</f>
        <v>0</v>
      </c>
      <c r="H173" s="15">
        <f>IF(P2_IndicatorData!H141="No data",1,0)</f>
        <v>0</v>
      </c>
      <c r="I173" s="15">
        <f>IF(P2_IndicatorData!I141="No data",1,0)</f>
        <v>0</v>
      </c>
      <c r="J173" s="15">
        <f>IF(P2_IndicatorData!J141="No data",1,0)</f>
        <v>1</v>
      </c>
      <c r="K173" s="15">
        <f>IF(P2_IndicatorData!K141="No data",1,0)</f>
        <v>0</v>
      </c>
      <c r="L173" s="15">
        <f>IF(P2_IndicatorData!L141="No data",1,0)</f>
        <v>0</v>
      </c>
      <c r="M173" s="15">
        <f>IF(P2_IndicatorData!M141="No data",1,0)</f>
        <v>1</v>
      </c>
      <c r="N173" s="15">
        <f>IF(P2_IndicatorData!N141="No data",1,0)</f>
        <v>0</v>
      </c>
      <c r="O173" s="15">
        <f>IF(P2_IndicatorData!O141="No data",1,0)</f>
        <v>1</v>
      </c>
      <c r="P173" s="15">
        <f>IF(P2_IndicatorData!P141="No data",1,0)</f>
        <v>1</v>
      </c>
      <c r="Q173" s="15">
        <f>IF(P2_IndicatorData!Q141="No data",1,0)</f>
        <v>0</v>
      </c>
      <c r="R173" s="15">
        <f>IF(P2_IndicatorData!R141="No data",1,0)</f>
        <v>0</v>
      </c>
      <c r="S173" s="15">
        <f>IF(P2_IndicatorData!S141="No data",1,0)</f>
        <v>0</v>
      </c>
      <c r="T173" s="15">
        <f>IF(P2_IndicatorData!T141="No data",1,0)</f>
        <v>0</v>
      </c>
      <c r="U173" s="15">
        <f>IF(P2_IndicatorData!U141="No data",1,0)</f>
        <v>0</v>
      </c>
      <c r="V173" s="15">
        <f>IF(P2_IndicatorData!V141="No data",1,0)</f>
        <v>0</v>
      </c>
      <c r="W173" s="15">
        <f>IF(P2_IndicatorData!W141="No data",1,0)</f>
        <v>0</v>
      </c>
      <c r="X173" s="172">
        <f t="shared" si="6"/>
        <v>0</v>
      </c>
      <c r="Y173" s="15">
        <f>IF(P2_IndicatorData!Y141="No data",1,0)</f>
        <v>0</v>
      </c>
      <c r="Z173" s="15">
        <f>IF(P2_IndicatorData!Z141="No data",1,0)</f>
        <v>1</v>
      </c>
      <c r="AA173" s="15">
        <f>IF(P2_IndicatorData!AA141="No data",1,0)</f>
        <v>0</v>
      </c>
      <c r="AB173" s="15">
        <f>IF(P2_IndicatorData!AB141="No data",1,0)</f>
        <v>0</v>
      </c>
      <c r="AC173" s="15">
        <f>IF(P2_IndicatorData!AC141="No data",1,0)</f>
        <v>0</v>
      </c>
      <c r="AD173" s="18">
        <f t="shared" si="7"/>
        <v>5</v>
      </c>
      <c r="AE173" s="173">
        <f t="shared" si="8"/>
        <v>0.21739130434782608</v>
      </c>
    </row>
    <row r="174" spans="1:31">
      <c r="A174" s="5" t="str">
        <f>P2_IndicatorData!A142</f>
        <v>Suriname</v>
      </c>
      <c r="B174" s="2" t="s">
        <v>367</v>
      </c>
      <c r="C174" s="15">
        <f>IF(P2_IndicatorData!C142="No data",1,0)</f>
        <v>0</v>
      </c>
      <c r="D174" s="15">
        <f>IF(P2_IndicatorData!D142="No data",1,0)</f>
        <v>0</v>
      </c>
      <c r="E174" s="15">
        <f>IF(P2_IndicatorData!E142="No data",1,0)</f>
        <v>0</v>
      </c>
      <c r="F174" s="15">
        <f>IF(P2_IndicatorData!F142="No data",1,0)</f>
        <v>0</v>
      </c>
      <c r="G174" s="15">
        <f>IF(P2_IndicatorData!G142="No data",1,0)</f>
        <v>1</v>
      </c>
      <c r="H174" s="15">
        <f>IF(P2_IndicatorData!H142="No data",1,0)</f>
        <v>0</v>
      </c>
      <c r="I174" s="15">
        <f>IF(P2_IndicatorData!I142="No data",1,0)</f>
        <v>0</v>
      </c>
      <c r="J174" s="15">
        <f>IF(P2_IndicatorData!J142="No data",1,0)</f>
        <v>0</v>
      </c>
      <c r="K174" s="15">
        <f>IF(P2_IndicatorData!K142="No data",1,0)</f>
        <v>0</v>
      </c>
      <c r="L174" s="15">
        <f>IF(P2_IndicatorData!L142="No data",1,0)</f>
        <v>0</v>
      </c>
      <c r="M174" s="15">
        <f>IF(P2_IndicatorData!M142="No data",1,0)</f>
        <v>0</v>
      </c>
      <c r="N174" s="15">
        <f>IF(P2_IndicatorData!N142="No data",1,0)</f>
        <v>0</v>
      </c>
      <c r="O174" s="15">
        <f>IF(P2_IndicatorData!O142="No data",1,0)</f>
        <v>1</v>
      </c>
      <c r="P174" s="15">
        <f>IF(P2_IndicatorData!P142="No data",1,0)</f>
        <v>1</v>
      </c>
      <c r="Q174" s="15">
        <f>IF(P2_IndicatorData!Q142="No data",1,0)</f>
        <v>1</v>
      </c>
      <c r="R174" s="15">
        <f>IF(P2_IndicatorData!R142="No data",1,0)</f>
        <v>1</v>
      </c>
      <c r="S174" s="15">
        <f>IF(P2_IndicatorData!S142="No data",1,0)</f>
        <v>1</v>
      </c>
      <c r="T174" s="15">
        <f>IF(P2_IndicatorData!T142="No data",1,0)</f>
        <v>0</v>
      </c>
      <c r="U174" s="15">
        <f>IF(P2_IndicatorData!U142="No data",1,0)</f>
        <v>0</v>
      </c>
      <c r="V174" s="15">
        <f>IF(P2_IndicatorData!V142="No data",1,0)</f>
        <v>0</v>
      </c>
      <c r="W174" s="15">
        <f>IF(P2_IndicatorData!W142="No data",1,0)</f>
        <v>0</v>
      </c>
      <c r="X174" s="172">
        <f t="shared" si="6"/>
        <v>0</v>
      </c>
      <c r="Y174" s="15">
        <f>IF(P2_IndicatorData!Y142="No data",1,0)</f>
        <v>0</v>
      </c>
      <c r="Z174" s="15">
        <f>IF(P2_IndicatorData!Z142="No data",1,0)</f>
        <v>1</v>
      </c>
      <c r="AA174" s="15">
        <f>IF(P2_IndicatorData!AA142="No data",1,0)</f>
        <v>1</v>
      </c>
      <c r="AB174" s="15">
        <f>IF(P2_IndicatorData!AB142="No data",1,0)</f>
        <v>0</v>
      </c>
      <c r="AC174" s="15">
        <f>IF(P2_IndicatorData!AC142="No data",1,0)</f>
        <v>0</v>
      </c>
      <c r="AD174" s="18">
        <f t="shared" si="7"/>
        <v>8</v>
      </c>
      <c r="AE174" s="173">
        <f t="shared" si="8"/>
        <v>0.34782608695652173</v>
      </c>
    </row>
    <row r="175" spans="1:31">
      <c r="A175" s="5" t="str">
        <f>P2_IndicatorData!A143</f>
        <v>Sweden</v>
      </c>
      <c r="B175" s="2" t="s">
        <v>369</v>
      </c>
      <c r="C175" s="15">
        <f>IF(P2_IndicatorData!C143="No data",1,0)</f>
        <v>0</v>
      </c>
      <c r="D175" s="15">
        <f>IF(P2_IndicatorData!D143="No data",1,0)</f>
        <v>0</v>
      </c>
      <c r="E175" s="15">
        <f>IF(P2_IndicatorData!E143="No data",1,0)</f>
        <v>0</v>
      </c>
      <c r="F175" s="15">
        <f>IF(P2_IndicatorData!F143="No data",1,0)</f>
        <v>0</v>
      </c>
      <c r="G175" s="15">
        <f>IF(P2_IndicatorData!G143="No data",1,0)</f>
        <v>0</v>
      </c>
      <c r="H175" s="15">
        <f>IF(P2_IndicatorData!H143="No data",1,0)</f>
        <v>0</v>
      </c>
      <c r="I175" s="15">
        <f>IF(P2_IndicatorData!I143="No data",1,0)</f>
        <v>1</v>
      </c>
      <c r="J175" s="15">
        <f>IF(P2_IndicatorData!J143="No data",1,0)</f>
        <v>0</v>
      </c>
      <c r="K175" s="15">
        <f>IF(P2_IndicatorData!K143="No data",1,0)</f>
        <v>0</v>
      </c>
      <c r="L175" s="15">
        <f>IF(P2_IndicatorData!L143="No data",1,0)</f>
        <v>0</v>
      </c>
      <c r="M175" s="15">
        <f>IF(P2_IndicatorData!M143="No data",1,0)</f>
        <v>0</v>
      </c>
      <c r="N175" s="15">
        <f>IF(P2_IndicatorData!N143="No data",1,0)</f>
        <v>1</v>
      </c>
      <c r="O175" s="15">
        <f>IF(P2_IndicatorData!O143="No data",1,0)</f>
        <v>0</v>
      </c>
      <c r="P175" s="15">
        <f>IF(P2_IndicatorData!P143="No data",1,0)</f>
        <v>0</v>
      </c>
      <c r="Q175" s="15">
        <f>IF(P2_IndicatorData!Q143="No data",1,0)</f>
        <v>1</v>
      </c>
      <c r="R175" s="15">
        <f>IF(P2_IndicatorData!R143="No data",1,0)</f>
        <v>0</v>
      </c>
      <c r="S175" s="15">
        <f>IF(P2_IndicatorData!S143="No data",1,0)</f>
        <v>0</v>
      </c>
      <c r="T175" s="15">
        <f>IF(P2_IndicatorData!T143="No data",1,0)</f>
        <v>0</v>
      </c>
      <c r="U175" s="15">
        <f>IF(P2_IndicatorData!U143="No data",1,0)</f>
        <v>0</v>
      </c>
      <c r="V175" s="15">
        <f>IF(P2_IndicatorData!V143="No data",1,0)</f>
        <v>0</v>
      </c>
      <c r="W175" s="15">
        <f>IF(P2_IndicatorData!W143="No data",1,0)</f>
        <v>0</v>
      </c>
      <c r="X175" s="172">
        <f t="shared" si="6"/>
        <v>0</v>
      </c>
      <c r="Y175" s="15">
        <f>IF(P2_IndicatorData!Y143="No data",1,0)</f>
        <v>1</v>
      </c>
      <c r="Z175" s="15">
        <f>IF(P2_IndicatorData!Z143="No data",1,0)</f>
        <v>0</v>
      </c>
      <c r="AA175" s="15">
        <f>IF(P2_IndicatorData!AA143="No data",1,0)</f>
        <v>0</v>
      </c>
      <c r="AB175" s="15">
        <f>IF(P2_IndicatorData!AB143="No data",1,0)</f>
        <v>0</v>
      </c>
      <c r="AC175" s="15">
        <f>IF(P2_IndicatorData!AC143="No data",1,0)</f>
        <v>0</v>
      </c>
      <c r="AD175" s="18">
        <f t="shared" si="7"/>
        <v>4</v>
      </c>
      <c r="AE175" s="173">
        <f t="shared" si="8"/>
        <v>0.17391304347826086</v>
      </c>
    </row>
    <row r="176" spans="1:31">
      <c r="A176" s="5" t="str">
        <f>P2_IndicatorData!A144</f>
        <v>Switzerland</v>
      </c>
      <c r="B176" s="2" t="s">
        <v>371</v>
      </c>
      <c r="C176" s="15">
        <f>IF(P2_IndicatorData!C144="No data",1,0)</f>
        <v>0</v>
      </c>
      <c r="D176" s="15">
        <f>IF(P2_IndicatorData!D144="No data",1,0)</f>
        <v>0</v>
      </c>
      <c r="E176" s="15">
        <f>IF(P2_IndicatorData!E144="No data",1,0)</f>
        <v>0</v>
      </c>
      <c r="F176" s="15">
        <f>IF(P2_IndicatorData!F144="No data",1,0)</f>
        <v>0</v>
      </c>
      <c r="G176" s="15">
        <f>IF(P2_IndicatorData!G144="No data",1,0)</f>
        <v>0</v>
      </c>
      <c r="H176" s="15">
        <f>IF(P2_IndicatorData!H144="No data",1,0)</f>
        <v>0</v>
      </c>
      <c r="I176" s="15">
        <f>IF(P2_IndicatorData!I144="No data",1,0)</f>
        <v>1</v>
      </c>
      <c r="J176" s="15">
        <f>IF(P2_IndicatorData!J144="No data",1,0)</f>
        <v>0</v>
      </c>
      <c r="K176" s="15">
        <f>IF(P2_IndicatorData!K144="No data",1,0)</f>
        <v>0</v>
      </c>
      <c r="L176" s="15">
        <f>IF(P2_IndicatorData!L144="No data",1,0)</f>
        <v>0</v>
      </c>
      <c r="M176" s="15">
        <f>IF(P2_IndicatorData!M144="No data",1,0)</f>
        <v>0</v>
      </c>
      <c r="N176" s="15">
        <f>IF(P2_IndicatorData!N144="No data",1,0)</f>
        <v>1</v>
      </c>
      <c r="O176" s="15">
        <f>IF(P2_IndicatorData!O144="No data",1,0)</f>
        <v>0</v>
      </c>
      <c r="P176" s="15">
        <f>IF(P2_IndicatorData!P144="No data",1,0)</f>
        <v>0</v>
      </c>
      <c r="Q176" s="15">
        <f>IF(P2_IndicatorData!Q144="No data",1,0)</f>
        <v>1</v>
      </c>
      <c r="R176" s="15">
        <f>IF(P2_IndicatorData!R144="No data",1,0)</f>
        <v>0</v>
      </c>
      <c r="S176" s="15">
        <f>IF(P2_IndicatorData!S144="No data",1,0)</f>
        <v>0</v>
      </c>
      <c r="T176" s="15">
        <f>IF(P2_IndicatorData!T144="No data",1,0)</f>
        <v>0</v>
      </c>
      <c r="U176" s="15">
        <f>IF(P2_IndicatorData!U144="No data",1,0)</f>
        <v>0</v>
      </c>
      <c r="V176" s="15">
        <f>IF(P2_IndicatorData!V144="No data",1,0)</f>
        <v>0</v>
      </c>
      <c r="W176" s="15">
        <f>IF(P2_IndicatorData!W144="No data",1,0)</f>
        <v>0</v>
      </c>
      <c r="X176" s="172">
        <f t="shared" si="6"/>
        <v>0</v>
      </c>
      <c r="Y176" s="15">
        <f>IF(P2_IndicatorData!Y144="No data",1,0)</f>
        <v>1</v>
      </c>
      <c r="Z176" s="15">
        <f>IF(P2_IndicatorData!Z144="No data",1,0)</f>
        <v>0</v>
      </c>
      <c r="AA176" s="15">
        <f>IF(P2_IndicatorData!AA144="No data",1,0)</f>
        <v>0</v>
      </c>
      <c r="AB176" s="15">
        <f>IF(P2_IndicatorData!AB144="No data",1,0)</f>
        <v>0</v>
      </c>
      <c r="AC176" s="15">
        <f>IF(P2_IndicatorData!AC144="No data",1,0)</f>
        <v>0</v>
      </c>
      <c r="AD176" s="18">
        <f t="shared" si="7"/>
        <v>4</v>
      </c>
      <c r="AE176" s="173">
        <f t="shared" si="8"/>
        <v>0.17391304347826086</v>
      </c>
    </row>
    <row r="177" spans="1:31">
      <c r="A177" s="5" t="str">
        <f>P2_IndicatorData!A145</f>
        <v>Syrian Arab Republic</v>
      </c>
      <c r="B177" s="2" t="s">
        <v>373</v>
      </c>
      <c r="C177" s="15">
        <f>IF(P2_IndicatorData!C145="No data",1,0)</f>
        <v>0</v>
      </c>
      <c r="D177" s="15">
        <f>IF(P2_IndicatorData!D145="No data",1,0)</f>
        <v>0</v>
      </c>
      <c r="E177" s="15">
        <f>IF(P2_IndicatorData!E145="No data",1,0)</f>
        <v>0</v>
      </c>
      <c r="F177" s="15">
        <f>IF(P2_IndicatorData!F145="No data",1,0)</f>
        <v>0</v>
      </c>
      <c r="G177" s="15">
        <f>IF(P2_IndicatorData!G145="No data",1,0)</f>
        <v>1</v>
      </c>
      <c r="H177" s="15">
        <f>IF(P2_IndicatorData!H145="No data",1,0)</f>
        <v>1</v>
      </c>
      <c r="I177" s="15">
        <f>IF(P2_IndicatorData!I145="No data",1,0)</f>
        <v>0</v>
      </c>
      <c r="J177" s="15">
        <f>IF(P2_IndicatorData!J145="No data",1,0)</f>
        <v>1</v>
      </c>
      <c r="K177" s="15">
        <f>IF(P2_IndicatorData!K145="No data",1,0)</f>
        <v>0</v>
      </c>
      <c r="L177" s="15">
        <f>IF(P2_IndicatorData!L145="No data",1,0)</f>
        <v>1</v>
      </c>
      <c r="M177" s="15">
        <f>IF(P2_IndicatorData!M145="No data",1,0)</f>
        <v>1</v>
      </c>
      <c r="N177" s="15">
        <f>IF(P2_IndicatorData!N145="No data",1,0)</f>
        <v>1</v>
      </c>
      <c r="O177" s="15">
        <f>IF(P2_IndicatorData!O145="No data",1,0)</f>
        <v>1</v>
      </c>
      <c r="P177" s="15">
        <f>IF(P2_IndicatorData!P145="No data",1,0)</f>
        <v>1</v>
      </c>
      <c r="Q177" s="15">
        <f>IF(P2_IndicatorData!Q145="No data",1,0)</f>
        <v>1</v>
      </c>
      <c r="R177" s="15">
        <f>IF(P2_IndicatorData!R145="No data",1,0)</f>
        <v>1</v>
      </c>
      <c r="S177" s="15">
        <f>IF(P2_IndicatorData!S145="No data",1,0)</f>
        <v>1</v>
      </c>
      <c r="T177" s="15">
        <f>IF(P2_IndicatorData!T145="No data",1,0)</f>
        <v>0</v>
      </c>
      <c r="U177" s="15">
        <f>IF(P2_IndicatorData!U145="No data",1,0)</f>
        <v>0</v>
      </c>
      <c r="V177" s="15">
        <f>IF(P2_IndicatorData!V145="No data",1,0)</f>
        <v>0</v>
      </c>
      <c r="W177" s="15">
        <f>IF(P2_IndicatorData!W145="No data",1,0)</f>
        <v>0</v>
      </c>
      <c r="X177" s="172">
        <f t="shared" si="6"/>
        <v>0</v>
      </c>
      <c r="Y177" s="15">
        <f>IF(P2_IndicatorData!Y145="No data",1,0)</f>
        <v>0</v>
      </c>
      <c r="Z177" s="15">
        <f>IF(P2_IndicatorData!Z145="No data",1,0)</f>
        <v>1</v>
      </c>
      <c r="AA177" s="15">
        <f>IF(P2_IndicatorData!AA145="No data",1,0)</f>
        <v>1</v>
      </c>
      <c r="AB177" s="15">
        <f>IF(P2_IndicatorData!AB145="No data",1,0)</f>
        <v>0</v>
      </c>
      <c r="AC177" s="15">
        <f>IF(P2_IndicatorData!AC145="No data",1,0)</f>
        <v>0</v>
      </c>
      <c r="AD177" s="18">
        <f t="shared" si="7"/>
        <v>13</v>
      </c>
      <c r="AE177" s="173">
        <f t="shared" si="8"/>
        <v>0.56521739130434778</v>
      </c>
    </row>
    <row r="178" spans="1:31">
      <c r="A178" s="5" t="str">
        <f>P2_IndicatorData!A146</f>
        <v>Tajikistan</v>
      </c>
      <c r="B178" s="2" t="s">
        <v>375</v>
      </c>
      <c r="C178" s="15">
        <f>IF(P2_IndicatorData!C146="No data",1,0)</f>
        <v>0</v>
      </c>
      <c r="D178" s="15">
        <f>IF(P2_IndicatorData!D146="No data",1,0)</f>
        <v>0</v>
      </c>
      <c r="E178" s="15">
        <f>IF(P2_IndicatorData!E146="No data",1,0)</f>
        <v>0</v>
      </c>
      <c r="F178" s="15">
        <f>IF(P2_IndicatorData!F146="No data",1,0)</f>
        <v>0</v>
      </c>
      <c r="G178" s="15">
        <f>IF(P2_IndicatorData!G146="No data",1,0)</f>
        <v>1</v>
      </c>
      <c r="H178" s="15">
        <f>IF(P2_IndicatorData!H146="No data",1,0)</f>
        <v>0</v>
      </c>
      <c r="I178" s="15">
        <f>IF(P2_IndicatorData!I146="No data",1,0)</f>
        <v>0</v>
      </c>
      <c r="J178" s="15">
        <f>IF(P2_IndicatorData!J146="No data",1,0)</f>
        <v>0</v>
      </c>
      <c r="K178" s="15">
        <f>IF(P2_IndicatorData!K146="No data",1,0)</f>
        <v>0</v>
      </c>
      <c r="L178" s="15">
        <f>IF(P2_IndicatorData!L146="No data",1,0)</f>
        <v>0</v>
      </c>
      <c r="M178" s="15">
        <f>IF(P2_IndicatorData!M146="No data",1,0)</f>
        <v>1</v>
      </c>
      <c r="N178" s="15">
        <f>IF(P2_IndicatorData!N146="No data",1,0)</f>
        <v>0</v>
      </c>
      <c r="O178" s="15">
        <f>IF(P2_IndicatorData!O146="No data",1,0)</f>
        <v>0</v>
      </c>
      <c r="P178" s="15">
        <f>IF(P2_IndicatorData!P146="No data",1,0)</f>
        <v>0</v>
      </c>
      <c r="Q178" s="15">
        <f>IF(P2_IndicatorData!Q146="No data",1,0)</f>
        <v>0</v>
      </c>
      <c r="R178" s="15">
        <f>IF(P2_IndicatorData!R146="No data",1,0)</f>
        <v>0</v>
      </c>
      <c r="S178" s="15">
        <f>IF(P2_IndicatorData!S146="No data",1,0)</f>
        <v>0</v>
      </c>
      <c r="T178" s="15">
        <f>IF(P2_IndicatorData!T146="No data",1,0)</f>
        <v>0</v>
      </c>
      <c r="U178" s="15">
        <f>IF(P2_IndicatorData!U146="No data",1,0)</f>
        <v>0</v>
      </c>
      <c r="V178" s="15">
        <f>IF(P2_IndicatorData!V146="No data",1,0)</f>
        <v>0</v>
      </c>
      <c r="W178" s="15">
        <f>IF(P2_IndicatorData!W146="No data",1,0)</f>
        <v>0</v>
      </c>
      <c r="X178" s="172">
        <f t="shared" si="6"/>
        <v>0</v>
      </c>
      <c r="Y178" s="15">
        <f>IF(P2_IndicatorData!Y146="No data",1,0)</f>
        <v>0</v>
      </c>
      <c r="Z178" s="15">
        <f>IF(P2_IndicatorData!Z146="No data",1,0)</f>
        <v>0</v>
      </c>
      <c r="AA178" s="15">
        <f>IF(P2_IndicatorData!AA146="No data",1,0)</f>
        <v>0</v>
      </c>
      <c r="AB178" s="15">
        <f>IF(P2_IndicatorData!AB146="No data",1,0)</f>
        <v>0</v>
      </c>
      <c r="AC178" s="15">
        <f>IF(P2_IndicatorData!AC146="No data",1,0)</f>
        <v>0</v>
      </c>
      <c r="AD178" s="18">
        <f t="shared" si="7"/>
        <v>2</v>
      </c>
      <c r="AE178" s="173">
        <f t="shared" si="8"/>
        <v>8.6956521739130432E-2</v>
      </c>
    </row>
    <row r="179" spans="1:31">
      <c r="A179" s="5" t="str">
        <f>P2_IndicatorData!A147</f>
        <v>Thailand</v>
      </c>
      <c r="B179" s="2" t="s">
        <v>377</v>
      </c>
      <c r="C179" s="15">
        <f>IF(P2_IndicatorData!C147="No data",1,0)</f>
        <v>0</v>
      </c>
      <c r="D179" s="15">
        <f>IF(P2_IndicatorData!D147="No data",1,0)</f>
        <v>0</v>
      </c>
      <c r="E179" s="15">
        <f>IF(P2_IndicatorData!E147="No data",1,0)</f>
        <v>0</v>
      </c>
      <c r="F179" s="15">
        <f>IF(P2_IndicatorData!F147="No data",1,0)</f>
        <v>0</v>
      </c>
      <c r="G179" s="15">
        <f>IF(P2_IndicatorData!G147="No data",1,0)</f>
        <v>1</v>
      </c>
      <c r="H179" s="15">
        <f>IF(P2_IndicatorData!H147="No data",1,0)</f>
        <v>0</v>
      </c>
      <c r="I179" s="15">
        <f>IF(P2_IndicatorData!I147="No data",1,0)</f>
        <v>0</v>
      </c>
      <c r="J179" s="15">
        <f>IF(P2_IndicatorData!J147="No data",1,0)</f>
        <v>0</v>
      </c>
      <c r="K179" s="15">
        <f>IF(P2_IndicatorData!K147="No data",1,0)</f>
        <v>0</v>
      </c>
      <c r="L179" s="15">
        <f>IF(P2_IndicatorData!L147="No data",1,0)</f>
        <v>1</v>
      </c>
      <c r="M179" s="15">
        <f>IF(P2_IndicatorData!M147="No data",1,0)</f>
        <v>1</v>
      </c>
      <c r="N179" s="15">
        <f>IF(P2_IndicatorData!N147="No data",1,0)</f>
        <v>0</v>
      </c>
      <c r="O179" s="15">
        <f>IF(P2_IndicatorData!O147="No data",1,0)</f>
        <v>1</v>
      </c>
      <c r="P179" s="15">
        <f>IF(P2_IndicatorData!P147="No data",1,0)</f>
        <v>0</v>
      </c>
      <c r="Q179" s="15">
        <f>IF(P2_IndicatorData!Q147="No data",1,0)</f>
        <v>0</v>
      </c>
      <c r="R179" s="15">
        <f>IF(P2_IndicatorData!R147="No data",1,0)</f>
        <v>0</v>
      </c>
      <c r="S179" s="15">
        <f>IF(P2_IndicatorData!S147="No data",1,0)</f>
        <v>0</v>
      </c>
      <c r="T179" s="15">
        <f>IF(P2_IndicatorData!T147="No data",1,0)</f>
        <v>0</v>
      </c>
      <c r="U179" s="15">
        <f>IF(P2_IndicatorData!U147="No data",1,0)</f>
        <v>0</v>
      </c>
      <c r="V179" s="15">
        <f>IF(P2_IndicatorData!V147="No data",1,0)</f>
        <v>0</v>
      </c>
      <c r="W179" s="15">
        <f>IF(P2_IndicatorData!W147="No data",1,0)</f>
        <v>0</v>
      </c>
      <c r="X179" s="172">
        <f t="shared" si="6"/>
        <v>0</v>
      </c>
      <c r="Y179" s="15">
        <f>IF(P2_IndicatorData!Y147="No data",1,0)</f>
        <v>0</v>
      </c>
      <c r="Z179" s="15">
        <f>IF(P2_IndicatorData!Z147="No data",1,0)</f>
        <v>0</v>
      </c>
      <c r="AA179" s="15">
        <f>IF(P2_IndicatorData!AA147="No data",1,0)</f>
        <v>0</v>
      </c>
      <c r="AB179" s="15">
        <f>IF(P2_IndicatorData!AB147="No data",1,0)</f>
        <v>0</v>
      </c>
      <c r="AC179" s="15">
        <f>IF(P2_IndicatorData!AC147="No data",1,0)</f>
        <v>0</v>
      </c>
      <c r="AD179" s="18">
        <f t="shared" si="7"/>
        <v>4</v>
      </c>
      <c r="AE179" s="173">
        <f t="shared" si="8"/>
        <v>0.17391304347826086</v>
      </c>
    </row>
    <row r="180" spans="1:31">
      <c r="A180" s="5" t="e">
        <f>P2_IndicatorData!#REF!</f>
        <v>#REF!</v>
      </c>
      <c r="B180" s="2" t="s">
        <v>1066</v>
      </c>
      <c r="C180" s="15" t="e">
        <f>IF(P2_IndicatorData!#REF!="No data",1,0)</f>
        <v>#REF!</v>
      </c>
      <c r="D180" s="15" t="e">
        <f>IF(P2_IndicatorData!#REF!="No data",1,0)</f>
        <v>#REF!</v>
      </c>
      <c r="E180" s="15" t="e">
        <f>IF(P2_IndicatorData!#REF!="No data",1,0)</f>
        <v>#REF!</v>
      </c>
      <c r="F180" s="15" t="e">
        <f>IF(P2_IndicatorData!#REF!="No data",1,0)</f>
        <v>#REF!</v>
      </c>
      <c r="G180" s="15" t="e">
        <f>IF(P2_IndicatorData!#REF!="No data",1,0)</f>
        <v>#REF!</v>
      </c>
      <c r="H180" s="15" t="e">
        <f>IF(P2_IndicatorData!#REF!="No data",1,0)</f>
        <v>#REF!</v>
      </c>
      <c r="I180" s="15" t="e">
        <f>IF(P2_IndicatorData!#REF!="No data",1,0)</f>
        <v>#REF!</v>
      </c>
      <c r="J180" s="15" t="e">
        <f>IF(P2_IndicatorData!#REF!="No data",1,0)</f>
        <v>#REF!</v>
      </c>
      <c r="K180" s="15" t="e">
        <f>IF(P2_IndicatorData!#REF!="No data",1,0)</f>
        <v>#REF!</v>
      </c>
      <c r="L180" s="15" t="e">
        <f>IF(P2_IndicatorData!#REF!="No data",1,0)</f>
        <v>#REF!</v>
      </c>
      <c r="M180" s="15" t="e">
        <f>IF(P2_IndicatorData!#REF!="No data",1,0)</f>
        <v>#REF!</v>
      </c>
      <c r="N180" s="15" t="e">
        <f>IF(P2_IndicatorData!#REF!="No data",1,0)</f>
        <v>#REF!</v>
      </c>
      <c r="O180" s="15" t="e">
        <f>IF(P2_IndicatorData!#REF!="No data",1,0)</f>
        <v>#REF!</v>
      </c>
      <c r="P180" s="15" t="e">
        <f>IF(P2_IndicatorData!#REF!="No data",1,0)</f>
        <v>#REF!</v>
      </c>
      <c r="Q180" s="15" t="e">
        <f>IF(P2_IndicatorData!#REF!="No data",1,0)</f>
        <v>#REF!</v>
      </c>
      <c r="R180" s="15" t="e">
        <f>IF(P2_IndicatorData!#REF!="No data",1,0)</f>
        <v>#REF!</v>
      </c>
      <c r="S180" s="15" t="e">
        <f>IF(P2_IndicatorData!#REF!="No data",1,0)</f>
        <v>#REF!</v>
      </c>
      <c r="T180" s="15" t="e">
        <f>IF(P2_IndicatorData!#REF!="No data",1,0)</f>
        <v>#REF!</v>
      </c>
      <c r="U180" s="15" t="e">
        <f>IF(P2_IndicatorData!#REF!="No data",1,0)</f>
        <v>#REF!</v>
      </c>
      <c r="V180" s="15" t="e">
        <f>IF(P2_IndicatorData!#REF!="No data",1,0)</f>
        <v>#REF!</v>
      </c>
      <c r="W180" s="15" t="e">
        <f>IF(P2_IndicatorData!#REF!="No data",1,0)</f>
        <v>#REF!</v>
      </c>
      <c r="X180" s="172">
        <f t="shared" si="6"/>
        <v>0</v>
      </c>
      <c r="Y180" s="15" t="e">
        <f>IF(P2_IndicatorData!#REF!="No data",1,0)</f>
        <v>#REF!</v>
      </c>
      <c r="Z180" s="15" t="e">
        <f>IF(P2_IndicatorData!#REF!="No data",1,0)</f>
        <v>#REF!</v>
      </c>
      <c r="AA180" s="15" t="e">
        <f>IF(P2_IndicatorData!#REF!="No data",1,0)</f>
        <v>#REF!</v>
      </c>
      <c r="AB180" s="15" t="e">
        <f>IF(P2_IndicatorData!#REF!="No data",1,0)</f>
        <v>#REF!</v>
      </c>
      <c r="AC180" s="15" t="e">
        <f>IF(P2_IndicatorData!#REF!="No data",1,0)</f>
        <v>#REF!</v>
      </c>
      <c r="AD180" s="18" t="e">
        <f t="shared" si="7"/>
        <v>#REF!</v>
      </c>
      <c r="AE180" s="173" t="e">
        <f t="shared" si="8"/>
        <v>#REF!</v>
      </c>
    </row>
    <row r="181" spans="1:31">
      <c r="A181" s="5" t="str">
        <f>P2_IndicatorData!A148</f>
        <v>Togo</v>
      </c>
      <c r="B181" s="2" t="s">
        <v>379</v>
      </c>
      <c r="C181" s="15">
        <f>IF(P2_IndicatorData!C148="No data",1,0)</f>
        <v>0</v>
      </c>
      <c r="D181" s="15">
        <f>IF(P2_IndicatorData!D148="No data",1,0)</f>
        <v>0</v>
      </c>
      <c r="E181" s="15">
        <f>IF(P2_IndicatorData!E148="No data",1,0)</f>
        <v>0</v>
      </c>
      <c r="F181" s="15">
        <f>IF(P2_IndicatorData!F148="No data",1,0)</f>
        <v>1</v>
      </c>
      <c r="G181" s="15">
        <f>IF(P2_IndicatorData!G148="No data",1,0)</f>
        <v>0</v>
      </c>
      <c r="H181" s="15">
        <f>IF(P2_IndicatorData!H148="No data",1,0)</f>
        <v>0</v>
      </c>
      <c r="I181" s="15">
        <f>IF(P2_IndicatorData!I148="No data",1,0)</f>
        <v>0</v>
      </c>
      <c r="J181" s="15">
        <f>IF(P2_IndicatorData!J148="No data",1,0)</f>
        <v>0</v>
      </c>
      <c r="K181" s="15">
        <f>IF(P2_IndicatorData!K148="No data",1,0)</f>
        <v>0</v>
      </c>
      <c r="L181" s="15">
        <f>IF(P2_IndicatorData!L148="No data",1,0)</f>
        <v>0</v>
      </c>
      <c r="M181" s="15">
        <f>IF(P2_IndicatorData!M148="No data",1,0)</f>
        <v>0</v>
      </c>
      <c r="N181" s="15">
        <f>IF(P2_IndicatorData!N148="No data",1,0)</f>
        <v>0</v>
      </c>
      <c r="O181" s="15">
        <f>IF(P2_IndicatorData!O148="No data",1,0)</f>
        <v>0</v>
      </c>
      <c r="P181" s="15">
        <f>IF(P2_IndicatorData!P148="No data",1,0)</f>
        <v>0</v>
      </c>
      <c r="Q181" s="15">
        <f>IF(P2_IndicatorData!Q148="No data",1,0)</f>
        <v>0</v>
      </c>
      <c r="R181" s="15">
        <f>IF(P2_IndicatorData!R148="No data",1,0)</f>
        <v>0</v>
      </c>
      <c r="S181" s="15">
        <f>IF(P2_IndicatorData!S148="No data",1,0)</f>
        <v>0</v>
      </c>
      <c r="T181" s="15">
        <f>IF(P2_IndicatorData!T148="No data",1,0)</f>
        <v>0</v>
      </c>
      <c r="U181" s="15">
        <f>IF(P2_IndicatorData!U148="No data",1,0)</f>
        <v>0</v>
      </c>
      <c r="V181" s="15">
        <f>IF(P2_IndicatorData!V148="No data",1,0)</f>
        <v>0</v>
      </c>
      <c r="W181" s="15">
        <f>IF(P2_IndicatorData!W148="No data",1,0)</f>
        <v>0</v>
      </c>
      <c r="X181" s="172">
        <f t="shared" si="6"/>
        <v>0</v>
      </c>
      <c r="Y181" s="15">
        <f>IF(P2_IndicatorData!Y148="No data",1,0)</f>
        <v>0</v>
      </c>
      <c r="Z181" s="15">
        <f>IF(P2_IndicatorData!Z148="No data",1,0)</f>
        <v>0</v>
      </c>
      <c r="AA181" s="15">
        <f>IF(P2_IndicatorData!AA148="No data",1,0)</f>
        <v>0</v>
      </c>
      <c r="AB181" s="15">
        <f>IF(P2_IndicatorData!AB148="No data",1,0)</f>
        <v>0</v>
      </c>
      <c r="AC181" s="15">
        <f>IF(P2_IndicatorData!AC148="No data",1,0)</f>
        <v>0</v>
      </c>
      <c r="AD181" s="18">
        <f t="shared" si="7"/>
        <v>1</v>
      </c>
      <c r="AE181" s="173">
        <f t="shared" si="8"/>
        <v>4.3478260869565216E-2</v>
      </c>
    </row>
    <row r="182" spans="1:31">
      <c r="A182" s="5" t="e">
        <f>P2_IndicatorData!#REF!</f>
        <v>#REF!</v>
      </c>
      <c r="B182" s="2" t="s">
        <v>1067</v>
      </c>
      <c r="C182" s="15" t="e">
        <f>IF(P2_IndicatorData!#REF!="No data",1,0)</f>
        <v>#REF!</v>
      </c>
      <c r="D182" s="15" t="e">
        <f>IF(P2_IndicatorData!#REF!="No data",1,0)</f>
        <v>#REF!</v>
      </c>
      <c r="E182" s="15" t="e">
        <f>IF(P2_IndicatorData!#REF!="No data",1,0)</f>
        <v>#REF!</v>
      </c>
      <c r="F182" s="15" t="e">
        <f>IF(P2_IndicatorData!#REF!="No data",1,0)</f>
        <v>#REF!</v>
      </c>
      <c r="G182" s="15" t="e">
        <f>IF(P2_IndicatorData!#REF!="No data",1,0)</f>
        <v>#REF!</v>
      </c>
      <c r="H182" s="15" t="e">
        <f>IF(P2_IndicatorData!#REF!="No data",1,0)</f>
        <v>#REF!</v>
      </c>
      <c r="I182" s="15" t="e">
        <f>IF(P2_IndicatorData!#REF!="No data",1,0)</f>
        <v>#REF!</v>
      </c>
      <c r="J182" s="15" t="e">
        <f>IF(P2_IndicatorData!#REF!="No data",1,0)</f>
        <v>#REF!</v>
      </c>
      <c r="K182" s="15" t="e">
        <f>IF(P2_IndicatorData!#REF!="No data",1,0)</f>
        <v>#REF!</v>
      </c>
      <c r="L182" s="15" t="e">
        <f>IF(P2_IndicatorData!#REF!="No data",1,0)</f>
        <v>#REF!</v>
      </c>
      <c r="M182" s="15" t="e">
        <f>IF(P2_IndicatorData!#REF!="No data",1,0)</f>
        <v>#REF!</v>
      </c>
      <c r="N182" s="15" t="e">
        <f>IF(P2_IndicatorData!#REF!="No data",1,0)</f>
        <v>#REF!</v>
      </c>
      <c r="O182" s="15" t="e">
        <f>IF(P2_IndicatorData!#REF!="No data",1,0)</f>
        <v>#REF!</v>
      </c>
      <c r="P182" s="15" t="e">
        <f>IF(P2_IndicatorData!#REF!="No data",1,0)</f>
        <v>#REF!</v>
      </c>
      <c r="Q182" s="15" t="e">
        <f>IF(P2_IndicatorData!#REF!="No data",1,0)</f>
        <v>#REF!</v>
      </c>
      <c r="R182" s="15" t="e">
        <f>IF(P2_IndicatorData!#REF!="No data",1,0)</f>
        <v>#REF!</v>
      </c>
      <c r="S182" s="15" t="e">
        <f>IF(P2_IndicatorData!#REF!="No data",1,0)</f>
        <v>#REF!</v>
      </c>
      <c r="T182" s="15" t="e">
        <f>IF(P2_IndicatorData!#REF!="No data",1,0)</f>
        <v>#REF!</v>
      </c>
      <c r="U182" s="15" t="e">
        <f>IF(P2_IndicatorData!#REF!="No data",1,0)</f>
        <v>#REF!</v>
      </c>
      <c r="V182" s="15" t="e">
        <f>IF(P2_IndicatorData!#REF!="No data",1,0)</f>
        <v>#REF!</v>
      </c>
      <c r="W182" s="15" t="e">
        <f>IF(P2_IndicatorData!#REF!="No data",1,0)</f>
        <v>#REF!</v>
      </c>
      <c r="X182" s="172">
        <f t="shared" si="6"/>
        <v>0</v>
      </c>
      <c r="Y182" s="15" t="e">
        <f>IF(P2_IndicatorData!#REF!="No data",1,0)</f>
        <v>#REF!</v>
      </c>
      <c r="Z182" s="15" t="e">
        <f>IF(P2_IndicatorData!#REF!="No data",1,0)</f>
        <v>#REF!</v>
      </c>
      <c r="AA182" s="15" t="e">
        <f>IF(P2_IndicatorData!#REF!="No data",1,0)</f>
        <v>#REF!</v>
      </c>
      <c r="AB182" s="15" t="e">
        <f>IF(P2_IndicatorData!#REF!="No data",1,0)</f>
        <v>#REF!</v>
      </c>
      <c r="AC182" s="15" t="e">
        <f>IF(P2_IndicatorData!#REF!="No data",1,0)</f>
        <v>#REF!</v>
      </c>
      <c r="AD182" s="18" t="e">
        <f t="shared" si="7"/>
        <v>#REF!</v>
      </c>
      <c r="AE182" s="173" t="e">
        <f t="shared" si="8"/>
        <v>#REF!</v>
      </c>
    </row>
    <row r="183" spans="1:31">
      <c r="A183" s="5" t="e">
        <f>P2_IndicatorData!#REF!</f>
        <v>#REF!</v>
      </c>
      <c r="B183" s="2" t="s">
        <v>1068</v>
      </c>
      <c r="C183" s="15" t="e">
        <f>IF(P2_IndicatorData!#REF!="No data",1,0)</f>
        <v>#REF!</v>
      </c>
      <c r="D183" s="15" t="e">
        <f>IF(P2_IndicatorData!#REF!="No data",1,0)</f>
        <v>#REF!</v>
      </c>
      <c r="E183" s="15" t="e">
        <f>IF(P2_IndicatorData!#REF!="No data",1,0)</f>
        <v>#REF!</v>
      </c>
      <c r="F183" s="15" t="e">
        <f>IF(P2_IndicatorData!#REF!="No data",1,0)</f>
        <v>#REF!</v>
      </c>
      <c r="G183" s="15" t="e">
        <f>IF(P2_IndicatorData!#REF!="No data",1,0)</f>
        <v>#REF!</v>
      </c>
      <c r="H183" s="15" t="e">
        <f>IF(P2_IndicatorData!#REF!="No data",1,0)</f>
        <v>#REF!</v>
      </c>
      <c r="I183" s="15" t="e">
        <f>IF(P2_IndicatorData!#REF!="No data",1,0)</f>
        <v>#REF!</v>
      </c>
      <c r="J183" s="15" t="e">
        <f>IF(P2_IndicatorData!#REF!="No data",1,0)</f>
        <v>#REF!</v>
      </c>
      <c r="K183" s="15" t="e">
        <f>IF(P2_IndicatorData!#REF!="No data",1,0)</f>
        <v>#REF!</v>
      </c>
      <c r="L183" s="15" t="e">
        <f>IF(P2_IndicatorData!#REF!="No data",1,0)</f>
        <v>#REF!</v>
      </c>
      <c r="M183" s="15" t="e">
        <f>IF(P2_IndicatorData!#REF!="No data",1,0)</f>
        <v>#REF!</v>
      </c>
      <c r="N183" s="15" t="e">
        <f>IF(P2_IndicatorData!#REF!="No data",1,0)</f>
        <v>#REF!</v>
      </c>
      <c r="O183" s="15" t="e">
        <f>IF(P2_IndicatorData!#REF!="No data",1,0)</f>
        <v>#REF!</v>
      </c>
      <c r="P183" s="15" t="e">
        <f>IF(P2_IndicatorData!#REF!="No data",1,0)</f>
        <v>#REF!</v>
      </c>
      <c r="Q183" s="15" t="e">
        <f>IF(P2_IndicatorData!#REF!="No data",1,0)</f>
        <v>#REF!</v>
      </c>
      <c r="R183" s="15" t="e">
        <f>IF(P2_IndicatorData!#REF!="No data",1,0)</f>
        <v>#REF!</v>
      </c>
      <c r="S183" s="15" t="e">
        <f>IF(P2_IndicatorData!#REF!="No data",1,0)</f>
        <v>#REF!</v>
      </c>
      <c r="T183" s="15" t="e">
        <f>IF(P2_IndicatorData!#REF!="No data",1,0)</f>
        <v>#REF!</v>
      </c>
      <c r="U183" s="15" t="e">
        <f>IF(P2_IndicatorData!#REF!="No data",1,0)</f>
        <v>#REF!</v>
      </c>
      <c r="V183" s="15" t="e">
        <f>IF(P2_IndicatorData!#REF!="No data",1,0)</f>
        <v>#REF!</v>
      </c>
      <c r="W183" s="15" t="e">
        <f>IF(P2_IndicatorData!#REF!="No data",1,0)</f>
        <v>#REF!</v>
      </c>
      <c r="X183" s="172">
        <f t="shared" si="6"/>
        <v>0</v>
      </c>
      <c r="Y183" s="15" t="e">
        <f>IF(P2_IndicatorData!#REF!="No data",1,0)</f>
        <v>#REF!</v>
      </c>
      <c r="Z183" s="15" t="e">
        <f>IF(P2_IndicatorData!#REF!="No data",1,0)</f>
        <v>#REF!</v>
      </c>
      <c r="AA183" s="15" t="e">
        <f>IF(P2_IndicatorData!#REF!="No data",1,0)</f>
        <v>#REF!</v>
      </c>
      <c r="AB183" s="15" t="e">
        <f>IF(P2_IndicatorData!#REF!="No data",1,0)</f>
        <v>#REF!</v>
      </c>
      <c r="AC183" s="15" t="e">
        <f>IF(P2_IndicatorData!#REF!="No data",1,0)</f>
        <v>#REF!</v>
      </c>
      <c r="AD183" s="18" t="e">
        <f t="shared" si="7"/>
        <v>#REF!</v>
      </c>
      <c r="AE183" s="173" t="e">
        <f t="shared" si="8"/>
        <v>#REF!</v>
      </c>
    </row>
    <row r="184" spans="1:31">
      <c r="A184" s="5" t="e">
        <f>P2_IndicatorData!#REF!</f>
        <v>#REF!</v>
      </c>
      <c r="B184" s="2" t="s">
        <v>1069</v>
      </c>
      <c r="C184" s="15" t="e">
        <f>IF(P2_IndicatorData!#REF!="No data",1,0)</f>
        <v>#REF!</v>
      </c>
      <c r="D184" s="15" t="e">
        <f>IF(P2_IndicatorData!#REF!="No data",1,0)</f>
        <v>#REF!</v>
      </c>
      <c r="E184" s="15" t="e">
        <f>IF(P2_IndicatorData!#REF!="No data",1,0)</f>
        <v>#REF!</v>
      </c>
      <c r="F184" s="15" t="e">
        <f>IF(P2_IndicatorData!#REF!="No data",1,0)</f>
        <v>#REF!</v>
      </c>
      <c r="G184" s="15" t="e">
        <f>IF(P2_IndicatorData!#REF!="No data",1,0)</f>
        <v>#REF!</v>
      </c>
      <c r="H184" s="15" t="e">
        <f>IF(P2_IndicatorData!#REF!="No data",1,0)</f>
        <v>#REF!</v>
      </c>
      <c r="I184" s="15" t="e">
        <f>IF(P2_IndicatorData!#REF!="No data",1,0)</f>
        <v>#REF!</v>
      </c>
      <c r="J184" s="15" t="e">
        <f>IF(P2_IndicatorData!#REF!="No data",1,0)</f>
        <v>#REF!</v>
      </c>
      <c r="K184" s="15" t="e">
        <f>IF(P2_IndicatorData!#REF!="No data",1,0)</f>
        <v>#REF!</v>
      </c>
      <c r="L184" s="15" t="e">
        <f>IF(P2_IndicatorData!#REF!="No data",1,0)</f>
        <v>#REF!</v>
      </c>
      <c r="M184" s="15" t="e">
        <f>IF(P2_IndicatorData!#REF!="No data",1,0)</f>
        <v>#REF!</v>
      </c>
      <c r="N184" s="15" t="e">
        <f>IF(P2_IndicatorData!#REF!="No data",1,0)</f>
        <v>#REF!</v>
      </c>
      <c r="O184" s="15" t="e">
        <f>IF(P2_IndicatorData!#REF!="No data",1,0)</f>
        <v>#REF!</v>
      </c>
      <c r="P184" s="15" t="e">
        <f>IF(P2_IndicatorData!#REF!="No data",1,0)</f>
        <v>#REF!</v>
      </c>
      <c r="Q184" s="15" t="e">
        <f>IF(P2_IndicatorData!#REF!="No data",1,0)</f>
        <v>#REF!</v>
      </c>
      <c r="R184" s="15" t="e">
        <f>IF(P2_IndicatorData!#REF!="No data",1,0)</f>
        <v>#REF!</v>
      </c>
      <c r="S184" s="15" t="e">
        <f>IF(P2_IndicatorData!#REF!="No data",1,0)</f>
        <v>#REF!</v>
      </c>
      <c r="T184" s="15" t="e">
        <f>IF(P2_IndicatorData!#REF!="No data",1,0)</f>
        <v>#REF!</v>
      </c>
      <c r="U184" s="15" t="e">
        <f>IF(P2_IndicatorData!#REF!="No data",1,0)</f>
        <v>#REF!</v>
      </c>
      <c r="V184" s="15" t="e">
        <f>IF(P2_IndicatorData!#REF!="No data",1,0)</f>
        <v>#REF!</v>
      </c>
      <c r="W184" s="15" t="e">
        <f>IF(P2_IndicatorData!#REF!="No data",1,0)</f>
        <v>#REF!</v>
      </c>
      <c r="X184" s="172">
        <f t="shared" si="6"/>
        <v>0</v>
      </c>
      <c r="Y184" s="15" t="e">
        <f>IF(P2_IndicatorData!#REF!="No data",1,0)</f>
        <v>#REF!</v>
      </c>
      <c r="Z184" s="15" t="e">
        <f>IF(P2_IndicatorData!#REF!="No data",1,0)</f>
        <v>#REF!</v>
      </c>
      <c r="AA184" s="15" t="e">
        <f>IF(P2_IndicatorData!#REF!="No data",1,0)</f>
        <v>#REF!</v>
      </c>
      <c r="AB184" s="15" t="e">
        <f>IF(P2_IndicatorData!#REF!="No data",1,0)</f>
        <v>#REF!</v>
      </c>
      <c r="AC184" s="15" t="e">
        <f>IF(P2_IndicatorData!#REF!="No data",1,0)</f>
        <v>#REF!</v>
      </c>
      <c r="AD184" s="18" t="e">
        <f t="shared" si="7"/>
        <v>#REF!</v>
      </c>
      <c r="AE184" s="173" t="e">
        <f t="shared" si="8"/>
        <v>#REF!</v>
      </c>
    </row>
    <row r="185" spans="1:31">
      <c r="A185" s="5" t="str">
        <f>P2_IndicatorData!A149</f>
        <v>Tunisia</v>
      </c>
      <c r="B185" s="2" t="s">
        <v>381</v>
      </c>
      <c r="C185" s="15">
        <f>IF(P2_IndicatorData!C149="No data",1,0)</f>
        <v>0</v>
      </c>
      <c r="D185" s="15">
        <f>IF(P2_IndicatorData!D149="No data",1,0)</f>
        <v>0</v>
      </c>
      <c r="E185" s="15">
        <f>IF(P2_IndicatorData!E149="No data",1,0)</f>
        <v>0</v>
      </c>
      <c r="F185" s="15">
        <f>IF(P2_IndicatorData!F149="No data",1,0)</f>
        <v>0</v>
      </c>
      <c r="G185" s="15">
        <f>IF(P2_IndicatorData!G149="No data",1,0)</f>
        <v>1</v>
      </c>
      <c r="H185" s="15">
        <f>IF(P2_IndicatorData!H149="No data",1,0)</f>
        <v>0</v>
      </c>
      <c r="I185" s="15">
        <f>IF(P2_IndicatorData!I149="No data",1,0)</f>
        <v>0</v>
      </c>
      <c r="J185" s="15">
        <f>IF(P2_IndicatorData!J149="No data",1,0)</f>
        <v>0</v>
      </c>
      <c r="K185" s="15">
        <f>IF(P2_IndicatorData!K149="No data",1,0)</f>
        <v>0</v>
      </c>
      <c r="L185" s="15">
        <f>IF(P2_IndicatorData!L149="No data",1,0)</f>
        <v>1</v>
      </c>
      <c r="M185" s="15">
        <f>IF(P2_IndicatorData!M149="No data",1,0)</f>
        <v>1</v>
      </c>
      <c r="N185" s="15">
        <f>IF(P2_IndicatorData!N149="No data",1,0)</f>
        <v>0</v>
      </c>
      <c r="O185" s="15">
        <f>IF(P2_IndicatorData!O149="No data",1,0)</f>
        <v>0</v>
      </c>
      <c r="P185" s="15">
        <f>IF(P2_IndicatorData!P149="No data",1,0)</f>
        <v>0</v>
      </c>
      <c r="Q185" s="15">
        <f>IF(P2_IndicatorData!Q149="No data",1,0)</f>
        <v>0</v>
      </c>
      <c r="R185" s="15">
        <f>IF(P2_IndicatorData!R149="No data",1,0)</f>
        <v>0</v>
      </c>
      <c r="S185" s="15">
        <f>IF(P2_IndicatorData!S149="No data",1,0)</f>
        <v>0</v>
      </c>
      <c r="T185" s="15">
        <f>IF(P2_IndicatorData!T149="No data",1,0)</f>
        <v>0</v>
      </c>
      <c r="U185" s="15">
        <f>IF(P2_IndicatorData!U149="No data",1,0)</f>
        <v>0</v>
      </c>
      <c r="V185" s="15">
        <f>IF(P2_IndicatorData!V149="No data",1,0)</f>
        <v>0</v>
      </c>
      <c r="W185" s="15">
        <f>IF(P2_IndicatorData!W149="No data",1,0)</f>
        <v>0</v>
      </c>
      <c r="X185" s="172">
        <f t="shared" si="6"/>
        <v>0</v>
      </c>
      <c r="Y185" s="15">
        <f>IF(P2_IndicatorData!Y149="No data",1,0)</f>
        <v>0</v>
      </c>
      <c r="Z185" s="15">
        <f>IF(P2_IndicatorData!Z149="No data",1,0)</f>
        <v>0</v>
      </c>
      <c r="AA185" s="15">
        <f>IF(P2_IndicatorData!AA149="No data",1,0)</f>
        <v>0</v>
      </c>
      <c r="AB185" s="15">
        <f>IF(P2_IndicatorData!AB149="No data",1,0)</f>
        <v>0</v>
      </c>
      <c r="AC185" s="15">
        <f>IF(P2_IndicatorData!AC149="No data",1,0)</f>
        <v>0</v>
      </c>
      <c r="AD185" s="18">
        <f t="shared" si="7"/>
        <v>3</v>
      </c>
      <c r="AE185" s="173">
        <f t="shared" si="8"/>
        <v>0.13043478260869565</v>
      </c>
    </row>
    <row r="186" spans="1:31">
      <c r="A186" s="5" t="str">
        <f>P2_IndicatorData!A150</f>
        <v>Turkey</v>
      </c>
      <c r="B186" s="2" t="s">
        <v>383</v>
      </c>
      <c r="C186" s="15">
        <f>IF(P2_IndicatorData!C150="No data",1,0)</f>
        <v>0</v>
      </c>
      <c r="D186" s="15">
        <f>IF(P2_IndicatorData!D150="No data",1,0)</f>
        <v>0</v>
      </c>
      <c r="E186" s="15">
        <f>IF(P2_IndicatorData!E150="No data",1,0)</f>
        <v>0</v>
      </c>
      <c r="F186" s="15">
        <f>IF(P2_IndicatorData!F150="No data",1,0)</f>
        <v>0</v>
      </c>
      <c r="G186" s="15">
        <f>IF(P2_IndicatorData!G150="No data",1,0)</f>
        <v>0</v>
      </c>
      <c r="H186" s="15">
        <f>IF(P2_IndicatorData!H150="No data",1,0)</f>
        <v>0</v>
      </c>
      <c r="I186" s="15">
        <f>IF(P2_IndicatorData!I150="No data",1,0)</f>
        <v>1</v>
      </c>
      <c r="J186" s="15">
        <f>IF(P2_IndicatorData!J150="No data",1,0)</f>
        <v>0</v>
      </c>
      <c r="K186" s="15">
        <f>IF(P2_IndicatorData!K150="No data",1,0)</f>
        <v>0</v>
      </c>
      <c r="L186" s="15">
        <f>IF(P2_IndicatorData!L150="No data",1,0)</f>
        <v>0</v>
      </c>
      <c r="M186" s="15">
        <f>IF(P2_IndicatorData!M150="No data",1,0)</f>
        <v>0</v>
      </c>
      <c r="N186" s="15">
        <f>IF(P2_IndicatorData!N150="No data",1,0)</f>
        <v>0</v>
      </c>
      <c r="O186" s="15">
        <f>IF(P2_IndicatorData!O150="No data",1,0)</f>
        <v>1</v>
      </c>
      <c r="P186" s="15">
        <f>IF(P2_IndicatorData!P150="No data",1,0)</f>
        <v>1</v>
      </c>
      <c r="Q186" s="15">
        <f>IF(P2_IndicatorData!Q150="No data",1,0)</f>
        <v>0</v>
      </c>
      <c r="R186" s="15">
        <f>IF(P2_IndicatorData!R150="No data",1,0)</f>
        <v>0</v>
      </c>
      <c r="S186" s="15">
        <f>IF(P2_IndicatorData!S150="No data",1,0)</f>
        <v>0</v>
      </c>
      <c r="T186" s="15">
        <f>IF(P2_IndicatorData!T150="No data",1,0)</f>
        <v>0</v>
      </c>
      <c r="U186" s="15">
        <f>IF(P2_IndicatorData!U150="No data",1,0)</f>
        <v>0</v>
      </c>
      <c r="V186" s="15">
        <f>IF(P2_IndicatorData!V150="No data",1,0)</f>
        <v>0</v>
      </c>
      <c r="W186" s="15">
        <f>IF(P2_IndicatorData!W150="No data",1,0)</f>
        <v>0</v>
      </c>
      <c r="X186" s="172">
        <f t="shared" si="6"/>
        <v>0</v>
      </c>
      <c r="Y186" s="15">
        <f>IF(P2_IndicatorData!Y150="No data",1,0)</f>
        <v>1</v>
      </c>
      <c r="Z186" s="15">
        <f>IF(P2_IndicatorData!Z150="No data",1,0)</f>
        <v>0</v>
      </c>
      <c r="AA186" s="15">
        <f>IF(P2_IndicatorData!AA150="No data",1,0)</f>
        <v>0</v>
      </c>
      <c r="AB186" s="15">
        <f>IF(P2_IndicatorData!AB150="No data",1,0)</f>
        <v>0</v>
      </c>
      <c r="AC186" s="15">
        <f>IF(P2_IndicatorData!AC150="No data",1,0)</f>
        <v>0</v>
      </c>
      <c r="AD186" s="18">
        <f t="shared" si="7"/>
        <v>4</v>
      </c>
      <c r="AE186" s="173">
        <f t="shared" si="8"/>
        <v>0.17391304347826086</v>
      </c>
    </row>
    <row r="187" spans="1:31">
      <c r="A187" s="5" t="str">
        <f>P2_IndicatorData!A151</f>
        <v>Turkmenistan</v>
      </c>
      <c r="B187" s="2" t="s">
        <v>385</v>
      </c>
      <c r="C187" s="15">
        <f>IF(P2_IndicatorData!C151="No data",1,0)</f>
        <v>0</v>
      </c>
      <c r="D187" s="15">
        <f>IF(P2_IndicatorData!D151="No data",1,0)</f>
        <v>0</v>
      </c>
      <c r="E187" s="15">
        <f>IF(P2_IndicatorData!E151="No data",1,0)</f>
        <v>0</v>
      </c>
      <c r="F187" s="15">
        <f>IF(P2_IndicatorData!F151="No data",1,0)</f>
        <v>0</v>
      </c>
      <c r="G187" s="15">
        <f>IF(P2_IndicatorData!G151="No data",1,0)</f>
        <v>1</v>
      </c>
      <c r="H187" s="15">
        <f>IF(P2_IndicatorData!H151="No data",1,0)</f>
        <v>0</v>
      </c>
      <c r="I187" s="15">
        <f>IF(P2_IndicatorData!I151="No data",1,0)</f>
        <v>0</v>
      </c>
      <c r="J187" s="15">
        <f>IF(P2_IndicatorData!J151="No data",1,0)</f>
        <v>0</v>
      </c>
      <c r="K187" s="15">
        <f>IF(P2_IndicatorData!K151="No data",1,0)</f>
        <v>0</v>
      </c>
      <c r="L187" s="15">
        <f>IF(P2_IndicatorData!L151="No data",1,0)</f>
        <v>1</v>
      </c>
      <c r="M187" s="15">
        <f>IF(P2_IndicatorData!M151="No data",1,0)</f>
        <v>0</v>
      </c>
      <c r="N187" s="15">
        <f>IF(P2_IndicatorData!N151="No data",1,0)</f>
        <v>0</v>
      </c>
      <c r="O187" s="15">
        <f>IF(P2_IndicatorData!O151="No data",1,0)</f>
        <v>1</v>
      </c>
      <c r="P187" s="15">
        <f>IF(P2_IndicatorData!P151="No data",1,0)</f>
        <v>1</v>
      </c>
      <c r="Q187" s="15">
        <f>IF(P2_IndicatorData!Q151="No data",1,0)</f>
        <v>1</v>
      </c>
      <c r="R187" s="15">
        <f>IF(P2_IndicatorData!R151="No data",1,0)</f>
        <v>0</v>
      </c>
      <c r="S187" s="15">
        <f>IF(P2_IndicatorData!S151="No data",1,0)</f>
        <v>0</v>
      </c>
      <c r="T187" s="15">
        <f>IF(P2_IndicatorData!T151="No data",1,0)</f>
        <v>0</v>
      </c>
      <c r="U187" s="15">
        <f>IF(P2_IndicatorData!U151="No data",1,0)</f>
        <v>0</v>
      </c>
      <c r="V187" s="15">
        <f>IF(P2_IndicatorData!V151="No data",1,0)</f>
        <v>0</v>
      </c>
      <c r="W187" s="15">
        <f>IF(P2_IndicatorData!W151="No data",1,0)</f>
        <v>0</v>
      </c>
      <c r="X187" s="172">
        <f t="shared" si="6"/>
        <v>0</v>
      </c>
      <c r="Y187" s="15">
        <f>IF(P2_IndicatorData!Y151="No data",1,0)</f>
        <v>0</v>
      </c>
      <c r="Z187" s="15">
        <f>IF(P2_IndicatorData!Z151="No data",1,0)</f>
        <v>1</v>
      </c>
      <c r="AA187" s="15">
        <f>IF(P2_IndicatorData!AA151="No data",1,0)</f>
        <v>1</v>
      </c>
      <c r="AB187" s="15">
        <f>IF(P2_IndicatorData!AB151="No data",1,0)</f>
        <v>0</v>
      </c>
      <c r="AC187" s="15">
        <f>IF(P2_IndicatorData!AC151="No data",1,0)</f>
        <v>0</v>
      </c>
      <c r="AD187" s="18">
        <f t="shared" si="7"/>
        <v>7</v>
      </c>
      <c r="AE187" s="173">
        <f t="shared" si="8"/>
        <v>0.30434782608695654</v>
      </c>
    </row>
    <row r="188" spans="1:31">
      <c r="A188" s="5" t="e">
        <f>P2_IndicatorData!#REF!</f>
        <v>#REF!</v>
      </c>
      <c r="B188" s="2" t="s">
        <v>1070</v>
      </c>
      <c r="C188" s="15" t="e">
        <f>IF(P2_IndicatorData!#REF!="No data",1,0)</f>
        <v>#REF!</v>
      </c>
      <c r="D188" s="15" t="e">
        <f>IF(P2_IndicatorData!#REF!="No data",1,0)</f>
        <v>#REF!</v>
      </c>
      <c r="E188" s="15" t="e">
        <f>IF(P2_IndicatorData!#REF!="No data",1,0)</f>
        <v>#REF!</v>
      </c>
      <c r="F188" s="15" t="e">
        <f>IF(P2_IndicatorData!#REF!="No data",1,0)</f>
        <v>#REF!</v>
      </c>
      <c r="G188" s="15" t="e">
        <f>IF(P2_IndicatorData!#REF!="No data",1,0)</f>
        <v>#REF!</v>
      </c>
      <c r="H188" s="15" t="e">
        <f>IF(P2_IndicatorData!#REF!="No data",1,0)</f>
        <v>#REF!</v>
      </c>
      <c r="I188" s="15" t="e">
        <f>IF(P2_IndicatorData!#REF!="No data",1,0)</f>
        <v>#REF!</v>
      </c>
      <c r="J188" s="15" t="e">
        <f>IF(P2_IndicatorData!#REF!="No data",1,0)</f>
        <v>#REF!</v>
      </c>
      <c r="K188" s="15" t="e">
        <f>IF(P2_IndicatorData!#REF!="No data",1,0)</f>
        <v>#REF!</v>
      </c>
      <c r="L188" s="15" t="e">
        <f>IF(P2_IndicatorData!#REF!="No data",1,0)</f>
        <v>#REF!</v>
      </c>
      <c r="M188" s="15" t="e">
        <f>IF(P2_IndicatorData!#REF!="No data",1,0)</f>
        <v>#REF!</v>
      </c>
      <c r="N188" s="15" t="e">
        <f>IF(P2_IndicatorData!#REF!="No data",1,0)</f>
        <v>#REF!</v>
      </c>
      <c r="O188" s="15" t="e">
        <f>IF(P2_IndicatorData!#REF!="No data",1,0)</f>
        <v>#REF!</v>
      </c>
      <c r="P188" s="15" t="e">
        <f>IF(P2_IndicatorData!#REF!="No data",1,0)</f>
        <v>#REF!</v>
      </c>
      <c r="Q188" s="15" t="e">
        <f>IF(P2_IndicatorData!#REF!="No data",1,0)</f>
        <v>#REF!</v>
      </c>
      <c r="R188" s="15" t="e">
        <f>IF(P2_IndicatorData!#REF!="No data",1,0)</f>
        <v>#REF!</v>
      </c>
      <c r="S188" s="15" t="e">
        <f>IF(P2_IndicatorData!#REF!="No data",1,0)</f>
        <v>#REF!</v>
      </c>
      <c r="T188" s="15" t="e">
        <f>IF(P2_IndicatorData!#REF!="No data",1,0)</f>
        <v>#REF!</v>
      </c>
      <c r="U188" s="15" t="e">
        <f>IF(P2_IndicatorData!#REF!="No data",1,0)</f>
        <v>#REF!</v>
      </c>
      <c r="V188" s="15" t="e">
        <f>IF(P2_IndicatorData!#REF!="No data",1,0)</f>
        <v>#REF!</v>
      </c>
      <c r="W188" s="15" t="e">
        <f>IF(P2_IndicatorData!#REF!="No data",1,0)</f>
        <v>#REF!</v>
      </c>
      <c r="X188" s="172">
        <f t="shared" si="6"/>
        <v>0</v>
      </c>
      <c r="Y188" s="15" t="e">
        <f>IF(P2_IndicatorData!#REF!="No data",1,0)</f>
        <v>#REF!</v>
      </c>
      <c r="Z188" s="15" t="e">
        <f>IF(P2_IndicatorData!#REF!="No data",1,0)</f>
        <v>#REF!</v>
      </c>
      <c r="AA188" s="15" t="e">
        <f>IF(P2_IndicatorData!#REF!="No data",1,0)</f>
        <v>#REF!</v>
      </c>
      <c r="AB188" s="15" t="e">
        <f>IF(P2_IndicatorData!#REF!="No data",1,0)</f>
        <v>#REF!</v>
      </c>
      <c r="AC188" s="15" t="e">
        <f>IF(P2_IndicatorData!#REF!="No data",1,0)</f>
        <v>#REF!</v>
      </c>
      <c r="AD188" s="18" t="e">
        <f t="shared" si="7"/>
        <v>#REF!</v>
      </c>
      <c r="AE188" s="173" t="e">
        <f t="shared" si="8"/>
        <v>#REF!</v>
      </c>
    </row>
    <row r="189" spans="1:31">
      <c r="A189" s="5" t="e">
        <f>P2_IndicatorData!#REF!</f>
        <v>#REF!</v>
      </c>
      <c r="B189" s="2" t="s">
        <v>1071</v>
      </c>
      <c r="C189" s="15" t="e">
        <f>IF(P2_IndicatorData!#REF!="No data",1,0)</f>
        <v>#REF!</v>
      </c>
      <c r="D189" s="15" t="e">
        <f>IF(P2_IndicatorData!#REF!="No data",1,0)</f>
        <v>#REF!</v>
      </c>
      <c r="E189" s="15" t="e">
        <f>IF(P2_IndicatorData!#REF!="No data",1,0)</f>
        <v>#REF!</v>
      </c>
      <c r="F189" s="15" t="e">
        <f>IF(P2_IndicatorData!#REF!="No data",1,0)</f>
        <v>#REF!</v>
      </c>
      <c r="G189" s="15" t="e">
        <f>IF(P2_IndicatorData!#REF!="No data",1,0)</f>
        <v>#REF!</v>
      </c>
      <c r="H189" s="15" t="e">
        <f>IF(P2_IndicatorData!#REF!="No data",1,0)</f>
        <v>#REF!</v>
      </c>
      <c r="I189" s="15" t="e">
        <f>IF(P2_IndicatorData!#REF!="No data",1,0)</f>
        <v>#REF!</v>
      </c>
      <c r="J189" s="15" t="e">
        <f>IF(P2_IndicatorData!#REF!="No data",1,0)</f>
        <v>#REF!</v>
      </c>
      <c r="K189" s="15" t="e">
        <f>IF(P2_IndicatorData!#REF!="No data",1,0)</f>
        <v>#REF!</v>
      </c>
      <c r="L189" s="15" t="e">
        <f>IF(P2_IndicatorData!#REF!="No data",1,0)</f>
        <v>#REF!</v>
      </c>
      <c r="M189" s="15" t="e">
        <f>IF(P2_IndicatorData!#REF!="No data",1,0)</f>
        <v>#REF!</v>
      </c>
      <c r="N189" s="15" t="e">
        <f>IF(P2_IndicatorData!#REF!="No data",1,0)</f>
        <v>#REF!</v>
      </c>
      <c r="O189" s="15" t="e">
        <f>IF(P2_IndicatorData!#REF!="No data",1,0)</f>
        <v>#REF!</v>
      </c>
      <c r="P189" s="15" t="e">
        <f>IF(P2_IndicatorData!#REF!="No data",1,0)</f>
        <v>#REF!</v>
      </c>
      <c r="Q189" s="15" t="e">
        <f>IF(P2_IndicatorData!#REF!="No data",1,0)</f>
        <v>#REF!</v>
      </c>
      <c r="R189" s="15" t="e">
        <f>IF(P2_IndicatorData!#REF!="No data",1,0)</f>
        <v>#REF!</v>
      </c>
      <c r="S189" s="15" t="e">
        <f>IF(P2_IndicatorData!#REF!="No data",1,0)</f>
        <v>#REF!</v>
      </c>
      <c r="T189" s="15" t="e">
        <f>IF(P2_IndicatorData!#REF!="No data",1,0)</f>
        <v>#REF!</v>
      </c>
      <c r="U189" s="15" t="e">
        <f>IF(P2_IndicatorData!#REF!="No data",1,0)</f>
        <v>#REF!</v>
      </c>
      <c r="V189" s="15" t="e">
        <f>IF(P2_IndicatorData!#REF!="No data",1,0)</f>
        <v>#REF!</v>
      </c>
      <c r="W189" s="15" t="e">
        <f>IF(P2_IndicatorData!#REF!="No data",1,0)</f>
        <v>#REF!</v>
      </c>
      <c r="X189" s="172">
        <f t="shared" si="6"/>
        <v>0</v>
      </c>
      <c r="Y189" s="15" t="e">
        <f>IF(P2_IndicatorData!#REF!="No data",1,0)</f>
        <v>#REF!</v>
      </c>
      <c r="Z189" s="15" t="e">
        <f>IF(P2_IndicatorData!#REF!="No data",1,0)</f>
        <v>#REF!</v>
      </c>
      <c r="AA189" s="15" t="e">
        <f>IF(P2_IndicatorData!#REF!="No data",1,0)</f>
        <v>#REF!</v>
      </c>
      <c r="AB189" s="15" t="e">
        <f>IF(P2_IndicatorData!#REF!="No data",1,0)</f>
        <v>#REF!</v>
      </c>
      <c r="AC189" s="15" t="e">
        <f>IF(P2_IndicatorData!#REF!="No data",1,0)</f>
        <v>#REF!</v>
      </c>
      <c r="AD189" s="18" t="e">
        <f t="shared" si="7"/>
        <v>#REF!</v>
      </c>
      <c r="AE189" s="173" t="e">
        <f t="shared" si="8"/>
        <v>#REF!</v>
      </c>
    </row>
    <row r="190" spans="1:31">
      <c r="A190" s="5" t="str">
        <f>P2_IndicatorData!A152</f>
        <v>Uganda</v>
      </c>
      <c r="B190" s="2" t="s">
        <v>387</v>
      </c>
      <c r="C190" s="15">
        <f>IF(P2_IndicatorData!C152="No data",1,0)</f>
        <v>0</v>
      </c>
      <c r="D190" s="15">
        <f>IF(P2_IndicatorData!D152="No data",1,0)</f>
        <v>0</v>
      </c>
      <c r="E190" s="15">
        <f>IF(P2_IndicatorData!E152="No data",1,0)</f>
        <v>0</v>
      </c>
      <c r="F190" s="15">
        <f>IF(P2_IndicatorData!F152="No data",1,0)</f>
        <v>1</v>
      </c>
      <c r="G190" s="15">
        <f>IF(P2_IndicatorData!G152="No data",1,0)</f>
        <v>0</v>
      </c>
      <c r="H190" s="15">
        <f>IF(P2_IndicatorData!H152="No data",1,0)</f>
        <v>0</v>
      </c>
      <c r="I190" s="15">
        <f>IF(P2_IndicatorData!I152="No data",1,0)</f>
        <v>0</v>
      </c>
      <c r="J190" s="15">
        <f>IF(P2_IndicatorData!J152="No data",1,0)</f>
        <v>1</v>
      </c>
      <c r="K190" s="15">
        <f>IF(P2_IndicatorData!K152="No data",1,0)</f>
        <v>0</v>
      </c>
      <c r="L190" s="15">
        <f>IF(P2_IndicatorData!L152="No data",1,0)</f>
        <v>1</v>
      </c>
      <c r="M190" s="15">
        <f>IF(P2_IndicatorData!M152="No data",1,0)</f>
        <v>1</v>
      </c>
      <c r="N190" s="15">
        <f>IF(P2_IndicatorData!N152="No data",1,0)</f>
        <v>0</v>
      </c>
      <c r="O190" s="15">
        <f>IF(P2_IndicatorData!O152="No data",1,0)</f>
        <v>0</v>
      </c>
      <c r="P190" s="15">
        <f>IF(P2_IndicatorData!P152="No data",1,0)</f>
        <v>1</v>
      </c>
      <c r="Q190" s="15">
        <f>IF(P2_IndicatorData!Q152="No data",1,0)</f>
        <v>0</v>
      </c>
      <c r="R190" s="15">
        <f>IF(P2_IndicatorData!R152="No data",1,0)</f>
        <v>0</v>
      </c>
      <c r="S190" s="15">
        <f>IF(P2_IndicatorData!S152="No data",1,0)</f>
        <v>0</v>
      </c>
      <c r="T190" s="15">
        <f>IF(P2_IndicatorData!T152="No data",1,0)</f>
        <v>0</v>
      </c>
      <c r="U190" s="15">
        <f>IF(P2_IndicatorData!U152="No data",1,0)</f>
        <v>0</v>
      </c>
      <c r="V190" s="15">
        <f>IF(P2_IndicatorData!V152="No data",1,0)</f>
        <v>0</v>
      </c>
      <c r="W190" s="15">
        <f>IF(P2_IndicatorData!W152="No data",1,0)</f>
        <v>0</v>
      </c>
      <c r="X190" s="172">
        <f t="shared" si="6"/>
        <v>0</v>
      </c>
      <c r="Y190" s="15">
        <f>IF(P2_IndicatorData!Y152="No data",1,0)</f>
        <v>0</v>
      </c>
      <c r="Z190" s="15">
        <f>IF(P2_IndicatorData!Z152="No data",1,0)</f>
        <v>0</v>
      </c>
      <c r="AA190" s="15">
        <f>IF(P2_IndicatorData!AA152="No data",1,0)</f>
        <v>0</v>
      </c>
      <c r="AB190" s="15">
        <f>IF(P2_IndicatorData!AB152="No data",1,0)</f>
        <v>0</v>
      </c>
      <c r="AC190" s="15">
        <f>IF(P2_IndicatorData!AC152="No data",1,0)</f>
        <v>0</v>
      </c>
      <c r="AD190" s="18">
        <f t="shared" si="7"/>
        <v>5</v>
      </c>
      <c r="AE190" s="173">
        <f t="shared" si="8"/>
        <v>0.21739130434782608</v>
      </c>
    </row>
    <row r="191" spans="1:31">
      <c r="A191" s="5" t="str">
        <f>P2_IndicatorData!A153</f>
        <v>Ukraine</v>
      </c>
      <c r="B191" s="2" t="s">
        <v>389</v>
      </c>
      <c r="C191" s="15">
        <f>IF(P2_IndicatorData!C153="No data",1,0)</f>
        <v>0</v>
      </c>
      <c r="D191" s="15">
        <f>IF(P2_IndicatorData!D153="No data",1,0)</f>
        <v>0</v>
      </c>
      <c r="E191" s="15">
        <f>IF(P2_IndicatorData!E153="No data",1,0)</f>
        <v>0</v>
      </c>
      <c r="F191" s="15">
        <f>IF(P2_IndicatorData!F153="No data",1,0)</f>
        <v>0</v>
      </c>
      <c r="G191" s="15">
        <f>IF(P2_IndicatorData!G153="No data",1,0)</f>
        <v>1</v>
      </c>
      <c r="H191" s="15">
        <f>IF(P2_IndicatorData!H153="No data",1,0)</f>
        <v>0</v>
      </c>
      <c r="I191" s="15">
        <f>IF(P2_IndicatorData!I153="No data",1,0)</f>
        <v>0</v>
      </c>
      <c r="J191" s="15">
        <f>IF(P2_IndicatorData!J153="No data",1,0)</f>
        <v>0</v>
      </c>
      <c r="K191" s="15">
        <f>IF(P2_IndicatorData!K153="No data",1,0)</f>
        <v>0</v>
      </c>
      <c r="L191" s="15">
        <f>IF(P2_IndicatorData!L153="No data",1,0)</f>
        <v>0</v>
      </c>
      <c r="M191" s="15">
        <f>IF(P2_IndicatorData!M153="No data",1,0)</f>
        <v>0</v>
      </c>
      <c r="N191" s="15">
        <f>IF(P2_IndicatorData!N153="No data",1,0)</f>
        <v>1</v>
      </c>
      <c r="O191" s="15">
        <f>IF(P2_IndicatorData!O153="No data",1,0)</f>
        <v>0</v>
      </c>
      <c r="P191" s="15">
        <f>IF(P2_IndicatorData!P153="No data",1,0)</f>
        <v>0</v>
      </c>
      <c r="Q191" s="15">
        <f>IF(P2_IndicatorData!Q153="No data",1,0)</f>
        <v>0</v>
      </c>
      <c r="R191" s="15">
        <f>IF(P2_IndicatorData!R153="No data",1,0)</f>
        <v>0</v>
      </c>
      <c r="S191" s="15">
        <f>IF(P2_IndicatorData!S153="No data",1,0)</f>
        <v>0</v>
      </c>
      <c r="T191" s="15">
        <f>IF(P2_IndicatorData!T153="No data",1,0)</f>
        <v>0</v>
      </c>
      <c r="U191" s="15">
        <f>IF(P2_IndicatorData!U153="No data",1,0)</f>
        <v>0</v>
      </c>
      <c r="V191" s="15">
        <f>IF(P2_IndicatorData!V153="No data",1,0)</f>
        <v>0</v>
      </c>
      <c r="W191" s="15">
        <f>IF(P2_IndicatorData!W153="No data",1,0)</f>
        <v>0</v>
      </c>
      <c r="X191" s="172">
        <f t="shared" si="6"/>
        <v>0</v>
      </c>
      <c r="Y191" s="15">
        <f>IF(P2_IndicatorData!Y153="No data",1,0)</f>
        <v>1</v>
      </c>
      <c r="Z191" s="15">
        <f>IF(P2_IndicatorData!Z153="No data",1,0)</f>
        <v>0</v>
      </c>
      <c r="AA191" s="15">
        <f>IF(P2_IndicatorData!AA153="No data",1,0)</f>
        <v>0</v>
      </c>
      <c r="AB191" s="15">
        <f>IF(P2_IndicatorData!AB153="No data",1,0)</f>
        <v>0</v>
      </c>
      <c r="AC191" s="15">
        <f>IF(P2_IndicatorData!AC153="No data",1,0)</f>
        <v>0</v>
      </c>
      <c r="AD191" s="18">
        <f t="shared" si="7"/>
        <v>3</v>
      </c>
      <c r="AE191" s="173">
        <f t="shared" si="8"/>
        <v>0.13043478260869565</v>
      </c>
    </row>
    <row r="192" spans="1:31">
      <c r="A192" s="5" t="str">
        <f>P2_IndicatorData!A154</f>
        <v>United Arab Emirates</v>
      </c>
      <c r="B192" s="2" t="s">
        <v>391</v>
      </c>
      <c r="C192" s="15">
        <f>IF(P2_IndicatorData!C154="No data",1,0)</f>
        <v>0</v>
      </c>
      <c r="D192" s="15">
        <f>IF(P2_IndicatorData!D154="No data",1,0)</f>
        <v>0</v>
      </c>
      <c r="E192" s="15">
        <f>IF(P2_IndicatorData!E154="No data",1,0)</f>
        <v>0</v>
      </c>
      <c r="F192" s="15">
        <f>IF(P2_IndicatorData!F154="No data",1,0)</f>
        <v>0</v>
      </c>
      <c r="G192" s="15">
        <f>IF(P2_IndicatorData!G154="No data",1,0)</f>
        <v>0</v>
      </c>
      <c r="H192" s="15">
        <f>IF(P2_IndicatorData!H154="No data",1,0)</f>
        <v>0</v>
      </c>
      <c r="I192" s="15">
        <f>IF(P2_IndicatorData!I154="No data",1,0)</f>
        <v>1</v>
      </c>
      <c r="J192" s="15">
        <f>IF(P2_IndicatorData!J154="No data",1,0)</f>
        <v>0</v>
      </c>
      <c r="K192" s="15">
        <f>IF(P2_IndicatorData!K154="No data",1,0)</f>
        <v>0</v>
      </c>
      <c r="L192" s="15">
        <f>IF(P2_IndicatorData!L154="No data",1,0)</f>
        <v>0</v>
      </c>
      <c r="M192" s="15">
        <f>IF(P2_IndicatorData!M154="No data",1,0)</f>
        <v>0</v>
      </c>
      <c r="N192" s="15">
        <f>IF(P2_IndicatorData!N154="No data",1,0)</f>
        <v>0</v>
      </c>
      <c r="O192" s="15">
        <f>IF(P2_IndicatorData!O154="No data",1,0)</f>
        <v>1</v>
      </c>
      <c r="P192" s="15">
        <f>IF(P2_IndicatorData!P154="No data",1,0)</f>
        <v>0</v>
      </c>
      <c r="Q192" s="15">
        <f>IF(P2_IndicatorData!Q154="No data",1,0)</f>
        <v>1</v>
      </c>
      <c r="R192" s="15">
        <f>IF(P2_IndicatorData!R154="No data",1,0)</f>
        <v>0</v>
      </c>
      <c r="S192" s="15">
        <f>IF(P2_IndicatorData!S154="No data",1,0)</f>
        <v>0</v>
      </c>
      <c r="T192" s="15">
        <f>IF(P2_IndicatorData!T154="No data",1,0)</f>
        <v>0</v>
      </c>
      <c r="U192" s="15">
        <f>IF(P2_IndicatorData!U154="No data",1,0)</f>
        <v>0</v>
      </c>
      <c r="V192" s="15">
        <f>IF(P2_IndicatorData!V154="No data",1,0)</f>
        <v>0</v>
      </c>
      <c r="W192" s="15">
        <f>IF(P2_IndicatorData!W154="No data",1,0)</f>
        <v>0</v>
      </c>
      <c r="X192" s="172">
        <f t="shared" si="6"/>
        <v>0</v>
      </c>
      <c r="Y192" s="15">
        <f>IF(P2_IndicatorData!Y154="No data",1,0)</f>
        <v>1</v>
      </c>
      <c r="Z192" s="15">
        <f>IF(P2_IndicatorData!Z154="No data",1,0)</f>
        <v>1</v>
      </c>
      <c r="AA192" s="15">
        <f>IF(P2_IndicatorData!AA154="No data",1,0)</f>
        <v>0</v>
      </c>
      <c r="AB192" s="15">
        <f>IF(P2_IndicatorData!AB154="No data",1,0)</f>
        <v>0</v>
      </c>
      <c r="AC192" s="15">
        <f>IF(P2_IndicatorData!AC154="No data",1,0)</f>
        <v>0</v>
      </c>
      <c r="AD192" s="18">
        <f t="shared" si="7"/>
        <v>5</v>
      </c>
      <c r="AE192" s="173">
        <f t="shared" si="8"/>
        <v>0.21739130434782608</v>
      </c>
    </row>
    <row r="193" spans="1:31">
      <c r="A193" s="5" t="str">
        <f>P2_IndicatorData!A155</f>
        <v>United Kingdom</v>
      </c>
      <c r="B193" s="2" t="s">
        <v>393</v>
      </c>
      <c r="C193" s="15">
        <f>IF(P2_IndicatorData!C155="No data",1,0)</f>
        <v>0</v>
      </c>
      <c r="D193" s="15">
        <f>IF(P2_IndicatorData!D155="No data",1,0)</f>
        <v>0</v>
      </c>
      <c r="E193" s="15">
        <f>IF(P2_IndicatorData!E155="No data",1,0)</f>
        <v>0</v>
      </c>
      <c r="F193" s="15">
        <f>IF(P2_IndicatorData!F155="No data",1,0)</f>
        <v>0</v>
      </c>
      <c r="G193" s="15">
        <f>IF(P2_IndicatorData!G155="No data",1,0)</f>
        <v>0</v>
      </c>
      <c r="H193" s="15">
        <f>IF(P2_IndicatorData!H155="No data",1,0)</f>
        <v>0</v>
      </c>
      <c r="I193" s="15">
        <f>IF(P2_IndicatorData!I155="No data",1,0)</f>
        <v>1</v>
      </c>
      <c r="J193" s="15">
        <f>IF(P2_IndicatorData!J155="No data",1,0)</f>
        <v>0</v>
      </c>
      <c r="K193" s="15">
        <f>IF(P2_IndicatorData!K155="No data",1,0)</f>
        <v>0</v>
      </c>
      <c r="L193" s="15">
        <f>IF(P2_IndicatorData!L155="No data",1,0)</f>
        <v>0</v>
      </c>
      <c r="M193" s="15">
        <f>IF(P2_IndicatorData!M155="No data",1,0)</f>
        <v>0</v>
      </c>
      <c r="N193" s="15">
        <f>IF(P2_IndicatorData!N155="No data",1,0)</f>
        <v>1</v>
      </c>
      <c r="O193" s="15">
        <f>IF(P2_IndicatorData!O155="No data",1,0)</f>
        <v>0</v>
      </c>
      <c r="P193" s="15">
        <f>IF(P2_IndicatorData!P155="No data",1,0)</f>
        <v>0</v>
      </c>
      <c r="Q193" s="15">
        <f>IF(P2_IndicatorData!Q155="No data",1,0)</f>
        <v>1</v>
      </c>
      <c r="R193" s="15">
        <f>IF(P2_IndicatorData!R155="No data",1,0)</f>
        <v>0</v>
      </c>
      <c r="S193" s="15">
        <f>IF(P2_IndicatorData!S155="No data",1,0)</f>
        <v>0</v>
      </c>
      <c r="T193" s="15">
        <f>IF(P2_IndicatorData!T155="No data",1,0)</f>
        <v>0</v>
      </c>
      <c r="U193" s="15">
        <f>IF(P2_IndicatorData!U155="No data",1,0)</f>
        <v>0</v>
      </c>
      <c r="V193" s="15">
        <f>IF(P2_IndicatorData!V155="No data",1,0)</f>
        <v>0</v>
      </c>
      <c r="W193" s="15">
        <f>IF(P2_IndicatorData!W155="No data",1,0)</f>
        <v>0</v>
      </c>
      <c r="X193" s="172">
        <f t="shared" si="6"/>
        <v>0</v>
      </c>
      <c r="Y193" s="15">
        <f>IF(P2_IndicatorData!Y155="No data",1,0)</f>
        <v>1</v>
      </c>
      <c r="Z193" s="15">
        <f>IF(P2_IndicatorData!Z155="No data",1,0)</f>
        <v>0</v>
      </c>
      <c r="AA193" s="15">
        <f>IF(P2_IndicatorData!AA155="No data",1,0)</f>
        <v>0</v>
      </c>
      <c r="AB193" s="15">
        <f>IF(P2_IndicatorData!AB155="No data",1,0)</f>
        <v>0</v>
      </c>
      <c r="AC193" s="15">
        <f>IF(P2_IndicatorData!AC155="No data",1,0)</f>
        <v>0</v>
      </c>
      <c r="AD193" s="18">
        <f t="shared" si="7"/>
        <v>4</v>
      </c>
      <c r="AE193" s="173">
        <f t="shared" si="8"/>
        <v>0.17391304347826086</v>
      </c>
    </row>
    <row r="194" spans="1:31">
      <c r="A194" s="5" t="str">
        <f>P2_IndicatorData!A156</f>
        <v>United Republic of Tanzania</v>
      </c>
      <c r="B194" s="2" t="s">
        <v>395</v>
      </c>
      <c r="C194" s="15">
        <f>IF(P2_IndicatorData!C156="No data",1,0)</f>
        <v>0</v>
      </c>
      <c r="D194" s="15">
        <f>IF(P2_IndicatorData!D156="No data",1,0)</f>
        <v>0</v>
      </c>
      <c r="E194" s="15">
        <f>IF(P2_IndicatorData!E156="No data",1,0)</f>
        <v>0</v>
      </c>
      <c r="F194" s="15">
        <f>IF(P2_IndicatorData!F156="No data",1,0)</f>
        <v>0</v>
      </c>
      <c r="G194" s="15">
        <f>IF(P2_IndicatorData!G156="No data",1,0)</f>
        <v>0</v>
      </c>
      <c r="H194" s="15">
        <f>IF(P2_IndicatorData!H156="No data",1,0)</f>
        <v>0</v>
      </c>
      <c r="I194" s="15">
        <f>IF(P2_IndicatorData!I156="No data",1,0)</f>
        <v>0</v>
      </c>
      <c r="J194" s="15">
        <f>IF(P2_IndicatorData!J156="No data",1,0)</f>
        <v>0</v>
      </c>
      <c r="K194" s="15">
        <f>IF(P2_IndicatorData!K156="No data",1,0)</f>
        <v>0</v>
      </c>
      <c r="L194" s="15">
        <f>IF(P2_IndicatorData!L156="No data",1,0)</f>
        <v>0</v>
      </c>
      <c r="M194" s="15">
        <f>IF(P2_IndicatorData!M156="No data",1,0)</f>
        <v>0</v>
      </c>
      <c r="N194" s="15">
        <f>IF(P2_IndicatorData!N156="No data",1,0)</f>
        <v>0</v>
      </c>
      <c r="O194" s="15">
        <f>IF(P2_IndicatorData!O156="No data",1,0)</f>
        <v>0</v>
      </c>
      <c r="P194" s="15">
        <f>IF(P2_IndicatorData!P156="No data",1,0)</f>
        <v>1</v>
      </c>
      <c r="Q194" s="15">
        <f>IF(P2_IndicatorData!Q156="No data",1,0)</f>
        <v>0</v>
      </c>
      <c r="R194" s="15">
        <f>IF(P2_IndicatorData!R156="No data",1,0)</f>
        <v>0</v>
      </c>
      <c r="S194" s="15">
        <f>IF(P2_IndicatorData!S156="No data",1,0)</f>
        <v>0</v>
      </c>
      <c r="T194" s="15">
        <f>IF(P2_IndicatorData!T156="No data",1,0)</f>
        <v>0</v>
      </c>
      <c r="U194" s="15">
        <f>IF(P2_IndicatorData!U156="No data",1,0)</f>
        <v>0</v>
      </c>
      <c r="V194" s="15">
        <f>IF(P2_IndicatorData!V156="No data",1,0)</f>
        <v>0</v>
      </c>
      <c r="W194" s="15">
        <f>IF(P2_IndicatorData!W156="No data",1,0)</f>
        <v>0</v>
      </c>
      <c r="X194" s="172">
        <f t="shared" ref="X194:X203" si="9">IF(COUNTIF(T194:W194,"x")&gt;0,1,0)</f>
        <v>0</v>
      </c>
      <c r="Y194" s="15">
        <f>IF(P2_IndicatorData!Y156="No data",1,0)</f>
        <v>0</v>
      </c>
      <c r="Z194" s="15">
        <f>IF(P2_IndicatorData!Z156="No data",1,0)</f>
        <v>0</v>
      </c>
      <c r="AA194" s="15">
        <f>IF(P2_IndicatorData!AA156="No data",1,0)</f>
        <v>0</v>
      </c>
      <c r="AB194" s="15">
        <f>IF(P2_IndicatorData!AB156="No data",1,0)</f>
        <v>0</v>
      </c>
      <c r="AC194" s="15">
        <f>IF(P2_IndicatorData!AC156="No data",1,0)</f>
        <v>0</v>
      </c>
      <c r="AD194" s="18">
        <f t="shared" ref="AD194:AD203" si="10">SUM(C194,D194:I194,J194,K194:O194,P194:S194,X194:Y194,Z194:AC194)</f>
        <v>1</v>
      </c>
      <c r="AE194" s="173">
        <f t="shared" ref="AE194:AE203" si="11">AD194/23</f>
        <v>4.3478260869565216E-2</v>
      </c>
    </row>
    <row r="195" spans="1:31">
      <c r="A195" s="5" t="str">
        <f>P2_IndicatorData!A157</f>
        <v>United States</v>
      </c>
      <c r="B195" s="2" t="s">
        <v>397</v>
      </c>
      <c r="C195" s="15">
        <f>IF(P2_IndicatorData!C157="No data",1,0)</f>
        <v>0</v>
      </c>
      <c r="D195" s="15">
        <f>IF(P2_IndicatorData!D157="No data",1,0)</f>
        <v>0</v>
      </c>
      <c r="E195" s="15">
        <f>IF(P2_IndicatorData!E157="No data",1,0)</f>
        <v>0</v>
      </c>
      <c r="F195" s="15">
        <f>IF(P2_IndicatorData!F157="No data",1,0)</f>
        <v>0</v>
      </c>
      <c r="G195" s="15">
        <f>IF(P2_IndicatorData!G157="No data",1,0)</f>
        <v>0</v>
      </c>
      <c r="H195" s="15">
        <f>IF(P2_IndicatorData!H157="No data",1,0)</f>
        <v>0</v>
      </c>
      <c r="I195" s="15">
        <f>IF(P2_IndicatorData!I157="No data",1,0)</f>
        <v>0</v>
      </c>
      <c r="J195" s="15">
        <f>IF(P2_IndicatorData!J157="No data",1,0)</f>
        <v>0</v>
      </c>
      <c r="K195" s="15">
        <f>IF(P2_IndicatorData!K157="No data",1,0)</f>
        <v>0</v>
      </c>
      <c r="L195" s="15">
        <f>IF(P2_IndicatorData!L157="No data",1,0)</f>
        <v>0</v>
      </c>
      <c r="M195" s="15">
        <f>IF(P2_IndicatorData!M157="No data",1,0)</f>
        <v>0</v>
      </c>
      <c r="N195" s="15">
        <f>IF(P2_IndicatorData!N157="No data",1,0)</f>
        <v>1</v>
      </c>
      <c r="O195" s="15">
        <f>IF(P2_IndicatorData!O157="No data",1,0)</f>
        <v>1</v>
      </c>
      <c r="P195" s="15">
        <f>IF(P2_IndicatorData!P157="No data",1,0)</f>
        <v>1</v>
      </c>
      <c r="Q195" s="15">
        <f>IF(P2_IndicatorData!Q157="No data",1,0)</f>
        <v>1</v>
      </c>
      <c r="R195" s="15">
        <f>IF(P2_IndicatorData!R157="No data",1,0)</f>
        <v>0</v>
      </c>
      <c r="S195" s="15">
        <f>IF(P2_IndicatorData!S157="No data",1,0)</f>
        <v>0</v>
      </c>
      <c r="T195" s="15">
        <f>IF(P2_IndicatorData!T157="No data",1,0)</f>
        <v>0</v>
      </c>
      <c r="U195" s="15">
        <f>IF(P2_IndicatorData!U157="No data",1,0)</f>
        <v>0</v>
      </c>
      <c r="V195" s="15">
        <f>IF(P2_IndicatorData!V157="No data",1,0)</f>
        <v>0</v>
      </c>
      <c r="W195" s="15">
        <f>IF(P2_IndicatorData!W157="No data",1,0)</f>
        <v>0</v>
      </c>
      <c r="X195" s="172">
        <f t="shared" si="9"/>
        <v>0</v>
      </c>
      <c r="Y195" s="15">
        <f>IF(P2_IndicatorData!Y157="No data",1,0)</f>
        <v>1</v>
      </c>
      <c r="Z195" s="15">
        <f>IF(P2_IndicatorData!Z157="No data",1,0)</f>
        <v>1</v>
      </c>
      <c r="AA195" s="15">
        <f>IF(P2_IndicatorData!AA157="No data",1,0)</f>
        <v>0</v>
      </c>
      <c r="AB195" s="15">
        <f>IF(P2_IndicatorData!AB157="No data",1,0)</f>
        <v>0</v>
      </c>
      <c r="AC195" s="15">
        <f>IF(P2_IndicatorData!AC157="No data",1,0)</f>
        <v>0</v>
      </c>
      <c r="AD195" s="18">
        <f t="shared" si="10"/>
        <v>6</v>
      </c>
      <c r="AE195" s="173">
        <f t="shared" si="11"/>
        <v>0.2608695652173913</v>
      </c>
    </row>
    <row r="196" spans="1:31">
      <c r="A196" s="5" t="str">
        <f>P2_IndicatorData!A158</f>
        <v>Uruguay</v>
      </c>
      <c r="B196" s="2" t="s">
        <v>399</v>
      </c>
      <c r="C196" s="15">
        <f>IF(P2_IndicatorData!C158="No data",1,0)</f>
        <v>0</v>
      </c>
      <c r="D196" s="15">
        <f>IF(P2_IndicatorData!D158="No data",1,0)</f>
        <v>0</v>
      </c>
      <c r="E196" s="15">
        <f>IF(P2_IndicatorData!E158="No data",1,0)</f>
        <v>0</v>
      </c>
      <c r="F196" s="15">
        <f>IF(P2_IndicatorData!F158="No data",1,0)</f>
        <v>0</v>
      </c>
      <c r="G196" s="15">
        <f>IF(P2_IndicatorData!G158="No data",1,0)</f>
        <v>0</v>
      </c>
      <c r="H196" s="15">
        <f>IF(P2_IndicatorData!H158="No data",1,0)</f>
        <v>0</v>
      </c>
      <c r="I196" s="15">
        <f>IF(P2_IndicatorData!I158="No data",1,0)</f>
        <v>0</v>
      </c>
      <c r="J196" s="15">
        <f>IF(P2_IndicatorData!J158="No data",1,0)</f>
        <v>0</v>
      </c>
      <c r="K196" s="15">
        <f>IF(P2_IndicatorData!K158="No data",1,0)</f>
        <v>0</v>
      </c>
      <c r="L196" s="15">
        <f>IF(P2_IndicatorData!L158="No data",1,0)</f>
        <v>0</v>
      </c>
      <c r="M196" s="15">
        <f>IF(P2_IndicatorData!M158="No data",1,0)</f>
        <v>0</v>
      </c>
      <c r="N196" s="15">
        <f>IF(P2_IndicatorData!N158="No data",1,0)</f>
        <v>0</v>
      </c>
      <c r="O196" s="15">
        <f>IF(P2_IndicatorData!O158="No data",1,0)</f>
        <v>0</v>
      </c>
      <c r="P196" s="15">
        <f>IF(P2_IndicatorData!P158="No data",1,0)</f>
        <v>0</v>
      </c>
      <c r="Q196" s="15">
        <f>IF(P2_IndicatorData!Q158="No data",1,0)</f>
        <v>0</v>
      </c>
      <c r="R196" s="15">
        <f>IF(P2_IndicatorData!R158="No data",1,0)</f>
        <v>0</v>
      </c>
      <c r="S196" s="15">
        <f>IF(P2_IndicatorData!S158="No data",1,0)</f>
        <v>0</v>
      </c>
      <c r="T196" s="15">
        <f>IF(P2_IndicatorData!T158="No data",1,0)</f>
        <v>0</v>
      </c>
      <c r="U196" s="15">
        <f>IF(P2_IndicatorData!U158="No data",1,0)</f>
        <v>0</v>
      </c>
      <c r="V196" s="15">
        <f>IF(P2_IndicatorData!V158="No data",1,0)</f>
        <v>0</v>
      </c>
      <c r="W196" s="15">
        <f>IF(P2_IndicatorData!W158="No data",1,0)</f>
        <v>0</v>
      </c>
      <c r="X196" s="172">
        <f t="shared" si="9"/>
        <v>0</v>
      </c>
      <c r="Y196" s="15">
        <f>IF(P2_IndicatorData!Y158="No data",1,0)</f>
        <v>1</v>
      </c>
      <c r="Z196" s="15">
        <f>IF(P2_IndicatorData!Z158="No data",1,0)</f>
        <v>0</v>
      </c>
      <c r="AA196" s="15">
        <f>IF(P2_IndicatorData!AA158="No data",1,0)</f>
        <v>0</v>
      </c>
      <c r="AB196" s="15">
        <f>IF(P2_IndicatorData!AB158="No data",1,0)</f>
        <v>0</v>
      </c>
      <c r="AC196" s="15">
        <f>IF(P2_IndicatorData!AC158="No data",1,0)</f>
        <v>0</v>
      </c>
      <c r="AD196" s="18">
        <f t="shared" si="10"/>
        <v>1</v>
      </c>
      <c r="AE196" s="173">
        <f t="shared" si="11"/>
        <v>4.3478260869565216E-2</v>
      </c>
    </row>
    <row r="197" spans="1:31">
      <c r="A197" s="5" t="str">
        <f>P2_IndicatorData!A159</f>
        <v>Uzbekistan</v>
      </c>
      <c r="B197" s="2" t="s">
        <v>401</v>
      </c>
      <c r="C197" s="15">
        <f>IF(P2_IndicatorData!C159="No data",1,0)</f>
        <v>0</v>
      </c>
      <c r="D197" s="15">
        <f>IF(P2_IndicatorData!D159="No data",1,0)</f>
        <v>0</v>
      </c>
      <c r="E197" s="15">
        <f>IF(P2_IndicatorData!E159="No data",1,0)</f>
        <v>0</v>
      </c>
      <c r="F197" s="15">
        <f>IF(P2_IndicatorData!F159="No data",1,0)</f>
        <v>0</v>
      </c>
      <c r="G197" s="15">
        <f>IF(P2_IndicatorData!G159="No data",1,0)</f>
        <v>0</v>
      </c>
      <c r="H197" s="15">
        <f>IF(P2_IndicatorData!H159="No data",1,0)</f>
        <v>0</v>
      </c>
      <c r="I197" s="15">
        <f>IF(P2_IndicatorData!I159="No data",1,0)</f>
        <v>0</v>
      </c>
      <c r="J197" s="15">
        <f>IF(P2_IndicatorData!J159="No data",1,0)</f>
        <v>0</v>
      </c>
      <c r="K197" s="15">
        <f>IF(P2_IndicatorData!K159="No data",1,0)</f>
        <v>0</v>
      </c>
      <c r="L197" s="15">
        <f>IF(P2_IndicatorData!L159="No data",1,0)</f>
        <v>0</v>
      </c>
      <c r="M197" s="15">
        <f>IF(P2_IndicatorData!M159="No data",1,0)</f>
        <v>0</v>
      </c>
      <c r="N197" s="15">
        <f>IF(P2_IndicatorData!N159="No data",1,0)</f>
        <v>0</v>
      </c>
      <c r="O197" s="15">
        <f>IF(P2_IndicatorData!O159="No data",1,0)</f>
        <v>0</v>
      </c>
      <c r="P197" s="15">
        <f>IF(P2_IndicatorData!P159="No data",1,0)</f>
        <v>0</v>
      </c>
      <c r="Q197" s="15">
        <f>IF(P2_IndicatorData!Q159="No data",1,0)</f>
        <v>0</v>
      </c>
      <c r="R197" s="15">
        <f>IF(P2_IndicatorData!R159="No data",1,0)</f>
        <v>0</v>
      </c>
      <c r="S197" s="15">
        <f>IF(P2_IndicatorData!S159="No data",1,0)</f>
        <v>0</v>
      </c>
      <c r="T197" s="15">
        <f>IF(P2_IndicatorData!T159="No data",1,0)</f>
        <v>0</v>
      </c>
      <c r="U197" s="15">
        <f>IF(P2_IndicatorData!U159="No data",1,0)</f>
        <v>0</v>
      </c>
      <c r="V197" s="15">
        <f>IF(P2_IndicatorData!V159="No data",1,0)</f>
        <v>0</v>
      </c>
      <c r="W197" s="15">
        <f>IF(P2_IndicatorData!W159="No data",1,0)</f>
        <v>0</v>
      </c>
      <c r="X197" s="172">
        <f t="shared" si="9"/>
        <v>0</v>
      </c>
      <c r="Y197" s="15">
        <f>IF(P2_IndicatorData!Y159="No data",1,0)</f>
        <v>1</v>
      </c>
      <c r="Z197" s="15">
        <f>IF(P2_IndicatorData!Z159="No data",1,0)</f>
        <v>1</v>
      </c>
      <c r="AA197" s="15">
        <f>IF(P2_IndicatorData!AA159="No data",1,0)</f>
        <v>1</v>
      </c>
      <c r="AB197" s="15">
        <f>IF(P2_IndicatorData!AB159="No data",1,0)</f>
        <v>0</v>
      </c>
      <c r="AC197" s="15">
        <f>IF(P2_IndicatorData!AC159="No data",1,0)</f>
        <v>0</v>
      </c>
      <c r="AD197" s="18">
        <f t="shared" si="10"/>
        <v>3</v>
      </c>
      <c r="AE197" s="173">
        <f t="shared" si="11"/>
        <v>0.13043478260869565</v>
      </c>
    </row>
    <row r="198" spans="1:31">
      <c r="A198" s="5" t="e">
        <f>P2_IndicatorData!#REF!</f>
        <v>#REF!</v>
      </c>
      <c r="B198" s="2" t="s">
        <v>1072</v>
      </c>
      <c r="C198" s="15" t="e">
        <f>IF(P2_IndicatorData!#REF!="No data",1,0)</f>
        <v>#REF!</v>
      </c>
      <c r="D198" s="15" t="e">
        <f>IF(P2_IndicatorData!#REF!="No data",1,0)</f>
        <v>#REF!</v>
      </c>
      <c r="E198" s="15" t="e">
        <f>IF(P2_IndicatorData!#REF!="No data",1,0)</f>
        <v>#REF!</v>
      </c>
      <c r="F198" s="15" t="e">
        <f>IF(P2_IndicatorData!#REF!="No data",1,0)</f>
        <v>#REF!</v>
      </c>
      <c r="G198" s="15" t="e">
        <f>IF(P2_IndicatorData!#REF!="No data",1,0)</f>
        <v>#REF!</v>
      </c>
      <c r="H198" s="15" t="e">
        <f>IF(P2_IndicatorData!#REF!="No data",1,0)</f>
        <v>#REF!</v>
      </c>
      <c r="I198" s="15" t="e">
        <f>IF(P2_IndicatorData!#REF!="No data",1,0)</f>
        <v>#REF!</v>
      </c>
      <c r="J198" s="15" t="e">
        <f>IF(P2_IndicatorData!#REF!="No data",1,0)</f>
        <v>#REF!</v>
      </c>
      <c r="K198" s="15" t="e">
        <f>IF(P2_IndicatorData!#REF!="No data",1,0)</f>
        <v>#REF!</v>
      </c>
      <c r="L198" s="15" t="e">
        <f>IF(P2_IndicatorData!#REF!="No data",1,0)</f>
        <v>#REF!</v>
      </c>
      <c r="M198" s="15" t="e">
        <f>IF(P2_IndicatorData!#REF!="No data",1,0)</f>
        <v>#REF!</v>
      </c>
      <c r="N198" s="15" t="e">
        <f>IF(P2_IndicatorData!#REF!="No data",1,0)</f>
        <v>#REF!</v>
      </c>
      <c r="O198" s="15" t="e">
        <f>IF(P2_IndicatorData!#REF!="No data",1,0)</f>
        <v>#REF!</v>
      </c>
      <c r="P198" s="15" t="e">
        <f>IF(P2_IndicatorData!#REF!="No data",1,0)</f>
        <v>#REF!</v>
      </c>
      <c r="Q198" s="15" t="e">
        <f>IF(P2_IndicatorData!#REF!="No data",1,0)</f>
        <v>#REF!</v>
      </c>
      <c r="R198" s="15" t="e">
        <f>IF(P2_IndicatorData!#REF!="No data",1,0)</f>
        <v>#REF!</v>
      </c>
      <c r="S198" s="15" t="e">
        <f>IF(P2_IndicatorData!#REF!="No data",1,0)</f>
        <v>#REF!</v>
      </c>
      <c r="T198" s="15" t="e">
        <f>IF(P2_IndicatorData!#REF!="No data",1,0)</f>
        <v>#REF!</v>
      </c>
      <c r="U198" s="15" t="e">
        <f>IF(P2_IndicatorData!#REF!="No data",1,0)</f>
        <v>#REF!</v>
      </c>
      <c r="V198" s="15" t="e">
        <f>IF(P2_IndicatorData!#REF!="No data",1,0)</f>
        <v>#REF!</v>
      </c>
      <c r="W198" s="15" t="e">
        <f>IF(P2_IndicatorData!#REF!="No data",1,0)</f>
        <v>#REF!</v>
      </c>
      <c r="X198" s="172">
        <f t="shared" si="9"/>
        <v>0</v>
      </c>
      <c r="Y198" s="15" t="e">
        <f>IF(P2_IndicatorData!#REF!="No data",1,0)</f>
        <v>#REF!</v>
      </c>
      <c r="Z198" s="15" t="e">
        <f>IF(P2_IndicatorData!#REF!="No data",1,0)</f>
        <v>#REF!</v>
      </c>
      <c r="AA198" s="15" t="e">
        <f>IF(P2_IndicatorData!#REF!="No data",1,0)</f>
        <v>#REF!</v>
      </c>
      <c r="AB198" s="15" t="e">
        <f>IF(P2_IndicatorData!#REF!="No data",1,0)</f>
        <v>#REF!</v>
      </c>
      <c r="AC198" s="15" t="e">
        <f>IF(P2_IndicatorData!#REF!="No data",1,0)</f>
        <v>#REF!</v>
      </c>
      <c r="AD198" s="18" t="e">
        <f t="shared" si="10"/>
        <v>#REF!</v>
      </c>
      <c r="AE198" s="173" t="e">
        <f t="shared" si="11"/>
        <v>#REF!</v>
      </c>
    </row>
    <row r="199" spans="1:31">
      <c r="A199" s="5" t="str">
        <f>P2_IndicatorData!A160</f>
        <v>Venezuela (Bolivarian Republic of)</v>
      </c>
      <c r="B199" s="2" t="s">
        <v>403</v>
      </c>
      <c r="C199" s="15">
        <f>IF(P2_IndicatorData!C160="No data",1,0)</f>
        <v>0</v>
      </c>
      <c r="D199" s="15">
        <f>IF(P2_IndicatorData!D160="No data",1,0)</f>
        <v>0</v>
      </c>
      <c r="E199" s="15">
        <f>IF(P2_IndicatorData!E160="No data",1,0)</f>
        <v>0</v>
      </c>
      <c r="F199" s="15">
        <f>IF(P2_IndicatorData!F160="No data",1,0)</f>
        <v>0</v>
      </c>
      <c r="G199" s="15">
        <f>IF(P2_IndicatorData!G160="No data",1,0)</f>
        <v>0</v>
      </c>
      <c r="H199" s="15">
        <f>IF(P2_IndicatorData!H160="No data",1,0)</f>
        <v>0</v>
      </c>
      <c r="I199" s="15">
        <f>IF(P2_IndicatorData!I160="No data",1,0)</f>
        <v>0</v>
      </c>
      <c r="J199" s="15">
        <f>IF(P2_IndicatorData!J160="No data",1,0)</f>
        <v>0</v>
      </c>
      <c r="K199" s="15">
        <f>IF(P2_IndicatorData!K160="No data",1,0)</f>
        <v>0</v>
      </c>
      <c r="L199" s="15">
        <f>IF(P2_IndicatorData!L160="No data",1,0)</f>
        <v>0</v>
      </c>
      <c r="M199" s="15">
        <f>IF(P2_IndicatorData!M160="No data",1,0)</f>
        <v>0</v>
      </c>
      <c r="N199" s="15">
        <f>IF(P2_IndicatorData!N160="No data",1,0)</f>
        <v>0</v>
      </c>
      <c r="O199" s="15">
        <f>IF(P2_IndicatorData!O160="No data",1,0)</f>
        <v>1</v>
      </c>
      <c r="P199" s="15">
        <f>IF(P2_IndicatorData!P160="No data",1,0)</f>
        <v>1</v>
      </c>
      <c r="Q199" s="15">
        <f>IF(P2_IndicatorData!Q160="No data",1,0)</f>
        <v>1</v>
      </c>
      <c r="R199" s="15">
        <f>IF(P2_IndicatorData!R160="No data",1,0)</f>
        <v>0</v>
      </c>
      <c r="S199" s="15">
        <f>IF(P2_IndicatorData!S160="No data",1,0)</f>
        <v>0</v>
      </c>
      <c r="T199" s="15">
        <f>IF(P2_IndicatorData!T160="No data",1,0)</f>
        <v>0</v>
      </c>
      <c r="U199" s="15">
        <f>IF(P2_IndicatorData!U160="No data",1,0)</f>
        <v>0</v>
      </c>
      <c r="V199" s="15">
        <f>IF(P2_IndicatorData!V160="No data",1,0)</f>
        <v>0</v>
      </c>
      <c r="W199" s="15">
        <f>IF(P2_IndicatorData!W160="No data",1,0)</f>
        <v>0</v>
      </c>
      <c r="X199" s="172">
        <f t="shared" si="9"/>
        <v>0</v>
      </c>
      <c r="Y199" s="15">
        <f>IF(P2_IndicatorData!Y160="No data",1,0)</f>
        <v>1</v>
      </c>
      <c r="Z199" s="15">
        <f>IF(P2_IndicatorData!Z160="No data",1,0)</f>
        <v>0</v>
      </c>
      <c r="AA199" s="15">
        <f>IF(P2_IndicatorData!AA160="No data",1,0)</f>
        <v>1</v>
      </c>
      <c r="AB199" s="15">
        <f>IF(P2_IndicatorData!AB160="No data",1,0)</f>
        <v>0</v>
      </c>
      <c r="AC199" s="15">
        <f>IF(P2_IndicatorData!AC160="No data",1,0)</f>
        <v>0</v>
      </c>
      <c r="AD199" s="18">
        <f t="shared" si="10"/>
        <v>5</v>
      </c>
      <c r="AE199" s="173">
        <f t="shared" si="11"/>
        <v>0.21739130434782608</v>
      </c>
    </row>
    <row r="200" spans="1:31">
      <c r="A200" s="5" t="str">
        <f>P2_IndicatorData!A161</f>
        <v>Viet Nam</v>
      </c>
      <c r="B200" s="2" t="s">
        <v>405</v>
      </c>
      <c r="C200" s="15">
        <f>IF(P2_IndicatorData!C161="No data",1,0)</f>
        <v>0</v>
      </c>
      <c r="D200" s="15">
        <f>IF(P2_IndicatorData!D161="No data",1,0)</f>
        <v>0</v>
      </c>
      <c r="E200" s="15">
        <f>IF(P2_IndicatorData!E161="No data",1,0)</f>
        <v>0</v>
      </c>
      <c r="F200" s="15">
        <f>IF(P2_IndicatorData!F161="No data",1,0)</f>
        <v>0</v>
      </c>
      <c r="G200" s="15">
        <f>IF(P2_IndicatorData!G161="No data",1,0)</f>
        <v>1</v>
      </c>
      <c r="H200" s="15">
        <f>IF(P2_IndicatorData!H161="No data",1,0)</f>
        <v>0</v>
      </c>
      <c r="I200" s="15">
        <f>IF(P2_IndicatorData!I161="No data",1,0)</f>
        <v>0</v>
      </c>
      <c r="J200" s="15">
        <f>IF(P2_IndicatorData!J161="No data",1,0)</f>
        <v>0</v>
      </c>
      <c r="K200" s="15">
        <f>IF(P2_IndicatorData!K161="No data",1,0)</f>
        <v>0</v>
      </c>
      <c r="L200" s="15">
        <f>IF(P2_IndicatorData!L161="No data",1,0)</f>
        <v>1</v>
      </c>
      <c r="M200" s="15">
        <f>IF(P2_IndicatorData!M161="No data",1,0)</f>
        <v>1</v>
      </c>
      <c r="N200" s="15">
        <f>IF(P2_IndicatorData!N161="No data",1,0)</f>
        <v>0</v>
      </c>
      <c r="O200" s="15">
        <f>IF(P2_IndicatorData!O161="No data",1,0)</f>
        <v>0</v>
      </c>
      <c r="P200" s="15">
        <f>IF(P2_IndicatorData!P161="No data",1,0)</f>
        <v>0</v>
      </c>
      <c r="Q200" s="15">
        <f>IF(P2_IndicatorData!Q161="No data",1,0)</f>
        <v>0</v>
      </c>
      <c r="R200" s="15">
        <f>IF(P2_IndicatorData!R161="No data",1,0)</f>
        <v>0</v>
      </c>
      <c r="S200" s="15">
        <f>IF(P2_IndicatorData!S161="No data",1,0)</f>
        <v>0</v>
      </c>
      <c r="T200" s="15">
        <f>IF(P2_IndicatorData!T161="No data",1,0)</f>
        <v>0</v>
      </c>
      <c r="U200" s="15">
        <f>IF(P2_IndicatorData!U161="No data",1,0)</f>
        <v>0</v>
      </c>
      <c r="V200" s="15">
        <f>IF(P2_IndicatorData!V161="No data",1,0)</f>
        <v>0</v>
      </c>
      <c r="W200" s="15">
        <f>IF(P2_IndicatorData!W161="No data",1,0)</f>
        <v>0</v>
      </c>
      <c r="X200" s="172">
        <f t="shared" si="9"/>
        <v>0</v>
      </c>
      <c r="Y200" s="15">
        <f>IF(P2_IndicatorData!Y161="No data",1,0)</f>
        <v>0</v>
      </c>
      <c r="Z200" s="15">
        <f>IF(P2_IndicatorData!Z161="No data",1,0)</f>
        <v>0</v>
      </c>
      <c r="AA200" s="15">
        <f>IF(P2_IndicatorData!AA161="No data",1,0)</f>
        <v>0</v>
      </c>
      <c r="AB200" s="15">
        <f>IF(P2_IndicatorData!AB161="No data",1,0)</f>
        <v>0</v>
      </c>
      <c r="AC200" s="15">
        <f>IF(P2_IndicatorData!AC161="No data",1,0)</f>
        <v>0</v>
      </c>
      <c r="AD200" s="18">
        <f t="shared" si="10"/>
        <v>3</v>
      </c>
      <c r="AE200" s="173">
        <f t="shared" si="11"/>
        <v>0.13043478260869565</v>
      </c>
    </row>
    <row r="201" spans="1:31">
      <c r="A201" s="5" t="str">
        <f>P2_IndicatorData!A162</f>
        <v>Yemen</v>
      </c>
      <c r="B201" s="2" t="s">
        <v>407</v>
      </c>
      <c r="C201" s="15">
        <f>IF(P2_IndicatorData!C162="No data",1,0)</f>
        <v>0</v>
      </c>
      <c r="D201" s="15">
        <f>IF(P2_IndicatorData!D162="No data",1,0)</f>
        <v>0</v>
      </c>
      <c r="E201" s="15">
        <f>IF(P2_IndicatorData!E162="No data",1,0)</f>
        <v>0</v>
      </c>
      <c r="F201" s="15">
        <f>IF(P2_IndicatorData!F162="No data",1,0)</f>
        <v>0</v>
      </c>
      <c r="G201" s="15">
        <f>IF(P2_IndicatorData!G162="No data",1,0)</f>
        <v>0</v>
      </c>
      <c r="H201" s="15">
        <f>IF(P2_IndicatorData!H162="No data",1,0)</f>
        <v>0</v>
      </c>
      <c r="I201" s="15">
        <f>IF(P2_IndicatorData!I162="No data",1,0)</f>
        <v>0</v>
      </c>
      <c r="J201" s="15">
        <f>IF(P2_IndicatorData!J162="No data",1,0)</f>
        <v>1</v>
      </c>
      <c r="K201" s="15">
        <f>IF(P2_IndicatorData!K162="No data",1,0)</f>
        <v>0</v>
      </c>
      <c r="L201" s="15">
        <f>IF(P2_IndicatorData!L162="No data",1,0)</f>
        <v>0</v>
      </c>
      <c r="M201" s="15">
        <f>IF(P2_IndicatorData!M162="No data",1,0)</f>
        <v>0</v>
      </c>
      <c r="N201" s="15">
        <f>IF(P2_IndicatorData!N162="No data",1,0)</f>
        <v>1</v>
      </c>
      <c r="O201" s="15">
        <f>IF(P2_IndicatorData!O162="No data",1,0)</f>
        <v>1</v>
      </c>
      <c r="P201" s="15">
        <f>IF(P2_IndicatorData!P162="No data",1,0)</f>
        <v>1</v>
      </c>
      <c r="Q201" s="15">
        <f>IF(P2_IndicatorData!Q162="No data",1,0)</f>
        <v>1</v>
      </c>
      <c r="R201" s="15">
        <f>IF(P2_IndicatorData!R162="No data",1,0)</f>
        <v>0</v>
      </c>
      <c r="S201" s="15">
        <f>IF(P2_IndicatorData!S162="No data",1,0)</f>
        <v>0</v>
      </c>
      <c r="T201" s="15">
        <f>IF(P2_IndicatorData!T162="No data",1,0)</f>
        <v>0</v>
      </c>
      <c r="U201" s="15">
        <f>IF(P2_IndicatorData!U162="No data",1,0)</f>
        <v>0</v>
      </c>
      <c r="V201" s="15">
        <f>IF(P2_IndicatorData!V162="No data",1,0)</f>
        <v>0</v>
      </c>
      <c r="W201" s="15">
        <f>IF(P2_IndicatorData!W162="No data",1,0)</f>
        <v>0</v>
      </c>
      <c r="X201" s="172">
        <f t="shared" si="9"/>
        <v>0</v>
      </c>
      <c r="Y201" s="15">
        <f>IF(P2_IndicatorData!Y162="No data",1,0)</f>
        <v>0</v>
      </c>
      <c r="Z201" s="15">
        <f>IF(P2_IndicatorData!Z162="No data",1,0)</f>
        <v>0</v>
      </c>
      <c r="AA201" s="15">
        <f>IF(P2_IndicatorData!AA162="No data",1,0)</f>
        <v>0</v>
      </c>
      <c r="AB201" s="15">
        <f>IF(P2_IndicatorData!AB162="No data",1,0)</f>
        <v>0</v>
      </c>
      <c r="AC201" s="15">
        <f>IF(P2_IndicatorData!AC162="No data",1,0)</f>
        <v>0</v>
      </c>
      <c r="AD201" s="18">
        <f t="shared" si="10"/>
        <v>5</v>
      </c>
      <c r="AE201" s="173">
        <f t="shared" si="11"/>
        <v>0.21739130434782608</v>
      </c>
    </row>
    <row r="202" spans="1:31">
      <c r="A202" s="5" t="str">
        <f>P2_IndicatorData!A163</f>
        <v>Zambia</v>
      </c>
      <c r="B202" s="2" t="s">
        <v>409</v>
      </c>
      <c r="C202" s="15">
        <f>IF(P2_IndicatorData!C163="No data",1,0)</f>
        <v>0</v>
      </c>
      <c r="D202" s="15">
        <f>IF(P2_IndicatorData!D163="No data",1,0)</f>
        <v>0</v>
      </c>
      <c r="E202" s="15">
        <f>IF(P2_IndicatorData!E163="No data",1,0)</f>
        <v>0</v>
      </c>
      <c r="F202" s="15">
        <f>IF(P2_IndicatorData!F163="No data",1,0)</f>
        <v>0</v>
      </c>
      <c r="G202" s="15">
        <f>IF(P2_IndicatorData!G163="No data",1,0)</f>
        <v>0</v>
      </c>
      <c r="H202" s="15">
        <f>IF(P2_IndicatorData!H163="No data",1,0)</f>
        <v>0</v>
      </c>
      <c r="I202" s="15">
        <f>IF(P2_IndicatorData!I163="No data",1,0)</f>
        <v>0</v>
      </c>
      <c r="J202" s="15">
        <f>IF(P2_IndicatorData!J163="No data",1,0)</f>
        <v>0</v>
      </c>
      <c r="K202" s="15">
        <f>IF(P2_IndicatorData!K163="No data",1,0)</f>
        <v>0</v>
      </c>
      <c r="L202" s="15">
        <f>IF(P2_IndicatorData!L163="No data",1,0)</f>
        <v>0</v>
      </c>
      <c r="M202" s="15">
        <f>IF(P2_IndicatorData!M163="No data",1,0)</f>
        <v>1</v>
      </c>
      <c r="N202" s="15">
        <f>IF(P2_IndicatorData!N163="No data",1,0)</f>
        <v>0</v>
      </c>
      <c r="O202" s="15">
        <f>IF(P2_IndicatorData!O163="No data",1,0)</f>
        <v>0</v>
      </c>
      <c r="P202" s="15">
        <f>IF(P2_IndicatorData!P163="No data",1,0)</f>
        <v>0</v>
      </c>
      <c r="Q202" s="15">
        <f>IF(P2_IndicatorData!Q163="No data",1,0)</f>
        <v>0</v>
      </c>
      <c r="R202" s="15">
        <f>IF(P2_IndicatorData!R163="No data",1,0)</f>
        <v>0</v>
      </c>
      <c r="S202" s="15">
        <f>IF(P2_IndicatorData!S163="No data",1,0)</f>
        <v>0</v>
      </c>
      <c r="T202" s="15">
        <f>IF(P2_IndicatorData!T163="No data",1,0)</f>
        <v>0</v>
      </c>
      <c r="U202" s="15">
        <f>IF(P2_IndicatorData!U163="No data",1,0)</f>
        <v>0</v>
      </c>
      <c r="V202" s="15">
        <f>IF(P2_IndicatorData!V163="No data",1,0)</f>
        <v>0</v>
      </c>
      <c r="W202" s="15">
        <f>IF(P2_IndicatorData!W163="No data",1,0)</f>
        <v>0</v>
      </c>
      <c r="X202" s="172">
        <f t="shared" si="9"/>
        <v>0</v>
      </c>
      <c r="Y202" s="15">
        <f>IF(P2_IndicatorData!Y163="No data",1,0)</f>
        <v>0</v>
      </c>
      <c r="Z202" s="15">
        <f>IF(P2_IndicatorData!Z163="No data",1,0)</f>
        <v>0</v>
      </c>
      <c r="AA202" s="15">
        <f>IF(P2_IndicatorData!AA163="No data",1,0)</f>
        <v>0</v>
      </c>
      <c r="AB202" s="15">
        <f>IF(P2_IndicatorData!AB163="No data",1,0)</f>
        <v>0</v>
      </c>
      <c r="AC202" s="15">
        <f>IF(P2_IndicatorData!AC163="No data",1,0)</f>
        <v>0</v>
      </c>
      <c r="AD202" s="18">
        <f t="shared" si="10"/>
        <v>1</v>
      </c>
      <c r="AE202" s="173">
        <f t="shared" si="11"/>
        <v>4.3478260869565216E-2</v>
      </c>
    </row>
    <row r="203" spans="1:31">
      <c r="A203" s="5" t="str">
        <f>P2_IndicatorData!A164</f>
        <v>Zimbabwe</v>
      </c>
      <c r="B203" s="2" t="s">
        <v>411</v>
      </c>
      <c r="C203" s="15">
        <f>IF(P2_IndicatorData!C164="No data",1,0)</f>
        <v>0</v>
      </c>
      <c r="D203" s="15">
        <f>IF(P2_IndicatorData!D164="No data",1,0)</f>
        <v>0</v>
      </c>
      <c r="E203" s="15">
        <f>IF(P2_IndicatorData!E164="No data",1,0)</f>
        <v>0</v>
      </c>
      <c r="F203" s="15">
        <f>IF(P2_IndicatorData!F164="No data",1,0)</f>
        <v>0</v>
      </c>
      <c r="G203" s="15">
        <f>IF(P2_IndicatorData!G164="No data",1,0)</f>
        <v>0</v>
      </c>
      <c r="H203" s="15">
        <f>IF(P2_IndicatorData!H164="No data",1,0)</f>
        <v>0</v>
      </c>
      <c r="I203" s="15">
        <f>IF(P2_IndicatorData!I164="No data",1,0)</f>
        <v>0</v>
      </c>
      <c r="J203" s="15">
        <f>IF(P2_IndicatorData!J164="No data",1,0)</f>
        <v>0</v>
      </c>
      <c r="K203" s="15">
        <f>IF(P2_IndicatorData!K164="No data",1,0)</f>
        <v>0</v>
      </c>
      <c r="L203" s="15">
        <f>IF(P2_IndicatorData!L164="No data",1,0)</f>
        <v>1</v>
      </c>
      <c r="M203" s="15">
        <f>IF(P2_IndicatorData!M164="No data",1,0)</f>
        <v>1</v>
      </c>
      <c r="N203" s="15">
        <f>IF(P2_IndicatorData!N164="No data",1,0)</f>
        <v>0</v>
      </c>
      <c r="O203" s="15">
        <f>IF(P2_IndicatorData!O164="No data",1,0)</f>
        <v>0</v>
      </c>
      <c r="P203" s="15">
        <f>IF(P2_IndicatorData!P164="No data",1,0)</f>
        <v>1</v>
      </c>
      <c r="Q203" s="15">
        <f>IF(P2_IndicatorData!Q164="No data",1,0)</f>
        <v>0</v>
      </c>
      <c r="R203" s="15">
        <f>IF(P2_IndicatorData!R164="No data",1,0)</f>
        <v>0</v>
      </c>
      <c r="S203" s="15">
        <f>IF(P2_IndicatorData!S164="No data",1,0)</f>
        <v>0</v>
      </c>
      <c r="T203" s="15">
        <f>IF(P2_IndicatorData!T164="No data",1,0)</f>
        <v>0</v>
      </c>
      <c r="U203" s="15">
        <f>IF(P2_IndicatorData!U164="No data",1,0)</f>
        <v>0</v>
      </c>
      <c r="V203" s="15">
        <f>IF(P2_IndicatorData!V164="No data",1,0)</f>
        <v>0</v>
      </c>
      <c r="W203" s="15">
        <f>IF(P2_IndicatorData!W164="No data",1,0)</f>
        <v>0</v>
      </c>
      <c r="X203" s="172">
        <f t="shared" si="9"/>
        <v>0</v>
      </c>
      <c r="Y203" s="15">
        <f>IF(P2_IndicatorData!Y164="No data",1,0)</f>
        <v>0</v>
      </c>
      <c r="Z203" s="15">
        <f>IF(P2_IndicatorData!Z164="No data",1,0)</f>
        <v>0</v>
      </c>
      <c r="AA203" s="15">
        <f>IF(P2_IndicatorData!AA164="No data",1,0)</f>
        <v>0</v>
      </c>
      <c r="AB203" s="15">
        <f>IF(P2_IndicatorData!AB164="No data",1,0)</f>
        <v>0</v>
      </c>
      <c r="AC203" s="15">
        <f>IF(P2_IndicatorData!AC164="No data",1,0)</f>
        <v>0</v>
      </c>
      <c r="AD203" s="18">
        <f t="shared" si="10"/>
        <v>3</v>
      </c>
      <c r="AE203" s="173">
        <f t="shared" si="11"/>
        <v>0.13043478260869565</v>
      </c>
    </row>
    <row r="204" spans="1:31" s="17" customFormat="1">
      <c r="A204" s="17" t="s">
        <v>1073</v>
      </c>
      <c r="C204" s="177">
        <f>COUNTIF(C2:C203,0)</f>
        <v>162</v>
      </c>
      <c r="D204" s="177">
        <f t="shared" ref="D204:AC204" si="12">COUNTIF(D2:D203,0)</f>
        <v>159</v>
      </c>
      <c r="E204" s="177">
        <f t="shared" si="12"/>
        <v>162</v>
      </c>
      <c r="F204" s="177">
        <f t="shared" si="12"/>
        <v>139</v>
      </c>
      <c r="G204" s="177">
        <f t="shared" si="12"/>
        <v>127</v>
      </c>
      <c r="H204" s="177">
        <f t="shared" si="12"/>
        <v>157</v>
      </c>
      <c r="I204" s="177">
        <f t="shared" si="12"/>
        <v>135</v>
      </c>
      <c r="J204" s="177">
        <f t="shared" si="12"/>
        <v>132</v>
      </c>
      <c r="K204" s="177">
        <f t="shared" si="12"/>
        <v>162</v>
      </c>
      <c r="L204" s="177">
        <f t="shared" si="12"/>
        <v>130</v>
      </c>
      <c r="M204" s="177">
        <f t="shared" si="12"/>
        <v>117</v>
      </c>
      <c r="N204" s="177">
        <f t="shared" si="12"/>
        <v>120</v>
      </c>
      <c r="O204" s="177">
        <f t="shared" si="12"/>
        <v>117</v>
      </c>
      <c r="P204" s="177">
        <f t="shared" si="12"/>
        <v>84</v>
      </c>
      <c r="Q204" s="177">
        <f t="shared" si="12"/>
        <v>109</v>
      </c>
      <c r="R204" s="177">
        <f t="shared" si="12"/>
        <v>145</v>
      </c>
      <c r="S204" s="177">
        <f t="shared" si="12"/>
        <v>145</v>
      </c>
      <c r="T204" s="177">
        <f t="shared" si="12"/>
        <v>162</v>
      </c>
      <c r="U204" s="177">
        <f t="shared" si="12"/>
        <v>162</v>
      </c>
      <c r="V204" s="177">
        <f t="shared" si="12"/>
        <v>162</v>
      </c>
      <c r="W204" s="177">
        <f t="shared" si="12"/>
        <v>162</v>
      </c>
      <c r="X204" s="177">
        <f t="shared" si="12"/>
        <v>202</v>
      </c>
      <c r="Y204" s="177">
        <f t="shared" si="12"/>
        <v>83</v>
      </c>
      <c r="Z204" s="177">
        <f t="shared" si="12"/>
        <v>113</v>
      </c>
      <c r="AA204" s="177">
        <f t="shared" si="12"/>
        <v>114</v>
      </c>
      <c r="AB204" s="177">
        <f t="shared" si="12"/>
        <v>163</v>
      </c>
      <c r="AC204" s="177">
        <f t="shared" si="12"/>
        <v>162</v>
      </c>
    </row>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46B11-9D8D-42E0-80AA-4C0C8C0E525E}">
  <dimension ref="A1:G203"/>
  <sheetViews>
    <sheetView workbookViewId="0">
      <selection activeCell="A2" sqref="A2"/>
    </sheetView>
  </sheetViews>
  <sheetFormatPr defaultColWidth="8.85546875" defaultRowHeight="15"/>
  <cols>
    <col min="1" max="1" width="32" bestFit="1" customWidth="1"/>
    <col min="3" max="3" width="14" customWidth="1"/>
    <col min="4" max="4" width="10.7109375" customWidth="1"/>
    <col min="5" max="5" width="13.140625" customWidth="1"/>
    <col min="6" max="6" width="10.7109375" customWidth="1"/>
    <col min="7" max="7" width="14.7109375" customWidth="1"/>
  </cols>
  <sheetData>
    <row r="1" spans="1:7" ht="39.75" customHeight="1">
      <c r="A1" s="15" t="s">
        <v>31</v>
      </c>
      <c r="B1" s="15" t="s">
        <v>28</v>
      </c>
      <c r="C1" s="8" t="s">
        <v>50</v>
      </c>
      <c r="D1" s="8" t="s">
        <v>51</v>
      </c>
      <c r="E1" s="8" t="s">
        <v>52</v>
      </c>
      <c r="F1" s="8" t="s">
        <v>56</v>
      </c>
      <c r="G1" s="11" t="s">
        <v>1074</v>
      </c>
    </row>
    <row r="2" spans="1:7">
      <c r="A2" s="27" t="s">
        <v>65</v>
      </c>
      <c r="B2" s="20" t="s">
        <v>66</v>
      </c>
      <c r="C2" s="44">
        <f>IF(Pillar2!AG2="x",1,0)</f>
        <v>0</v>
      </c>
      <c r="D2" s="44">
        <f>IF(Pillar2!AH2="x",1,0)</f>
        <v>0</v>
      </c>
      <c r="E2" s="44">
        <f>IF(Pillar2!AI2="x",1,0)</f>
        <v>0</v>
      </c>
      <c r="F2" s="44">
        <f>IF(Pillar2!AM2="x",1,0)</f>
        <v>0</v>
      </c>
      <c r="G2" s="191">
        <f t="shared" ref="G2:G65" si="0">SUM(C2:F2)</f>
        <v>0</v>
      </c>
    </row>
    <row r="3" spans="1:7">
      <c r="A3" s="27" t="s">
        <v>69</v>
      </c>
      <c r="B3" s="20" t="s">
        <v>70</v>
      </c>
      <c r="C3" s="44">
        <f>IF(Pillar2!AG3="x",1,0)</f>
        <v>0</v>
      </c>
      <c r="D3" s="44">
        <f>IF(Pillar2!AH3="x",1,0)</f>
        <v>0</v>
      </c>
      <c r="E3" s="44">
        <f>IF(Pillar2!AI3="x",1,0)</f>
        <v>0</v>
      </c>
      <c r="F3" s="44">
        <f>IF(Pillar2!AM3="x",1,0)</f>
        <v>0</v>
      </c>
      <c r="G3" s="191">
        <f t="shared" si="0"/>
        <v>0</v>
      </c>
    </row>
    <row r="4" spans="1:7">
      <c r="A4" s="27" t="s">
        <v>73</v>
      </c>
      <c r="B4" s="20" t="s">
        <v>74</v>
      </c>
      <c r="C4" s="44">
        <f>IF(Pillar2!AG4="x",1,0)</f>
        <v>0</v>
      </c>
      <c r="D4" s="44">
        <f>IF(Pillar2!AH4="x",1,0)</f>
        <v>0</v>
      </c>
      <c r="E4" s="44">
        <f>IF(Pillar2!AI4="x",1,0)</f>
        <v>0</v>
      </c>
      <c r="F4" s="44">
        <f>IF(Pillar2!AM4="x",1,0)</f>
        <v>0</v>
      </c>
      <c r="G4" s="191">
        <f t="shared" si="0"/>
        <v>0</v>
      </c>
    </row>
    <row r="5" spans="1:7">
      <c r="A5" s="27" t="s">
        <v>1075</v>
      </c>
      <c r="B5" s="20" t="s">
        <v>1034</v>
      </c>
      <c r="C5" s="44" t="e">
        <f>IF(Pillar2!#REF!="x",1,0)</f>
        <v>#REF!</v>
      </c>
      <c r="D5" s="44" t="e">
        <f>IF(Pillar2!#REF!="x",1,0)</f>
        <v>#REF!</v>
      </c>
      <c r="E5" s="44" t="e">
        <f>IF(Pillar2!#REF!="x",1,0)</f>
        <v>#REF!</v>
      </c>
      <c r="F5" s="44" t="e">
        <f>IF(Pillar2!#REF!="x",1,0)</f>
        <v>#REF!</v>
      </c>
      <c r="G5" s="191" t="e">
        <f t="shared" si="0"/>
        <v>#REF!</v>
      </c>
    </row>
    <row r="6" spans="1:7">
      <c r="A6" s="27" t="s">
        <v>77</v>
      </c>
      <c r="B6" s="20" t="s">
        <v>78</v>
      </c>
      <c r="C6" s="44">
        <f>IF(Pillar2!AG5="x",1,0)</f>
        <v>0</v>
      </c>
      <c r="D6" s="44">
        <f>IF(Pillar2!AH5="x",1,0)</f>
        <v>0</v>
      </c>
      <c r="E6" s="44">
        <f>IF(Pillar2!AI5="x",1,0)</f>
        <v>0</v>
      </c>
      <c r="F6" s="44">
        <f>IF(Pillar2!AM5="x",1,0)</f>
        <v>0</v>
      </c>
      <c r="G6" s="191">
        <f t="shared" si="0"/>
        <v>0</v>
      </c>
    </row>
    <row r="7" spans="1:7">
      <c r="A7" s="27" t="s">
        <v>1076</v>
      </c>
      <c r="B7" s="20" t="s">
        <v>1035</v>
      </c>
      <c r="C7" s="44" t="e">
        <f>IF(Pillar2!#REF!="x",1,0)</f>
        <v>#REF!</v>
      </c>
      <c r="D7" s="44" t="e">
        <f>IF(Pillar2!#REF!="x",1,0)</f>
        <v>#REF!</v>
      </c>
      <c r="E7" s="44" t="e">
        <f>IF(Pillar2!#REF!="x",1,0)</f>
        <v>#REF!</v>
      </c>
      <c r="F7" s="44" t="e">
        <f>IF(Pillar2!#REF!="x",1,0)</f>
        <v>#REF!</v>
      </c>
      <c r="G7" s="191" t="e">
        <f t="shared" si="0"/>
        <v>#REF!</v>
      </c>
    </row>
    <row r="8" spans="1:7">
      <c r="A8" s="27" t="s">
        <v>1077</v>
      </c>
      <c r="B8" s="20" t="s">
        <v>1036</v>
      </c>
      <c r="C8" s="44" t="e">
        <f>IF(Pillar2!#REF!="x",1,0)</f>
        <v>#REF!</v>
      </c>
      <c r="D8" s="44" t="e">
        <f>IF(Pillar2!#REF!="x",1,0)</f>
        <v>#REF!</v>
      </c>
      <c r="E8" s="44" t="e">
        <f>IF(Pillar2!#REF!="x",1,0)</f>
        <v>#REF!</v>
      </c>
      <c r="F8" s="44" t="e">
        <f>IF(Pillar2!#REF!="x",1,0)</f>
        <v>#REF!</v>
      </c>
      <c r="G8" s="191" t="e">
        <f t="shared" si="0"/>
        <v>#REF!</v>
      </c>
    </row>
    <row r="9" spans="1:7">
      <c r="A9" s="27" t="s">
        <v>81</v>
      </c>
      <c r="B9" s="20" t="s">
        <v>82</v>
      </c>
      <c r="C9" s="44">
        <f>IF(Pillar2!AG6="x",1,0)</f>
        <v>0</v>
      </c>
      <c r="D9" s="44">
        <f>IF(Pillar2!AH6="x",1,0)</f>
        <v>0</v>
      </c>
      <c r="E9" s="44">
        <f>IF(Pillar2!AI6="x",1,0)</f>
        <v>0</v>
      </c>
      <c r="F9" s="44">
        <f>IF(Pillar2!AM6="x",1,0)</f>
        <v>0</v>
      </c>
      <c r="G9" s="191">
        <f t="shared" si="0"/>
        <v>0</v>
      </c>
    </row>
    <row r="10" spans="1:7">
      <c r="A10" s="27" t="s">
        <v>84</v>
      </c>
      <c r="B10" s="20" t="s">
        <v>85</v>
      </c>
      <c r="C10" s="44">
        <f>IF(Pillar2!AG7="x",1,0)</f>
        <v>0</v>
      </c>
      <c r="D10" s="44">
        <f>IF(Pillar2!AH7="x",1,0)</f>
        <v>0</v>
      </c>
      <c r="E10" s="44">
        <f>IF(Pillar2!AI7="x",1,0)</f>
        <v>0</v>
      </c>
      <c r="F10" s="44">
        <f>IF(Pillar2!AM7="x",1,0)</f>
        <v>0</v>
      </c>
      <c r="G10" s="191">
        <f t="shared" si="0"/>
        <v>0</v>
      </c>
    </row>
    <row r="11" spans="1:7">
      <c r="A11" s="27" t="s">
        <v>88</v>
      </c>
      <c r="B11" s="20" t="s">
        <v>89</v>
      </c>
      <c r="C11" s="44">
        <f>IF(Pillar2!AG8="x",1,0)</f>
        <v>0</v>
      </c>
      <c r="D11" s="44">
        <f>IF(Pillar2!AH8="x",1,0)</f>
        <v>0</v>
      </c>
      <c r="E11" s="44">
        <f>IF(Pillar2!AI8="x",1,0)</f>
        <v>0</v>
      </c>
      <c r="F11" s="44">
        <f>IF(Pillar2!AM8="x",1,0)</f>
        <v>0</v>
      </c>
      <c r="G11" s="191">
        <f t="shared" si="0"/>
        <v>0</v>
      </c>
    </row>
    <row r="12" spans="1:7">
      <c r="A12" s="27" t="s">
        <v>91</v>
      </c>
      <c r="B12" s="20" t="s">
        <v>92</v>
      </c>
      <c r="C12" s="44">
        <f>IF(Pillar2!AG9="x",1,0)</f>
        <v>0</v>
      </c>
      <c r="D12" s="44">
        <f>IF(Pillar2!AH9="x",1,0)</f>
        <v>0</v>
      </c>
      <c r="E12" s="44">
        <f>IF(Pillar2!AI9="x",1,0)</f>
        <v>0</v>
      </c>
      <c r="F12" s="44">
        <f>IF(Pillar2!AM9="x",1,0)</f>
        <v>0</v>
      </c>
      <c r="G12" s="191">
        <f t="shared" si="0"/>
        <v>0</v>
      </c>
    </row>
    <row r="13" spans="1:7">
      <c r="A13" s="27" t="s">
        <v>93</v>
      </c>
      <c r="B13" s="20" t="s">
        <v>94</v>
      </c>
      <c r="C13" s="44">
        <f>IF(Pillar2!AG10="x",1,0)</f>
        <v>0</v>
      </c>
      <c r="D13" s="44">
        <f>IF(Pillar2!AH10="x",1,0)</f>
        <v>0</v>
      </c>
      <c r="E13" s="44">
        <f>IF(Pillar2!AI10="x",1,0)</f>
        <v>0</v>
      </c>
      <c r="F13" s="44">
        <f>IF(Pillar2!AM10="x",1,0)</f>
        <v>0</v>
      </c>
      <c r="G13" s="191">
        <f t="shared" si="0"/>
        <v>0</v>
      </c>
    </row>
    <row r="14" spans="1:7">
      <c r="A14" s="27" t="s">
        <v>1078</v>
      </c>
      <c r="B14" s="20" t="s">
        <v>1037</v>
      </c>
      <c r="C14" s="44" t="e">
        <f>IF(Pillar2!#REF!="x",1,0)</f>
        <v>#REF!</v>
      </c>
      <c r="D14" s="44" t="e">
        <f>IF(Pillar2!#REF!="x",1,0)</f>
        <v>#REF!</v>
      </c>
      <c r="E14" s="44" t="e">
        <f>IF(Pillar2!#REF!="x",1,0)</f>
        <v>#REF!</v>
      </c>
      <c r="F14" s="44" t="e">
        <f>IF(Pillar2!#REF!="x",1,0)</f>
        <v>#REF!</v>
      </c>
      <c r="G14" s="191" t="e">
        <f t="shared" si="0"/>
        <v>#REF!</v>
      </c>
    </row>
    <row r="15" spans="1:7">
      <c r="A15" s="27" t="s">
        <v>95</v>
      </c>
      <c r="B15" s="20" t="s">
        <v>96</v>
      </c>
      <c r="C15" s="44">
        <f>IF(Pillar2!AG11="x",1,0)</f>
        <v>0</v>
      </c>
      <c r="D15" s="44">
        <f>IF(Pillar2!AH11="x",1,0)</f>
        <v>0</v>
      </c>
      <c r="E15" s="44">
        <f>IF(Pillar2!AI11="x",1,0)</f>
        <v>0</v>
      </c>
      <c r="F15" s="44">
        <f>IF(Pillar2!AM11="x",1,0)</f>
        <v>0</v>
      </c>
      <c r="G15" s="191">
        <f t="shared" si="0"/>
        <v>0</v>
      </c>
    </row>
    <row r="16" spans="1:7">
      <c r="A16" s="27" t="s">
        <v>97</v>
      </c>
      <c r="B16" s="20" t="s">
        <v>98</v>
      </c>
      <c r="C16" s="44">
        <f>IF(Pillar2!AG12="x",1,0)</f>
        <v>0</v>
      </c>
      <c r="D16" s="44">
        <f>IF(Pillar2!AH12="x",1,0)</f>
        <v>0</v>
      </c>
      <c r="E16" s="44">
        <f>IF(Pillar2!AI12="x",1,0)</f>
        <v>0</v>
      </c>
      <c r="F16" s="44">
        <f>IF(Pillar2!AM12="x",1,0)</f>
        <v>0</v>
      </c>
      <c r="G16" s="191">
        <f t="shared" si="0"/>
        <v>0</v>
      </c>
    </row>
    <row r="17" spans="1:7">
      <c r="A17" s="27" t="s">
        <v>1079</v>
      </c>
      <c r="B17" s="20" t="s">
        <v>1038</v>
      </c>
      <c r="C17" s="44" t="e">
        <f>IF(Pillar2!#REF!="x",1,0)</f>
        <v>#REF!</v>
      </c>
      <c r="D17" s="44" t="e">
        <f>IF(Pillar2!#REF!="x",1,0)</f>
        <v>#REF!</v>
      </c>
      <c r="E17" s="44" t="e">
        <f>IF(Pillar2!#REF!="x",1,0)</f>
        <v>#REF!</v>
      </c>
      <c r="F17" s="44" t="e">
        <f>IF(Pillar2!#REF!="x",1,0)</f>
        <v>#REF!</v>
      </c>
      <c r="G17" s="191" t="e">
        <f t="shared" si="0"/>
        <v>#REF!</v>
      </c>
    </row>
    <row r="18" spans="1:7">
      <c r="A18" s="27" t="s">
        <v>100</v>
      </c>
      <c r="B18" s="20" t="s">
        <v>101</v>
      </c>
      <c r="C18" s="44">
        <f>IF(Pillar2!AG13="x",1,0)</f>
        <v>0</v>
      </c>
      <c r="D18" s="44">
        <f>IF(Pillar2!AH13="x",1,0)</f>
        <v>0</v>
      </c>
      <c r="E18" s="44">
        <f>IF(Pillar2!AI13="x",1,0)</f>
        <v>0</v>
      </c>
      <c r="F18" s="44">
        <f>IF(Pillar2!AM13="x",1,0)</f>
        <v>0</v>
      </c>
      <c r="G18" s="191">
        <f t="shared" si="0"/>
        <v>0</v>
      </c>
    </row>
    <row r="19" spans="1:7">
      <c r="A19" s="27" t="s">
        <v>102</v>
      </c>
      <c r="B19" s="20" t="s">
        <v>103</v>
      </c>
      <c r="C19" s="44">
        <f>IF(Pillar2!AG14="x",1,0)</f>
        <v>0</v>
      </c>
      <c r="D19" s="44">
        <f>IF(Pillar2!AH14="x",1,0)</f>
        <v>0</v>
      </c>
      <c r="E19" s="44">
        <f>IF(Pillar2!AI14="x",1,0)</f>
        <v>0</v>
      </c>
      <c r="F19" s="44">
        <f>IF(Pillar2!AM14="x",1,0)</f>
        <v>0</v>
      </c>
      <c r="G19" s="191">
        <f t="shared" si="0"/>
        <v>0</v>
      </c>
    </row>
    <row r="20" spans="1:7">
      <c r="A20" s="27" t="s">
        <v>104</v>
      </c>
      <c r="B20" s="20" t="s">
        <v>105</v>
      </c>
      <c r="C20" s="44">
        <f>IF(Pillar2!AG15="x",1,0)</f>
        <v>0</v>
      </c>
      <c r="D20" s="44">
        <f>IF(Pillar2!AH15="x",1,0)</f>
        <v>0</v>
      </c>
      <c r="E20" s="44">
        <f>IF(Pillar2!AI15="x",1,0)</f>
        <v>0</v>
      </c>
      <c r="F20" s="44">
        <f>IF(Pillar2!AM15="x",1,0)</f>
        <v>0</v>
      </c>
      <c r="G20" s="191">
        <f t="shared" si="0"/>
        <v>0</v>
      </c>
    </row>
    <row r="21" spans="1:7">
      <c r="A21" s="27" t="s">
        <v>107</v>
      </c>
      <c r="B21" s="20" t="s">
        <v>108</v>
      </c>
      <c r="C21" s="44">
        <f>IF(Pillar2!AG16="x",1,0)</f>
        <v>0</v>
      </c>
      <c r="D21" s="44">
        <f>IF(Pillar2!AH16="x",1,0)</f>
        <v>0</v>
      </c>
      <c r="E21" s="44">
        <f>IF(Pillar2!AI16="x",1,0)</f>
        <v>0</v>
      </c>
      <c r="F21" s="44">
        <f>IF(Pillar2!AM16="x",1,0)</f>
        <v>0</v>
      </c>
      <c r="G21" s="191">
        <f t="shared" si="0"/>
        <v>0</v>
      </c>
    </row>
    <row r="22" spans="1:7">
      <c r="A22" s="27" t="s">
        <v>109</v>
      </c>
      <c r="B22" s="20" t="s">
        <v>110</v>
      </c>
      <c r="C22" s="44">
        <f>IF(Pillar2!AG17="x",1,0)</f>
        <v>0</v>
      </c>
      <c r="D22" s="44">
        <f>IF(Pillar2!AH17="x",1,0)</f>
        <v>0</v>
      </c>
      <c r="E22" s="44">
        <f>IF(Pillar2!AI17="x",1,0)</f>
        <v>0</v>
      </c>
      <c r="F22" s="44">
        <f>IF(Pillar2!AM17="x",1,0)</f>
        <v>0</v>
      </c>
      <c r="G22" s="191">
        <f t="shared" si="0"/>
        <v>0</v>
      </c>
    </row>
    <row r="23" spans="1:7">
      <c r="A23" s="27" t="s">
        <v>111</v>
      </c>
      <c r="B23" s="20" t="s">
        <v>112</v>
      </c>
      <c r="C23" s="44">
        <f>IF(Pillar2!AG18="x",1,0)</f>
        <v>0</v>
      </c>
      <c r="D23" s="44">
        <f>IF(Pillar2!AH18="x",1,0)</f>
        <v>0</v>
      </c>
      <c r="E23" s="44">
        <f>IF(Pillar2!AI18="x",1,0)</f>
        <v>0</v>
      </c>
      <c r="F23" s="44">
        <f>IF(Pillar2!AM18="x",1,0)</f>
        <v>0</v>
      </c>
      <c r="G23" s="191">
        <f t="shared" si="0"/>
        <v>0</v>
      </c>
    </row>
    <row r="24" spans="1:7">
      <c r="A24" s="27" t="s">
        <v>113</v>
      </c>
      <c r="B24" s="20" t="s">
        <v>114</v>
      </c>
      <c r="C24" s="44">
        <f>IF(Pillar2!AG19="x",1,0)</f>
        <v>0</v>
      </c>
      <c r="D24" s="44">
        <f>IF(Pillar2!AH19="x",1,0)</f>
        <v>1</v>
      </c>
      <c r="E24" s="44">
        <f>IF(Pillar2!AI19="x",1,0)</f>
        <v>0</v>
      </c>
      <c r="F24" s="44">
        <f>IF(Pillar2!AM19="x",1,0)</f>
        <v>0</v>
      </c>
      <c r="G24" s="191">
        <f t="shared" si="0"/>
        <v>1</v>
      </c>
    </row>
    <row r="25" spans="1:7">
      <c r="A25" s="27" t="s">
        <v>115</v>
      </c>
      <c r="B25" s="20" t="s">
        <v>116</v>
      </c>
      <c r="C25" s="44">
        <f>IF(Pillar2!AG20="x",1,0)</f>
        <v>0</v>
      </c>
      <c r="D25" s="44">
        <f>IF(Pillar2!AH20="x",1,0)</f>
        <v>0</v>
      </c>
      <c r="E25" s="44">
        <f>IF(Pillar2!AI20="x",1,0)</f>
        <v>0</v>
      </c>
      <c r="F25" s="44">
        <f>IF(Pillar2!AM20="x",1,0)</f>
        <v>0</v>
      </c>
      <c r="G25" s="191">
        <f t="shared" si="0"/>
        <v>0</v>
      </c>
    </row>
    <row r="26" spans="1:7">
      <c r="A26" s="27" t="s">
        <v>117</v>
      </c>
      <c r="B26" s="20" t="s">
        <v>118</v>
      </c>
      <c r="C26" s="44">
        <f>IF(Pillar2!AG21="x",1,0)</f>
        <v>0</v>
      </c>
      <c r="D26" s="44">
        <f>IF(Pillar2!AH21="x",1,0)</f>
        <v>0</v>
      </c>
      <c r="E26" s="44">
        <f>IF(Pillar2!AI21="x",1,0)</f>
        <v>0</v>
      </c>
      <c r="F26" s="44">
        <f>IF(Pillar2!AM21="x",1,0)</f>
        <v>0</v>
      </c>
      <c r="G26" s="191">
        <f t="shared" si="0"/>
        <v>0</v>
      </c>
    </row>
    <row r="27" spans="1:7">
      <c r="A27" s="27" t="s">
        <v>1080</v>
      </c>
      <c r="B27" s="20" t="s">
        <v>1039</v>
      </c>
      <c r="C27" s="44" t="e">
        <f>IF(Pillar2!#REF!="x",1,0)</f>
        <v>#REF!</v>
      </c>
      <c r="D27" s="44" t="e">
        <f>IF(Pillar2!#REF!="x",1,0)</f>
        <v>#REF!</v>
      </c>
      <c r="E27" s="44" t="e">
        <f>IF(Pillar2!#REF!="x",1,0)</f>
        <v>#REF!</v>
      </c>
      <c r="F27" s="44" t="e">
        <f>IF(Pillar2!#REF!="x",1,0)</f>
        <v>#REF!</v>
      </c>
      <c r="G27" s="191" t="e">
        <f t="shared" si="0"/>
        <v>#REF!</v>
      </c>
    </row>
    <row r="28" spans="1:7">
      <c r="A28" s="27" t="s">
        <v>120</v>
      </c>
      <c r="B28" s="20" t="s">
        <v>121</v>
      </c>
      <c r="C28" s="44">
        <f>IF(Pillar2!AG22="x",1,0)</f>
        <v>0</v>
      </c>
      <c r="D28" s="44">
        <f>IF(Pillar2!AH22="x",1,0)</f>
        <v>0</v>
      </c>
      <c r="E28" s="44">
        <f>IF(Pillar2!AI22="x",1,0)</f>
        <v>0</v>
      </c>
      <c r="F28" s="44">
        <f>IF(Pillar2!AM22="x",1,0)</f>
        <v>0</v>
      </c>
      <c r="G28" s="191">
        <f t="shared" si="0"/>
        <v>0</v>
      </c>
    </row>
    <row r="29" spans="1:7">
      <c r="A29" s="27" t="s">
        <v>122</v>
      </c>
      <c r="B29" s="20" t="s">
        <v>123</v>
      </c>
      <c r="C29" s="44">
        <f>IF(Pillar2!AG23="x",1,0)</f>
        <v>0</v>
      </c>
      <c r="D29" s="44">
        <f>IF(Pillar2!AH23="x",1,0)</f>
        <v>0</v>
      </c>
      <c r="E29" s="44">
        <f>IF(Pillar2!AI23="x",1,0)</f>
        <v>0</v>
      </c>
      <c r="F29" s="44">
        <f>IF(Pillar2!AM23="x",1,0)</f>
        <v>0</v>
      </c>
      <c r="G29" s="191">
        <f t="shared" si="0"/>
        <v>0</v>
      </c>
    </row>
    <row r="30" spans="1:7">
      <c r="A30" s="27" t="s">
        <v>124</v>
      </c>
      <c r="B30" s="20" t="s">
        <v>125</v>
      </c>
      <c r="C30" s="44">
        <f>IF(Pillar2!AG24="x",1,0)</f>
        <v>0</v>
      </c>
      <c r="D30" s="44">
        <f>IF(Pillar2!AH24="x",1,0)</f>
        <v>0</v>
      </c>
      <c r="E30" s="44">
        <f>IF(Pillar2!AI24="x",1,0)</f>
        <v>0</v>
      </c>
      <c r="F30" s="44">
        <f>IF(Pillar2!AM24="x",1,0)</f>
        <v>0</v>
      </c>
      <c r="G30" s="191">
        <f t="shared" si="0"/>
        <v>0</v>
      </c>
    </row>
    <row r="31" spans="1:7">
      <c r="A31" s="27" t="s">
        <v>126</v>
      </c>
      <c r="B31" s="20" t="s">
        <v>127</v>
      </c>
      <c r="C31" s="44">
        <f>IF(Pillar2!AG25="x",1,0)</f>
        <v>0</v>
      </c>
      <c r="D31" s="44">
        <f>IF(Pillar2!AH25="x",1,0)</f>
        <v>0</v>
      </c>
      <c r="E31" s="44">
        <f>IF(Pillar2!AI25="x",1,0)</f>
        <v>0</v>
      </c>
      <c r="F31" s="44">
        <f>IF(Pillar2!AM25="x",1,0)</f>
        <v>0</v>
      </c>
      <c r="G31" s="191">
        <f t="shared" si="0"/>
        <v>0</v>
      </c>
    </row>
    <row r="32" spans="1:7">
      <c r="A32" s="27" t="s">
        <v>1081</v>
      </c>
      <c r="B32" s="20" t="s">
        <v>1040</v>
      </c>
      <c r="C32" s="44" t="e">
        <f>IF(Pillar2!#REF!="x",1,0)</f>
        <v>#REF!</v>
      </c>
      <c r="D32" s="44" t="e">
        <f>IF(Pillar2!#REF!="x",1,0)</f>
        <v>#REF!</v>
      </c>
      <c r="E32" s="44" t="e">
        <f>IF(Pillar2!#REF!="x",1,0)</f>
        <v>#REF!</v>
      </c>
      <c r="F32" s="44" t="e">
        <f>IF(Pillar2!#REF!="x",1,0)</f>
        <v>#REF!</v>
      </c>
      <c r="G32" s="191" t="e">
        <f t="shared" si="0"/>
        <v>#REF!</v>
      </c>
    </row>
    <row r="33" spans="1:7">
      <c r="A33" s="27" t="s">
        <v>129</v>
      </c>
      <c r="B33" s="20" t="s">
        <v>130</v>
      </c>
      <c r="C33" s="44">
        <f>IF(Pillar2!AG26="x",1,0)</f>
        <v>0</v>
      </c>
      <c r="D33" s="44">
        <f>IF(Pillar2!AH26="x",1,0)</f>
        <v>0</v>
      </c>
      <c r="E33" s="44">
        <f>IF(Pillar2!AI26="x",1,0)</f>
        <v>0</v>
      </c>
      <c r="F33" s="44">
        <f>IF(Pillar2!AM26="x",1,0)</f>
        <v>0</v>
      </c>
      <c r="G33" s="191">
        <f t="shared" si="0"/>
        <v>0</v>
      </c>
    </row>
    <row r="34" spans="1:7">
      <c r="A34" s="27" t="s">
        <v>131</v>
      </c>
      <c r="B34" s="20" t="s">
        <v>132</v>
      </c>
      <c r="C34" s="44">
        <f>IF(Pillar2!AG27="x",1,0)</f>
        <v>0</v>
      </c>
      <c r="D34" s="44">
        <f>IF(Pillar2!AH27="x",1,0)</f>
        <v>0</v>
      </c>
      <c r="E34" s="44">
        <f>IF(Pillar2!AI27="x",1,0)</f>
        <v>0</v>
      </c>
      <c r="F34" s="44">
        <f>IF(Pillar2!AM27="x",1,0)</f>
        <v>0</v>
      </c>
      <c r="G34" s="191">
        <f t="shared" si="0"/>
        <v>0</v>
      </c>
    </row>
    <row r="35" spans="1:7">
      <c r="A35" s="27" t="s">
        <v>134</v>
      </c>
      <c r="B35" s="20" t="s">
        <v>135</v>
      </c>
      <c r="C35" s="44">
        <f>IF(Pillar2!AG28="x",1,0)</f>
        <v>0</v>
      </c>
      <c r="D35" s="44">
        <f>IF(Pillar2!AH28="x",1,0)</f>
        <v>0</v>
      </c>
      <c r="E35" s="44">
        <f>IF(Pillar2!AI28="x",1,0)</f>
        <v>0</v>
      </c>
      <c r="F35" s="44">
        <f>IF(Pillar2!AM28="x",1,0)</f>
        <v>0</v>
      </c>
      <c r="G35" s="191">
        <f t="shared" si="0"/>
        <v>0</v>
      </c>
    </row>
    <row r="36" spans="1:7">
      <c r="A36" s="27" t="s">
        <v>136</v>
      </c>
      <c r="B36" s="20" t="s">
        <v>137</v>
      </c>
      <c r="C36" s="44">
        <f>IF(Pillar2!AG29="x",1,0)</f>
        <v>0</v>
      </c>
      <c r="D36" s="44">
        <f>IF(Pillar2!AH29="x",1,0)</f>
        <v>0</v>
      </c>
      <c r="E36" s="44">
        <f>IF(Pillar2!AI29="x",1,0)</f>
        <v>0</v>
      </c>
      <c r="F36" s="44">
        <f>IF(Pillar2!AM29="x",1,0)</f>
        <v>0</v>
      </c>
      <c r="G36" s="191">
        <f t="shared" si="0"/>
        <v>0</v>
      </c>
    </row>
    <row r="37" spans="1:7">
      <c r="A37" s="27" t="s">
        <v>138</v>
      </c>
      <c r="B37" s="20" t="s">
        <v>139</v>
      </c>
      <c r="C37" s="44">
        <f>IF(Pillar2!AG30="x",1,0)</f>
        <v>0</v>
      </c>
      <c r="D37" s="44">
        <f>IF(Pillar2!AH30="x",1,0)</f>
        <v>0</v>
      </c>
      <c r="E37" s="44">
        <f>IF(Pillar2!AI30="x",1,0)</f>
        <v>0</v>
      </c>
      <c r="F37" s="44">
        <f>IF(Pillar2!AM30="x",1,0)</f>
        <v>0</v>
      </c>
      <c r="G37" s="191">
        <f t="shared" si="0"/>
        <v>0</v>
      </c>
    </row>
    <row r="38" spans="1:7">
      <c r="A38" s="27" t="s">
        <v>140</v>
      </c>
      <c r="B38" s="20" t="s">
        <v>141</v>
      </c>
      <c r="C38" s="44">
        <f>IF(Pillar2!AG31="x",1,0)</f>
        <v>0</v>
      </c>
      <c r="D38" s="44">
        <f>IF(Pillar2!AH31="x",1,0)</f>
        <v>0</v>
      </c>
      <c r="E38" s="44">
        <f>IF(Pillar2!AI31="x",1,0)</f>
        <v>0</v>
      </c>
      <c r="F38" s="44">
        <f>IF(Pillar2!AM31="x",1,0)</f>
        <v>0</v>
      </c>
      <c r="G38" s="191">
        <f t="shared" si="0"/>
        <v>0</v>
      </c>
    </row>
    <row r="39" spans="1:7">
      <c r="A39" s="27" t="s">
        <v>143</v>
      </c>
      <c r="B39" s="20" t="s">
        <v>144</v>
      </c>
      <c r="C39" s="44">
        <f>IF(Pillar2!AG32="x",1,0)</f>
        <v>0</v>
      </c>
      <c r="D39" s="44">
        <f>IF(Pillar2!AH32="x",1,0)</f>
        <v>0</v>
      </c>
      <c r="E39" s="44">
        <f>IF(Pillar2!AI32="x",1,0)</f>
        <v>0</v>
      </c>
      <c r="F39" s="44">
        <f>IF(Pillar2!AM32="x",1,0)</f>
        <v>0</v>
      </c>
      <c r="G39" s="191">
        <f t="shared" si="0"/>
        <v>0</v>
      </c>
    </row>
    <row r="40" spans="1:7">
      <c r="A40" s="27" t="s">
        <v>145</v>
      </c>
      <c r="B40" s="20" t="s">
        <v>146</v>
      </c>
      <c r="C40" s="44">
        <f>IF(Pillar2!AG33="x",1,0)</f>
        <v>0</v>
      </c>
      <c r="D40" s="44">
        <f>IF(Pillar2!AH33="x",1,0)</f>
        <v>0</v>
      </c>
      <c r="E40" s="44">
        <f>IF(Pillar2!AI33="x",1,0)</f>
        <v>0</v>
      </c>
      <c r="F40" s="44">
        <f>IF(Pillar2!AM33="x",1,0)</f>
        <v>0</v>
      </c>
      <c r="G40" s="191">
        <f t="shared" si="0"/>
        <v>0</v>
      </c>
    </row>
    <row r="41" spans="1:7">
      <c r="A41" s="27" t="s">
        <v>1082</v>
      </c>
      <c r="B41" s="20" t="s">
        <v>1041</v>
      </c>
      <c r="C41" s="44" t="e">
        <f>IF(Pillar2!#REF!="x",1,0)</f>
        <v>#REF!</v>
      </c>
      <c r="D41" s="44" t="e">
        <f>IF(Pillar2!#REF!="x",1,0)</f>
        <v>#REF!</v>
      </c>
      <c r="E41" s="44" t="e">
        <f>IF(Pillar2!#REF!="x",1,0)</f>
        <v>#REF!</v>
      </c>
      <c r="F41" s="44" t="e">
        <f>IF(Pillar2!#REF!="x",1,0)</f>
        <v>#REF!</v>
      </c>
      <c r="G41" s="191" t="e">
        <f t="shared" si="0"/>
        <v>#REF!</v>
      </c>
    </row>
    <row r="42" spans="1:7">
      <c r="A42" s="27" t="s">
        <v>147</v>
      </c>
      <c r="B42" s="20" t="s">
        <v>148</v>
      </c>
      <c r="C42" s="44">
        <f>IF(Pillar2!AG34="x",1,0)</f>
        <v>0</v>
      </c>
      <c r="D42" s="44">
        <f>IF(Pillar2!AH34="x",1,0)</f>
        <v>0</v>
      </c>
      <c r="E42" s="44">
        <f>IF(Pillar2!AI34="x",1,0)</f>
        <v>0</v>
      </c>
      <c r="F42" s="44">
        <f>IF(Pillar2!AM34="x",1,0)</f>
        <v>0</v>
      </c>
      <c r="G42" s="191">
        <f t="shared" si="0"/>
        <v>0</v>
      </c>
    </row>
    <row r="43" spans="1:7">
      <c r="A43" s="27" t="s">
        <v>1083</v>
      </c>
      <c r="B43" s="20" t="s">
        <v>1042</v>
      </c>
      <c r="C43" s="44" t="e">
        <f>IF(Pillar2!#REF!="x",1,0)</f>
        <v>#REF!</v>
      </c>
      <c r="D43" s="44" t="e">
        <f>IF(Pillar2!#REF!="x",1,0)</f>
        <v>#REF!</v>
      </c>
      <c r="E43" s="44" t="e">
        <f>IF(Pillar2!#REF!="x",1,0)</f>
        <v>#REF!</v>
      </c>
      <c r="F43" s="44" t="e">
        <f>IF(Pillar2!#REF!="x",1,0)</f>
        <v>#REF!</v>
      </c>
      <c r="G43" s="191" t="e">
        <f t="shared" si="0"/>
        <v>#REF!</v>
      </c>
    </row>
    <row r="44" spans="1:7">
      <c r="A44" s="27" t="s">
        <v>149</v>
      </c>
      <c r="B44" s="20" t="s">
        <v>150</v>
      </c>
      <c r="C44" s="44">
        <f>IF(Pillar2!AG35="x",1,0)</f>
        <v>0</v>
      </c>
      <c r="D44" s="44">
        <f>IF(Pillar2!AH35="x",1,0)</f>
        <v>0</v>
      </c>
      <c r="E44" s="44">
        <f>IF(Pillar2!AI35="x",1,0)</f>
        <v>0</v>
      </c>
      <c r="F44" s="44">
        <f>IF(Pillar2!AM35="x",1,0)</f>
        <v>0</v>
      </c>
      <c r="G44" s="191">
        <f t="shared" si="0"/>
        <v>0</v>
      </c>
    </row>
    <row r="45" spans="1:7">
      <c r="A45" s="27" t="s">
        <v>151</v>
      </c>
      <c r="B45" s="20" t="s">
        <v>152</v>
      </c>
      <c r="C45" s="44">
        <f>IF(Pillar2!AG36="x",1,0)</f>
        <v>0</v>
      </c>
      <c r="D45" s="44">
        <f>IF(Pillar2!AH36="x",1,0)</f>
        <v>0</v>
      </c>
      <c r="E45" s="44">
        <f>IF(Pillar2!AI36="x",1,0)</f>
        <v>0</v>
      </c>
      <c r="F45" s="44">
        <f>IF(Pillar2!AM36="x",1,0)</f>
        <v>0</v>
      </c>
      <c r="G45" s="191">
        <f t="shared" si="0"/>
        <v>0</v>
      </c>
    </row>
    <row r="46" spans="1:7">
      <c r="A46" s="27" t="s">
        <v>153</v>
      </c>
      <c r="B46" s="20" t="s">
        <v>154</v>
      </c>
      <c r="C46" s="44">
        <f>IF(Pillar2!AG37="x",1,0)</f>
        <v>0</v>
      </c>
      <c r="D46" s="44">
        <f>IF(Pillar2!AH37="x",1,0)</f>
        <v>0</v>
      </c>
      <c r="E46" s="44">
        <f>IF(Pillar2!AI37="x",1,0)</f>
        <v>1</v>
      </c>
      <c r="F46" s="44">
        <f>IF(Pillar2!AM37="x",1,0)</f>
        <v>0</v>
      </c>
      <c r="G46" s="191">
        <f t="shared" si="0"/>
        <v>1</v>
      </c>
    </row>
    <row r="47" spans="1:7">
      <c r="A47" s="27" t="s">
        <v>155</v>
      </c>
      <c r="B47" s="20" t="s">
        <v>156</v>
      </c>
      <c r="C47" s="44">
        <f>IF(Pillar2!AG38="x",1,0)</f>
        <v>0</v>
      </c>
      <c r="D47" s="44">
        <f>IF(Pillar2!AH38="x",1,0)</f>
        <v>0</v>
      </c>
      <c r="E47" s="44">
        <f>IF(Pillar2!AI38="x",1,0)</f>
        <v>0</v>
      </c>
      <c r="F47" s="44">
        <f>IF(Pillar2!AM38="x",1,0)</f>
        <v>0</v>
      </c>
      <c r="G47" s="191">
        <f t="shared" si="0"/>
        <v>0</v>
      </c>
    </row>
    <row r="48" spans="1:7">
      <c r="A48" s="27" t="s">
        <v>157</v>
      </c>
      <c r="B48" s="20" t="s">
        <v>158</v>
      </c>
      <c r="C48" s="44">
        <f>IF(Pillar2!AG39="x",1,0)</f>
        <v>0</v>
      </c>
      <c r="D48" s="44">
        <f>IF(Pillar2!AH39="x",1,0)</f>
        <v>0</v>
      </c>
      <c r="E48" s="44">
        <f>IF(Pillar2!AI39="x",1,0)</f>
        <v>0</v>
      </c>
      <c r="F48" s="44">
        <f>IF(Pillar2!AM39="x",1,0)</f>
        <v>0</v>
      </c>
      <c r="G48" s="191">
        <f t="shared" si="0"/>
        <v>0</v>
      </c>
    </row>
    <row r="49" spans="1:7">
      <c r="A49" s="27" t="s">
        <v>159</v>
      </c>
      <c r="B49" s="20" t="s">
        <v>160</v>
      </c>
      <c r="C49" s="44">
        <f>IF(Pillar2!AG40="x",1,0)</f>
        <v>0</v>
      </c>
      <c r="D49" s="44">
        <f>IF(Pillar2!AH40="x",1,0)</f>
        <v>0</v>
      </c>
      <c r="E49" s="44">
        <f>IF(Pillar2!AI40="x",1,0)</f>
        <v>0</v>
      </c>
      <c r="F49" s="44">
        <f>IF(Pillar2!AM40="x",1,0)</f>
        <v>0</v>
      </c>
      <c r="G49" s="191">
        <f t="shared" si="0"/>
        <v>0</v>
      </c>
    </row>
    <row r="50" spans="1:7">
      <c r="A50" s="27" t="s">
        <v>161</v>
      </c>
      <c r="B50" s="20" t="s">
        <v>162</v>
      </c>
      <c r="C50" s="44">
        <f>IF(Pillar2!AG41="x",1,0)</f>
        <v>0</v>
      </c>
      <c r="D50" s="44">
        <f>IF(Pillar2!AH41="x",1,0)</f>
        <v>1</v>
      </c>
      <c r="E50" s="44">
        <f>IF(Pillar2!AI41="x",1,0)</f>
        <v>0</v>
      </c>
      <c r="F50" s="44">
        <f>IF(Pillar2!AM41="x",1,0)</f>
        <v>0</v>
      </c>
      <c r="G50" s="191">
        <f t="shared" si="0"/>
        <v>1</v>
      </c>
    </row>
    <row r="51" spans="1:7">
      <c r="A51" s="27" t="s">
        <v>163</v>
      </c>
      <c r="B51" s="20" t="s">
        <v>164</v>
      </c>
      <c r="C51" s="44">
        <f>IF(Pillar2!AG42="x",1,0)</f>
        <v>0</v>
      </c>
      <c r="D51" s="44">
        <f>IF(Pillar2!AH42="x",1,0)</f>
        <v>0</v>
      </c>
      <c r="E51" s="44">
        <f>IF(Pillar2!AI42="x",1,0)</f>
        <v>0</v>
      </c>
      <c r="F51" s="44">
        <f>IF(Pillar2!AM42="x",1,0)</f>
        <v>0</v>
      </c>
      <c r="G51" s="191">
        <f t="shared" si="0"/>
        <v>0</v>
      </c>
    </row>
    <row r="52" spans="1:7">
      <c r="A52" s="27" t="s">
        <v>166</v>
      </c>
      <c r="B52" s="20" t="s">
        <v>167</v>
      </c>
      <c r="C52" s="44">
        <f>IF(Pillar2!AG43="x",1,0)</f>
        <v>0</v>
      </c>
      <c r="D52" s="44">
        <f>IF(Pillar2!AH43="x",1,0)</f>
        <v>0</v>
      </c>
      <c r="E52" s="44">
        <f>IF(Pillar2!AI43="x",1,0)</f>
        <v>0</v>
      </c>
      <c r="F52" s="44">
        <f>IF(Pillar2!AM43="x",1,0)</f>
        <v>0</v>
      </c>
      <c r="G52" s="191">
        <f t="shared" si="0"/>
        <v>0</v>
      </c>
    </row>
    <row r="53" spans="1:7">
      <c r="A53" s="27" t="s">
        <v>168</v>
      </c>
      <c r="B53" s="20" t="s">
        <v>169</v>
      </c>
      <c r="C53" s="44">
        <f>IF(Pillar2!AG44="x",1,0)</f>
        <v>0</v>
      </c>
      <c r="D53" s="44">
        <f>IF(Pillar2!AH44="x",1,0)</f>
        <v>0</v>
      </c>
      <c r="E53" s="44">
        <f>IF(Pillar2!AI44="x",1,0)</f>
        <v>0</v>
      </c>
      <c r="F53" s="44">
        <f>IF(Pillar2!AM44="x",1,0)</f>
        <v>0</v>
      </c>
      <c r="G53" s="191">
        <f t="shared" si="0"/>
        <v>0</v>
      </c>
    </row>
    <row r="54" spans="1:7">
      <c r="A54" s="27" t="s">
        <v>1084</v>
      </c>
      <c r="B54" s="20" t="s">
        <v>1043</v>
      </c>
      <c r="C54" s="44" t="e">
        <f>IF(Pillar2!#REF!="x",1,0)</f>
        <v>#REF!</v>
      </c>
      <c r="D54" s="44" t="e">
        <f>IF(Pillar2!#REF!="x",1,0)</f>
        <v>#REF!</v>
      </c>
      <c r="E54" s="44" t="e">
        <f>IF(Pillar2!#REF!="x",1,0)</f>
        <v>#REF!</v>
      </c>
      <c r="F54" s="44" t="e">
        <f>IF(Pillar2!#REF!="x",1,0)</f>
        <v>#REF!</v>
      </c>
      <c r="G54" s="191" t="e">
        <f t="shared" si="0"/>
        <v>#REF!</v>
      </c>
    </row>
    <row r="55" spans="1:7">
      <c r="A55" s="27" t="s">
        <v>170</v>
      </c>
      <c r="B55" s="20" t="s">
        <v>171</v>
      </c>
      <c r="C55" s="44">
        <f>IF(Pillar2!AG45="x",1,0)</f>
        <v>0</v>
      </c>
      <c r="D55" s="44">
        <f>IF(Pillar2!AH45="x",1,0)</f>
        <v>0</v>
      </c>
      <c r="E55" s="44">
        <f>IF(Pillar2!AI45="x",1,0)</f>
        <v>0</v>
      </c>
      <c r="F55" s="44">
        <f>IF(Pillar2!AM45="x",1,0)</f>
        <v>0</v>
      </c>
      <c r="G55" s="191">
        <f t="shared" si="0"/>
        <v>0</v>
      </c>
    </row>
    <row r="56" spans="1:7">
      <c r="A56" s="27" t="s">
        <v>172</v>
      </c>
      <c r="B56" s="20" t="s">
        <v>173</v>
      </c>
      <c r="C56" s="44">
        <f>IF(Pillar2!AG46="x",1,0)</f>
        <v>0</v>
      </c>
      <c r="D56" s="44">
        <f>IF(Pillar2!AH46="x",1,0)</f>
        <v>0</v>
      </c>
      <c r="E56" s="44">
        <f>IF(Pillar2!AI46="x",1,0)</f>
        <v>0</v>
      </c>
      <c r="F56" s="44">
        <f>IF(Pillar2!AM46="x",1,0)</f>
        <v>0</v>
      </c>
      <c r="G56" s="191">
        <f t="shared" si="0"/>
        <v>0</v>
      </c>
    </row>
    <row r="57" spans="1:7">
      <c r="A57" s="27" t="s">
        <v>174</v>
      </c>
      <c r="B57" s="20" t="s">
        <v>175</v>
      </c>
      <c r="C57" s="44">
        <f>IF(Pillar2!AG47="x",1,0)</f>
        <v>0</v>
      </c>
      <c r="D57" s="44">
        <f>IF(Pillar2!AH47="x",1,0)</f>
        <v>0</v>
      </c>
      <c r="E57" s="44">
        <f>IF(Pillar2!AI47="x",1,0)</f>
        <v>0</v>
      </c>
      <c r="F57" s="44">
        <f>IF(Pillar2!AM47="x",1,0)</f>
        <v>0</v>
      </c>
      <c r="G57" s="191">
        <f t="shared" si="0"/>
        <v>0</v>
      </c>
    </row>
    <row r="58" spans="1:7">
      <c r="A58" s="27" t="s">
        <v>176</v>
      </c>
      <c r="B58" s="20" t="s">
        <v>177</v>
      </c>
      <c r="C58" s="44">
        <f>IF(Pillar2!AG48="x",1,0)</f>
        <v>0</v>
      </c>
      <c r="D58" s="44">
        <f>IF(Pillar2!AH48="x",1,0)</f>
        <v>0</v>
      </c>
      <c r="E58" s="44">
        <f>IF(Pillar2!AI48="x",1,0)</f>
        <v>0</v>
      </c>
      <c r="F58" s="44">
        <f>IF(Pillar2!AM48="x",1,0)</f>
        <v>0</v>
      </c>
      <c r="G58" s="191">
        <f t="shared" si="0"/>
        <v>0</v>
      </c>
    </row>
    <row r="59" spans="1:7">
      <c r="A59" s="27" t="s">
        <v>178</v>
      </c>
      <c r="B59" s="20" t="s">
        <v>179</v>
      </c>
      <c r="C59" s="44">
        <f>IF(Pillar2!AG49="x",1,0)</f>
        <v>0</v>
      </c>
      <c r="D59" s="44">
        <f>IF(Pillar2!AH49="x",1,0)</f>
        <v>0</v>
      </c>
      <c r="E59" s="44">
        <f>IF(Pillar2!AI49="x",1,0)</f>
        <v>0</v>
      </c>
      <c r="F59" s="44">
        <f>IF(Pillar2!AM49="x",1,0)</f>
        <v>0</v>
      </c>
      <c r="G59" s="191">
        <f t="shared" si="0"/>
        <v>0</v>
      </c>
    </row>
    <row r="60" spans="1:7">
      <c r="A60" s="27" t="s">
        <v>180</v>
      </c>
      <c r="B60" s="20" t="s">
        <v>181</v>
      </c>
      <c r="C60" s="44">
        <f>IF(Pillar2!AG50="x",1,0)</f>
        <v>0</v>
      </c>
      <c r="D60" s="44">
        <f>IF(Pillar2!AH50="x",1,0)</f>
        <v>0</v>
      </c>
      <c r="E60" s="44">
        <f>IF(Pillar2!AI50="x",1,0)</f>
        <v>0</v>
      </c>
      <c r="F60" s="44">
        <f>IF(Pillar2!AM50="x",1,0)</f>
        <v>0</v>
      </c>
      <c r="G60" s="191">
        <f t="shared" si="0"/>
        <v>0</v>
      </c>
    </row>
    <row r="61" spans="1:7">
      <c r="A61" s="27" t="s">
        <v>182</v>
      </c>
      <c r="B61" s="20" t="s">
        <v>183</v>
      </c>
      <c r="C61" s="44">
        <f>IF(Pillar2!AG51="x",1,0)</f>
        <v>0</v>
      </c>
      <c r="D61" s="44">
        <f>IF(Pillar2!AH51="x",1,0)</f>
        <v>0</v>
      </c>
      <c r="E61" s="44">
        <f>IF(Pillar2!AI51="x",1,0)</f>
        <v>0</v>
      </c>
      <c r="F61" s="44">
        <f>IF(Pillar2!AM51="x",1,0)</f>
        <v>0</v>
      </c>
      <c r="G61" s="191">
        <f t="shared" si="0"/>
        <v>0</v>
      </c>
    </row>
    <row r="62" spans="1:7">
      <c r="A62" s="27" t="s">
        <v>184</v>
      </c>
      <c r="B62" s="20" t="s">
        <v>185</v>
      </c>
      <c r="C62" s="44">
        <f>IF(Pillar2!AG52="x",1,0)</f>
        <v>0</v>
      </c>
      <c r="D62" s="44">
        <f>IF(Pillar2!AH52="x",1,0)</f>
        <v>0</v>
      </c>
      <c r="E62" s="44">
        <f>IF(Pillar2!AI52="x",1,0)</f>
        <v>0</v>
      </c>
      <c r="F62" s="44">
        <f>IF(Pillar2!AM52="x",1,0)</f>
        <v>0</v>
      </c>
      <c r="G62" s="191">
        <f t="shared" si="0"/>
        <v>0</v>
      </c>
    </row>
    <row r="63" spans="1:7">
      <c r="A63" s="27" t="s">
        <v>186</v>
      </c>
      <c r="B63" s="20" t="s">
        <v>187</v>
      </c>
      <c r="C63" s="44">
        <f>IF(Pillar2!AG53="x",1,0)</f>
        <v>0</v>
      </c>
      <c r="D63" s="44">
        <f>IF(Pillar2!AH53="x",1,0)</f>
        <v>0</v>
      </c>
      <c r="E63" s="44">
        <f>IF(Pillar2!AI53="x",1,0)</f>
        <v>0</v>
      </c>
      <c r="F63" s="44">
        <f>IF(Pillar2!AM53="x",1,0)</f>
        <v>0</v>
      </c>
      <c r="G63" s="191">
        <f t="shared" si="0"/>
        <v>0</v>
      </c>
    </row>
    <row r="64" spans="1:7">
      <c r="A64" s="27" t="s">
        <v>1085</v>
      </c>
      <c r="B64" s="20" t="s">
        <v>1044</v>
      </c>
      <c r="C64" s="44" t="e">
        <f>IF(Pillar2!#REF!="x",1,0)</f>
        <v>#REF!</v>
      </c>
      <c r="D64" s="44" t="e">
        <f>IF(Pillar2!#REF!="x",1,0)</f>
        <v>#REF!</v>
      </c>
      <c r="E64" s="44" t="e">
        <f>IF(Pillar2!#REF!="x",1,0)</f>
        <v>#REF!</v>
      </c>
      <c r="F64" s="44" t="e">
        <f>IF(Pillar2!#REF!="x",1,0)</f>
        <v>#REF!</v>
      </c>
      <c r="G64" s="191" t="e">
        <f t="shared" si="0"/>
        <v>#REF!</v>
      </c>
    </row>
    <row r="65" spans="1:7">
      <c r="A65" s="27" t="s">
        <v>188</v>
      </c>
      <c r="B65" s="20" t="s">
        <v>189</v>
      </c>
      <c r="C65" s="44">
        <f>IF(Pillar2!AG54="x",1,0)</f>
        <v>0</v>
      </c>
      <c r="D65" s="44">
        <f>IF(Pillar2!AH54="x",1,0)</f>
        <v>0</v>
      </c>
      <c r="E65" s="44">
        <f>IF(Pillar2!AI54="x",1,0)</f>
        <v>0</v>
      </c>
      <c r="F65" s="44">
        <f>IF(Pillar2!AM54="x",1,0)</f>
        <v>0</v>
      </c>
      <c r="G65" s="191">
        <f t="shared" si="0"/>
        <v>0</v>
      </c>
    </row>
    <row r="66" spans="1:7">
      <c r="A66" s="27" t="s">
        <v>190</v>
      </c>
      <c r="B66" s="20" t="s">
        <v>191</v>
      </c>
      <c r="C66" s="44">
        <f>IF(Pillar2!AG55="x",1,0)</f>
        <v>0</v>
      </c>
      <c r="D66" s="44">
        <f>IF(Pillar2!AH55="x",1,0)</f>
        <v>0</v>
      </c>
      <c r="E66" s="44">
        <f>IF(Pillar2!AI55="x",1,0)</f>
        <v>0</v>
      </c>
      <c r="F66" s="44">
        <f>IF(Pillar2!AM55="x",1,0)</f>
        <v>0</v>
      </c>
      <c r="G66" s="191">
        <f t="shared" ref="G66:G129" si="1">SUM(C66:F66)</f>
        <v>0</v>
      </c>
    </row>
    <row r="67" spans="1:7">
      <c r="A67" s="27" t="s">
        <v>192</v>
      </c>
      <c r="B67" s="20" t="s">
        <v>193</v>
      </c>
      <c r="C67" s="44">
        <f>IF(Pillar2!AG56="x",1,0)</f>
        <v>0</v>
      </c>
      <c r="D67" s="44">
        <f>IF(Pillar2!AH56="x",1,0)</f>
        <v>0</v>
      </c>
      <c r="E67" s="44">
        <f>IF(Pillar2!AI56="x",1,0)</f>
        <v>0</v>
      </c>
      <c r="F67" s="44">
        <f>IF(Pillar2!AM56="x",1,0)</f>
        <v>0</v>
      </c>
      <c r="G67" s="191">
        <f t="shared" si="1"/>
        <v>0</v>
      </c>
    </row>
    <row r="68" spans="1:7">
      <c r="A68" s="27" t="s">
        <v>194</v>
      </c>
      <c r="B68" s="20" t="s">
        <v>195</v>
      </c>
      <c r="C68" s="44">
        <f>IF(Pillar2!AG57="x",1,0)</f>
        <v>0</v>
      </c>
      <c r="D68" s="44">
        <f>IF(Pillar2!AH57="x",1,0)</f>
        <v>0</v>
      </c>
      <c r="E68" s="44">
        <f>IF(Pillar2!AI57="x",1,0)</f>
        <v>0</v>
      </c>
      <c r="F68" s="44">
        <f>IF(Pillar2!AM57="x",1,0)</f>
        <v>0</v>
      </c>
      <c r="G68" s="191">
        <f t="shared" si="1"/>
        <v>0</v>
      </c>
    </row>
    <row r="69" spans="1:7">
      <c r="A69" s="27" t="s">
        <v>196</v>
      </c>
      <c r="B69" s="20" t="s">
        <v>197</v>
      </c>
      <c r="C69" s="44">
        <f>IF(Pillar2!AG58="x",1,0)</f>
        <v>0</v>
      </c>
      <c r="D69" s="44">
        <f>IF(Pillar2!AH58="x",1,0)</f>
        <v>0</v>
      </c>
      <c r="E69" s="44">
        <f>IF(Pillar2!AI58="x",1,0)</f>
        <v>0</v>
      </c>
      <c r="F69" s="44">
        <f>IF(Pillar2!AM58="x",1,0)</f>
        <v>0</v>
      </c>
      <c r="G69" s="191">
        <f t="shared" si="1"/>
        <v>0</v>
      </c>
    </row>
    <row r="70" spans="1:7">
      <c r="A70" s="27" t="s">
        <v>198</v>
      </c>
      <c r="B70" s="20" t="s">
        <v>199</v>
      </c>
      <c r="C70" s="44">
        <f>IF(Pillar2!AG59="x",1,0)</f>
        <v>0</v>
      </c>
      <c r="D70" s="44">
        <f>IF(Pillar2!AH59="x",1,0)</f>
        <v>0</v>
      </c>
      <c r="E70" s="44">
        <f>IF(Pillar2!AI59="x",1,0)</f>
        <v>0</v>
      </c>
      <c r="F70" s="44">
        <f>IF(Pillar2!AM59="x",1,0)</f>
        <v>0</v>
      </c>
      <c r="G70" s="191">
        <f t="shared" si="1"/>
        <v>0</v>
      </c>
    </row>
    <row r="71" spans="1:7">
      <c r="A71" s="27" t="s">
        <v>200</v>
      </c>
      <c r="B71" s="20" t="s">
        <v>201</v>
      </c>
      <c r="C71" s="44">
        <f>IF(Pillar2!AG60="x",1,0)</f>
        <v>0</v>
      </c>
      <c r="D71" s="44">
        <f>IF(Pillar2!AH60="x",1,0)</f>
        <v>0</v>
      </c>
      <c r="E71" s="44">
        <f>IF(Pillar2!AI60="x",1,0)</f>
        <v>0</v>
      </c>
      <c r="F71" s="44">
        <f>IF(Pillar2!AM60="x",1,0)</f>
        <v>0</v>
      </c>
      <c r="G71" s="191">
        <f t="shared" si="1"/>
        <v>0</v>
      </c>
    </row>
    <row r="72" spans="1:7">
      <c r="A72" s="27" t="s">
        <v>202</v>
      </c>
      <c r="B72" s="20" t="s">
        <v>203</v>
      </c>
      <c r="C72" s="44">
        <f>IF(Pillar2!AG61="x",1,0)</f>
        <v>0</v>
      </c>
      <c r="D72" s="44">
        <f>IF(Pillar2!AH61="x",1,0)</f>
        <v>0</v>
      </c>
      <c r="E72" s="44">
        <f>IF(Pillar2!AI61="x",1,0)</f>
        <v>0</v>
      </c>
      <c r="F72" s="44">
        <f>IF(Pillar2!AM61="x",1,0)</f>
        <v>0</v>
      </c>
      <c r="G72" s="191">
        <f t="shared" si="1"/>
        <v>0</v>
      </c>
    </row>
    <row r="73" spans="1:7">
      <c r="A73" s="27" t="s">
        <v>1086</v>
      </c>
      <c r="B73" s="20" t="s">
        <v>1045</v>
      </c>
      <c r="C73" s="44" t="e">
        <f>IF(Pillar2!#REF!="x",1,0)</f>
        <v>#REF!</v>
      </c>
      <c r="D73" s="44" t="e">
        <f>IF(Pillar2!#REF!="x",1,0)</f>
        <v>#REF!</v>
      </c>
      <c r="E73" s="44" t="e">
        <f>IF(Pillar2!#REF!="x",1,0)</f>
        <v>#REF!</v>
      </c>
      <c r="F73" s="44" t="e">
        <f>IF(Pillar2!#REF!="x",1,0)</f>
        <v>#REF!</v>
      </c>
      <c r="G73" s="191" t="e">
        <f t="shared" si="1"/>
        <v>#REF!</v>
      </c>
    </row>
    <row r="74" spans="1:7">
      <c r="A74" s="27" t="s">
        <v>204</v>
      </c>
      <c r="B74" s="20" t="s">
        <v>205</v>
      </c>
      <c r="C74" s="44">
        <f>IF(Pillar2!AG62="x",1,0)</f>
        <v>0</v>
      </c>
      <c r="D74" s="44">
        <f>IF(Pillar2!AH62="x",1,0)</f>
        <v>0</v>
      </c>
      <c r="E74" s="44">
        <f>IF(Pillar2!AI62="x",1,0)</f>
        <v>0</v>
      </c>
      <c r="F74" s="44">
        <f>IF(Pillar2!AM62="x",1,0)</f>
        <v>0</v>
      </c>
      <c r="G74" s="191">
        <f t="shared" si="1"/>
        <v>0</v>
      </c>
    </row>
    <row r="75" spans="1:7">
      <c r="A75" s="27" t="s">
        <v>206</v>
      </c>
      <c r="B75" s="20" t="s">
        <v>207</v>
      </c>
      <c r="C75" s="44">
        <f>IF(Pillar2!AG63="x",1,0)</f>
        <v>0</v>
      </c>
      <c r="D75" s="44">
        <f>IF(Pillar2!AH63="x",1,0)</f>
        <v>0</v>
      </c>
      <c r="E75" s="44">
        <f>IF(Pillar2!AI63="x",1,0)</f>
        <v>0</v>
      </c>
      <c r="F75" s="44">
        <f>IF(Pillar2!AM63="x",1,0)</f>
        <v>0</v>
      </c>
      <c r="G75" s="191">
        <f t="shared" si="1"/>
        <v>0</v>
      </c>
    </row>
    <row r="76" spans="1:7">
      <c r="A76" s="27" t="s">
        <v>208</v>
      </c>
      <c r="B76" s="20" t="s">
        <v>209</v>
      </c>
      <c r="C76" s="44">
        <f>IF(Pillar2!AG64="x",1,0)</f>
        <v>0</v>
      </c>
      <c r="D76" s="44">
        <f>IF(Pillar2!AH64="x",1,0)</f>
        <v>0</v>
      </c>
      <c r="E76" s="44">
        <f>IF(Pillar2!AI64="x",1,0)</f>
        <v>0</v>
      </c>
      <c r="F76" s="44">
        <f>IF(Pillar2!AM64="x",1,0)</f>
        <v>0</v>
      </c>
      <c r="G76" s="191">
        <f t="shared" si="1"/>
        <v>0</v>
      </c>
    </row>
    <row r="77" spans="1:7">
      <c r="A77" s="27" t="s">
        <v>210</v>
      </c>
      <c r="B77" s="20" t="s">
        <v>211</v>
      </c>
      <c r="C77" s="44">
        <f>IF(Pillar2!AG65="x",1,0)</f>
        <v>0</v>
      </c>
      <c r="D77" s="44">
        <f>IF(Pillar2!AH65="x",1,0)</f>
        <v>0</v>
      </c>
      <c r="E77" s="44">
        <f>IF(Pillar2!AI65="x",1,0)</f>
        <v>0</v>
      </c>
      <c r="F77" s="44">
        <f>IF(Pillar2!AM65="x",1,0)</f>
        <v>0</v>
      </c>
      <c r="G77" s="191">
        <f t="shared" si="1"/>
        <v>0</v>
      </c>
    </row>
    <row r="78" spans="1:7">
      <c r="A78" s="27" t="s">
        <v>212</v>
      </c>
      <c r="B78" s="20" t="s">
        <v>213</v>
      </c>
      <c r="C78" s="44">
        <f>IF(Pillar2!AG66="x",1,0)</f>
        <v>0</v>
      </c>
      <c r="D78" s="44">
        <f>IF(Pillar2!AH66="x",1,0)</f>
        <v>0</v>
      </c>
      <c r="E78" s="44">
        <f>IF(Pillar2!AI66="x",1,0)</f>
        <v>0</v>
      </c>
      <c r="F78" s="44">
        <f>IF(Pillar2!AM66="x",1,0)</f>
        <v>0</v>
      </c>
      <c r="G78" s="191">
        <f t="shared" si="1"/>
        <v>0</v>
      </c>
    </row>
    <row r="79" spans="1:7">
      <c r="A79" s="27" t="s">
        <v>1087</v>
      </c>
      <c r="B79" s="20" t="s">
        <v>1046</v>
      </c>
      <c r="C79" s="44" t="e">
        <f>IF(Pillar2!#REF!="x",1,0)</f>
        <v>#REF!</v>
      </c>
      <c r="D79" s="44" t="e">
        <f>IF(Pillar2!#REF!="x",1,0)</f>
        <v>#REF!</v>
      </c>
      <c r="E79" s="44" t="e">
        <f>IF(Pillar2!#REF!="x",1,0)</f>
        <v>#REF!</v>
      </c>
      <c r="F79" s="44" t="e">
        <f>IF(Pillar2!#REF!="x",1,0)</f>
        <v>#REF!</v>
      </c>
      <c r="G79" s="191" t="e">
        <f t="shared" si="1"/>
        <v>#REF!</v>
      </c>
    </row>
    <row r="80" spans="1:7">
      <c r="A80" s="27" t="s">
        <v>214</v>
      </c>
      <c r="B80" s="20" t="s">
        <v>215</v>
      </c>
      <c r="C80" s="44">
        <f>IF(Pillar2!AG67="x",1,0)</f>
        <v>0</v>
      </c>
      <c r="D80" s="44">
        <f>IF(Pillar2!AH67="x",1,0)</f>
        <v>0</v>
      </c>
      <c r="E80" s="44">
        <f>IF(Pillar2!AI67="x",1,0)</f>
        <v>0</v>
      </c>
      <c r="F80" s="44">
        <f>IF(Pillar2!AM67="x",1,0)</f>
        <v>0</v>
      </c>
      <c r="G80" s="191">
        <f t="shared" si="1"/>
        <v>0</v>
      </c>
    </row>
    <row r="81" spans="1:7">
      <c r="A81" s="27" t="s">
        <v>216</v>
      </c>
      <c r="B81" s="20" t="s">
        <v>217</v>
      </c>
      <c r="C81" s="44">
        <f>IF(Pillar2!AG68="x",1,0)</f>
        <v>0</v>
      </c>
      <c r="D81" s="44">
        <f>IF(Pillar2!AH68="x",1,0)</f>
        <v>0</v>
      </c>
      <c r="E81" s="44">
        <f>IF(Pillar2!AI68="x",1,0)</f>
        <v>0</v>
      </c>
      <c r="F81" s="44">
        <f>IF(Pillar2!AM68="x",1,0)</f>
        <v>0</v>
      </c>
      <c r="G81" s="191">
        <f t="shared" si="1"/>
        <v>0</v>
      </c>
    </row>
    <row r="82" spans="1:7">
      <c r="A82" s="27" t="s">
        <v>218</v>
      </c>
      <c r="B82" s="20" t="s">
        <v>219</v>
      </c>
      <c r="C82" s="44">
        <f>IF(Pillar2!AG69="x",1,0)</f>
        <v>0</v>
      </c>
      <c r="D82" s="44">
        <f>IF(Pillar2!AH69="x",1,0)</f>
        <v>0</v>
      </c>
      <c r="E82" s="44">
        <f>IF(Pillar2!AI69="x",1,0)</f>
        <v>0</v>
      </c>
      <c r="F82" s="44">
        <f>IF(Pillar2!AM69="x",1,0)</f>
        <v>0</v>
      </c>
      <c r="G82" s="191">
        <f t="shared" si="1"/>
        <v>0</v>
      </c>
    </row>
    <row r="83" spans="1:7">
      <c r="A83" s="27" t="s">
        <v>220</v>
      </c>
      <c r="B83" s="20" t="s">
        <v>221</v>
      </c>
      <c r="C83" s="44">
        <f>IF(Pillar2!AG70="x",1,0)</f>
        <v>0</v>
      </c>
      <c r="D83" s="44">
        <f>IF(Pillar2!AH70="x",1,0)</f>
        <v>0</v>
      </c>
      <c r="E83" s="44">
        <f>IF(Pillar2!AI70="x",1,0)</f>
        <v>0</v>
      </c>
      <c r="F83" s="44">
        <f>IF(Pillar2!AM70="x",1,0)</f>
        <v>0</v>
      </c>
      <c r="G83" s="191">
        <f t="shared" si="1"/>
        <v>0</v>
      </c>
    </row>
    <row r="84" spans="1:7">
      <c r="A84" s="27" t="s">
        <v>222</v>
      </c>
      <c r="B84" s="20" t="s">
        <v>223</v>
      </c>
      <c r="C84" s="44">
        <f>IF(Pillar2!AG71="x",1,0)</f>
        <v>0</v>
      </c>
      <c r="D84" s="44">
        <f>IF(Pillar2!AH71="x",1,0)</f>
        <v>0</v>
      </c>
      <c r="E84" s="44">
        <f>IF(Pillar2!AI71="x",1,0)</f>
        <v>0</v>
      </c>
      <c r="F84" s="44">
        <f>IF(Pillar2!AM71="x",1,0)</f>
        <v>0</v>
      </c>
      <c r="G84" s="191">
        <f t="shared" si="1"/>
        <v>0</v>
      </c>
    </row>
    <row r="85" spans="1:7">
      <c r="A85" s="27" t="s">
        <v>224</v>
      </c>
      <c r="B85" s="20" t="s">
        <v>225</v>
      </c>
      <c r="C85" s="44">
        <f>IF(Pillar2!AG72="x",1,0)</f>
        <v>0</v>
      </c>
      <c r="D85" s="44">
        <f>IF(Pillar2!AH72="x",1,0)</f>
        <v>0</v>
      </c>
      <c r="E85" s="44">
        <f>IF(Pillar2!AI72="x",1,0)</f>
        <v>0</v>
      </c>
      <c r="F85" s="44">
        <f>IF(Pillar2!AM72="x",1,0)</f>
        <v>0</v>
      </c>
      <c r="G85" s="191">
        <f t="shared" si="1"/>
        <v>0</v>
      </c>
    </row>
    <row r="86" spans="1:7">
      <c r="A86" s="27" t="s">
        <v>226</v>
      </c>
      <c r="B86" s="20" t="s">
        <v>227</v>
      </c>
      <c r="C86" s="44">
        <f>IF(Pillar2!AG73="x",1,0)</f>
        <v>0</v>
      </c>
      <c r="D86" s="44">
        <f>IF(Pillar2!AH73="x",1,0)</f>
        <v>0</v>
      </c>
      <c r="E86" s="44">
        <f>IF(Pillar2!AI73="x",1,0)</f>
        <v>0</v>
      </c>
      <c r="F86" s="44">
        <f>IF(Pillar2!AM73="x",1,0)</f>
        <v>0</v>
      </c>
      <c r="G86" s="191">
        <f t="shared" si="1"/>
        <v>0</v>
      </c>
    </row>
    <row r="87" spans="1:7">
      <c r="A87" s="27" t="s">
        <v>228</v>
      </c>
      <c r="B87" s="20" t="s">
        <v>229</v>
      </c>
      <c r="C87" s="44">
        <f>IF(Pillar2!AG74="x",1,0)</f>
        <v>0</v>
      </c>
      <c r="D87" s="44">
        <f>IF(Pillar2!AH74="x",1,0)</f>
        <v>0</v>
      </c>
      <c r="E87" s="44">
        <f>IF(Pillar2!AI74="x",1,0)</f>
        <v>0</v>
      </c>
      <c r="F87" s="44">
        <f>IF(Pillar2!AM74="x",1,0)</f>
        <v>0</v>
      </c>
      <c r="G87" s="191">
        <f t="shared" si="1"/>
        <v>0</v>
      </c>
    </row>
    <row r="88" spans="1:7">
      <c r="A88" s="27" t="s">
        <v>230</v>
      </c>
      <c r="B88" s="20" t="s">
        <v>231</v>
      </c>
      <c r="C88" s="44">
        <f>IF(Pillar2!AG75="x",1,0)</f>
        <v>0</v>
      </c>
      <c r="D88" s="44">
        <f>IF(Pillar2!AH75="x",1,0)</f>
        <v>0</v>
      </c>
      <c r="E88" s="44">
        <f>IF(Pillar2!AI75="x",1,0)</f>
        <v>0</v>
      </c>
      <c r="F88" s="44">
        <f>IF(Pillar2!AM75="x",1,0)</f>
        <v>0</v>
      </c>
      <c r="G88" s="191">
        <f t="shared" si="1"/>
        <v>0</v>
      </c>
    </row>
    <row r="89" spans="1:7">
      <c r="A89" s="27" t="s">
        <v>232</v>
      </c>
      <c r="B89" s="20" t="s">
        <v>233</v>
      </c>
      <c r="C89" s="44">
        <f>IF(Pillar2!AG76="x",1,0)</f>
        <v>0</v>
      </c>
      <c r="D89" s="44">
        <f>IF(Pillar2!AH76="x",1,0)</f>
        <v>0</v>
      </c>
      <c r="E89" s="44">
        <f>IF(Pillar2!AI76="x",1,0)</f>
        <v>0</v>
      </c>
      <c r="F89" s="44">
        <f>IF(Pillar2!AM76="x",1,0)</f>
        <v>0</v>
      </c>
      <c r="G89" s="191">
        <f t="shared" si="1"/>
        <v>0</v>
      </c>
    </row>
    <row r="90" spans="1:7">
      <c r="A90" s="27" t="s">
        <v>1088</v>
      </c>
      <c r="B90" s="20" t="s">
        <v>1047</v>
      </c>
      <c r="C90" s="44" t="e">
        <f>IF(Pillar2!#REF!="x",1,0)</f>
        <v>#REF!</v>
      </c>
      <c r="D90" s="44" t="e">
        <f>IF(Pillar2!#REF!="x",1,0)</f>
        <v>#REF!</v>
      </c>
      <c r="E90" s="44" t="e">
        <f>IF(Pillar2!#REF!="x",1,0)</f>
        <v>#REF!</v>
      </c>
      <c r="F90" s="44" t="e">
        <f>IF(Pillar2!#REF!="x",1,0)</f>
        <v>#REF!</v>
      </c>
      <c r="G90" s="191" t="e">
        <f t="shared" si="1"/>
        <v>#REF!</v>
      </c>
    </row>
    <row r="91" spans="1:7">
      <c r="A91" s="27" t="s">
        <v>234</v>
      </c>
      <c r="B91" s="20" t="s">
        <v>235</v>
      </c>
      <c r="C91" s="44">
        <f>IF(Pillar2!AG77="x",1,0)</f>
        <v>0</v>
      </c>
      <c r="D91" s="44">
        <f>IF(Pillar2!AH77="x",1,0)</f>
        <v>0</v>
      </c>
      <c r="E91" s="44">
        <f>IF(Pillar2!AI77="x",1,0)</f>
        <v>0</v>
      </c>
      <c r="F91" s="44">
        <f>IF(Pillar2!AM77="x",1,0)</f>
        <v>0</v>
      </c>
      <c r="G91" s="191">
        <f t="shared" si="1"/>
        <v>0</v>
      </c>
    </row>
    <row r="92" spans="1:7">
      <c r="A92" s="27" t="s">
        <v>236</v>
      </c>
      <c r="B92" s="20" t="s">
        <v>237</v>
      </c>
      <c r="C92" s="44">
        <f>IF(Pillar2!AG78="x",1,0)</f>
        <v>0</v>
      </c>
      <c r="D92" s="44">
        <f>IF(Pillar2!AH78="x",1,0)</f>
        <v>0</v>
      </c>
      <c r="E92" s="44">
        <f>IF(Pillar2!AI78="x",1,0)</f>
        <v>0</v>
      </c>
      <c r="F92" s="44">
        <f>IF(Pillar2!AM78="x",1,0)</f>
        <v>0</v>
      </c>
      <c r="G92" s="191">
        <f t="shared" si="1"/>
        <v>0</v>
      </c>
    </row>
    <row r="93" spans="1:7">
      <c r="A93" s="27" t="s">
        <v>239</v>
      </c>
      <c r="B93" s="20" t="s">
        <v>240</v>
      </c>
      <c r="C93" s="44">
        <f>IF(Pillar2!AG79="x",1,0)</f>
        <v>0</v>
      </c>
      <c r="D93" s="44">
        <f>IF(Pillar2!AH79="x",1,0)</f>
        <v>0</v>
      </c>
      <c r="E93" s="44">
        <f>IF(Pillar2!AI79="x",1,0)</f>
        <v>0</v>
      </c>
      <c r="F93" s="44">
        <f>IF(Pillar2!AM79="x",1,0)</f>
        <v>0</v>
      </c>
      <c r="G93" s="191">
        <f t="shared" si="1"/>
        <v>0</v>
      </c>
    </row>
    <row r="94" spans="1:7">
      <c r="A94" s="27" t="s">
        <v>241</v>
      </c>
      <c r="B94" s="20" t="s">
        <v>242</v>
      </c>
      <c r="C94" s="44">
        <f>IF(Pillar2!AG80="x",1,0)</f>
        <v>0</v>
      </c>
      <c r="D94" s="44">
        <f>IF(Pillar2!AH80="x",1,0)</f>
        <v>0</v>
      </c>
      <c r="E94" s="44">
        <f>IF(Pillar2!AI80="x",1,0)</f>
        <v>0</v>
      </c>
      <c r="F94" s="44">
        <f>IF(Pillar2!AM80="x",1,0)</f>
        <v>0</v>
      </c>
      <c r="G94" s="191">
        <f t="shared" si="1"/>
        <v>0</v>
      </c>
    </row>
    <row r="95" spans="1:7">
      <c r="A95" s="27" t="s">
        <v>1089</v>
      </c>
      <c r="B95" s="20" t="s">
        <v>1048</v>
      </c>
      <c r="C95" s="44" t="e">
        <f>IF(Pillar2!#REF!="x",1,0)</f>
        <v>#REF!</v>
      </c>
      <c r="D95" s="44" t="e">
        <f>IF(Pillar2!#REF!="x",1,0)</f>
        <v>#REF!</v>
      </c>
      <c r="E95" s="44" t="e">
        <f>IF(Pillar2!#REF!="x",1,0)</f>
        <v>#REF!</v>
      </c>
      <c r="F95" s="44" t="e">
        <f>IF(Pillar2!#REF!="x",1,0)</f>
        <v>#REF!</v>
      </c>
      <c r="G95" s="191" t="e">
        <f t="shared" si="1"/>
        <v>#REF!</v>
      </c>
    </row>
    <row r="96" spans="1:7">
      <c r="A96" s="27" t="s">
        <v>243</v>
      </c>
      <c r="B96" s="20" t="s">
        <v>244</v>
      </c>
      <c r="C96" s="44">
        <f>IF(Pillar2!AG81="x",1,0)</f>
        <v>0</v>
      </c>
      <c r="D96" s="44">
        <f>IF(Pillar2!AH81="x",1,0)</f>
        <v>0</v>
      </c>
      <c r="E96" s="44">
        <f>IF(Pillar2!AI81="x",1,0)</f>
        <v>0</v>
      </c>
      <c r="F96" s="44">
        <f>IF(Pillar2!AM81="x",1,0)</f>
        <v>0</v>
      </c>
      <c r="G96" s="191">
        <f t="shared" si="1"/>
        <v>0</v>
      </c>
    </row>
    <row r="97" spans="1:7">
      <c r="A97" s="27" t="s">
        <v>245</v>
      </c>
      <c r="B97" s="20" t="s">
        <v>246</v>
      </c>
      <c r="C97" s="44">
        <f>IF(Pillar2!AG82="x",1,0)</f>
        <v>0</v>
      </c>
      <c r="D97" s="44">
        <f>IF(Pillar2!AH82="x",1,0)</f>
        <v>0</v>
      </c>
      <c r="E97" s="44">
        <f>IF(Pillar2!AI82="x",1,0)</f>
        <v>0</v>
      </c>
      <c r="F97" s="44">
        <f>IF(Pillar2!AM82="x",1,0)</f>
        <v>0</v>
      </c>
      <c r="G97" s="191">
        <f t="shared" si="1"/>
        <v>0</v>
      </c>
    </row>
    <row r="98" spans="1:7">
      <c r="A98" s="27" t="s">
        <v>247</v>
      </c>
      <c r="B98" s="20" t="s">
        <v>248</v>
      </c>
      <c r="C98" s="44">
        <f>IF(Pillar2!AG83="x",1,0)</f>
        <v>0</v>
      </c>
      <c r="D98" s="44">
        <f>IF(Pillar2!AH83="x",1,0)</f>
        <v>0</v>
      </c>
      <c r="E98" s="44">
        <f>IF(Pillar2!AI83="x",1,0)</f>
        <v>0</v>
      </c>
      <c r="F98" s="44">
        <f>IF(Pillar2!AM83="x",1,0)</f>
        <v>0</v>
      </c>
      <c r="G98" s="191">
        <f t="shared" si="1"/>
        <v>0</v>
      </c>
    </row>
    <row r="99" spans="1:7">
      <c r="A99" s="27" t="s">
        <v>249</v>
      </c>
      <c r="B99" s="20" t="s">
        <v>250</v>
      </c>
      <c r="C99" s="44">
        <f>IF(Pillar2!AG84="x",1,0)</f>
        <v>0</v>
      </c>
      <c r="D99" s="44">
        <f>IF(Pillar2!AH84="x",1,0)</f>
        <v>0</v>
      </c>
      <c r="E99" s="44">
        <f>IF(Pillar2!AI84="x",1,0)</f>
        <v>0</v>
      </c>
      <c r="F99" s="44">
        <f>IF(Pillar2!AM84="x",1,0)</f>
        <v>0</v>
      </c>
      <c r="G99" s="191">
        <f t="shared" si="1"/>
        <v>0</v>
      </c>
    </row>
    <row r="100" spans="1:7">
      <c r="A100" s="27" t="s">
        <v>251</v>
      </c>
      <c r="B100" s="20" t="s">
        <v>252</v>
      </c>
      <c r="C100" s="44">
        <f>IF(Pillar2!AG85="x",1,0)</f>
        <v>0</v>
      </c>
      <c r="D100" s="44">
        <f>IF(Pillar2!AH85="x",1,0)</f>
        <v>0</v>
      </c>
      <c r="E100" s="44">
        <f>IF(Pillar2!AI85="x",1,0)</f>
        <v>0</v>
      </c>
      <c r="F100" s="44">
        <f>IF(Pillar2!AM85="x",1,0)</f>
        <v>0</v>
      </c>
      <c r="G100" s="191">
        <f t="shared" si="1"/>
        <v>0</v>
      </c>
    </row>
    <row r="101" spans="1:7">
      <c r="A101" s="27" t="s">
        <v>253</v>
      </c>
      <c r="B101" s="20" t="s">
        <v>254</v>
      </c>
      <c r="C101" s="44">
        <f>IF(Pillar2!AG86="x",1,0)</f>
        <v>0</v>
      </c>
      <c r="D101" s="44">
        <f>IF(Pillar2!AH86="x",1,0)</f>
        <v>0</v>
      </c>
      <c r="E101" s="44">
        <f>IF(Pillar2!AI86="x",1,0)</f>
        <v>0</v>
      </c>
      <c r="F101" s="44">
        <f>IF(Pillar2!AM86="x",1,0)</f>
        <v>0</v>
      </c>
      <c r="G101" s="191">
        <f t="shared" si="1"/>
        <v>0</v>
      </c>
    </row>
    <row r="102" spans="1:7">
      <c r="A102" s="27" t="s">
        <v>255</v>
      </c>
      <c r="B102" s="20" t="s">
        <v>256</v>
      </c>
      <c r="C102" s="44">
        <f>IF(Pillar2!AG87="x",1,0)</f>
        <v>0</v>
      </c>
      <c r="D102" s="44">
        <f>IF(Pillar2!AH87="x",1,0)</f>
        <v>0</v>
      </c>
      <c r="E102" s="44">
        <f>IF(Pillar2!AI87="x",1,0)</f>
        <v>0</v>
      </c>
      <c r="F102" s="44">
        <f>IF(Pillar2!AM87="x",1,0)</f>
        <v>0</v>
      </c>
      <c r="G102" s="191">
        <f t="shared" si="1"/>
        <v>0</v>
      </c>
    </row>
    <row r="103" spans="1:7">
      <c r="A103" s="27" t="s">
        <v>257</v>
      </c>
      <c r="B103" s="20" t="s">
        <v>258</v>
      </c>
      <c r="C103" s="44">
        <f>IF(Pillar2!AG88="x",1,0)</f>
        <v>0</v>
      </c>
      <c r="D103" s="44">
        <f>IF(Pillar2!AH88="x",1,0)</f>
        <v>1</v>
      </c>
      <c r="E103" s="44">
        <f>IF(Pillar2!AI88="x",1,0)</f>
        <v>0</v>
      </c>
      <c r="F103" s="44">
        <f>IF(Pillar2!AM88="x",1,0)</f>
        <v>0</v>
      </c>
      <c r="G103" s="191">
        <f t="shared" si="1"/>
        <v>1</v>
      </c>
    </row>
    <row r="104" spans="1:7">
      <c r="A104" s="27" t="s">
        <v>259</v>
      </c>
      <c r="B104" s="20" t="s">
        <v>260</v>
      </c>
      <c r="C104" s="44">
        <f>IF(Pillar2!AG89="x",1,0)</f>
        <v>1</v>
      </c>
      <c r="D104" s="44">
        <f>IF(Pillar2!AH89="x",1,0)</f>
        <v>0</v>
      </c>
      <c r="E104" s="44">
        <f>IF(Pillar2!AI89="x",1,0)</f>
        <v>0</v>
      </c>
      <c r="F104" s="44">
        <f>IF(Pillar2!AM89="x",1,0)</f>
        <v>0</v>
      </c>
      <c r="G104" s="191">
        <f t="shared" si="1"/>
        <v>1</v>
      </c>
    </row>
    <row r="105" spans="1:7">
      <c r="A105" s="27" t="s">
        <v>261</v>
      </c>
      <c r="B105" s="20" t="s">
        <v>262</v>
      </c>
      <c r="C105" s="44">
        <f>IF(Pillar2!AG90="x",1,0)</f>
        <v>0</v>
      </c>
      <c r="D105" s="44">
        <f>IF(Pillar2!AH90="x",1,0)</f>
        <v>0</v>
      </c>
      <c r="E105" s="44">
        <f>IF(Pillar2!AI90="x",1,0)</f>
        <v>0</v>
      </c>
      <c r="F105" s="44">
        <f>IF(Pillar2!AM90="x",1,0)</f>
        <v>0</v>
      </c>
      <c r="G105" s="191">
        <f t="shared" si="1"/>
        <v>0</v>
      </c>
    </row>
    <row r="106" spans="1:7">
      <c r="A106" s="27" t="s">
        <v>263</v>
      </c>
      <c r="B106" s="20" t="s">
        <v>264</v>
      </c>
      <c r="C106" s="44">
        <f>IF(Pillar2!AG91="x",1,0)</f>
        <v>0</v>
      </c>
      <c r="D106" s="44">
        <f>IF(Pillar2!AH91="x",1,0)</f>
        <v>0</v>
      </c>
      <c r="E106" s="44">
        <f>IF(Pillar2!AI91="x",1,0)</f>
        <v>0</v>
      </c>
      <c r="F106" s="44">
        <f>IF(Pillar2!AM91="x",1,0)</f>
        <v>0</v>
      </c>
      <c r="G106" s="191">
        <f t="shared" si="1"/>
        <v>0</v>
      </c>
    </row>
    <row r="107" spans="1:7">
      <c r="A107" s="27" t="s">
        <v>265</v>
      </c>
      <c r="B107" s="20" t="s">
        <v>266</v>
      </c>
      <c r="C107" s="44">
        <f>IF(Pillar2!AG92="x",1,0)</f>
        <v>0</v>
      </c>
      <c r="D107" s="44">
        <f>IF(Pillar2!AH92="x",1,0)</f>
        <v>0</v>
      </c>
      <c r="E107" s="44">
        <f>IF(Pillar2!AI92="x",1,0)</f>
        <v>0</v>
      </c>
      <c r="F107" s="44">
        <f>IF(Pillar2!AM92="x",1,0)</f>
        <v>0</v>
      </c>
      <c r="G107" s="191">
        <f t="shared" si="1"/>
        <v>0</v>
      </c>
    </row>
    <row r="108" spans="1:7">
      <c r="A108" s="27" t="s">
        <v>267</v>
      </c>
      <c r="B108" s="20" t="s">
        <v>268</v>
      </c>
      <c r="C108" s="44">
        <f>IF(Pillar2!AG93="x",1,0)</f>
        <v>0</v>
      </c>
      <c r="D108" s="44">
        <f>IF(Pillar2!AH93="x",1,0)</f>
        <v>0</v>
      </c>
      <c r="E108" s="44">
        <f>IF(Pillar2!AI93="x",1,0)</f>
        <v>0</v>
      </c>
      <c r="F108" s="44">
        <f>IF(Pillar2!AM93="x",1,0)</f>
        <v>0</v>
      </c>
      <c r="G108" s="191">
        <f t="shared" si="1"/>
        <v>0</v>
      </c>
    </row>
    <row r="109" spans="1:7">
      <c r="A109" s="27" t="s">
        <v>269</v>
      </c>
      <c r="B109" s="20" t="s">
        <v>270</v>
      </c>
      <c r="C109" s="44">
        <f>IF(Pillar2!AG94="x",1,0)</f>
        <v>0</v>
      </c>
      <c r="D109" s="44">
        <f>IF(Pillar2!AH94="x",1,0)</f>
        <v>0</v>
      </c>
      <c r="E109" s="44">
        <f>IF(Pillar2!AI94="x",1,0)</f>
        <v>0</v>
      </c>
      <c r="F109" s="44">
        <f>IF(Pillar2!AM94="x",1,0)</f>
        <v>0</v>
      </c>
      <c r="G109" s="191">
        <f t="shared" si="1"/>
        <v>0</v>
      </c>
    </row>
    <row r="110" spans="1:7">
      <c r="A110" s="27" t="s">
        <v>1090</v>
      </c>
      <c r="B110" s="20" t="s">
        <v>1049</v>
      </c>
      <c r="C110" s="44" t="e">
        <f>IF(Pillar2!#REF!="x",1,0)</f>
        <v>#REF!</v>
      </c>
      <c r="D110" s="44" t="e">
        <f>IF(Pillar2!#REF!="x",1,0)</f>
        <v>#REF!</v>
      </c>
      <c r="E110" s="44" t="e">
        <f>IF(Pillar2!#REF!="x",1,0)</f>
        <v>#REF!</v>
      </c>
      <c r="F110" s="44" t="e">
        <f>IF(Pillar2!#REF!="x",1,0)</f>
        <v>#REF!</v>
      </c>
      <c r="G110" s="191" t="e">
        <f t="shared" si="1"/>
        <v>#REF!</v>
      </c>
    </row>
    <row r="111" spans="1:7">
      <c r="A111" s="27" t="s">
        <v>271</v>
      </c>
      <c r="B111" s="20" t="s">
        <v>272</v>
      </c>
      <c r="C111" s="44">
        <f>IF(Pillar2!AG95="x",1,0)</f>
        <v>0</v>
      </c>
      <c r="D111" s="44">
        <f>IF(Pillar2!AH95="x",1,0)</f>
        <v>0</v>
      </c>
      <c r="E111" s="44">
        <f>IF(Pillar2!AI95="x",1,0)</f>
        <v>0</v>
      </c>
      <c r="F111" s="44">
        <f>IF(Pillar2!AM95="x",1,0)</f>
        <v>0</v>
      </c>
      <c r="G111" s="191">
        <f t="shared" si="1"/>
        <v>0</v>
      </c>
    </row>
    <row r="112" spans="1:7">
      <c r="A112" s="27" t="s">
        <v>273</v>
      </c>
      <c r="B112" s="20" t="s">
        <v>274</v>
      </c>
      <c r="C112" s="44">
        <f>IF(Pillar2!AG96="x",1,0)</f>
        <v>0</v>
      </c>
      <c r="D112" s="44">
        <f>IF(Pillar2!AH96="x",1,0)</f>
        <v>0</v>
      </c>
      <c r="E112" s="44">
        <f>IF(Pillar2!AI96="x",1,0)</f>
        <v>0</v>
      </c>
      <c r="F112" s="44">
        <f>IF(Pillar2!AM96="x",1,0)</f>
        <v>0</v>
      </c>
      <c r="G112" s="191">
        <f t="shared" si="1"/>
        <v>0</v>
      </c>
    </row>
    <row r="113" spans="1:7">
      <c r="A113" s="27" t="s">
        <v>1091</v>
      </c>
      <c r="B113" s="20" t="s">
        <v>1050</v>
      </c>
      <c r="C113" s="44" t="e">
        <f>IF(Pillar2!#REF!="x",1,0)</f>
        <v>#REF!</v>
      </c>
      <c r="D113" s="44" t="e">
        <f>IF(Pillar2!#REF!="x",1,0)</f>
        <v>#REF!</v>
      </c>
      <c r="E113" s="44" t="e">
        <f>IF(Pillar2!#REF!="x",1,0)</f>
        <v>#REF!</v>
      </c>
      <c r="F113" s="44" t="e">
        <f>IF(Pillar2!#REF!="x",1,0)</f>
        <v>#REF!</v>
      </c>
      <c r="G113" s="191" t="e">
        <f t="shared" si="1"/>
        <v>#REF!</v>
      </c>
    </row>
    <row r="114" spans="1:7">
      <c r="A114" s="27" t="s">
        <v>275</v>
      </c>
      <c r="B114" s="20" t="s">
        <v>276</v>
      </c>
      <c r="C114" s="44">
        <f>IF(Pillar2!AG97="x",1,0)</f>
        <v>0</v>
      </c>
      <c r="D114" s="44">
        <f>IF(Pillar2!AH97="x",1,0)</f>
        <v>0</v>
      </c>
      <c r="E114" s="44">
        <f>IF(Pillar2!AI97="x",1,0)</f>
        <v>0</v>
      </c>
      <c r="F114" s="44">
        <f>IF(Pillar2!AM97="x",1,0)</f>
        <v>0</v>
      </c>
      <c r="G114" s="191">
        <f t="shared" si="1"/>
        <v>0</v>
      </c>
    </row>
    <row r="115" spans="1:7">
      <c r="A115" s="27" t="s">
        <v>1092</v>
      </c>
      <c r="B115" s="20" t="s">
        <v>1051</v>
      </c>
      <c r="C115" s="44" t="e">
        <f>IF(Pillar2!#REF!="x",1,0)</f>
        <v>#REF!</v>
      </c>
      <c r="D115" s="44" t="e">
        <f>IF(Pillar2!#REF!="x",1,0)</f>
        <v>#REF!</v>
      </c>
      <c r="E115" s="44" t="e">
        <f>IF(Pillar2!#REF!="x",1,0)</f>
        <v>#REF!</v>
      </c>
      <c r="F115" s="44" t="e">
        <f>IF(Pillar2!#REF!="x",1,0)</f>
        <v>#REF!</v>
      </c>
      <c r="G115" s="191" t="e">
        <f t="shared" si="1"/>
        <v>#REF!</v>
      </c>
    </row>
    <row r="116" spans="1:7">
      <c r="A116" s="27" t="s">
        <v>277</v>
      </c>
      <c r="B116" s="20" t="s">
        <v>278</v>
      </c>
      <c r="C116" s="44">
        <f>IF(Pillar2!AG98="x",1,0)</f>
        <v>0</v>
      </c>
      <c r="D116" s="44">
        <f>IF(Pillar2!AH98="x",1,0)</f>
        <v>0</v>
      </c>
      <c r="E116" s="44">
        <f>IF(Pillar2!AI98="x",1,0)</f>
        <v>0</v>
      </c>
      <c r="F116" s="44">
        <f>IF(Pillar2!AM98="x",1,0)</f>
        <v>0</v>
      </c>
      <c r="G116" s="191">
        <f t="shared" si="1"/>
        <v>0</v>
      </c>
    </row>
    <row r="117" spans="1:7">
      <c r="A117" s="27" t="s">
        <v>1093</v>
      </c>
      <c r="B117" s="20" t="s">
        <v>1052</v>
      </c>
      <c r="C117" s="44" t="e">
        <f>IF(Pillar2!#REF!="x",1,0)</f>
        <v>#REF!</v>
      </c>
      <c r="D117" s="44" t="e">
        <f>IF(Pillar2!#REF!="x",1,0)</f>
        <v>#REF!</v>
      </c>
      <c r="E117" s="44" t="e">
        <f>IF(Pillar2!#REF!="x",1,0)</f>
        <v>#REF!</v>
      </c>
      <c r="F117" s="44" t="e">
        <f>IF(Pillar2!#REF!="x",1,0)</f>
        <v>#REF!</v>
      </c>
      <c r="G117" s="191" t="e">
        <f t="shared" si="1"/>
        <v>#REF!</v>
      </c>
    </row>
    <row r="118" spans="1:7">
      <c r="A118" s="27" t="s">
        <v>1094</v>
      </c>
      <c r="B118" s="20" t="s">
        <v>1053</v>
      </c>
      <c r="C118" s="44" t="e">
        <f>IF(Pillar2!#REF!="x",1,0)</f>
        <v>#REF!</v>
      </c>
      <c r="D118" s="44" t="e">
        <f>IF(Pillar2!#REF!="x",1,0)</f>
        <v>#REF!</v>
      </c>
      <c r="E118" s="44" t="e">
        <f>IF(Pillar2!#REF!="x",1,0)</f>
        <v>#REF!</v>
      </c>
      <c r="F118" s="44" t="e">
        <f>IF(Pillar2!#REF!="x",1,0)</f>
        <v>#REF!</v>
      </c>
      <c r="G118" s="191" t="e">
        <f t="shared" si="1"/>
        <v>#REF!</v>
      </c>
    </row>
    <row r="119" spans="1:7">
      <c r="A119" s="27" t="s">
        <v>279</v>
      </c>
      <c r="B119" s="20" t="s">
        <v>280</v>
      </c>
      <c r="C119" s="44">
        <f>IF(Pillar2!AG99="x",1,0)</f>
        <v>0</v>
      </c>
      <c r="D119" s="44">
        <f>IF(Pillar2!AH99="x",1,0)</f>
        <v>0</v>
      </c>
      <c r="E119" s="44">
        <f>IF(Pillar2!AI99="x",1,0)</f>
        <v>0</v>
      </c>
      <c r="F119" s="44">
        <f>IF(Pillar2!AM99="x",1,0)</f>
        <v>0</v>
      </c>
      <c r="G119" s="191">
        <f t="shared" si="1"/>
        <v>0</v>
      </c>
    </row>
    <row r="120" spans="1:7">
      <c r="A120" s="27" t="s">
        <v>281</v>
      </c>
      <c r="B120" s="20" t="s">
        <v>282</v>
      </c>
      <c r="C120" s="44">
        <f>IF(Pillar2!AG100="x",1,0)</f>
        <v>0</v>
      </c>
      <c r="D120" s="44">
        <f>IF(Pillar2!AH100="x",1,0)</f>
        <v>0</v>
      </c>
      <c r="E120" s="44">
        <f>IF(Pillar2!AI100="x",1,0)</f>
        <v>0</v>
      </c>
      <c r="F120" s="44">
        <f>IF(Pillar2!AM100="x",1,0)</f>
        <v>0</v>
      </c>
      <c r="G120" s="191">
        <f t="shared" si="1"/>
        <v>0</v>
      </c>
    </row>
    <row r="121" spans="1:7">
      <c r="A121" s="27" t="s">
        <v>1095</v>
      </c>
      <c r="B121" s="20" t="s">
        <v>1054</v>
      </c>
      <c r="C121" s="44" t="e">
        <f>IF(Pillar2!#REF!="x",1,0)</f>
        <v>#REF!</v>
      </c>
      <c r="D121" s="44" t="e">
        <f>IF(Pillar2!#REF!="x",1,0)</f>
        <v>#REF!</v>
      </c>
      <c r="E121" s="44" t="e">
        <f>IF(Pillar2!#REF!="x",1,0)</f>
        <v>#REF!</v>
      </c>
      <c r="F121" s="44" t="e">
        <f>IF(Pillar2!#REF!="x",1,0)</f>
        <v>#REF!</v>
      </c>
      <c r="G121" s="191" t="e">
        <f t="shared" si="1"/>
        <v>#REF!</v>
      </c>
    </row>
    <row r="122" spans="1:7">
      <c r="A122" s="27" t="s">
        <v>283</v>
      </c>
      <c r="B122" s="20" t="s">
        <v>284</v>
      </c>
      <c r="C122" s="44">
        <f>IF(Pillar2!AG101="x",1,0)</f>
        <v>0</v>
      </c>
      <c r="D122" s="44">
        <f>IF(Pillar2!AH101="x",1,0)</f>
        <v>0</v>
      </c>
      <c r="E122" s="44">
        <f>IF(Pillar2!AI101="x",1,0)</f>
        <v>0</v>
      </c>
      <c r="F122" s="44">
        <f>IF(Pillar2!AM101="x",1,0)</f>
        <v>0</v>
      </c>
      <c r="G122" s="191">
        <f t="shared" si="1"/>
        <v>0</v>
      </c>
    </row>
    <row r="123" spans="1:7">
      <c r="A123" s="27" t="s">
        <v>285</v>
      </c>
      <c r="B123" s="20" t="s">
        <v>286</v>
      </c>
      <c r="C123" s="44">
        <f>IF(Pillar2!AG102="x",1,0)</f>
        <v>0</v>
      </c>
      <c r="D123" s="44">
        <f>IF(Pillar2!AH102="x",1,0)</f>
        <v>0</v>
      </c>
      <c r="E123" s="44">
        <f>IF(Pillar2!AI102="x",1,0)</f>
        <v>0</v>
      </c>
      <c r="F123" s="44">
        <f>IF(Pillar2!AM102="x",1,0)</f>
        <v>0</v>
      </c>
      <c r="G123" s="191">
        <f t="shared" si="1"/>
        <v>0</v>
      </c>
    </row>
    <row r="124" spans="1:7">
      <c r="A124" s="27" t="s">
        <v>287</v>
      </c>
      <c r="B124" s="20" t="s">
        <v>288</v>
      </c>
      <c r="C124" s="44">
        <f>IF(Pillar2!AG103="x",1,0)</f>
        <v>0</v>
      </c>
      <c r="D124" s="44">
        <f>IF(Pillar2!AH103="x",1,0)</f>
        <v>0</v>
      </c>
      <c r="E124" s="44">
        <f>IF(Pillar2!AI103="x",1,0)</f>
        <v>0</v>
      </c>
      <c r="F124" s="44">
        <f>IF(Pillar2!AM103="x",1,0)</f>
        <v>0</v>
      </c>
      <c r="G124" s="191">
        <f t="shared" si="1"/>
        <v>0</v>
      </c>
    </row>
    <row r="125" spans="1:7">
      <c r="A125" s="27" t="s">
        <v>289</v>
      </c>
      <c r="B125" s="20" t="s">
        <v>290</v>
      </c>
      <c r="C125" s="44">
        <f>IF(Pillar2!AG104="x",1,0)</f>
        <v>0</v>
      </c>
      <c r="D125" s="44">
        <f>IF(Pillar2!AH104="x",1,0)</f>
        <v>0</v>
      </c>
      <c r="E125" s="44">
        <f>IF(Pillar2!AI104="x",1,0)</f>
        <v>0</v>
      </c>
      <c r="F125" s="44">
        <f>IF(Pillar2!AM104="x",1,0)</f>
        <v>0</v>
      </c>
      <c r="G125" s="191">
        <f t="shared" si="1"/>
        <v>0</v>
      </c>
    </row>
    <row r="126" spans="1:7">
      <c r="A126" s="27" t="s">
        <v>1096</v>
      </c>
      <c r="B126" s="20" t="s">
        <v>1055</v>
      </c>
      <c r="C126" s="44" t="e">
        <f>IF(Pillar2!#REF!="x",1,0)</f>
        <v>#REF!</v>
      </c>
      <c r="D126" s="44" t="e">
        <f>IF(Pillar2!#REF!="x",1,0)</f>
        <v>#REF!</v>
      </c>
      <c r="E126" s="44" t="e">
        <f>IF(Pillar2!#REF!="x",1,0)</f>
        <v>#REF!</v>
      </c>
      <c r="F126" s="44" t="e">
        <f>IF(Pillar2!#REF!="x",1,0)</f>
        <v>#REF!</v>
      </c>
      <c r="G126" s="191" t="e">
        <f t="shared" si="1"/>
        <v>#REF!</v>
      </c>
    </row>
    <row r="127" spans="1:7">
      <c r="A127" s="27" t="s">
        <v>291</v>
      </c>
      <c r="B127" s="20" t="s">
        <v>292</v>
      </c>
      <c r="C127" s="44">
        <f>IF(Pillar2!AG105="x",1,0)</f>
        <v>0</v>
      </c>
      <c r="D127" s="44">
        <f>IF(Pillar2!AH105="x",1,0)</f>
        <v>0</v>
      </c>
      <c r="E127" s="44">
        <f>IF(Pillar2!AI105="x",1,0)</f>
        <v>0</v>
      </c>
      <c r="F127" s="44">
        <f>IF(Pillar2!AM105="x",1,0)</f>
        <v>0</v>
      </c>
      <c r="G127" s="191">
        <f t="shared" si="1"/>
        <v>0</v>
      </c>
    </row>
    <row r="128" spans="1:7">
      <c r="A128" s="27" t="s">
        <v>293</v>
      </c>
      <c r="B128" s="20" t="s">
        <v>294</v>
      </c>
      <c r="C128" s="44">
        <f>IF(Pillar2!AG106="x",1,0)</f>
        <v>0</v>
      </c>
      <c r="D128" s="44">
        <f>IF(Pillar2!AH106="x",1,0)</f>
        <v>0</v>
      </c>
      <c r="E128" s="44">
        <f>IF(Pillar2!AI106="x",1,0)</f>
        <v>0</v>
      </c>
      <c r="F128" s="44">
        <f>IF(Pillar2!AM106="x",1,0)</f>
        <v>0</v>
      </c>
      <c r="G128" s="191">
        <f t="shared" si="1"/>
        <v>0</v>
      </c>
    </row>
    <row r="129" spans="1:7">
      <c r="A129" s="27" t="s">
        <v>295</v>
      </c>
      <c r="B129" s="20" t="s">
        <v>296</v>
      </c>
      <c r="C129" s="44">
        <f>IF(Pillar2!AG107="x",1,0)</f>
        <v>0</v>
      </c>
      <c r="D129" s="44">
        <f>IF(Pillar2!AH107="x",1,0)</f>
        <v>0</v>
      </c>
      <c r="E129" s="44">
        <f>IF(Pillar2!AI107="x",1,0)</f>
        <v>0</v>
      </c>
      <c r="F129" s="44">
        <f>IF(Pillar2!AM107="x",1,0)</f>
        <v>0</v>
      </c>
      <c r="G129" s="191">
        <f t="shared" si="1"/>
        <v>0</v>
      </c>
    </row>
    <row r="130" spans="1:7">
      <c r="A130" s="27" t="s">
        <v>297</v>
      </c>
      <c r="B130" s="20" t="s">
        <v>298</v>
      </c>
      <c r="C130" s="44">
        <f>IF(Pillar2!AG108="x",1,0)</f>
        <v>0</v>
      </c>
      <c r="D130" s="44">
        <f>IF(Pillar2!AH108="x",1,0)</f>
        <v>0</v>
      </c>
      <c r="E130" s="44">
        <f>IF(Pillar2!AI108="x",1,0)</f>
        <v>0</v>
      </c>
      <c r="F130" s="44">
        <f>IF(Pillar2!AM108="x",1,0)</f>
        <v>0</v>
      </c>
      <c r="G130" s="191">
        <f t="shared" ref="G130:G193" si="2">SUM(C130:F130)</f>
        <v>0</v>
      </c>
    </row>
    <row r="131" spans="1:7">
      <c r="A131" s="27" t="s">
        <v>299</v>
      </c>
      <c r="B131" s="20" t="s">
        <v>300</v>
      </c>
      <c r="C131" s="44">
        <f>IF(Pillar2!AG109="x",1,0)</f>
        <v>0</v>
      </c>
      <c r="D131" s="44">
        <f>IF(Pillar2!AH109="x",1,0)</f>
        <v>0</v>
      </c>
      <c r="E131" s="44">
        <f>IF(Pillar2!AI109="x",1,0)</f>
        <v>0</v>
      </c>
      <c r="F131" s="44">
        <f>IF(Pillar2!AM109="x",1,0)</f>
        <v>0</v>
      </c>
      <c r="G131" s="191">
        <f t="shared" si="2"/>
        <v>0</v>
      </c>
    </row>
    <row r="132" spans="1:7">
      <c r="A132" s="27" t="s">
        <v>301</v>
      </c>
      <c r="B132" s="20" t="s">
        <v>302</v>
      </c>
      <c r="C132" s="44">
        <f>IF(Pillar2!AG110="x",1,0)</f>
        <v>0</v>
      </c>
      <c r="D132" s="44">
        <f>IF(Pillar2!AH110="x",1,0)</f>
        <v>0</v>
      </c>
      <c r="E132" s="44">
        <f>IF(Pillar2!AI110="x",1,0)</f>
        <v>0</v>
      </c>
      <c r="F132" s="44">
        <f>IF(Pillar2!AM110="x",1,0)</f>
        <v>0</v>
      </c>
      <c r="G132" s="191">
        <f t="shared" si="2"/>
        <v>0</v>
      </c>
    </row>
    <row r="133" spans="1:7">
      <c r="A133" s="27" t="s">
        <v>1097</v>
      </c>
      <c r="B133" s="20" t="s">
        <v>1056</v>
      </c>
      <c r="C133" s="44" t="e">
        <f>IF(Pillar2!#REF!="x",1,0)</f>
        <v>#REF!</v>
      </c>
      <c r="D133" s="44" t="e">
        <f>IF(Pillar2!#REF!="x",1,0)</f>
        <v>#REF!</v>
      </c>
      <c r="E133" s="44" t="e">
        <f>IF(Pillar2!#REF!="x",1,0)</f>
        <v>#REF!</v>
      </c>
      <c r="F133" s="44" t="e">
        <f>IF(Pillar2!#REF!="x",1,0)</f>
        <v>#REF!</v>
      </c>
      <c r="G133" s="191" t="e">
        <f t="shared" si="2"/>
        <v>#REF!</v>
      </c>
    </row>
    <row r="134" spans="1:7">
      <c r="A134" s="27" t="s">
        <v>303</v>
      </c>
      <c r="B134" s="20" t="s">
        <v>304</v>
      </c>
      <c r="C134" s="44">
        <f>IF(Pillar2!AG111="x",1,0)</f>
        <v>0</v>
      </c>
      <c r="D134" s="44">
        <f>IF(Pillar2!AH111="x",1,0)</f>
        <v>0</v>
      </c>
      <c r="E134" s="44">
        <f>IF(Pillar2!AI111="x",1,0)</f>
        <v>0</v>
      </c>
      <c r="F134" s="44">
        <f>IF(Pillar2!AM111="x",1,0)</f>
        <v>0</v>
      </c>
      <c r="G134" s="191">
        <f t="shared" si="2"/>
        <v>0</v>
      </c>
    </row>
    <row r="135" spans="1:7">
      <c r="A135" s="27" t="s">
        <v>305</v>
      </c>
      <c r="B135" s="20" t="s">
        <v>306</v>
      </c>
      <c r="C135" s="44">
        <f>IF(Pillar2!AG112="x",1,0)</f>
        <v>0</v>
      </c>
      <c r="D135" s="44">
        <f>IF(Pillar2!AH112="x",1,0)</f>
        <v>0</v>
      </c>
      <c r="E135" s="44">
        <f>IF(Pillar2!AI112="x",1,0)</f>
        <v>0</v>
      </c>
      <c r="F135" s="44">
        <f>IF(Pillar2!AM112="x",1,0)</f>
        <v>0</v>
      </c>
      <c r="G135" s="191">
        <f t="shared" si="2"/>
        <v>0</v>
      </c>
    </row>
    <row r="136" spans="1:7">
      <c r="A136" s="27" t="s">
        <v>307</v>
      </c>
      <c r="B136" s="20" t="s">
        <v>308</v>
      </c>
      <c r="C136" s="44">
        <f>IF(Pillar2!AG113="x",1,0)</f>
        <v>0</v>
      </c>
      <c r="D136" s="44">
        <f>IF(Pillar2!AH113="x",1,0)</f>
        <v>0</v>
      </c>
      <c r="E136" s="44">
        <f>IF(Pillar2!AI113="x",1,0)</f>
        <v>0</v>
      </c>
      <c r="F136" s="44">
        <f>IF(Pillar2!AM113="x",1,0)</f>
        <v>0</v>
      </c>
      <c r="G136" s="191">
        <f t="shared" si="2"/>
        <v>0</v>
      </c>
    </row>
    <row r="137" spans="1:7">
      <c r="A137" s="27" t="s">
        <v>309</v>
      </c>
      <c r="B137" s="20" t="s">
        <v>310</v>
      </c>
      <c r="C137" s="44">
        <f>IF(Pillar2!AG114="x",1,0)</f>
        <v>0</v>
      </c>
      <c r="D137" s="44">
        <f>IF(Pillar2!AH114="x",1,0)</f>
        <v>0</v>
      </c>
      <c r="E137" s="44">
        <f>IF(Pillar2!AI114="x",1,0)</f>
        <v>0</v>
      </c>
      <c r="F137" s="44">
        <f>IF(Pillar2!AM114="x",1,0)</f>
        <v>0</v>
      </c>
      <c r="G137" s="191">
        <f t="shared" si="2"/>
        <v>0</v>
      </c>
    </row>
    <row r="138" spans="1:7">
      <c r="A138" s="27" t="s">
        <v>1098</v>
      </c>
      <c r="B138" s="20" t="s">
        <v>1057</v>
      </c>
      <c r="C138" s="44" t="e">
        <f>IF(Pillar2!#REF!="x",1,0)</f>
        <v>#REF!</v>
      </c>
      <c r="D138" s="44" t="e">
        <f>IF(Pillar2!#REF!="x",1,0)</f>
        <v>#REF!</v>
      </c>
      <c r="E138" s="44" t="e">
        <f>IF(Pillar2!#REF!="x",1,0)</f>
        <v>#REF!</v>
      </c>
      <c r="F138" s="44" t="e">
        <f>IF(Pillar2!#REF!="x",1,0)</f>
        <v>#REF!</v>
      </c>
      <c r="G138" s="191" t="e">
        <f t="shared" si="2"/>
        <v>#REF!</v>
      </c>
    </row>
    <row r="139" spans="1:7">
      <c r="A139" s="27" t="s">
        <v>311</v>
      </c>
      <c r="B139" s="20" t="s">
        <v>312</v>
      </c>
      <c r="C139" s="44">
        <f>IF(Pillar2!AG115="x",1,0)</f>
        <v>0</v>
      </c>
      <c r="D139" s="44">
        <f>IF(Pillar2!AH115="x",1,0)</f>
        <v>0</v>
      </c>
      <c r="E139" s="44">
        <f>IF(Pillar2!AI115="x",1,0)</f>
        <v>0</v>
      </c>
      <c r="F139" s="44">
        <f>IF(Pillar2!AM115="x",1,0)</f>
        <v>0</v>
      </c>
      <c r="G139" s="191">
        <f t="shared" si="2"/>
        <v>0</v>
      </c>
    </row>
    <row r="140" spans="1:7">
      <c r="A140" s="27" t="s">
        <v>314</v>
      </c>
      <c r="B140" s="20" t="s">
        <v>315</v>
      </c>
      <c r="C140" s="44">
        <f>IF(Pillar2!AG116="x",1,0)</f>
        <v>0</v>
      </c>
      <c r="D140" s="44">
        <f>IF(Pillar2!AH116="x",1,0)</f>
        <v>0</v>
      </c>
      <c r="E140" s="44">
        <f>IF(Pillar2!AI116="x",1,0)</f>
        <v>0</v>
      </c>
      <c r="F140" s="44">
        <f>IF(Pillar2!AM116="x",1,0)</f>
        <v>0</v>
      </c>
      <c r="G140" s="191">
        <f t="shared" si="2"/>
        <v>0</v>
      </c>
    </row>
    <row r="141" spans="1:7">
      <c r="A141" s="27" t="s">
        <v>316</v>
      </c>
      <c r="B141" s="20" t="s">
        <v>317</v>
      </c>
      <c r="C141" s="44">
        <f>IF(Pillar2!AG117="x",1,0)</f>
        <v>0</v>
      </c>
      <c r="D141" s="44">
        <f>IF(Pillar2!AH117="x",1,0)</f>
        <v>0</v>
      </c>
      <c r="E141" s="44">
        <f>IF(Pillar2!AI117="x",1,0)</f>
        <v>0</v>
      </c>
      <c r="F141" s="44">
        <f>IF(Pillar2!AM117="x",1,0)</f>
        <v>0</v>
      </c>
      <c r="G141" s="191">
        <f t="shared" si="2"/>
        <v>0</v>
      </c>
    </row>
    <row r="142" spans="1:7">
      <c r="A142" s="27" t="s">
        <v>318</v>
      </c>
      <c r="B142" s="20" t="s">
        <v>319</v>
      </c>
      <c r="C142" s="44">
        <f>IF(Pillar2!AG118="x",1,0)</f>
        <v>0</v>
      </c>
      <c r="D142" s="44">
        <f>IF(Pillar2!AH118="x",1,0)</f>
        <v>0</v>
      </c>
      <c r="E142" s="44">
        <f>IF(Pillar2!AI118="x",1,0)</f>
        <v>0</v>
      </c>
      <c r="F142" s="44">
        <f>IF(Pillar2!AM118="x",1,0)</f>
        <v>0</v>
      </c>
      <c r="G142" s="191">
        <f t="shared" si="2"/>
        <v>0</v>
      </c>
    </row>
    <row r="143" spans="1:7">
      <c r="A143" s="27" t="s">
        <v>320</v>
      </c>
      <c r="B143" s="20" t="s">
        <v>321</v>
      </c>
      <c r="C143" s="44">
        <f>IF(Pillar2!AG119="x",1,0)</f>
        <v>0</v>
      </c>
      <c r="D143" s="44">
        <f>IF(Pillar2!AH119="x",1,0)</f>
        <v>0</v>
      </c>
      <c r="E143" s="44">
        <f>IF(Pillar2!AI119="x",1,0)</f>
        <v>0</v>
      </c>
      <c r="F143" s="44">
        <f>IF(Pillar2!AM119="x",1,0)</f>
        <v>0</v>
      </c>
      <c r="G143" s="191">
        <f t="shared" si="2"/>
        <v>0</v>
      </c>
    </row>
    <row r="144" spans="1:7">
      <c r="A144" s="27" t="s">
        <v>322</v>
      </c>
      <c r="B144" s="20" t="s">
        <v>323</v>
      </c>
      <c r="C144" s="44">
        <f>IF(Pillar2!AG120="x",1,0)</f>
        <v>0</v>
      </c>
      <c r="D144" s="44">
        <f>IF(Pillar2!AH120="x",1,0)</f>
        <v>0</v>
      </c>
      <c r="E144" s="44">
        <f>IF(Pillar2!AI120="x",1,0)</f>
        <v>0</v>
      </c>
      <c r="F144" s="44">
        <f>IF(Pillar2!AM120="x",1,0)</f>
        <v>0</v>
      </c>
      <c r="G144" s="191">
        <f t="shared" si="2"/>
        <v>0</v>
      </c>
    </row>
    <row r="145" spans="1:7">
      <c r="A145" s="27" t="s">
        <v>324</v>
      </c>
      <c r="B145" s="20" t="s">
        <v>325</v>
      </c>
      <c r="C145" s="44">
        <f>IF(Pillar2!AG121="x",1,0)</f>
        <v>0</v>
      </c>
      <c r="D145" s="44">
        <f>IF(Pillar2!AH121="x",1,0)</f>
        <v>0</v>
      </c>
      <c r="E145" s="44">
        <f>IF(Pillar2!AI121="x",1,0)</f>
        <v>0</v>
      </c>
      <c r="F145" s="44">
        <f>IF(Pillar2!AM121="x",1,0)</f>
        <v>0</v>
      </c>
      <c r="G145" s="191">
        <f t="shared" si="2"/>
        <v>0</v>
      </c>
    </row>
    <row r="146" spans="1:7">
      <c r="A146" s="27" t="s">
        <v>326</v>
      </c>
      <c r="B146" s="20" t="s">
        <v>327</v>
      </c>
      <c r="C146" s="44">
        <f>IF(Pillar2!AG122="x",1,0)</f>
        <v>0</v>
      </c>
      <c r="D146" s="44">
        <f>IF(Pillar2!AH122="x",1,0)</f>
        <v>0</v>
      </c>
      <c r="E146" s="44">
        <f>IF(Pillar2!AI122="x",1,0)</f>
        <v>0</v>
      </c>
      <c r="F146" s="44">
        <f>IF(Pillar2!AM122="x",1,0)</f>
        <v>0</v>
      </c>
      <c r="G146" s="191">
        <f t="shared" si="2"/>
        <v>0</v>
      </c>
    </row>
    <row r="147" spans="1:7">
      <c r="A147" s="27" t="s">
        <v>328</v>
      </c>
      <c r="B147" s="20" t="s">
        <v>329</v>
      </c>
      <c r="C147" s="44">
        <f>IF(Pillar2!AG123="x",1,0)</f>
        <v>0</v>
      </c>
      <c r="D147" s="44">
        <f>IF(Pillar2!AH123="x",1,0)</f>
        <v>0</v>
      </c>
      <c r="E147" s="44">
        <f>IF(Pillar2!AI123="x",1,0)</f>
        <v>0</v>
      </c>
      <c r="F147" s="44">
        <f>IF(Pillar2!AM123="x",1,0)</f>
        <v>0</v>
      </c>
      <c r="G147" s="191">
        <f t="shared" si="2"/>
        <v>0</v>
      </c>
    </row>
    <row r="148" spans="1:7">
      <c r="A148" s="27" t="s">
        <v>330</v>
      </c>
      <c r="B148" s="20" t="s">
        <v>331</v>
      </c>
      <c r="C148" s="44">
        <f>IF(Pillar2!AG124="x",1,0)</f>
        <v>0</v>
      </c>
      <c r="D148" s="44">
        <f>IF(Pillar2!AH124="x",1,0)</f>
        <v>0</v>
      </c>
      <c r="E148" s="44">
        <f>IF(Pillar2!AI124="x",1,0)</f>
        <v>0</v>
      </c>
      <c r="F148" s="44">
        <f>IF(Pillar2!AM124="x",1,0)</f>
        <v>0</v>
      </c>
      <c r="G148" s="191">
        <f t="shared" si="2"/>
        <v>0</v>
      </c>
    </row>
    <row r="149" spans="1:7">
      <c r="A149" s="27" t="s">
        <v>332</v>
      </c>
      <c r="B149" s="20" t="s">
        <v>333</v>
      </c>
      <c r="C149" s="44">
        <f>IF(Pillar2!AG125="x",1,0)</f>
        <v>0</v>
      </c>
      <c r="D149" s="44">
        <f>IF(Pillar2!AH125="x",1,0)</f>
        <v>0</v>
      </c>
      <c r="E149" s="44">
        <f>IF(Pillar2!AI125="x",1,0)</f>
        <v>0</v>
      </c>
      <c r="F149" s="44">
        <f>IF(Pillar2!AM125="x",1,0)</f>
        <v>0</v>
      </c>
      <c r="G149" s="191">
        <f t="shared" si="2"/>
        <v>0</v>
      </c>
    </row>
    <row r="150" spans="1:7">
      <c r="A150" s="27" t="s">
        <v>334</v>
      </c>
      <c r="B150" s="20" t="s">
        <v>335</v>
      </c>
      <c r="C150" s="44">
        <f>IF(Pillar2!AG126="x",1,0)</f>
        <v>0</v>
      </c>
      <c r="D150" s="44">
        <f>IF(Pillar2!AH126="x",1,0)</f>
        <v>0</v>
      </c>
      <c r="E150" s="44">
        <f>IF(Pillar2!AI126="x",1,0)</f>
        <v>0</v>
      </c>
      <c r="F150" s="44">
        <f>IF(Pillar2!AM126="x",1,0)</f>
        <v>0</v>
      </c>
      <c r="G150" s="191">
        <f t="shared" si="2"/>
        <v>0</v>
      </c>
    </row>
    <row r="151" spans="1:7">
      <c r="A151" s="27" t="s">
        <v>336</v>
      </c>
      <c r="B151" s="20" t="s">
        <v>337</v>
      </c>
      <c r="C151" s="44">
        <f>IF(Pillar2!AG127="x",1,0)</f>
        <v>0</v>
      </c>
      <c r="D151" s="44">
        <f>IF(Pillar2!AH127="x",1,0)</f>
        <v>0</v>
      </c>
      <c r="E151" s="44">
        <f>IF(Pillar2!AI127="x",1,0)</f>
        <v>0</v>
      </c>
      <c r="F151" s="44">
        <f>IF(Pillar2!AM127="x",1,0)</f>
        <v>0</v>
      </c>
      <c r="G151" s="191">
        <f t="shared" si="2"/>
        <v>0</v>
      </c>
    </row>
    <row r="152" spans="1:7">
      <c r="A152" s="27" t="s">
        <v>1099</v>
      </c>
      <c r="B152" s="20" t="s">
        <v>1058</v>
      </c>
      <c r="C152" s="44" t="e">
        <f>IF(Pillar2!#REF!="x",1,0)</f>
        <v>#REF!</v>
      </c>
      <c r="D152" s="44" t="e">
        <f>IF(Pillar2!#REF!="x",1,0)</f>
        <v>#REF!</v>
      </c>
      <c r="E152" s="44" t="e">
        <f>IF(Pillar2!#REF!="x",1,0)</f>
        <v>#REF!</v>
      </c>
      <c r="F152" s="44" t="e">
        <f>IF(Pillar2!#REF!="x",1,0)</f>
        <v>#REF!</v>
      </c>
      <c r="G152" s="191" t="e">
        <f t="shared" si="2"/>
        <v>#REF!</v>
      </c>
    </row>
    <row r="153" spans="1:7">
      <c r="A153" s="27" t="s">
        <v>1100</v>
      </c>
      <c r="B153" s="20" t="s">
        <v>1059</v>
      </c>
      <c r="C153" s="44" t="e">
        <f>IF(Pillar2!#REF!="x",1,0)</f>
        <v>#REF!</v>
      </c>
      <c r="D153" s="44" t="e">
        <f>IF(Pillar2!#REF!="x",1,0)</f>
        <v>#REF!</v>
      </c>
      <c r="E153" s="44" t="e">
        <f>IF(Pillar2!#REF!="x",1,0)</f>
        <v>#REF!</v>
      </c>
      <c r="F153" s="44" t="e">
        <f>IF(Pillar2!#REF!="x",1,0)</f>
        <v>#REF!</v>
      </c>
      <c r="G153" s="191" t="e">
        <f t="shared" si="2"/>
        <v>#REF!</v>
      </c>
    </row>
    <row r="154" spans="1:7">
      <c r="A154" s="27" t="s">
        <v>1101</v>
      </c>
      <c r="B154" s="20" t="s">
        <v>1060</v>
      </c>
      <c r="C154" s="44" t="e">
        <f>IF(Pillar2!#REF!="x",1,0)</f>
        <v>#REF!</v>
      </c>
      <c r="D154" s="44" t="e">
        <f>IF(Pillar2!#REF!="x",1,0)</f>
        <v>#REF!</v>
      </c>
      <c r="E154" s="44" t="e">
        <f>IF(Pillar2!#REF!="x",1,0)</f>
        <v>#REF!</v>
      </c>
      <c r="F154" s="44" t="e">
        <f>IF(Pillar2!#REF!="x",1,0)</f>
        <v>#REF!</v>
      </c>
      <c r="G154" s="191" t="e">
        <f t="shared" si="2"/>
        <v>#REF!</v>
      </c>
    </row>
    <row r="155" spans="1:7">
      <c r="A155" s="27" t="s">
        <v>1102</v>
      </c>
      <c r="B155" s="20" t="s">
        <v>1061</v>
      </c>
      <c r="C155" s="44" t="e">
        <f>IF(Pillar2!#REF!="x",1,0)</f>
        <v>#REF!</v>
      </c>
      <c r="D155" s="44" t="e">
        <f>IF(Pillar2!#REF!="x",1,0)</f>
        <v>#REF!</v>
      </c>
      <c r="E155" s="44" t="e">
        <f>IF(Pillar2!#REF!="x",1,0)</f>
        <v>#REF!</v>
      </c>
      <c r="F155" s="44" t="e">
        <f>IF(Pillar2!#REF!="x",1,0)</f>
        <v>#REF!</v>
      </c>
      <c r="G155" s="191" t="e">
        <f t="shared" si="2"/>
        <v>#REF!</v>
      </c>
    </row>
    <row r="156" spans="1:7">
      <c r="A156" s="27" t="s">
        <v>1103</v>
      </c>
      <c r="B156" s="20" t="s">
        <v>1062</v>
      </c>
      <c r="C156" s="44" t="e">
        <f>IF(Pillar2!#REF!="x",1,0)</f>
        <v>#REF!</v>
      </c>
      <c r="D156" s="44" t="e">
        <f>IF(Pillar2!#REF!="x",1,0)</f>
        <v>#REF!</v>
      </c>
      <c r="E156" s="44" t="e">
        <f>IF(Pillar2!#REF!="x",1,0)</f>
        <v>#REF!</v>
      </c>
      <c r="F156" s="44" t="e">
        <f>IF(Pillar2!#REF!="x",1,0)</f>
        <v>#REF!</v>
      </c>
      <c r="G156" s="191" t="e">
        <f t="shared" si="2"/>
        <v>#REF!</v>
      </c>
    </row>
    <row r="157" spans="1:7">
      <c r="A157" s="27" t="s">
        <v>1104</v>
      </c>
      <c r="B157" s="20" t="s">
        <v>1063</v>
      </c>
      <c r="C157" s="44" t="e">
        <f>IF(Pillar2!#REF!="x",1,0)</f>
        <v>#REF!</v>
      </c>
      <c r="D157" s="44" t="e">
        <f>IF(Pillar2!#REF!="x",1,0)</f>
        <v>#REF!</v>
      </c>
      <c r="E157" s="44" t="e">
        <f>IF(Pillar2!#REF!="x",1,0)</f>
        <v>#REF!</v>
      </c>
      <c r="F157" s="44" t="e">
        <f>IF(Pillar2!#REF!="x",1,0)</f>
        <v>#REF!</v>
      </c>
      <c r="G157" s="191" t="e">
        <f t="shared" si="2"/>
        <v>#REF!</v>
      </c>
    </row>
    <row r="158" spans="1:7">
      <c r="A158" s="27" t="s">
        <v>338</v>
      </c>
      <c r="B158" s="20" t="s">
        <v>339</v>
      </c>
      <c r="C158" s="44">
        <f>IF(Pillar2!AG128="x",1,0)</f>
        <v>0</v>
      </c>
      <c r="D158" s="44">
        <f>IF(Pillar2!AH128="x",1,0)</f>
        <v>0</v>
      </c>
      <c r="E158" s="44">
        <f>IF(Pillar2!AI128="x",1,0)</f>
        <v>0</v>
      </c>
      <c r="F158" s="44">
        <f>IF(Pillar2!AM128="x",1,0)</f>
        <v>0</v>
      </c>
      <c r="G158" s="191">
        <f t="shared" si="2"/>
        <v>0</v>
      </c>
    </row>
    <row r="159" spans="1:7">
      <c r="A159" s="27" t="s">
        <v>340</v>
      </c>
      <c r="B159" s="20" t="s">
        <v>341</v>
      </c>
      <c r="C159" s="44">
        <f>IF(Pillar2!AG129="x",1,0)</f>
        <v>0</v>
      </c>
      <c r="D159" s="44">
        <f>IF(Pillar2!AH129="x",1,0)</f>
        <v>0</v>
      </c>
      <c r="E159" s="44">
        <f>IF(Pillar2!AI129="x",1,0)</f>
        <v>0</v>
      </c>
      <c r="F159" s="44">
        <f>IF(Pillar2!AM129="x",1,0)</f>
        <v>0</v>
      </c>
      <c r="G159" s="191">
        <f t="shared" si="2"/>
        <v>0</v>
      </c>
    </row>
    <row r="160" spans="1:7">
      <c r="A160" s="27" t="s">
        <v>342</v>
      </c>
      <c r="B160" s="20" t="s">
        <v>343</v>
      </c>
      <c r="C160" s="44">
        <f>IF(Pillar2!AG130="x",1,0)</f>
        <v>0</v>
      </c>
      <c r="D160" s="44">
        <f>IF(Pillar2!AH130="x",1,0)</f>
        <v>0</v>
      </c>
      <c r="E160" s="44">
        <f>IF(Pillar2!AI130="x",1,0)</f>
        <v>0</v>
      </c>
      <c r="F160" s="44">
        <f>IF(Pillar2!AM130="x",1,0)</f>
        <v>0</v>
      </c>
      <c r="G160" s="191">
        <f t="shared" si="2"/>
        <v>0</v>
      </c>
    </row>
    <row r="161" spans="1:7">
      <c r="A161" s="27" t="s">
        <v>1105</v>
      </c>
      <c r="B161" s="20" t="s">
        <v>1064</v>
      </c>
      <c r="C161" s="44" t="e">
        <f>IF(Pillar2!#REF!="x",1,0)</f>
        <v>#REF!</v>
      </c>
      <c r="D161" s="44" t="e">
        <f>IF(Pillar2!#REF!="x",1,0)</f>
        <v>#REF!</v>
      </c>
      <c r="E161" s="44" t="e">
        <f>IF(Pillar2!#REF!="x",1,0)</f>
        <v>#REF!</v>
      </c>
      <c r="F161" s="44" t="e">
        <f>IF(Pillar2!#REF!="x",1,0)</f>
        <v>#REF!</v>
      </c>
      <c r="G161" s="191" t="e">
        <f t="shared" si="2"/>
        <v>#REF!</v>
      </c>
    </row>
    <row r="162" spans="1:7">
      <c r="A162" s="27" t="s">
        <v>344</v>
      </c>
      <c r="B162" s="20" t="s">
        <v>345</v>
      </c>
      <c r="C162" s="44">
        <f>IF(Pillar2!AG131="x",1,0)</f>
        <v>0</v>
      </c>
      <c r="D162" s="44">
        <f>IF(Pillar2!AH131="x",1,0)</f>
        <v>0</v>
      </c>
      <c r="E162" s="44">
        <f>IF(Pillar2!AI131="x",1,0)</f>
        <v>0</v>
      </c>
      <c r="F162" s="44">
        <f>IF(Pillar2!AM131="x",1,0)</f>
        <v>0</v>
      </c>
      <c r="G162" s="191">
        <f t="shared" si="2"/>
        <v>0</v>
      </c>
    </row>
    <row r="163" spans="1:7">
      <c r="A163" s="27" t="s">
        <v>1106</v>
      </c>
      <c r="B163" s="20" t="s">
        <v>1065</v>
      </c>
      <c r="C163" s="44" t="e">
        <f>IF(Pillar2!#REF!="x",1,0)</f>
        <v>#REF!</v>
      </c>
      <c r="D163" s="44" t="e">
        <f>IF(Pillar2!#REF!="x",1,0)</f>
        <v>#REF!</v>
      </c>
      <c r="E163" s="44" t="e">
        <f>IF(Pillar2!#REF!="x",1,0)</f>
        <v>#REF!</v>
      </c>
      <c r="F163" s="44" t="e">
        <f>IF(Pillar2!#REF!="x",1,0)</f>
        <v>#REF!</v>
      </c>
      <c r="G163" s="191" t="e">
        <f t="shared" si="2"/>
        <v>#REF!</v>
      </c>
    </row>
    <row r="164" spans="1:7">
      <c r="A164" s="27" t="s">
        <v>346</v>
      </c>
      <c r="B164" s="20" t="s">
        <v>347</v>
      </c>
      <c r="C164" s="44">
        <f>IF(Pillar2!AG132="x",1,0)</f>
        <v>0</v>
      </c>
      <c r="D164" s="44">
        <f>IF(Pillar2!AH132="x",1,0)</f>
        <v>0</v>
      </c>
      <c r="E164" s="44">
        <f>IF(Pillar2!AI132="x",1,0)</f>
        <v>0</v>
      </c>
      <c r="F164" s="44">
        <f>IF(Pillar2!AM132="x",1,0)</f>
        <v>0</v>
      </c>
      <c r="G164" s="191">
        <f t="shared" si="2"/>
        <v>0</v>
      </c>
    </row>
    <row r="165" spans="1:7">
      <c r="A165" s="27" t="s">
        <v>348</v>
      </c>
      <c r="B165" s="20" t="s">
        <v>349</v>
      </c>
      <c r="C165" s="44">
        <f>IF(Pillar2!AG133="x",1,0)</f>
        <v>0</v>
      </c>
      <c r="D165" s="44">
        <f>IF(Pillar2!AH133="x",1,0)</f>
        <v>0</v>
      </c>
      <c r="E165" s="44">
        <f>IF(Pillar2!AI133="x",1,0)</f>
        <v>0</v>
      </c>
      <c r="F165" s="44">
        <f>IF(Pillar2!AM133="x",1,0)</f>
        <v>0</v>
      </c>
      <c r="G165" s="191">
        <f t="shared" si="2"/>
        <v>0</v>
      </c>
    </row>
    <row r="166" spans="1:7">
      <c r="A166" s="27" t="s">
        <v>350</v>
      </c>
      <c r="B166" s="20" t="s">
        <v>351</v>
      </c>
      <c r="C166" s="44">
        <f>IF(Pillar2!AG134="x",1,0)</f>
        <v>0</v>
      </c>
      <c r="D166" s="44">
        <f>IF(Pillar2!AH134="x",1,0)</f>
        <v>0</v>
      </c>
      <c r="E166" s="44">
        <f>IF(Pillar2!AI134="x",1,0)</f>
        <v>0</v>
      </c>
      <c r="F166" s="44">
        <f>IF(Pillar2!AM134="x",1,0)</f>
        <v>0</v>
      </c>
      <c r="G166" s="191">
        <f t="shared" si="2"/>
        <v>0</v>
      </c>
    </row>
    <row r="167" spans="1:7">
      <c r="A167" s="27" t="s">
        <v>352</v>
      </c>
      <c r="B167" s="20" t="s">
        <v>353</v>
      </c>
      <c r="C167" s="44">
        <f>IF(Pillar2!AG135="x",1,0)</f>
        <v>0</v>
      </c>
      <c r="D167" s="44">
        <f>IF(Pillar2!AH135="x",1,0)</f>
        <v>1</v>
      </c>
      <c r="E167" s="44">
        <f>IF(Pillar2!AI135="x",1,0)</f>
        <v>0</v>
      </c>
      <c r="F167" s="44">
        <f>IF(Pillar2!AM135="x",1,0)</f>
        <v>0</v>
      </c>
      <c r="G167" s="191">
        <f t="shared" si="2"/>
        <v>1</v>
      </c>
    </row>
    <row r="168" spans="1:7">
      <c r="A168" s="27" t="s">
        <v>354</v>
      </c>
      <c r="B168" s="20" t="s">
        <v>355</v>
      </c>
      <c r="C168" s="44">
        <f>IF(Pillar2!AG136="x",1,0)</f>
        <v>0</v>
      </c>
      <c r="D168" s="44">
        <f>IF(Pillar2!AH136="x",1,0)</f>
        <v>0</v>
      </c>
      <c r="E168" s="44">
        <f>IF(Pillar2!AI136="x",1,0)</f>
        <v>0</v>
      </c>
      <c r="F168" s="44">
        <f>IF(Pillar2!AM136="x",1,0)</f>
        <v>0</v>
      </c>
      <c r="G168" s="191">
        <f t="shared" si="2"/>
        <v>0</v>
      </c>
    </row>
    <row r="169" spans="1:7">
      <c r="A169" s="27" t="s">
        <v>356</v>
      </c>
      <c r="B169" s="20" t="s">
        <v>357</v>
      </c>
      <c r="C169" s="44">
        <f>IF(Pillar2!AG137="x",1,0)</f>
        <v>0</v>
      </c>
      <c r="D169" s="44">
        <f>IF(Pillar2!AH137="x",1,0)</f>
        <v>0</v>
      </c>
      <c r="E169" s="44">
        <f>IF(Pillar2!AI137="x",1,0)</f>
        <v>0</v>
      </c>
      <c r="F169" s="44">
        <f>IF(Pillar2!AM137="x",1,0)</f>
        <v>0</v>
      </c>
      <c r="G169" s="191">
        <f t="shared" si="2"/>
        <v>0</v>
      </c>
    </row>
    <row r="170" spans="1:7">
      <c r="A170" s="27" t="s">
        <v>358</v>
      </c>
      <c r="B170" s="20" t="s">
        <v>359</v>
      </c>
      <c r="C170" s="44">
        <f>IF(Pillar2!AG138="x",1,0)</f>
        <v>0</v>
      </c>
      <c r="D170" s="44">
        <f>IF(Pillar2!AH138="x",1,0)</f>
        <v>0</v>
      </c>
      <c r="E170" s="44">
        <f>IF(Pillar2!AI138="x",1,0)</f>
        <v>0</v>
      </c>
      <c r="F170" s="44">
        <f>IF(Pillar2!AM138="x",1,0)</f>
        <v>0</v>
      </c>
      <c r="G170" s="191">
        <f t="shared" si="2"/>
        <v>0</v>
      </c>
    </row>
    <row r="171" spans="1:7">
      <c r="A171" s="27" t="s">
        <v>360</v>
      </c>
      <c r="B171" s="20" t="s">
        <v>361</v>
      </c>
      <c r="C171" s="44">
        <f>IF(Pillar2!AG139="x",1,0)</f>
        <v>0</v>
      </c>
      <c r="D171" s="44">
        <f>IF(Pillar2!AH139="x",1,0)</f>
        <v>0</v>
      </c>
      <c r="E171" s="44">
        <f>IF(Pillar2!AI139="x",1,0)</f>
        <v>0</v>
      </c>
      <c r="F171" s="44">
        <f>IF(Pillar2!AM139="x",1,0)</f>
        <v>0</v>
      </c>
      <c r="G171" s="191">
        <f t="shared" si="2"/>
        <v>0</v>
      </c>
    </row>
    <row r="172" spans="1:7">
      <c r="A172" s="27" t="s">
        <v>362</v>
      </c>
      <c r="B172" s="20" t="s">
        <v>363</v>
      </c>
      <c r="C172" s="44">
        <f>IF(Pillar2!AG140="x",1,0)</f>
        <v>0</v>
      </c>
      <c r="D172" s="44">
        <f>IF(Pillar2!AH140="x",1,0)</f>
        <v>0</v>
      </c>
      <c r="E172" s="44">
        <f>IF(Pillar2!AI140="x",1,0)</f>
        <v>0</v>
      </c>
      <c r="F172" s="44">
        <f>IF(Pillar2!AM140="x",1,0)</f>
        <v>0</v>
      </c>
      <c r="G172" s="191">
        <f t="shared" si="2"/>
        <v>0</v>
      </c>
    </row>
    <row r="173" spans="1:7">
      <c r="A173" s="27" t="s">
        <v>364</v>
      </c>
      <c r="B173" s="20" t="s">
        <v>365</v>
      </c>
      <c r="C173" s="44">
        <f>IF(Pillar2!AG141="x",1,0)</f>
        <v>0</v>
      </c>
      <c r="D173" s="44">
        <f>IF(Pillar2!AH141="x",1,0)</f>
        <v>0</v>
      </c>
      <c r="E173" s="44">
        <f>IF(Pillar2!AI141="x",1,0)</f>
        <v>0</v>
      </c>
      <c r="F173" s="44">
        <f>IF(Pillar2!AM141="x",1,0)</f>
        <v>0</v>
      </c>
      <c r="G173" s="191">
        <f t="shared" si="2"/>
        <v>0</v>
      </c>
    </row>
    <row r="174" spans="1:7">
      <c r="A174" s="27" t="s">
        <v>366</v>
      </c>
      <c r="B174" s="20" t="s">
        <v>367</v>
      </c>
      <c r="C174" s="44">
        <f>IF(Pillar2!AG142="x",1,0)</f>
        <v>0</v>
      </c>
      <c r="D174" s="44">
        <f>IF(Pillar2!AH142="x",1,0)</f>
        <v>0</v>
      </c>
      <c r="E174" s="44">
        <f>IF(Pillar2!AI142="x",1,0)</f>
        <v>0</v>
      </c>
      <c r="F174" s="44">
        <f>IF(Pillar2!AM142="x",1,0)</f>
        <v>0</v>
      </c>
      <c r="G174" s="191">
        <f t="shared" si="2"/>
        <v>0</v>
      </c>
    </row>
    <row r="175" spans="1:7">
      <c r="A175" s="27" t="s">
        <v>368</v>
      </c>
      <c r="B175" s="20" t="s">
        <v>369</v>
      </c>
      <c r="C175" s="44">
        <f>IF(Pillar2!AG143="x",1,0)</f>
        <v>0</v>
      </c>
      <c r="D175" s="44">
        <f>IF(Pillar2!AH143="x",1,0)</f>
        <v>0</v>
      </c>
      <c r="E175" s="44">
        <f>IF(Pillar2!AI143="x",1,0)</f>
        <v>0</v>
      </c>
      <c r="F175" s="44">
        <f>IF(Pillar2!AM143="x",1,0)</f>
        <v>0</v>
      </c>
      <c r="G175" s="191">
        <f t="shared" si="2"/>
        <v>0</v>
      </c>
    </row>
    <row r="176" spans="1:7">
      <c r="A176" s="27" t="s">
        <v>370</v>
      </c>
      <c r="B176" s="20" t="s">
        <v>371</v>
      </c>
      <c r="C176" s="44">
        <f>IF(Pillar2!AG144="x",1,0)</f>
        <v>0</v>
      </c>
      <c r="D176" s="44">
        <f>IF(Pillar2!AH144="x",1,0)</f>
        <v>0</v>
      </c>
      <c r="E176" s="44">
        <f>IF(Pillar2!AI144="x",1,0)</f>
        <v>0</v>
      </c>
      <c r="F176" s="44">
        <f>IF(Pillar2!AM144="x",1,0)</f>
        <v>0</v>
      </c>
      <c r="G176" s="191">
        <f t="shared" si="2"/>
        <v>0</v>
      </c>
    </row>
    <row r="177" spans="1:7">
      <c r="A177" s="27" t="s">
        <v>372</v>
      </c>
      <c r="B177" s="20" t="s">
        <v>373</v>
      </c>
      <c r="C177" s="44">
        <f>IF(Pillar2!AG145="x",1,0)</f>
        <v>0</v>
      </c>
      <c r="D177" s="44">
        <f>IF(Pillar2!AH145="x",1,0)</f>
        <v>1</v>
      </c>
      <c r="E177" s="44">
        <f>IF(Pillar2!AI145="x",1,0)</f>
        <v>0</v>
      </c>
      <c r="F177" s="44">
        <f>IF(Pillar2!AM145="x",1,0)</f>
        <v>0</v>
      </c>
      <c r="G177" s="191">
        <f t="shared" si="2"/>
        <v>1</v>
      </c>
    </row>
    <row r="178" spans="1:7">
      <c r="A178" s="27" t="s">
        <v>374</v>
      </c>
      <c r="B178" s="20" t="s">
        <v>375</v>
      </c>
      <c r="C178" s="44">
        <f>IF(Pillar2!AG146="x",1,0)</f>
        <v>0</v>
      </c>
      <c r="D178" s="44">
        <f>IF(Pillar2!AH146="x",1,0)</f>
        <v>0</v>
      </c>
      <c r="E178" s="44">
        <f>IF(Pillar2!AI146="x",1,0)</f>
        <v>0</v>
      </c>
      <c r="F178" s="44">
        <f>IF(Pillar2!AM146="x",1,0)</f>
        <v>0</v>
      </c>
      <c r="G178" s="191">
        <f t="shared" si="2"/>
        <v>0</v>
      </c>
    </row>
    <row r="179" spans="1:7">
      <c r="A179" s="27" t="s">
        <v>376</v>
      </c>
      <c r="B179" s="20" t="s">
        <v>377</v>
      </c>
      <c r="C179" s="44">
        <f>IF(Pillar2!AG147="x",1,0)</f>
        <v>0</v>
      </c>
      <c r="D179" s="44">
        <f>IF(Pillar2!AH147="x",1,0)</f>
        <v>0</v>
      </c>
      <c r="E179" s="44">
        <f>IF(Pillar2!AI147="x",1,0)</f>
        <v>0</v>
      </c>
      <c r="F179" s="44">
        <f>IF(Pillar2!AM147="x",1,0)</f>
        <v>0</v>
      </c>
      <c r="G179" s="191">
        <f t="shared" si="2"/>
        <v>0</v>
      </c>
    </row>
    <row r="180" spans="1:7">
      <c r="A180" s="27" t="s">
        <v>1107</v>
      </c>
      <c r="B180" s="20" t="s">
        <v>1066</v>
      </c>
      <c r="C180" s="44" t="e">
        <f>IF(Pillar2!#REF!="x",1,0)</f>
        <v>#REF!</v>
      </c>
      <c r="D180" s="44" t="e">
        <f>IF(Pillar2!#REF!="x",1,0)</f>
        <v>#REF!</v>
      </c>
      <c r="E180" s="44" t="e">
        <f>IF(Pillar2!#REF!="x",1,0)</f>
        <v>#REF!</v>
      </c>
      <c r="F180" s="44" t="e">
        <f>IF(Pillar2!#REF!="x",1,0)</f>
        <v>#REF!</v>
      </c>
      <c r="G180" s="191" t="e">
        <f t="shared" si="2"/>
        <v>#REF!</v>
      </c>
    </row>
    <row r="181" spans="1:7">
      <c r="A181" s="27" t="s">
        <v>378</v>
      </c>
      <c r="B181" s="20" t="s">
        <v>379</v>
      </c>
      <c r="C181" s="44">
        <f>IF(Pillar2!AG148="x",1,0)</f>
        <v>0</v>
      </c>
      <c r="D181" s="44">
        <f>IF(Pillar2!AH148="x",1,0)</f>
        <v>0</v>
      </c>
      <c r="E181" s="44">
        <f>IF(Pillar2!AI148="x",1,0)</f>
        <v>0</v>
      </c>
      <c r="F181" s="44">
        <f>IF(Pillar2!AM148="x",1,0)</f>
        <v>0</v>
      </c>
      <c r="G181" s="191">
        <f t="shared" si="2"/>
        <v>0</v>
      </c>
    </row>
    <row r="182" spans="1:7">
      <c r="A182" s="27" t="s">
        <v>1108</v>
      </c>
      <c r="B182" s="20" t="s">
        <v>1067</v>
      </c>
      <c r="C182" s="44" t="e">
        <f>IF(Pillar2!#REF!="x",1,0)</f>
        <v>#REF!</v>
      </c>
      <c r="D182" s="44" t="e">
        <f>IF(Pillar2!#REF!="x",1,0)</f>
        <v>#REF!</v>
      </c>
      <c r="E182" s="44" t="e">
        <f>IF(Pillar2!#REF!="x",1,0)</f>
        <v>#REF!</v>
      </c>
      <c r="F182" s="44" t="e">
        <f>IF(Pillar2!#REF!="x",1,0)</f>
        <v>#REF!</v>
      </c>
      <c r="G182" s="191" t="e">
        <f t="shared" si="2"/>
        <v>#REF!</v>
      </c>
    </row>
    <row r="183" spans="1:7">
      <c r="A183" s="27" t="s">
        <v>1109</v>
      </c>
      <c r="B183" s="20" t="s">
        <v>1068</v>
      </c>
      <c r="C183" s="44" t="e">
        <f>IF(Pillar2!#REF!="x",1,0)</f>
        <v>#REF!</v>
      </c>
      <c r="D183" s="44" t="e">
        <f>IF(Pillar2!#REF!="x",1,0)</f>
        <v>#REF!</v>
      </c>
      <c r="E183" s="44" t="e">
        <f>IF(Pillar2!#REF!="x",1,0)</f>
        <v>#REF!</v>
      </c>
      <c r="F183" s="44" t="e">
        <f>IF(Pillar2!#REF!="x",1,0)</f>
        <v>#REF!</v>
      </c>
      <c r="G183" s="191" t="e">
        <f t="shared" si="2"/>
        <v>#REF!</v>
      </c>
    </row>
    <row r="184" spans="1:7">
      <c r="A184" s="27" t="s">
        <v>1110</v>
      </c>
      <c r="B184" s="20" t="s">
        <v>1069</v>
      </c>
      <c r="C184" s="44" t="e">
        <f>IF(Pillar2!#REF!="x",1,0)</f>
        <v>#REF!</v>
      </c>
      <c r="D184" s="44" t="e">
        <f>IF(Pillar2!#REF!="x",1,0)</f>
        <v>#REF!</v>
      </c>
      <c r="E184" s="44" t="e">
        <f>IF(Pillar2!#REF!="x",1,0)</f>
        <v>#REF!</v>
      </c>
      <c r="F184" s="44" t="e">
        <f>IF(Pillar2!#REF!="x",1,0)</f>
        <v>#REF!</v>
      </c>
      <c r="G184" s="191" t="e">
        <f t="shared" si="2"/>
        <v>#REF!</v>
      </c>
    </row>
    <row r="185" spans="1:7">
      <c r="A185" s="27" t="s">
        <v>380</v>
      </c>
      <c r="B185" s="20" t="s">
        <v>381</v>
      </c>
      <c r="C185" s="44">
        <f>IF(Pillar2!AG149="x",1,0)</f>
        <v>0</v>
      </c>
      <c r="D185" s="44">
        <f>IF(Pillar2!AH149="x",1,0)</f>
        <v>0</v>
      </c>
      <c r="E185" s="44">
        <f>IF(Pillar2!AI149="x",1,0)</f>
        <v>0</v>
      </c>
      <c r="F185" s="44">
        <f>IF(Pillar2!AM149="x",1,0)</f>
        <v>0</v>
      </c>
      <c r="G185" s="191">
        <f t="shared" si="2"/>
        <v>0</v>
      </c>
    </row>
    <row r="186" spans="1:7">
      <c r="A186" s="27" t="s">
        <v>382</v>
      </c>
      <c r="B186" s="20" t="s">
        <v>383</v>
      </c>
      <c r="C186" s="44">
        <f>IF(Pillar2!AG150="x",1,0)</f>
        <v>0</v>
      </c>
      <c r="D186" s="44">
        <f>IF(Pillar2!AH150="x",1,0)</f>
        <v>0</v>
      </c>
      <c r="E186" s="44">
        <f>IF(Pillar2!AI150="x",1,0)</f>
        <v>0</v>
      </c>
      <c r="F186" s="44">
        <f>IF(Pillar2!AM150="x",1,0)</f>
        <v>0</v>
      </c>
      <c r="G186" s="191">
        <f t="shared" si="2"/>
        <v>0</v>
      </c>
    </row>
    <row r="187" spans="1:7">
      <c r="A187" s="27" t="s">
        <v>384</v>
      </c>
      <c r="B187" s="20" t="s">
        <v>385</v>
      </c>
      <c r="C187" s="44">
        <f>IF(Pillar2!AG151="x",1,0)</f>
        <v>0</v>
      </c>
      <c r="D187" s="44">
        <f>IF(Pillar2!AH151="x",1,0)</f>
        <v>0</v>
      </c>
      <c r="E187" s="44">
        <f>IF(Pillar2!AI151="x",1,0)</f>
        <v>0</v>
      </c>
      <c r="F187" s="44">
        <f>IF(Pillar2!AM151="x",1,0)</f>
        <v>0</v>
      </c>
      <c r="G187" s="191">
        <f t="shared" si="2"/>
        <v>0</v>
      </c>
    </row>
    <row r="188" spans="1:7">
      <c r="A188" s="27" t="s">
        <v>1111</v>
      </c>
      <c r="B188" s="20" t="s">
        <v>1070</v>
      </c>
      <c r="C188" s="44" t="e">
        <f>IF(Pillar2!#REF!="x",1,0)</f>
        <v>#REF!</v>
      </c>
      <c r="D188" s="44" t="e">
        <f>IF(Pillar2!#REF!="x",1,0)</f>
        <v>#REF!</v>
      </c>
      <c r="E188" s="44" t="e">
        <f>IF(Pillar2!#REF!="x",1,0)</f>
        <v>#REF!</v>
      </c>
      <c r="F188" s="44" t="e">
        <f>IF(Pillar2!#REF!="x",1,0)</f>
        <v>#REF!</v>
      </c>
      <c r="G188" s="191" t="e">
        <f t="shared" si="2"/>
        <v>#REF!</v>
      </c>
    </row>
    <row r="189" spans="1:7">
      <c r="A189" s="27" t="s">
        <v>1112</v>
      </c>
      <c r="B189" s="20" t="s">
        <v>1071</v>
      </c>
      <c r="C189" s="44" t="e">
        <f>IF(Pillar2!#REF!="x",1,0)</f>
        <v>#REF!</v>
      </c>
      <c r="D189" s="44" t="e">
        <f>IF(Pillar2!#REF!="x",1,0)</f>
        <v>#REF!</v>
      </c>
      <c r="E189" s="44" t="e">
        <f>IF(Pillar2!#REF!="x",1,0)</f>
        <v>#REF!</v>
      </c>
      <c r="F189" s="44" t="e">
        <f>IF(Pillar2!#REF!="x",1,0)</f>
        <v>#REF!</v>
      </c>
      <c r="G189" s="191" t="e">
        <f t="shared" si="2"/>
        <v>#REF!</v>
      </c>
    </row>
    <row r="190" spans="1:7">
      <c r="A190" s="27" t="s">
        <v>386</v>
      </c>
      <c r="B190" s="20" t="s">
        <v>387</v>
      </c>
      <c r="C190" s="44">
        <f>IF(Pillar2!AG152="x",1,0)</f>
        <v>0</v>
      </c>
      <c r="D190" s="44">
        <f>IF(Pillar2!AH152="x",1,0)</f>
        <v>0</v>
      </c>
      <c r="E190" s="44">
        <f>IF(Pillar2!AI152="x",1,0)</f>
        <v>0</v>
      </c>
      <c r="F190" s="44">
        <f>IF(Pillar2!AM152="x",1,0)</f>
        <v>0</v>
      </c>
      <c r="G190" s="191">
        <f t="shared" si="2"/>
        <v>0</v>
      </c>
    </row>
    <row r="191" spans="1:7">
      <c r="A191" s="27" t="s">
        <v>388</v>
      </c>
      <c r="B191" s="20" t="s">
        <v>389</v>
      </c>
      <c r="C191" s="44">
        <f>IF(Pillar2!AG153="x",1,0)</f>
        <v>0</v>
      </c>
      <c r="D191" s="44">
        <f>IF(Pillar2!AH153="x",1,0)</f>
        <v>0</v>
      </c>
      <c r="E191" s="44">
        <f>IF(Pillar2!AI153="x",1,0)</f>
        <v>0</v>
      </c>
      <c r="F191" s="44">
        <f>IF(Pillar2!AM153="x",1,0)</f>
        <v>0</v>
      </c>
      <c r="G191" s="191">
        <f t="shared" si="2"/>
        <v>0</v>
      </c>
    </row>
    <row r="192" spans="1:7">
      <c r="A192" s="27" t="s">
        <v>390</v>
      </c>
      <c r="B192" s="20" t="s">
        <v>391</v>
      </c>
      <c r="C192" s="44">
        <f>IF(Pillar2!AG154="x",1,0)</f>
        <v>0</v>
      </c>
      <c r="D192" s="44">
        <f>IF(Pillar2!AH154="x",1,0)</f>
        <v>0</v>
      </c>
      <c r="E192" s="44">
        <f>IF(Pillar2!AI154="x",1,0)</f>
        <v>0</v>
      </c>
      <c r="F192" s="44">
        <f>IF(Pillar2!AM154="x",1,0)</f>
        <v>0</v>
      </c>
      <c r="G192" s="191">
        <f t="shared" si="2"/>
        <v>0</v>
      </c>
    </row>
    <row r="193" spans="1:7">
      <c r="A193" s="27" t="s">
        <v>392</v>
      </c>
      <c r="B193" s="20" t="s">
        <v>393</v>
      </c>
      <c r="C193" s="44">
        <f>IF(Pillar2!AG155="x",1,0)</f>
        <v>0</v>
      </c>
      <c r="D193" s="44">
        <f>IF(Pillar2!AH155="x",1,0)</f>
        <v>0</v>
      </c>
      <c r="E193" s="44">
        <f>IF(Pillar2!AI155="x",1,0)</f>
        <v>0</v>
      </c>
      <c r="F193" s="44">
        <f>IF(Pillar2!AM155="x",1,0)</f>
        <v>0</v>
      </c>
      <c r="G193" s="191">
        <f t="shared" si="2"/>
        <v>0</v>
      </c>
    </row>
    <row r="194" spans="1:7">
      <c r="A194" s="27" t="s">
        <v>394</v>
      </c>
      <c r="B194" s="20" t="s">
        <v>395</v>
      </c>
      <c r="C194" s="44">
        <f>IF(Pillar2!AG156="x",1,0)</f>
        <v>0</v>
      </c>
      <c r="D194" s="44">
        <f>IF(Pillar2!AH156="x",1,0)</f>
        <v>0</v>
      </c>
      <c r="E194" s="44">
        <f>IF(Pillar2!AI156="x",1,0)</f>
        <v>0</v>
      </c>
      <c r="F194" s="44">
        <f>IF(Pillar2!AM156="x",1,0)</f>
        <v>0</v>
      </c>
      <c r="G194" s="191">
        <f t="shared" ref="G194:G203" si="3">SUM(C194:F194)</f>
        <v>0</v>
      </c>
    </row>
    <row r="195" spans="1:7">
      <c r="A195" s="27" t="s">
        <v>396</v>
      </c>
      <c r="B195" s="20" t="s">
        <v>397</v>
      </c>
      <c r="C195" s="44">
        <f>IF(Pillar2!AG157="x",1,0)</f>
        <v>0</v>
      </c>
      <c r="D195" s="44">
        <f>IF(Pillar2!AH157="x",1,0)</f>
        <v>0</v>
      </c>
      <c r="E195" s="44">
        <f>IF(Pillar2!AI157="x",1,0)</f>
        <v>0</v>
      </c>
      <c r="F195" s="44">
        <f>IF(Pillar2!AM157="x",1,0)</f>
        <v>0</v>
      </c>
      <c r="G195" s="191">
        <f t="shared" si="3"/>
        <v>0</v>
      </c>
    </row>
    <row r="196" spans="1:7">
      <c r="A196" s="27" t="s">
        <v>398</v>
      </c>
      <c r="B196" s="20" t="s">
        <v>399</v>
      </c>
      <c r="C196" s="44">
        <f>IF(Pillar2!AG158="x",1,0)</f>
        <v>0</v>
      </c>
      <c r="D196" s="44">
        <f>IF(Pillar2!AH158="x",1,0)</f>
        <v>0</v>
      </c>
      <c r="E196" s="44">
        <f>IF(Pillar2!AI158="x",1,0)</f>
        <v>0</v>
      </c>
      <c r="F196" s="44">
        <f>IF(Pillar2!AM158="x",1,0)</f>
        <v>0</v>
      </c>
      <c r="G196" s="191">
        <f t="shared" si="3"/>
        <v>0</v>
      </c>
    </row>
    <row r="197" spans="1:7">
      <c r="A197" s="27" t="s">
        <v>400</v>
      </c>
      <c r="B197" s="20" t="s">
        <v>401</v>
      </c>
      <c r="C197" s="44">
        <f>IF(Pillar2!AG159="x",1,0)</f>
        <v>0</v>
      </c>
      <c r="D197" s="44">
        <f>IF(Pillar2!AH159="x",1,0)</f>
        <v>0</v>
      </c>
      <c r="E197" s="44">
        <f>IF(Pillar2!AI159="x",1,0)</f>
        <v>0</v>
      </c>
      <c r="F197" s="44">
        <f>IF(Pillar2!AM159="x",1,0)</f>
        <v>0</v>
      </c>
      <c r="G197" s="191">
        <f t="shared" si="3"/>
        <v>0</v>
      </c>
    </row>
    <row r="198" spans="1:7">
      <c r="A198" s="27" t="s">
        <v>1113</v>
      </c>
      <c r="B198" s="20" t="s">
        <v>1072</v>
      </c>
      <c r="C198" s="44" t="e">
        <f>IF(Pillar2!#REF!="x",1,0)</f>
        <v>#REF!</v>
      </c>
      <c r="D198" s="44" t="e">
        <f>IF(Pillar2!#REF!="x",1,0)</f>
        <v>#REF!</v>
      </c>
      <c r="E198" s="44" t="e">
        <f>IF(Pillar2!#REF!="x",1,0)</f>
        <v>#REF!</v>
      </c>
      <c r="F198" s="44" t="e">
        <f>IF(Pillar2!#REF!="x",1,0)</f>
        <v>#REF!</v>
      </c>
      <c r="G198" s="191" t="e">
        <f t="shared" si="3"/>
        <v>#REF!</v>
      </c>
    </row>
    <row r="199" spans="1:7">
      <c r="A199" s="27" t="s">
        <v>402</v>
      </c>
      <c r="B199" s="20" t="s">
        <v>403</v>
      </c>
      <c r="C199" s="44">
        <f>IF(Pillar2!AG160="x",1,0)</f>
        <v>0</v>
      </c>
      <c r="D199" s="44">
        <f>IF(Pillar2!AH160="x",1,0)</f>
        <v>0</v>
      </c>
      <c r="E199" s="44">
        <f>IF(Pillar2!AI160="x",1,0)</f>
        <v>0</v>
      </c>
      <c r="F199" s="44">
        <f>IF(Pillar2!AM160="x",1,0)</f>
        <v>0</v>
      </c>
      <c r="G199" s="191">
        <f t="shared" si="3"/>
        <v>0</v>
      </c>
    </row>
    <row r="200" spans="1:7">
      <c r="A200" s="27" t="s">
        <v>404</v>
      </c>
      <c r="B200" s="20" t="s">
        <v>405</v>
      </c>
      <c r="C200" s="44">
        <f>IF(Pillar2!AG161="x",1,0)</f>
        <v>0</v>
      </c>
      <c r="D200" s="44">
        <f>IF(Pillar2!AH161="x",1,0)</f>
        <v>0</v>
      </c>
      <c r="E200" s="44">
        <f>IF(Pillar2!AI161="x",1,0)</f>
        <v>0</v>
      </c>
      <c r="F200" s="44">
        <f>IF(Pillar2!AM161="x",1,0)</f>
        <v>0</v>
      </c>
      <c r="G200" s="191">
        <f t="shared" si="3"/>
        <v>0</v>
      </c>
    </row>
    <row r="201" spans="1:7">
      <c r="A201" s="27" t="s">
        <v>406</v>
      </c>
      <c r="B201" s="20" t="s">
        <v>407</v>
      </c>
      <c r="C201" s="44">
        <f>IF(Pillar2!AG162="x",1,0)</f>
        <v>0</v>
      </c>
      <c r="D201" s="44">
        <f>IF(Pillar2!AH162="x",1,0)</f>
        <v>0</v>
      </c>
      <c r="E201" s="44">
        <f>IF(Pillar2!AI162="x",1,0)</f>
        <v>0</v>
      </c>
      <c r="F201" s="44">
        <f>IF(Pillar2!AM162="x",1,0)</f>
        <v>0</v>
      </c>
      <c r="G201" s="191">
        <f t="shared" si="3"/>
        <v>0</v>
      </c>
    </row>
    <row r="202" spans="1:7">
      <c r="A202" s="27" t="s">
        <v>408</v>
      </c>
      <c r="B202" s="20" t="s">
        <v>409</v>
      </c>
      <c r="C202" s="44">
        <f>IF(Pillar2!AG163="x",1,0)</f>
        <v>0</v>
      </c>
      <c r="D202" s="44">
        <f>IF(Pillar2!AH163="x",1,0)</f>
        <v>0</v>
      </c>
      <c r="E202" s="44">
        <f>IF(Pillar2!AI163="x",1,0)</f>
        <v>0</v>
      </c>
      <c r="F202" s="44">
        <f>IF(Pillar2!AM163="x",1,0)</f>
        <v>0</v>
      </c>
      <c r="G202" s="191">
        <f t="shared" si="3"/>
        <v>0</v>
      </c>
    </row>
    <row r="203" spans="1:7">
      <c r="A203" s="27" t="s">
        <v>410</v>
      </c>
      <c r="B203" s="20" t="s">
        <v>411</v>
      </c>
      <c r="C203" s="44">
        <f>IF(Pillar2!AG164="x",1,0)</f>
        <v>0</v>
      </c>
      <c r="D203" s="44">
        <f>IF(Pillar2!AH164="x",1,0)</f>
        <v>0</v>
      </c>
      <c r="E203" s="44">
        <f>IF(Pillar2!AI164="x",1,0)</f>
        <v>0</v>
      </c>
      <c r="F203" s="44">
        <f>IF(Pillar2!AM164="x",1,0)</f>
        <v>0</v>
      </c>
      <c r="G203" s="191">
        <f t="shared" si="3"/>
        <v>0</v>
      </c>
    </row>
  </sheetData>
  <conditionalFormatting sqref="G2:G203">
    <cfRule type="cellIs" dxfId="3" priority="1" operator="greaterThan">
      <formula>3</formula>
    </cfRule>
    <cfRule type="cellIs" dxfId="2" priority="2" operator="equal">
      <formula>3</formula>
    </cfRule>
    <cfRule type="cellIs" dxfId="1" priority="3" operator="equal">
      <formula>2</formula>
    </cfRule>
    <cfRule type="cellIs" dxfId="0" priority="4"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E5A2-5945-4236-9BEC-40EF38054AD7}">
  <sheetPr>
    <tabColor rgb="FF5B2682"/>
  </sheetPr>
  <dimension ref="A1:AK164"/>
  <sheetViews>
    <sheetView workbookViewId="0">
      <pane xSplit="5" ySplit="1" topLeftCell="F2" activePane="bottomRight" state="frozen"/>
      <selection pane="bottomRight"/>
      <selection pane="bottomLeft" activeCell="A2" sqref="A2"/>
      <selection pane="topRight" activeCell="F1" sqref="F1"/>
    </sheetView>
  </sheetViews>
  <sheetFormatPr defaultColWidth="8.85546875" defaultRowHeight="15"/>
  <cols>
    <col min="1" max="1" width="7.28515625" style="5" customWidth="1"/>
    <col min="2" max="2" width="30.85546875" customWidth="1"/>
    <col min="3" max="3" width="13.42578125" customWidth="1"/>
    <col min="4" max="4" width="32" bestFit="1" customWidth="1"/>
    <col min="5" max="5" width="6.42578125" customWidth="1"/>
    <col min="6" max="9" width="7.7109375" style="44" customWidth="1"/>
    <col min="10" max="13" width="5" style="45" customWidth="1"/>
    <col min="14" max="16" width="7.7109375" style="44" customWidth="1"/>
    <col min="17" max="18" width="5" style="45" customWidth="1"/>
    <col min="19" max="19" width="7.7109375" style="44" customWidth="1"/>
    <col min="20" max="23" width="9.42578125" style="44" customWidth="1"/>
    <col min="24" max="30" width="7.7109375" customWidth="1"/>
    <col min="33" max="33" width="7.28515625" customWidth="1"/>
  </cols>
  <sheetData>
    <row r="1" spans="1:37" ht="103.5" customHeight="1">
      <c r="A1" s="46" t="s">
        <v>28</v>
      </c>
      <c r="B1" s="46" t="s">
        <v>29</v>
      </c>
      <c r="C1" s="51" t="s">
        <v>30</v>
      </c>
      <c r="D1" s="46" t="s">
        <v>31</v>
      </c>
      <c r="E1" s="46" t="s">
        <v>28</v>
      </c>
      <c r="F1" s="54" t="s">
        <v>32</v>
      </c>
      <c r="G1" s="54" t="s">
        <v>33</v>
      </c>
      <c r="H1" s="54" t="s">
        <v>34</v>
      </c>
      <c r="I1" s="54" t="s">
        <v>35</v>
      </c>
      <c r="J1" s="57" t="s">
        <v>36</v>
      </c>
      <c r="K1" s="57" t="s">
        <v>37</v>
      </c>
      <c r="L1" s="57" t="s">
        <v>38</v>
      </c>
      <c r="M1" s="57" t="s">
        <v>39</v>
      </c>
      <c r="N1" s="54" t="s">
        <v>40</v>
      </c>
      <c r="O1" s="54" t="s">
        <v>41</v>
      </c>
      <c r="P1" s="54" t="s">
        <v>42</v>
      </c>
      <c r="Q1" s="57" t="s">
        <v>43</v>
      </c>
      <c r="R1" s="57" t="s">
        <v>44</v>
      </c>
      <c r="S1" s="54" t="s">
        <v>45</v>
      </c>
      <c r="T1" s="56" t="s">
        <v>46</v>
      </c>
      <c r="U1" s="184" t="s">
        <v>47</v>
      </c>
      <c r="V1" s="184" t="s">
        <v>48</v>
      </c>
      <c r="W1" s="184" t="s">
        <v>49</v>
      </c>
      <c r="X1" s="183" t="s">
        <v>50</v>
      </c>
      <c r="Y1" s="183" t="s">
        <v>51</v>
      </c>
      <c r="Z1" s="183" t="s">
        <v>52</v>
      </c>
      <c r="AA1" s="184" t="s">
        <v>53</v>
      </c>
      <c r="AB1" s="184" t="s">
        <v>54</v>
      </c>
      <c r="AC1" s="184" t="s">
        <v>55</v>
      </c>
      <c r="AD1" s="183" t="s">
        <v>56</v>
      </c>
      <c r="AE1" s="187" t="s">
        <v>57</v>
      </c>
      <c r="AF1" s="53" t="s">
        <v>58</v>
      </c>
      <c r="AG1" s="49" t="s">
        <v>59</v>
      </c>
      <c r="AH1" s="188"/>
      <c r="AI1" s="174" t="s">
        <v>60</v>
      </c>
      <c r="AJ1" s="174" t="s">
        <v>61</v>
      </c>
      <c r="AK1" s="174" t="s">
        <v>62</v>
      </c>
    </row>
    <row r="2" spans="1:37">
      <c r="A2" s="46" t="str">
        <f t="shared" ref="A2:A54" si="0">E2</f>
        <v>AFG</v>
      </c>
      <c r="B2" s="46" t="s">
        <v>63</v>
      </c>
      <c r="C2" s="46" t="s">
        <v>64</v>
      </c>
      <c r="D2" s="47" t="s">
        <v>65</v>
      </c>
      <c r="E2" s="48" t="s">
        <v>66</v>
      </c>
      <c r="F2" s="55">
        <f>Pillar1!AK2</f>
        <v>9.1</v>
      </c>
      <c r="G2" s="55">
        <f>Pillar1!AL2</f>
        <v>6.8</v>
      </c>
      <c r="H2" s="55">
        <f>Pillar1!AM2</f>
        <v>0</v>
      </c>
      <c r="I2" s="55">
        <f>Pillar1!AP2</f>
        <v>0</v>
      </c>
      <c r="J2" s="58">
        <f>Pillar1!AW2</f>
        <v>7.9</v>
      </c>
      <c r="K2" s="58">
        <f>Pillar1!AX2</f>
        <v>0</v>
      </c>
      <c r="L2" s="58">
        <f>Pillar1!AY2</f>
        <v>5.9</v>
      </c>
      <c r="M2" s="58">
        <f>Pillar1!AZ2</f>
        <v>6.2</v>
      </c>
      <c r="N2" s="55">
        <f>Pillar1!BA2</f>
        <v>5.6</v>
      </c>
      <c r="O2" s="55">
        <f>Pillar1!BB2</f>
        <v>7.3</v>
      </c>
      <c r="P2" s="55">
        <f>Pillar1!BE2</f>
        <v>10</v>
      </c>
      <c r="Q2" s="58">
        <f>Pillar1!BF2</f>
        <v>10</v>
      </c>
      <c r="R2" s="58">
        <f>Pillar1!BG2</f>
        <v>8.6999999999999993</v>
      </c>
      <c r="S2" s="55">
        <f>Pillar1!BH2</f>
        <v>9.5</v>
      </c>
      <c r="T2" s="198">
        <f>Pillar1!BI2</f>
        <v>7.3</v>
      </c>
      <c r="U2" s="186">
        <f>Pillar2!AD2</f>
        <v>8.5</v>
      </c>
      <c r="V2" s="186">
        <f>Pillar2!AE2</f>
        <v>10</v>
      </c>
      <c r="W2" s="186">
        <f>Pillar2!AF2</f>
        <v>9.6999999999999993</v>
      </c>
      <c r="X2" s="185">
        <f>Pillar2!AG2</f>
        <v>9.4</v>
      </c>
      <c r="Y2" s="185">
        <f>Pillar2!AH2</f>
        <v>6.6</v>
      </c>
      <c r="Z2" s="185">
        <f>Pillar2!AI2</f>
        <v>8</v>
      </c>
      <c r="AA2" s="186">
        <f>Pillar2!AJ2</f>
        <v>10</v>
      </c>
      <c r="AB2" s="186">
        <f>Pillar2!AK2</f>
        <v>4.9000000000000004</v>
      </c>
      <c r="AC2" s="186">
        <f>Pillar2!AL2</f>
        <v>7.7</v>
      </c>
      <c r="AD2" s="185">
        <f>Pillar2!AM2</f>
        <v>7.5</v>
      </c>
      <c r="AE2" s="199">
        <f>Pillar2!AN2</f>
        <v>7.9</v>
      </c>
      <c r="AF2" s="200">
        <f t="shared" ref="AF2:AF54" si="1">IF(AND(T2="x", AE2="x"), "x",IF(OR(T2="x",AE2="x"),"x",ROUND((10-GEOMEAN(((10-T2)/10*9+1),((10-AE2)/10*9+1)))/9*10,1)))</f>
        <v>7.6</v>
      </c>
      <c r="AG2" s="50">
        <f t="shared" ref="AG2:AG33" si="2">IF(AF2="x","x",_xlfn.RANK.EQ(AF2,AF$2:AF$164))</f>
        <v>15</v>
      </c>
      <c r="AH2" s="189"/>
      <c r="AI2" s="190">
        <f t="shared" ref="AI2:AI54" si="3">COUNTIF(X2:Z2,"x")+COUNTIF(AD2:AD2,"x")</f>
        <v>0</v>
      </c>
      <c r="AJ2" s="175">
        <f>P2_DataMissing_hidden!AD2</f>
        <v>6</v>
      </c>
      <c r="AK2" s="176">
        <f>P2_DataMissing_hidden!AE2</f>
        <v>0.2608695652173913</v>
      </c>
    </row>
    <row r="3" spans="1:37">
      <c r="A3" s="46" t="str">
        <f t="shared" si="0"/>
        <v>ALB</v>
      </c>
      <c r="B3" s="46" t="s">
        <v>67</v>
      </c>
      <c r="C3" s="46" t="s">
        <v>68</v>
      </c>
      <c r="D3" s="47" t="s">
        <v>69</v>
      </c>
      <c r="E3" s="48" t="s">
        <v>70</v>
      </c>
      <c r="F3" s="55">
        <f>Pillar1!AK3</f>
        <v>8.6999999999999993</v>
      </c>
      <c r="G3" s="55">
        <f>Pillar1!AL3</f>
        <v>5.6</v>
      </c>
      <c r="H3" s="55">
        <f>Pillar1!AM3</f>
        <v>9.6</v>
      </c>
      <c r="I3" s="55">
        <f>Pillar1!AP3</f>
        <v>0</v>
      </c>
      <c r="J3" s="58">
        <f>Pillar1!AW3</f>
        <v>0</v>
      </c>
      <c r="K3" s="58">
        <f>Pillar1!AX3</f>
        <v>0</v>
      </c>
      <c r="L3" s="58">
        <f>Pillar1!AY3</f>
        <v>3.7</v>
      </c>
      <c r="M3" s="58">
        <f>Pillar1!AZ3</f>
        <v>0</v>
      </c>
      <c r="N3" s="55">
        <f>Pillar1!BA3</f>
        <v>1.1000000000000001</v>
      </c>
      <c r="O3" s="55">
        <f>Pillar1!BB3</f>
        <v>7.4</v>
      </c>
      <c r="P3" s="55">
        <f>Pillar1!BE3</f>
        <v>4.4000000000000004</v>
      </c>
      <c r="Q3" s="58">
        <f>Pillar1!BF3</f>
        <v>6.7</v>
      </c>
      <c r="R3" s="58">
        <f>Pillar1!BG3</f>
        <v>8.4</v>
      </c>
      <c r="S3" s="55">
        <f>Pillar1!BH3</f>
        <v>7.7</v>
      </c>
      <c r="T3" s="198">
        <f>Pillar1!BI3</f>
        <v>6.5</v>
      </c>
      <c r="U3" s="186">
        <f>Pillar2!AD3</f>
        <v>0.9</v>
      </c>
      <c r="V3" s="186">
        <f>Pillar2!AE3</f>
        <v>2.9</v>
      </c>
      <c r="W3" s="186">
        <f>Pillar2!AF3</f>
        <v>4.4000000000000004</v>
      </c>
      <c r="X3" s="185">
        <f>Pillar2!AG3</f>
        <v>2.7</v>
      </c>
      <c r="Y3" s="185">
        <f>Pillar2!AH3</f>
        <v>1.8</v>
      </c>
      <c r="Z3" s="185">
        <f>Pillar2!AI3</f>
        <v>1.1000000000000001</v>
      </c>
      <c r="AA3" s="186">
        <f>Pillar2!AJ3</f>
        <v>3.3</v>
      </c>
      <c r="AB3" s="186">
        <f>Pillar2!AK3</f>
        <v>3.6</v>
      </c>
      <c r="AC3" s="186">
        <f>Pillar2!AL3</f>
        <v>6.6</v>
      </c>
      <c r="AD3" s="185">
        <f>Pillar2!AM3</f>
        <v>4.5</v>
      </c>
      <c r="AE3" s="199">
        <f>Pillar2!AN3</f>
        <v>2.5</v>
      </c>
      <c r="AF3" s="200">
        <f t="shared" si="1"/>
        <v>4.8</v>
      </c>
      <c r="AG3" s="50">
        <f t="shared" si="2"/>
        <v>84</v>
      </c>
      <c r="AI3" s="190">
        <f t="shared" si="3"/>
        <v>0</v>
      </c>
      <c r="AJ3" s="175">
        <f>P2_DataMissing_hidden!AD3</f>
        <v>3</v>
      </c>
      <c r="AK3" s="176">
        <f>P2_DataMissing_hidden!AE3</f>
        <v>0.13043478260869565</v>
      </c>
    </row>
    <row r="4" spans="1:37">
      <c r="A4" s="46" t="str">
        <f t="shared" si="0"/>
        <v>DZA</v>
      </c>
      <c r="B4" s="46" t="s">
        <v>71</v>
      </c>
      <c r="C4" s="46" t="s">
        <v>72</v>
      </c>
      <c r="D4" s="47" t="s">
        <v>73</v>
      </c>
      <c r="E4" s="48" t="s">
        <v>74</v>
      </c>
      <c r="F4" s="55">
        <f>Pillar1!AK4</f>
        <v>9.5</v>
      </c>
      <c r="G4" s="55">
        <f>Pillar1!AL4</f>
        <v>5.9</v>
      </c>
      <c r="H4" s="55">
        <f>Pillar1!AM4</f>
        <v>0</v>
      </c>
      <c r="I4" s="55">
        <f>Pillar1!AP4</f>
        <v>0</v>
      </c>
      <c r="J4" s="58">
        <f>Pillar1!AW4</f>
        <v>0.8</v>
      </c>
      <c r="K4" s="58">
        <f>Pillar1!AX4</f>
        <v>5.7</v>
      </c>
      <c r="L4" s="58">
        <f>Pillar1!AY4</f>
        <v>5.5</v>
      </c>
      <c r="M4" s="58">
        <f>Pillar1!AZ4</f>
        <v>8</v>
      </c>
      <c r="N4" s="55">
        <f>Pillar1!BA4</f>
        <v>5.5</v>
      </c>
      <c r="O4" s="55">
        <f>Pillar1!BB4</f>
        <v>5.0999999999999996</v>
      </c>
      <c r="P4" s="55">
        <f>Pillar1!BE4</f>
        <v>7.7</v>
      </c>
      <c r="Q4" s="58">
        <f>Pillar1!BF4</f>
        <v>7.5</v>
      </c>
      <c r="R4" s="58">
        <f>Pillar1!BG4</f>
        <v>8.6</v>
      </c>
      <c r="S4" s="55">
        <f>Pillar1!BH4</f>
        <v>8.1</v>
      </c>
      <c r="T4" s="198">
        <f>Pillar1!BI4</f>
        <v>6.2</v>
      </c>
      <c r="U4" s="186">
        <f>Pillar2!AD4</f>
        <v>3.1</v>
      </c>
      <c r="V4" s="186">
        <f>Pillar2!AE4</f>
        <v>3.8</v>
      </c>
      <c r="W4" s="186">
        <f>Pillar2!AF4</f>
        <v>5</v>
      </c>
      <c r="X4" s="185">
        <f>Pillar2!AG4</f>
        <v>4</v>
      </c>
      <c r="Y4" s="185">
        <f>Pillar2!AH4</f>
        <v>0.6</v>
      </c>
      <c r="Z4" s="185">
        <f>Pillar2!AI4</f>
        <v>1.5</v>
      </c>
      <c r="AA4" s="186" t="str">
        <f>Pillar2!AJ4</f>
        <v>x</v>
      </c>
      <c r="AB4" s="186">
        <f>Pillar2!AK4</f>
        <v>3</v>
      </c>
      <c r="AC4" s="186">
        <f>Pillar2!AL4</f>
        <v>5.4</v>
      </c>
      <c r="AD4" s="185">
        <f>Pillar2!AM4</f>
        <v>4.2</v>
      </c>
      <c r="AE4" s="199">
        <f>Pillar2!AN4</f>
        <v>2.6</v>
      </c>
      <c r="AF4" s="200">
        <f t="shared" si="1"/>
        <v>4.5999999999999996</v>
      </c>
      <c r="AG4" s="50">
        <f t="shared" si="2"/>
        <v>90</v>
      </c>
      <c r="AI4" s="190">
        <f t="shared" si="3"/>
        <v>0</v>
      </c>
      <c r="AJ4" s="175">
        <f>P2_DataMissing_hidden!AD4</f>
        <v>6</v>
      </c>
      <c r="AK4" s="176">
        <f>P2_DataMissing_hidden!AE4</f>
        <v>0.2608695652173913</v>
      </c>
    </row>
    <row r="5" spans="1:37">
      <c r="A5" s="46" t="str">
        <f t="shared" si="0"/>
        <v>AGO</v>
      </c>
      <c r="B5" s="46" t="s">
        <v>75</v>
      </c>
      <c r="C5" s="46" t="s">
        <v>76</v>
      </c>
      <c r="D5" s="47" t="s">
        <v>77</v>
      </c>
      <c r="E5" s="48" t="s">
        <v>78</v>
      </c>
      <c r="F5" s="55">
        <f>Pillar1!AK5</f>
        <v>8.3000000000000007</v>
      </c>
      <c r="G5" s="55">
        <f>Pillar1!AL5</f>
        <v>6.1</v>
      </c>
      <c r="H5" s="55">
        <f>Pillar1!AM5</f>
        <v>0</v>
      </c>
      <c r="I5" s="55">
        <f>Pillar1!AP5</f>
        <v>0</v>
      </c>
      <c r="J5" s="58">
        <f>Pillar1!AW5</f>
        <v>6.3</v>
      </c>
      <c r="K5" s="58">
        <f>Pillar1!AX5</f>
        <v>8.1</v>
      </c>
      <c r="L5" s="58">
        <f>Pillar1!AY5</f>
        <v>9.1</v>
      </c>
      <c r="M5" s="58">
        <f>Pillar1!AZ5</f>
        <v>9.5</v>
      </c>
      <c r="N5" s="55">
        <f>Pillar1!BA5</f>
        <v>8.5</v>
      </c>
      <c r="O5" s="55">
        <f>Pillar1!BB5</f>
        <v>8.3000000000000007</v>
      </c>
      <c r="P5" s="55">
        <f>Pillar1!BE5</f>
        <v>7.3</v>
      </c>
      <c r="Q5" s="58">
        <f>Pillar1!BF5</f>
        <v>8.6</v>
      </c>
      <c r="R5" s="58">
        <f>Pillar1!BG5</f>
        <v>4</v>
      </c>
      <c r="S5" s="55">
        <f>Pillar1!BH5</f>
        <v>6.9</v>
      </c>
      <c r="T5" s="198">
        <f>Pillar1!BI5</f>
        <v>6.5</v>
      </c>
      <c r="U5" s="186">
        <f>Pillar2!AD5</f>
        <v>9.5</v>
      </c>
      <c r="V5" s="186">
        <f>Pillar2!AE5</f>
        <v>10</v>
      </c>
      <c r="W5" s="186">
        <f>Pillar2!AF5</f>
        <v>7.7</v>
      </c>
      <c r="X5" s="185">
        <f>Pillar2!AG5</f>
        <v>9.1</v>
      </c>
      <c r="Y5" s="185">
        <f>Pillar2!AH5</f>
        <v>7.5</v>
      </c>
      <c r="Z5" s="185">
        <f>Pillar2!AI5</f>
        <v>9.6</v>
      </c>
      <c r="AA5" s="186">
        <f>Pillar2!AJ5</f>
        <v>8.3000000000000007</v>
      </c>
      <c r="AB5" s="186">
        <f>Pillar2!AK5</f>
        <v>9.9</v>
      </c>
      <c r="AC5" s="186">
        <f>Pillar2!AL5</f>
        <v>9.3000000000000007</v>
      </c>
      <c r="AD5" s="185">
        <f>Pillar2!AM5</f>
        <v>9.1999999999999993</v>
      </c>
      <c r="AE5" s="199">
        <f>Pillar2!AN5</f>
        <v>8.9</v>
      </c>
      <c r="AF5" s="200">
        <f t="shared" si="1"/>
        <v>7.9</v>
      </c>
      <c r="AG5" s="50">
        <f t="shared" si="2"/>
        <v>10</v>
      </c>
      <c r="AI5" s="190">
        <f t="shared" si="3"/>
        <v>0</v>
      </c>
      <c r="AJ5" s="175">
        <f>P2_DataMissing_hidden!AD6</f>
        <v>5</v>
      </c>
      <c r="AK5" s="176">
        <f>P2_DataMissing_hidden!AE6</f>
        <v>0.21739130434782608</v>
      </c>
    </row>
    <row r="6" spans="1:37">
      <c r="A6" s="46" t="str">
        <f t="shared" si="0"/>
        <v>ARG</v>
      </c>
      <c r="B6" s="46" t="s">
        <v>79</v>
      </c>
      <c r="C6" s="46" t="s">
        <v>80</v>
      </c>
      <c r="D6" s="47" t="s">
        <v>81</v>
      </c>
      <c r="E6" s="48" t="s">
        <v>82</v>
      </c>
      <c r="F6" s="55">
        <f>Pillar1!AK6</f>
        <v>6.4</v>
      </c>
      <c r="G6" s="55">
        <f>Pillar1!AL6</f>
        <v>6.9</v>
      </c>
      <c r="H6" s="55">
        <f>Pillar1!AM6</f>
        <v>4.2</v>
      </c>
      <c r="I6" s="55">
        <f>Pillar1!AP6</f>
        <v>0</v>
      </c>
      <c r="J6" s="58">
        <f>Pillar1!AW6</f>
        <v>2.6</v>
      </c>
      <c r="K6" s="58">
        <f>Pillar1!AX6</f>
        <v>5.8</v>
      </c>
      <c r="L6" s="58">
        <f>Pillar1!AY6</f>
        <v>5.7</v>
      </c>
      <c r="M6" s="58">
        <f>Pillar1!AZ6</f>
        <v>8.1999999999999993</v>
      </c>
      <c r="N6" s="55">
        <f>Pillar1!BA6</f>
        <v>5.9</v>
      </c>
      <c r="O6" s="55">
        <f>Pillar1!BB6</f>
        <v>8.4</v>
      </c>
      <c r="P6" s="55">
        <f>Pillar1!BE6</f>
        <v>2.4</v>
      </c>
      <c r="Q6" s="58">
        <f>Pillar1!BF6</f>
        <v>5.8</v>
      </c>
      <c r="R6" s="58">
        <f>Pillar1!BG6</f>
        <v>7.4</v>
      </c>
      <c r="S6" s="55">
        <f>Pillar1!BH6</f>
        <v>6.7</v>
      </c>
      <c r="T6" s="198">
        <f>Pillar1!BI6</f>
        <v>5.6</v>
      </c>
      <c r="U6" s="186">
        <f>Pillar2!AD6</f>
        <v>2.2000000000000002</v>
      </c>
      <c r="V6" s="186">
        <f>Pillar2!AE6</f>
        <v>3.6</v>
      </c>
      <c r="W6" s="186">
        <f>Pillar2!AF6</f>
        <v>3.4</v>
      </c>
      <c r="X6" s="185">
        <f>Pillar2!AG6</f>
        <v>3.1</v>
      </c>
      <c r="Y6" s="185">
        <f>Pillar2!AH6</f>
        <v>0.4</v>
      </c>
      <c r="Z6" s="185">
        <f>Pillar2!AI6</f>
        <v>0.3</v>
      </c>
      <c r="AA6" s="186">
        <f>Pillar2!AJ6</f>
        <v>6.9</v>
      </c>
      <c r="AB6" s="186">
        <f>Pillar2!AK6</f>
        <v>2.2999999999999998</v>
      </c>
      <c r="AC6" s="186">
        <f>Pillar2!AL6</f>
        <v>5.8</v>
      </c>
      <c r="AD6" s="185">
        <f>Pillar2!AM6</f>
        <v>5</v>
      </c>
      <c r="AE6" s="199">
        <f>Pillar2!AN6</f>
        <v>2.2000000000000002</v>
      </c>
      <c r="AF6" s="200">
        <f t="shared" si="1"/>
        <v>4.0999999999999996</v>
      </c>
      <c r="AG6" s="50">
        <f t="shared" si="2"/>
        <v>102</v>
      </c>
      <c r="AI6" s="190">
        <f t="shared" si="3"/>
        <v>0</v>
      </c>
      <c r="AJ6" s="175">
        <f>P2_DataMissing_hidden!AD9</f>
        <v>1</v>
      </c>
      <c r="AK6" s="176">
        <f>P2_DataMissing_hidden!AE9</f>
        <v>4.3478260869565216E-2</v>
      </c>
    </row>
    <row r="7" spans="1:37">
      <c r="A7" s="46" t="str">
        <f t="shared" si="0"/>
        <v>ARM</v>
      </c>
      <c r="B7" s="46" t="s">
        <v>83</v>
      </c>
      <c r="C7" s="46" t="s">
        <v>68</v>
      </c>
      <c r="D7" s="47" t="s">
        <v>84</v>
      </c>
      <c r="E7" s="48" t="s">
        <v>85</v>
      </c>
      <c r="F7" s="55">
        <f>Pillar1!AK7</f>
        <v>9</v>
      </c>
      <c r="G7" s="55">
        <f>Pillar1!AL7</f>
        <v>5.7</v>
      </c>
      <c r="H7" s="55">
        <f>Pillar1!AM7</f>
        <v>0</v>
      </c>
      <c r="I7" s="55">
        <f>Pillar1!AP7</f>
        <v>0</v>
      </c>
      <c r="J7" s="58">
        <f>Pillar1!AW7</f>
        <v>0.9</v>
      </c>
      <c r="K7" s="58">
        <f>Pillar1!AX7</f>
        <v>0</v>
      </c>
      <c r="L7" s="58">
        <f>Pillar1!AY7</f>
        <v>0</v>
      </c>
      <c r="M7" s="58">
        <f>Pillar1!AZ7</f>
        <v>0</v>
      </c>
      <c r="N7" s="55">
        <f>Pillar1!BA7</f>
        <v>0.2</v>
      </c>
      <c r="O7" s="55">
        <f>Pillar1!BB7</f>
        <v>0</v>
      </c>
      <c r="P7" s="55">
        <f>Pillar1!BE7</f>
        <v>7</v>
      </c>
      <c r="Q7" s="58">
        <f>Pillar1!BF7</f>
        <v>4.3</v>
      </c>
      <c r="R7" s="58">
        <f>Pillar1!BG7</f>
        <v>6.4</v>
      </c>
      <c r="S7" s="55">
        <f>Pillar1!BH7</f>
        <v>5.4</v>
      </c>
      <c r="T7" s="198">
        <f>Pillar1!BI7</f>
        <v>4.4000000000000004</v>
      </c>
      <c r="U7" s="186">
        <f>Pillar2!AD7</f>
        <v>1.7</v>
      </c>
      <c r="V7" s="186">
        <f>Pillar2!AE7</f>
        <v>4.3</v>
      </c>
      <c r="W7" s="186">
        <f>Pillar2!AF7</f>
        <v>4.5</v>
      </c>
      <c r="X7" s="185">
        <f>Pillar2!AG7</f>
        <v>3.5</v>
      </c>
      <c r="Y7" s="185">
        <f>Pillar2!AH7</f>
        <v>3.1</v>
      </c>
      <c r="Z7" s="185">
        <f>Pillar2!AI7</f>
        <v>0.4</v>
      </c>
      <c r="AA7" s="186">
        <f>Pillar2!AJ7</f>
        <v>4.3</v>
      </c>
      <c r="AB7" s="186">
        <f>Pillar2!AK7</f>
        <v>2.6</v>
      </c>
      <c r="AC7" s="186">
        <f>Pillar2!AL7</f>
        <v>6.7</v>
      </c>
      <c r="AD7" s="185">
        <f>Pillar2!AM7</f>
        <v>4.5</v>
      </c>
      <c r="AE7" s="199">
        <f>Pillar2!AN7</f>
        <v>2.9</v>
      </c>
      <c r="AF7" s="200">
        <f t="shared" si="1"/>
        <v>3.7</v>
      </c>
      <c r="AG7" s="50">
        <f t="shared" si="2"/>
        <v>117</v>
      </c>
      <c r="AI7" s="190">
        <f t="shared" si="3"/>
        <v>0</v>
      </c>
      <c r="AJ7" s="175">
        <f>P2_DataMissing_hidden!AD10</f>
        <v>0</v>
      </c>
      <c r="AK7" s="176">
        <f>P2_DataMissing_hidden!AE10</f>
        <v>0</v>
      </c>
    </row>
    <row r="8" spans="1:37">
      <c r="A8" s="46" t="str">
        <f t="shared" si="0"/>
        <v>AUS</v>
      </c>
      <c r="B8" s="46" t="s">
        <v>86</v>
      </c>
      <c r="C8" s="46" t="s">
        <v>87</v>
      </c>
      <c r="D8" s="47" t="s">
        <v>88</v>
      </c>
      <c r="E8" s="48" t="s">
        <v>89</v>
      </c>
      <c r="F8" s="55">
        <f>Pillar1!AK8</f>
        <v>8</v>
      </c>
      <c r="G8" s="55">
        <f>Pillar1!AL8</f>
        <v>6</v>
      </c>
      <c r="H8" s="55">
        <f>Pillar1!AM8</f>
        <v>4.2</v>
      </c>
      <c r="I8" s="55">
        <f>Pillar1!AP8</f>
        <v>4.7</v>
      </c>
      <c r="J8" s="58">
        <f>Pillar1!AW8</f>
        <v>0</v>
      </c>
      <c r="K8" s="58">
        <f>Pillar1!AX8</f>
        <v>4.4000000000000004</v>
      </c>
      <c r="L8" s="58">
        <f>Pillar1!AY8</f>
        <v>5.2</v>
      </c>
      <c r="M8" s="58">
        <f>Pillar1!AZ8</f>
        <v>6.1</v>
      </c>
      <c r="N8" s="55">
        <f>Pillar1!BA8</f>
        <v>4.3</v>
      </c>
      <c r="O8" s="55">
        <f>Pillar1!BB8</f>
        <v>7.3</v>
      </c>
      <c r="P8" s="55">
        <f>Pillar1!BE8</f>
        <v>1.3</v>
      </c>
      <c r="Q8" s="58">
        <f>Pillar1!BF8</f>
        <v>3.8</v>
      </c>
      <c r="R8" s="58">
        <f>Pillar1!BG8</f>
        <v>5.4</v>
      </c>
      <c r="S8" s="55">
        <f>Pillar1!BH8</f>
        <v>4.5999999999999996</v>
      </c>
      <c r="T8" s="198">
        <f>Pillar1!BI8</f>
        <v>5.4</v>
      </c>
      <c r="U8" s="186">
        <f>Pillar2!AD8</f>
        <v>1</v>
      </c>
      <c r="V8" s="186">
        <f>Pillar2!AE8</f>
        <v>2.5</v>
      </c>
      <c r="W8" s="186">
        <f>Pillar2!AF8</f>
        <v>0.3</v>
      </c>
      <c r="X8" s="185">
        <f>Pillar2!AG8</f>
        <v>1.3</v>
      </c>
      <c r="Y8" s="185">
        <f>Pillar2!AH8</f>
        <v>1</v>
      </c>
      <c r="Z8" s="185">
        <f>Pillar2!AI8</f>
        <v>0</v>
      </c>
      <c r="AA8" s="186">
        <f>Pillar2!AJ8</f>
        <v>3.8</v>
      </c>
      <c r="AB8" s="186">
        <f>Pillar2!AK8</f>
        <v>3</v>
      </c>
      <c r="AC8" s="186">
        <f>Pillar2!AL8</f>
        <v>0.4</v>
      </c>
      <c r="AD8" s="185">
        <f>Pillar2!AM8</f>
        <v>2.4</v>
      </c>
      <c r="AE8" s="199">
        <f>Pillar2!AN8</f>
        <v>1.2</v>
      </c>
      <c r="AF8" s="200">
        <f t="shared" si="1"/>
        <v>3.6</v>
      </c>
      <c r="AG8" s="50">
        <f t="shared" si="2"/>
        <v>121</v>
      </c>
      <c r="AI8" s="190">
        <f t="shared" si="3"/>
        <v>0</v>
      </c>
      <c r="AJ8" s="175">
        <f>P2_DataMissing_hidden!AD11</f>
        <v>4</v>
      </c>
      <c r="AK8" s="176">
        <f>P2_DataMissing_hidden!AE11</f>
        <v>0.17391304347826086</v>
      </c>
    </row>
    <row r="9" spans="1:37">
      <c r="A9" s="46" t="str">
        <f t="shared" si="0"/>
        <v>AUT</v>
      </c>
      <c r="B9" s="46" t="s">
        <v>90</v>
      </c>
      <c r="C9" s="46" t="s">
        <v>87</v>
      </c>
      <c r="D9" s="47" t="s">
        <v>91</v>
      </c>
      <c r="E9" s="48" t="s">
        <v>92</v>
      </c>
      <c r="F9" s="55">
        <f>Pillar1!AK9</f>
        <v>0</v>
      </c>
      <c r="G9" s="55">
        <f>Pillar1!AL9</f>
        <v>5.4</v>
      </c>
      <c r="H9" s="55">
        <f>Pillar1!AM9</f>
        <v>0</v>
      </c>
      <c r="I9" s="55">
        <f>Pillar1!AP9</f>
        <v>0</v>
      </c>
      <c r="J9" s="58">
        <f>Pillar1!AW9</f>
        <v>0</v>
      </c>
      <c r="K9" s="58">
        <f>Pillar1!AX9</f>
        <v>0</v>
      </c>
      <c r="L9" s="58">
        <f>Pillar1!AY9</f>
        <v>0</v>
      </c>
      <c r="M9" s="58">
        <f>Pillar1!AZ9</f>
        <v>0</v>
      </c>
      <c r="N9" s="55">
        <f>Pillar1!BA9</f>
        <v>0</v>
      </c>
      <c r="O9" s="55">
        <f>Pillar1!BB9</f>
        <v>5.2</v>
      </c>
      <c r="P9" s="55">
        <f>Pillar1!BE9</f>
        <v>4.5999999999999996</v>
      </c>
      <c r="Q9" s="58">
        <f>Pillar1!BF9</f>
        <v>3</v>
      </c>
      <c r="R9" s="58">
        <f>Pillar1!BG9</f>
        <v>3</v>
      </c>
      <c r="S9" s="55">
        <f>Pillar1!BH9</f>
        <v>3</v>
      </c>
      <c r="T9" s="198">
        <f>Pillar1!BI9</f>
        <v>2.6</v>
      </c>
      <c r="U9" s="186">
        <f>Pillar2!AD9</f>
        <v>2.2999999999999998</v>
      </c>
      <c r="V9" s="186">
        <f>Pillar2!AE9</f>
        <v>4.3</v>
      </c>
      <c r="W9" s="186">
        <f>Pillar2!AF9</f>
        <v>3.3</v>
      </c>
      <c r="X9" s="185">
        <f>Pillar2!AG9</f>
        <v>3.3</v>
      </c>
      <c r="Y9" s="185">
        <f>Pillar2!AH9</f>
        <v>0.6</v>
      </c>
      <c r="Z9" s="185">
        <f>Pillar2!AI9</f>
        <v>0</v>
      </c>
      <c r="AA9" s="186">
        <f>Pillar2!AJ9</f>
        <v>2.2999999999999998</v>
      </c>
      <c r="AB9" s="186">
        <f>Pillar2!AK9</f>
        <v>2.7</v>
      </c>
      <c r="AC9" s="186">
        <f>Pillar2!AL9</f>
        <v>0.6</v>
      </c>
      <c r="AD9" s="185">
        <f>Pillar2!AM9</f>
        <v>1.9</v>
      </c>
      <c r="AE9" s="199">
        <f>Pillar2!AN9</f>
        <v>1.5</v>
      </c>
      <c r="AF9" s="200">
        <f t="shared" si="1"/>
        <v>2.1</v>
      </c>
      <c r="AG9" s="50">
        <f t="shared" si="2"/>
        <v>154</v>
      </c>
      <c r="AI9" s="190">
        <f t="shared" si="3"/>
        <v>0</v>
      </c>
      <c r="AJ9" s="175">
        <f>P2_DataMissing_hidden!AD12</f>
        <v>5</v>
      </c>
      <c r="AK9" s="176">
        <f>P2_DataMissing_hidden!AE12</f>
        <v>0.21739130434782608</v>
      </c>
    </row>
    <row r="10" spans="1:37">
      <c r="A10" s="46" t="str">
        <f t="shared" si="0"/>
        <v>AZE</v>
      </c>
      <c r="B10" s="46" t="s">
        <v>83</v>
      </c>
      <c r="C10" s="46" t="s">
        <v>68</v>
      </c>
      <c r="D10" s="47" t="s">
        <v>93</v>
      </c>
      <c r="E10" s="48" t="s">
        <v>94</v>
      </c>
      <c r="F10" s="55">
        <f>Pillar1!AK10</f>
        <v>6.9</v>
      </c>
      <c r="G10" s="55">
        <f>Pillar1!AL10</f>
        <v>6.5</v>
      </c>
      <c r="H10" s="55">
        <f>Pillar1!AM10</f>
        <v>0</v>
      </c>
      <c r="I10" s="55">
        <f>Pillar1!AP10</f>
        <v>0</v>
      </c>
      <c r="J10" s="58">
        <f>Pillar1!AW10</f>
        <v>2.8</v>
      </c>
      <c r="K10" s="58">
        <f>Pillar1!AX10</f>
        <v>0</v>
      </c>
      <c r="L10" s="58">
        <f>Pillar1!AY10</f>
        <v>2.5</v>
      </c>
      <c r="M10" s="58">
        <f>Pillar1!AZ10</f>
        <v>2.1</v>
      </c>
      <c r="N10" s="55">
        <f>Pillar1!BA10</f>
        <v>1.9</v>
      </c>
      <c r="O10" s="55">
        <f>Pillar1!BB10</f>
        <v>0</v>
      </c>
      <c r="P10" s="55">
        <f>Pillar1!BE10</f>
        <v>6.4</v>
      </c>
      <c r="Q10" s="58">
        <f>Pillar1!BF10</f>
        <v>4.8</v>
      </c>
      <c r="R10" s="58">
        <f>Pillar1!BG10</f>
        <v>7</v>
      </c>
      <c r="S10" s="55">
        <f>Pillar1!BH10</f>
        <v>6</v>
      </c>
      <c r="T10" s="198">
        <f>Pillar1!BI10</f>
        <v>4.0999999999999996</v>
      </c>
      <c r="U10" s="186">
        <f>Pillar2!AD10</f>
        <v>2</v>
      </c>
      <c r="V10" s="186">
        <f>Pillar2!AE10</f>
        <v>4.8</v>
      </c>
      <c r="W10" s="186">
        <f>Pillar2!AF10</f>
        <v>4.5999999999999996</v>
      </c>
      <c r="X10" s="185">
        <f>Pillar2!AG10</f>
        <v>3.8</v>
      </c>
      <c r="Y10" s="185">
        <f>Pillar2!AH10</f>
        <v>2.7</v>
      </c>
      <c r="Z10" s="185">
        <f>Pillar2!AI10</f>
        <v>1.6</v>
      </c>
      <c r="AA10" s="186" t="str">
        <f>Pillar2!AJ10</f>
        <v>x</v>
      </c>
      <c r="AB10" s="186">
        <f>Pillar2!AK10</f>
        <v>3.1</v>
      </c>
      <c r="AC10" s="186">
        <f>Pillar2!AL10</f>
        <v>7.8</v>
      </c>
      <c r="AD10" s="185">
        <f>Pillar2!AM10</f>
        <v>5.5</v>
      </c>
      <c r="AE10" s="199">
        <f>Pillar2!AN10</f>
        <v>3.4</v>
      </c>
      <c r="AF10" s="200">
        <f t="shared" si="1"/>
        <v>3.8</v>
      </c>
      <c r="AG10" s="50">
        <f t="shared" si="2"/>
        <v>111</v>
      </c>
      <c r="AI10" s="190">
        <f t="shared" si="3"/>
        <v>0</v>
      </c>
      <c r="AJ10" s="175">
        <f>P2_DataMissing_hidden!AD13</f>
        <v>2</v>
      </c>
      <c r="AK10" s="176">
        <f>P2_DataMissing_hidden!AE13</f>
        <v>8.6956521739130432E-2</v>
      </c>
    </row>
    <row r="11" spans="1:37">
      <c r="A11" s="46" t="str">
        <f t="shared" si="0"/>
        <v>BHR</v>
      </c>
      <c r="B11" s="46" t="s">
        <v>83</v>
      </c>
      <c r="C11" s="46" t="s">
        <v>72</v>
      </c>
      <c r="D11" s="47" t="s">
        <v>95</v>
      </c>
      <c r="E11" s="48" t="s">
        <v>96</v>
      </c>
      <c r="F11" s="55">
        <f>Pillar1!AK11</f>
        <v>8.9</v>
      </c>
      <c r="G11" s="55">
        <f>Pillar1!AL11</f>
        <v>0.1</v>
      </c>
      <c r="H11" s="55">
        <f>Pillar1!AM11</f>
        <v>0</v>
      </c>
      <c r="I11" s="55">
        <f>Pillar1!AP11</f>
        <v>0</v>
      </c>
      <c r="J11" s="58">
        <f>Pillar1!AW11</f>
        <v>0</v>
      </c>
      <c r="K11" s="58">
        <f>Pillar1!AX11</f>
        <v>0</v>
      </c>
      <c r="L11" s="58">
        <f>Pillar1!AY11</f>
        <v>6.6</v>
      </c>
      <c r="M11" s="58">
        <f>Pillar1!AZ11</f>
        <v>8</v>
      </c>
      <c r="N11" s="55">
        <f>Pillar1!BA11</f>
        <v>4.7</v>
      </c>
      <c r="O11" s="55">
        <f>Pillar1!BB11</f>
        <v>0</v>
      </c>
      <c r="P11" s="55">
        <f>Pillar1!BE11</f>
        <v>7.5</v>
      </c>
      <c r="Q11" s="58">
        <f>Pillar1!BF11</f>
        <v>3.4</v>
      </c>
      <c r="R11" s="58">
        <f>Pillar1!BG11</f>
        <v>0</v>
      </c>
      <c r="S11" s="55">
        <f>Pillar1!BH11</f>
        <v>1.9</v>
      </c>
      <c r="T11" s="198">
        <f>Pillar1!BI11</f>
        <v>3.9</v>
      </c>
      <c r="U11" s="186">
        <f>Pillar2!AD11</f>
        <v>0.6</v>
      </c>
      <c r="V11" s="186">
        <f>Pillar2!AE11</f>
        <v>4.7</v>
      </c>
      <c r="W11" s="186">
        <f>Pillar2!AF11</f>
        <v>4.9000000000000004</v>
      </c>
      <c r="X11" s="185">
        <f>Pillar2!AG11</f>
        <v>3.4</v>
      </c>
      <c r="Y11" s="185">
        <f>Pillar2!AH11</f>
        <v>2.5</v>
      </c>
      <c r="Z11" s="185">
        <f>Pillar2!AI11</f>
        <v>0</v>
      </c>
      <c r="AA11" s="186" t="str">
        <f>Pillar2!AJ11</f>
        <v>x</v>
      </c>
      <c r="AB11" s="186">
        <f>Pillar2!AK11</f>
        <v>2.8</v>
      </c>
      <c r="AC11" s="186">
        <f>Pillar2!AL11</f>
        <v>3.9</v>
      </c>
      <c r="AD11" s="185">
        <f>Pillar2!AM11</f>
        <v>3.4</v>
      </c>
      <c r="AE11" s="199">
        <f>Pillar2!AN11</f>
        <v>2.2999999999999998</v>
      </c>
      <c r="AF11" s="200">
        <f t="shared" si="1"/>
        <v>3.1</v>
      </c>
      <c r="AG11" s="50">
        <f t="shared" si="2"/>
        <v>133</v>
      </c>
      <c r="AI11" s="190">
        <f t="shared" si="3"/>
        <v>0</v>
      </c>
      <c r="AJ11" s="175">
        <f>P2_DataMissing_hidden!AD15</f>
        <v>5</v>
      </c>
      <c r="AK11" s="176">
        <f>P2_DataMissing_hidden!AE15</f>
        <v>0.21739130434782608</v>
      </c>
    </row>
    <row r="12" spans="1:37">
      <c r="A12" s="46" t="str">
        <f t="shared" si="0"/>
        <v>BGD</v>
      </c>
      <c r="B12" s="46" t="s">
        <v>63</v>
      </c>
      <c r="C12" s="46" t="s">
        <v>64</v>
      </c>
      <c r="D12" s="47" t="s">
        <v>97</v>
      </c>
      <c r="E12" s="48" t="s">
        <v>98</v>
      </c>
      <c r="F12" s="55">
        <f>Pillar1!AK12</f>
        <v>6.8</v>
      </c>
      <c r="G12" s="55">
        <f>Pillar1!AL12</f>
        <v>10</v>
      </c>
      <c r="H12" s="55">
        <f>Pillar1!AM12</f>
        <v>10</v>
      </c>
      <c r="I12" s="55">
        <f>Pillar1!AP12</f>
        <v>5.5</v>
      </c>
      <c r="J12" s="58">
        <f>Pillar1!AW12</f>
        <v>7.2</v>
      </c>
      <c r="K12" s="58">
        <f>Pillar1!AX12</f>
        <v>9.4</v>
      </c>
      <c r="L12" s="58">
        <f>Pillar1!AY12</f>
        <v>10</v>
      </c>
      <c r="M12" s="58">
        <f>Pillar1!AZ12</f>
        <v>10</v>
      </c>
      <c r="N12" s="55">
        <f>Pillar1!BA12</f>
        <v>9.4</v>
      </c>
      <c r="O12" s="55">
        <f>Pillar1!BB12</f>
        <v>8</v>
      </c>
      <c r="P12" s="55">
        <f>Pillar1!BE12</f>
        <v>10</v>
      </c>
      <c r="Q12" s="58">
        <f>Pillar1!BF12</f>
        <v>10</v>
      </c>
      <c r="R12" s="58">
        <f>Pillar1!BG12</f>
        <v>8.5</v>
      </c>
      <c r="S12" s="55">
        <f>Pillar1!BH12</f>
        <v>9.4</v>
      </c>
      <c r="T12" s="198">
        <f>Pillar1!BI12</f>
        <v>9.1</v>
      </c>
      <c r="U12" s="186">
        <f>Pillar2!AD12</f>
        <v>2.5</v>
      </c>
      <c r="V12" s="186">
        <f>Pillar2!AE12</f>
        <v>9.3000000000000007</v>
      </c>
      <c r="W12" s="186">
        <f>Pillar2!AF12</f>
        <v>7.5</v>
      </c>
      <c r="X12" s="185">
        <f>Pillar2!AG12</f>
        <v>6.4</v>
      </c>
      <c r="Y12" s="185">
        <f>Pillar2!AH12</f>
        <v>4.8</v>
      </c>
      <c r="Z12" s="185">
        <f>Pillar2!AI12</f>
        <v>4.4000000000000004</v>
      </c>
      <c r="AA12" s="186">
        <f>Pillar2!AJ12</f>
        <v>4</v>
      </c>
      <c r="AB12" s="186">
        <f>Pillar2!AK12</f>
        <v>4.3</v>
      </c>
      <c r="AC12" s="186">
        <f>Pillar2!AL12</f>
        <v>6.5</v>
      </c>
      <c r="AD12" s="185">
        <f>Pillar2!AM12</f>
        <v>4.9000000000000004</v>
      </c>
      <c r="AE12" s="199">
        <f>Pillar2!AN12</f>
        <v>5.0999999999999996</v>
      </c>
      <c r="AF12" s="200">
        <f t="shared" si="1"/>
        <v>7.6</v>
      </c>
      <c r="AG12" s="50">
        <f t="shared" si="2"/>
        <v>15</v>
      </c>
      <c r="AI12" s="190">
        <f t="shared" si="3"/>
        <v>0</v>
      </c>
      <c r="AJ12" s="175">
        <f>P2_DataMissing_hidden!AD16</f>
        <v>2</v>
      </c>
      <c r="AK12" s="176">
        <f>P2_DataMissing_hidden!AE16</f>
        <v>8.6956521739130432E-2</v>
      </c>
    </row>
    <row r="13" spans="1:37">
      <c r="A13" s="46" t="str">
        <f t="shared" si="0"/>
        <v>BLR</v>
      </c>
      <c r="B13" s="46" t="s">
        <v>99</v>
      </c>
      <c r="C13" s="46" t="s">
        <v>68</v>
      </c>
      <c r="D13" s="47" t="s">
        <v>100</v>
      </c>
      <c r="E13" s="48" t="s">
        <v>101</v>
      </c>
      <c r="F13" s="55">
        <f>Pillar1!AK13</f>
        <v>0</v>
      </c>
      <c r="G13" s="55">
        <f>Pillar1!AL13</f>
        <v>8.6</v>
      </c>
      <c r="H13" s="55">
        <f>Pillar1!AM13</f>
        <v>0</v>
      </c>
      <c r="I13" s="55">
        <f>Pillar1!AP13</f>
        <v>0</v>
      </c>
      <c r="J13" s="58">
        <f>Pillar1!AW13</f>
        <v>0</v>
      </c>
      <c r="K13" s="58">
        <f>Pillar1!AX13</f>
        <v>0</v>
      </c>
      <c r="L13" s="58">
        <f>Pillar1!AY13</f>
        <v>0</v>
      </c>
      <c r="M13" s="58">
        <f>Pillar1!AZ13</f>
        <v>0</v>
      </c>
      <c r="N13" s="55">
        <f>Pillar1!BA13</f>
        <v>0</v>
      </c>
      <c r="O13" s="55">
        <f>Pillar1!BB13</f>
        <v>8</v>
      </c>
      <c r="P13" s="55">
        <f>Pillar1!BE13</f>
        <v>4.7</v>
      </c>
      <c r="Q13" s="58">
        <f>Pillar1!BF13</f>
        <v>5</v>
      </c>
      <c r="R13" s="58">
        <f>Pillar1!BG13</f>
        <v>9</v>
      </c>
      <c r="S13" s="55">
        <f>Pillar1!BH13</f>
        <v>7.5</v>
      </c>
      <c r="T13" s="198">
        <f>Pillar1!BI13</f>
        <v>4.7</v>
      </c>
      <c r="U13" s="186">
        <f>Pillar2!AD13</f>
        <v>0.6</v>
      </c>
      <c r="V13" s="186">
        <f>Pillar2!AE13</f>
        <v>2.2999999999999998</v>
      </c>
      <c r="W13" s="186">
        <f>Pillar2!AF13</f>
        <v>1.7</v>
      </c>
      <c r="X13" s="185">
        <f>Pillar2!AG13</f>
        <v>1.5</v>
      </c>
      <c r="Y13" s="185">
        <f>Pillar2!AH13</f>
        <v>0.9</v>
      </c>
      <c r="Z13" s="185">
        <f>Pillar2!AI13</f>
        <v>0.5</v>
      </c>
      <c r="AA13" s="186">
        <f>Pillar2!AJ13</f>
        <v>0.6</v>
      </c>
      <c r="AB13" s="186">
        <f>Pillar2!AK13</f>
        <v>2.6</v>
      </c>
      <c r="AC13" s="186">
        <f>Pillar2!AL13</f>
        <v>3.5</v>
      </c>
      <c r="AD13" s="185">
        <f>Pillar2!AM13</f>
        <v>2.2000000000000002</v>
      </c>
      <c r="AE13" s="199">
        <f>Pillar2!AN13</f>
        <v>1.3</v>
      </c>
      <c r="AF13" s="200">
        <f t="shared" si="1"/>
        <v>3.2</v>
      </c>
      <c r="AG13" s="50">
        <f t="shared" si="2"/>
        <v>130</v>
      </c>
      <c r="AI13" s="190">
        <f t="shared" si="3"/>
        <v>0</v>
      </c>
      <c r="AJ13" s="175">
        <f>P2_DataMissing_hidden!AD18</f>
        <v>3</v>
      </c>
      <c r="AK13" s="176">
        <f>P2_DataMissing_hidden!AE18</f>
        <v>0.13043478260869565</v>
      </c>
    </row>
    <row r="14" spans="1:37">
      <c r="A14" s="46" t="str">
        <f t="shared" si="0"/>
        <v>BEL</v>
      </c>
      <c r="B14" s="46" t="s">
        <v>90</v>
      </c>
      <c r="C14" s="46" t="s">
        <v>87</v>
      </c>
      <c r="D14" s="47" t="s">
        <v>102</v>
      </c>
      <c r="E14" s="48" t="s">
        <v>103</v>
      </c>
      <c r="F14" s="55">
        <f>Pillar1!AK14</f>
        <v>0</v>
      </c>
      <c r="G14" s="55">
        <f>Pillar1!AL14</f>
        <v>4</v>
      </c>
      <c r="H14" s="55">
        <f>Pillar1!AM14</f>
        <v>5.2</v>
      </c>
      <c r="I14" s="55">
        <f>Pillar1!AP14</f>
        <v>0</v>
      </c>
      <c r="J14" s="58">
        <f>Pillar1!AW14</f>
        <v>0</v>
      </c>
      <c r="K14" s="58">
        <f>Pillar1!AX14</f>
        <v>0</v>
      </c>
      <c r="L14" s="58">
        <f>Pillar1!AY14</f>
        <v>0</v>
      </c>
      <c r="M14" s="58">
        <f>Pillar1!AZ14</f>
        <v>0</v>
      </c>
      <c r="N14" s="55">
        <f>Pillar1!BA14</f>
        <v>0</v>
      </c>
      <c r="O14" s="55">
        <f>Pillar1!BB14</f>
        <v>4.8</v>
      </c>
      <c r="P14" s="55">
        <f>Pillar1!BE14</f>
        <v>4.8</v>
      </c>
      <c r="Q14" s="58">
        <f>Pillar1!BF14</f>
        <v>4.8</v>
      </c>
      <c r="R14" s="58">
        <f>Pillar1!BG14</f>
        <v>8.9</v>
      </c>
      <c r="S14" s="55">
        <f>Pillar1!BH14</f>
        <v>7.4</v>
      </c>
      <c r="T14" s="198">
        <f>Pillar1!BI14</f>
        <v>3.8</v>
      </c>
      <c r="U14" s="186">
        <f>Pillar2!AD14</f>
        <v>1.1000000000000001</v>
      </c>
      <c r="V14" s="186">
        <f>Pillar2!AE14</f>
        <v>2.8</v>
      </c>
      <c r="W14" s="186">
        <f>Pillar2!AF14</f>
        <v>0</v>
      </c>
      <c r="X14" s="185">
        <f>Pillar2!AG14</f>
        <v>1.3</v>
      </c>
      <c r="Y14" s="185">
        <f>Pillar2!AH14</f>
        <v>0.2</v>
      </c>
      <c r="Z14" s="185">
        <f>Pillar2!AI14</f>
        <v>0</v>
      </c>
      <c r="AA14" s="186">
        <f>Pillar2!AJ14</f>
        <v>2.2000000000000002</v>
      </c>
      <c r="AB14" s="186">
        <f>Pillar2!AK14</f>
        <v>3.4</v>
      </c>
      <c r="AC14" s="186">
        <f>Pillar2!AL14</f>
        <v>0.9</v>
      </c>
      <c r="AD14" s="185">
        <f>Pillar2!AM14</f>
        <v>2.2000000000000002</v>
      </c>
      <c r="AE14" s="199">
        <f>Pillar2!AN14</f>
        <v>0.9</v>
      </c>
      <c r="AF14" s="200">
        <f t="shared" si="1"/>
        <v>2.5</v>
      </c>
      <c r="AG14" s="50">
        <f t="shared" si="2"/>
        <v>145</v>
      </c>
      <c r="AI14" s="190">
        <f t="shared" si="3"/>
        <v>0</v>
      </c>
      <c r="AJ14" s="175">
        <f>P2_DataMissing_hidden!AD19</f>
        <v>3</v>
      </c>
      <c r="AK14" s="176">
        <f>P2_DataMissing_hidden!AE19</f>
        <v>0.13043478260869565</v>
      </c>
    </row>
    <row r="15" spans="1:37">
      <c r="A15" s="46" t="str">
        <f t="shared" si="0"/>
        <v>BLZ</v>
      </c>
      <c r="B15" s="46" t="s">
        <v>79</v>
      </c>
      <c r="C15" s="46" t="s">
        <v>80</v>
      </c>
      <c r="D15" s="47" t="s">
        <v>104</v>
      </c>
      <c r="E15" s="48" t="s">
        <v>105</v>
      </c>
      <c r="F15" s="55">
        <f>Pillar1!AK15</f>
        <v>0</v>
      </c>
      <c r="G15" s="55">
        <f>Pillar1!AL15</f>
        <v>8.6</v>
      </c>
      <c r="H15" s="55">
        <f>Pillar1!AM15</f>
        <v>0</v>
      </c>
      <c r="I15" s="55">
        <f>Pillar1!AP15</f>
        <v>6.2</v>
      </c>
      <c r="J15" s="58">
        <f>Pillar1!AW15</f>
        <v>3</v>
      </c>
      <c r="K15" s="58">
        <f>Pillar1!AX15</f>
        <v>7.7</v>
      </c>
      <c r="L15" s="58">
        <f>Pillar1!AY15</f>
        <v>8.9</v>
      </c>
      <c r="M15" s="58">
        <f>Pillar1!AZ15</f>
        <v>7.2</v>
      </c>
      <c r="N15" s="55">
        <f>Pillar1!BA15</f>
        <v>7.2</v>
      </c>
      <c r="O15" s="55">
        <f>Pillar1!BB15</f>
        <v>3.1</v>
      </c>
      <c r="P15" s="55">
        <f>Pillar1!BE15</f>
        <v>4.2</v>
      </c>
      <c r="Q15" s="58">
        <f>Pillar1!BF15</f>
        <v>3</v>
      </c>
      <c r="R15" s="58">
        <f>Pillar1!BG15</f>
        <v>6.2</v>
      </c>
      <c r="S15" s="55">
        <f>Pillar1!BH15</f>
        <v>4.8</v>
      </c>
      <c r="T15" s="198">
        <f>Pillar1!BI15</f>
        <v>4.9000000000000004</v>
      </c>
      <c r="U15" s="186">
        <f>Pillar2!AD15</f>
        <v>1.6</v>
      </c>
      <c r="V15" s="186">
        <f>Pillar2!AE15</f>
        <v>4.8</v>
      </c>
      <c r="W15" s="186">
        <f>Pillar2!AF15</f>
        <v>4.4000000000000004</v>
      </c>
      <c r="X15" s="185">
        <f>Pillar2!AG15</f>
        <v>3.6</v>
      </c>
      <c r="Y15" s="185">
        <f>Pillar2!AH15</f>
        <v>0.8</v>
      </c>
      <c r="Z15" s="185">
        <f>Pillar2!AI15</f>
        <v>0.8</v>
      </c>
      <c r="AA15" s="186" t="str">
        <f>Pillar2!AJ15</f>
        <v>x</v>
      </c>
      <c r="AB15" s="186">
        <f>Pillar2!AK15</f>
        <v>4.7</v>
      </c>
      <c r="AC15" s="186">
        <f>Pillar2!AL15</f>
        <v>5.3</v>
      </c>
      <c r="AD15" s="185">
        <f>Pillar2!AM15</f>
        <v>5</v>
      </c>
      <c r="AE15" s="199">
        <f>Pillar2!AN15</f>
        <v>2.6</v>
      </c>
      <c r="AF15" s="200">
        <f t="shared" si="1"/>
        <v>3.8</v>
      </c>
      <c r="AG15" s="50">
        <f t="shared" si="2"/>
        <v>111</v>
      </c>
      <c r="AI15" s="190">
        <f t="shared" si="3"/>
        <v>0</v>
      </c>
      <c r="AJ15" s="175">
        <f>P2_DataMissing_hidden!AD20</f>
        <v>6</v>
      </c>
      <c r="AK15" s="176">
        <f>P2_DataMissing_hidden!AE20</f>
        <v>0.2608695652173913</v>
      </c>
    </row>
    <row r="16" spans="1:37">
      <c r="A16" s="46" t="str">
        <f t="shared" si="0"/>
        <v>BEN</v>
      </c>
      <c r="B16" s="46" t="s">
        <v>75</v>
      </c>
      <c r="C16" s="46" t="s">
        <v>106</v>
      </c>
      <c r="D16" s="47" t="s">
        <v>107</v>
      </c>
      <c r="E16" s="48" t="s">
        <v>108</v>
      </c>
      <c r="F16" s="55">
        <f>Pillar1!AK16</f>
        <v>4.2</v>
      </c>
      <c r="G16" s="55">
        <f>Pillar1!AL16</f>
        <v>7.4</v>
      </c>
      <c r="H16" s="55">
        <f>Pillar1!AM16</f>
        <v>1.6</v>
      </c>
      <c r="I16" s="55">
        <f>Pillar1!AP16</f>
        <v>0</v>
      </c>
      <c r="J16" s="58">
        <f>Pillar1!AW16</f>
        <v>5.5</v>
      </c>
      <c r="K16" s="58">
        <f>Pillar1!AX16</f>
        <v>8.6</v>
      </c>
      <c r="L16" s="58">
        <f>Pillar1!AY16</f>
        <v>9.8000000000000007</v>
      </c>
      <c r="M16" s="58">
        <f>Pillar1!AZ16</f>
        <v>9.6</v>
      </c>
      <c r="N16" s="55">
        <f>Pillar1!BA16</f>
        <v>8.8000000000000007</v>
      </c>
      <c r="O16" s="55">
        <f>Pillar1!BB16</f>
        <v>7.3</v>
      </c>
      <c r="P16" s="55">
        <f>Pillar1!BE16</f>
        <v>9.6</v>
      </c>
      <c r="Q16" s="58">
        <f>Pillar1!BF16</f>
        <v>9.6</v>
      </c>
      <c r="R16" s="58">
        <f>Pillar1!BG16</f>
        <v>8.6999999999999993</v>
      </c>
      <c r="S16" s="55">
        <f>Pillar1!BH16</f>
        <v>9.1999999999999993</v>
      </c>
      <c r="T16" s="198">
        <f>Pillar1!BI16</f>
        <v>7.1</v>
      </c>
      <c r="U16" s="186">
        <f>Pillar2!AD16</f>
        <v>8.4</v>
      </c>
      <c r="V16" s="186">
        <f>Pillar2!AE16</f>
        <v>9.5</v>
      </c>
      <c r="W16" s="186">
        <f>Pillar2!AF16</f>
        <v>9</v>
      </c>
      <c r="X16" s="185">
        <f>Pillar2!AG16</f>
        <v>9</v>
      </c>
      <c r="Y16" s="185">
        <f>Pillar2!AH16</f>
        <v>6.1</v>
      </c>
      <c r="Z16" s="185">
        <f>Pillar2!AI16</f>
        <v>9.5</v>
      </c>
      <c r="AA16" s="186">
        <f>Pillar2!AJ16</f>
        <v>8.4</v>
      </c>
      <c r="AB16" s="186">
        <f>Pillar2!AK16</f>
        <v>8.5</v>
      </c>
      <c r="AC16" s="186">
        <f>Pillar2!AL16</f>
        <v>6.2</v>
      </c>
      <c r="AD16" s="185">
        <f>Pillar2!AM16</f>
        <v>7.7</v>
      </c>
      <c r="AE16" s="199">
        <f>Pillar2!AN16</f>
        <v>8.1</v>
      </c>
      <c r="AF16" s="200">
        <f t="shared" si="1"/>
        <v>7.6</v>
      </c>
      <c r="AG16" s="50">
        <f t="shared" si="2"/>
        <v>15</v>
      </c>
      <c r="AI16" s="190">
        <f t="shared" si="3"/>
        <v>0</v>
      </c>
      <c r="AJ16" s="175">
        <f>P2_DataMissing_hidden!AD21</f>
        <v>3</v>
      </c>
      <c r="AK16" s="176">
        <f>P2_DataMissing_hidden!AE21</f>
        <v>0.13043478260869565</v>
      </c>
    </row>
    <row r="17" spans="1:37">
      <c r="A17" s="46" t="str">
        <f t="shared" si="0"/>
        <v>BTN</v>
      </c>
      <c r="B17" s="46" t="s">
        <v>63</v>
      </c>
      <c r="C17" s="46" t="s">
        <v>64</v>
      </c>
      <c r="D17" s="47" t="s">
        <v>109</v>
      </c>
      <c r="E17" s="48" t="s">
        <v>110</v>
      </c>
      <c r="F17" s="55">
        <f>Pillar1!AK17</f>
        <v>0</v>
      </c>
      <c r="G17" s="55">
        <f>Pillar1!AL17</f>
        <v>3.6</v>
      </c>
      <c r="H17" s="55">
        <f>Pillar1!AM17</f>
        <v>0</v>
      </c>
      <c r="I17" s="55">
        <f>Pillar1!AP17</f>
        <v>0</v>
      </c>
      <c r="J17" s="58">
        <f>Pillar1!AW17</f>
        <v>5.2</v>
      </c>
      <c r="K17" s="58">
        <f>Pillar1!AX17</f>
        <v>4.0999999999999996</v>
      </c>
      <c r="L17" s="58">
        <f>Pillar1!AY17</f>
        <v>6.4</v>
      </c>
      <c r="M17" s="58">
        <f>Pillar1!AZ17</f>
        <v>5.7</v>
      </c>
      <c r="N17" s="55">
        <f>Pillar1!BA17</f>
        <v>5.4</v>
      </c>
      <c r="O17" s="55">
        <f>Pillar1!BB17</f>
        <v>7.3</v>
      </c>
      <c r="P17" s="55">
        <f>Pillar1!BE17</f>
        <v>8.8000000000000007</v>
      </c>
      <c r="Q17" s="58">
        <f>Pillar1!BF17</f>
        <v>3.8</v>
      </c>
      <c r="R17" s="58">
        <f>Pillar1!BG17</f>
        <v>0.8</v>
      </c>
      <c r="S17" s="55">
        <f>Pillar1!BH17</f>
        <v>2.4</v>
      </c>
      <c r="T17" s="198">
        <f>Pillar1!BI17</f>
        <v>4.3</v>
      </c>
      <c r="U17" s="186">
        <f>Pillar2!AD17</f>
        <v>2.6</v>
      </c>
      <c r="V17" s="186">
        <f>Pillar2!AE17</f>
        <v>7.1</v>
      </c>
      <c r="W17" s="186">
        <f>Pillar2!AF17</f>
        <v>6.2</v>
      </c>
      <c r="X17" s="185">
        <f>Pillar2!AG17</f>
        <v>5.3</v>
      </c>
      <c r="Y17" s="185">
        <f>Pillar2!AH17</f>
        <v>1.6</v>
      </c>
      <c r="Z17" s="185">
        <f>Pillar2!AI17</f>
        <v>1.5</v>
      </c>
      <c r="AA17" s="186">
        <f>Pillar2!AJ17</f>
        <v>3.3</v>
      </c>
      <c r="AB17" s="186">
        <f>Pillar2!AK17</f>
        <v>3.7</v>
      </c>
      <c r="AC17" s="186">
        <f>Pillar2!AL17</f>
        <v>7.1</v>
      </c>
      <c r="AD17" s="185">
        <f>Pillar2!AM17</f>
        <v>4.7</v>
      </c>
      <c r="AE17" s="199">
        <f>Pillar2!AN17</f>
        <v>3.3</v>
      </c>
      <c r="AF17" s="200">
        <f t="shared" si="1"/>
        <v>3.8</v>
      </c>
      <c r="AG17" s="50">
        <f t="shared" si="2"/>
        <v>111</v>
      </c>
      <c r="AI17" s="190">
        <f t="shared" si="3"/>
        <v>0</v>
      </c>
      <c r="AJ17" s="175">
        <f>P2_DataMissing_hidden!AD22</f>
        <v>2</v>
      </c>
      <c r="AK17" s="176">
        <f>P2_DataMissing_hidden!AE22</f>
        <v>8.6956521739130432E-2</v>
      </c>
    </row>
    <row r="18" spans="1:37">
      <c r="A18" s="46" t="str">
        <f t="shared" si="0"/>
        <v>BOL</v>
      </c>
      <c r="B18" s="46" t="s">
        <v>79</v>
      </c>
      <c r="C18" s="46" t="s">
        <v>80</v>
      </c>
      <c r="D18" s="47" t="s">
        <v>111</v>
      </c>
      <c r="E18" s="48" t="s">
        <v>112</v>
      </c>
      <c r="F18" s="55">
        <f>Pillar1!AK18</f>
        <v>4.9000000000000004</v>
      </c>
      <c r="G18" s="55">
        <f>Pillar1!AL18</f>
        <v>6.5</v>
      </c>
      <c r="H18" s="55">
        <f>Pillar1!AM18</f>
        <v>0</v>
      </c>
      <c r="I18" s="55">
        <f>Pillar1!AP18</f>
        <v>0</v>
      </c>
      <c r="J18" s="58">
        <f>Pillar1!AW18</f>
        <v>5.6</v>
      </c>
      <c r="K18" s="58">
        <f>Pillar1!AX18</f>
        <v>6.3</v>
      </c>
      <c r="L18" s="58">
        <f>Pillar1!AY18</f>
        <v>6.9</v>
      </c>
      <c r="M18" s="58">
        <f>Pillar1!AZ18</f>
        <v>7</v>
      </c>
      <c r="N18" s="55">
        <f>Pillar1!BA18</f>
        <v>6.5</v>
      </c>
      <c r="O18" s="55">
        <f>Pillar1!BB18</f>
        <v>7.2</v>
      </c>
      <c r="P18" s="55">
        <f>Pillar1!BE18</f>
        <v>4.4000000000000004</v>
      </c>
      <c r="Q18" s="58">
        <f>Pillar1!BF18</f>
        <v>9.6</v>
      </c>
      <c r="R18" s="58">
        <f>Pillar1!BG18</f>
        <v>7.3</v>
      </c>
      <c r="S18" s="55">
        <f>Pillar1!BH18</f>
        <v>8.6999999999999993</v>
      </c>
      <c r="T18" s="198">
        <f>Pillar1!BI18</f>
        <v>5.5</v>
      </c>
      <c r="U18" s="186">
        <f>Pillar2!AD18</f>
        <v>5</v>
      </c>
      <c r="V18" s="186">
        <f>Pillar2!AE18</f>
        <v>4.2</v>
      </c>
      <c r="W18" s="186">
        <f>Pillar2!AF18</f>
        <v>5.0999999999999996</v>
      </c>
      <c r="X18" s="185">
        <f>Pillar2!AG18</f>
        <v>4.8</v>
      </c>
      <c r="Y18" s="185">
        <f>Pillar2!AH18</f>
        <v>1.9</v>
      </c>
      <c r="Z18" s="185">
        <f>Pillar2!AI18</f>
        <v>6</v>
      </c>
      <c r="AA18" s="186">
        <f>Pillar2!AJ18</f>
        <v>6.9</v>
      </c>
      <c r="AB18" s="186">
        <f>Pillar2!AK18</f>
        <v>4</v>
      </c>
      <c r="AC18" s="186">
        <f>Pillar2!AL18</f>
        <v>4.3</v>
      </c>
      <c r="AD18" s="185">
        <f>Pillar2!AM18</f>
        <v>5.0999999999999996</v>
      </c>
      <c r="AE18" s="199">
        <f>Pillar2!AN18</f>
        <v>4.5</v>
      </c>
      <c r="AF18" s="200">
        <f t="shared" si="1"/>
        <v>5</v>
      </c>
      <c r="AG18" s="50">
        <f t="shared" si="2"/>
        <v>80</v>
      </c>
      <c r="AI18" s="190">
        <f t="shared" si="3"/>
        <v>0</v>
      </c>
      <c r="AJ18" s="175">
        <f>P2_DataMissing_hidden!AD23</f>
        <v>1</v>
      </c>
      <c r="AK18" s="176">
        <f>P2_DataMissing_hidden!AE23</f>
        <v>4.3478260869565216E-2</v>
      </c>
    </row>
    <row r="19" spans="1:37">
      <c r="A19" s="46" t="str">
        <f t="shared" si="0"/>
        <v>BIH</v>
      </c>
      <c r="B19" s="46" t="s">
        <v>67</v>
      </c>
      <c r="C19" s="46" t="s">
        <v>68</v>
      </c>
      <c r="D19" s="47" t="s">
        <v>113</v>
      </c>
      <c r="E19" s="48" t="s">
        <v>114</v>
      </c>
      <c r="F19" s="55">
        <f>Pillar1!AK19</f>
        <v>0</v>
      </c>
      <c r="G19" s="55">
        <f>Pillar1!AL19</f>
        <v>5.0999999999999996</v>
      </c>
      <c r="H19" s="55">
        <f>Pillar1!AM19</f>
        <v>0</v>
      </c>
      <c r="I19" s="55">
        <f>Pillar1!AP19</f>
        <v>0</v>
      </c>
      <c r="J19" s="58">
        <f>Pillar1!AW19</f>
        <v>0</v>
      </c>
      <c r="K19" s="58">
        <f>Pillar1!AX19</f>
        <v>0</v>
      </c>
      <c r="L19" s="58">
        <f>Pillar1!AY19</f>
        <v>2.1</v>
      </c>
      <c r="M19" s="58">
        <f>Pillar1!AZ19</f>
        <v>0</v>
      </c>
      <c r="N19" s="55">
        <f>Pillar1!BA19</f>
        <v>0.6</v>
      </c>
      <c r="O19" s="55">
        <f>Pillar1!BB19</f>
        <v>7.1</v>
      </c>
      <c r="P19" s="55">
        <f>Pillar1!BE19</f>
        <v>5.0999999999999996</v>
      </c>
      <c r="Q19" s="58">
        <f>Pillar1!BF19</f>
        <v>5</v>
      </c>
      <c r="R19" s="58">
        <f>Pillar1!BG19</f>
        <v>8.9</v>
      </c>
      <c r="S19" s="55">
        <f>Pillar1!BH19</f>
        <v>7.4</v>
      </c>
      <c r="T19" s="198">
        <f>Pillar1!BI19</f>
        <v>3.8</v>
      </c>
      <c r="U19" s="186">
        <f>Pillar2!AD19</f>
        <v>3.9</v>
      </c>
      <c r="V19" s="186">
        <f>Pillar2!AE19</f>
        <v>2.5</v>
      </c>
      <c r="W19" s="186">
        <f>Pillar2!AF19</f>
        <v>2.2000000000000002</v>
      </c>
      <c r="X19" s="185">
        <f>Pillar2!AG19</f>
        <v>2.9</v>
      </c>
      <c r="Y19" s="185" t="str">
        <f>Pillar2!AH19</f>
        <v>x</v>
      </c>
      <c r="Z19" s="185">
        <f>Pillar2!AI19</f>
        <v>0.5</v>
      </c>
      <c r="AA19" s="186">
        <f>Pillar2!AJ19</f>
        <v>3.4</v>
      </c>
      <c r="AB19" s="186">
        <f>Pillar2!AK19</f>
        <v>3</v>
      </c>
      <c r="AC19" s="186">
        <f>Pillar2!AL19</f>
        <v>3.4</v>
      </c>
      <c r="AD19" s="185">
        <f>Pillar2!AM19</f>
        <v>3.3</v>
      </c>
      <c r="AE19" s="199">
        <f>Pillar2!AN19</f>
        <v>2.2000000000000002</v>
      </c>
      <c r="AF19" s="200">
        <f t="shared" si="1"/>
        <v>3</v>
      </c>
      <c r="AG19" s="50">
        <f t="shared" si="2"/>
        <v>135</v>
      </c>
      <c r="AI19" s="190">
        <f t="shared" si="3"/>
        <v>1</v>
      </c>
      <c r="AJ19" s="175">
        <f>P2_DataMissing_hidden!AD24</f>
        <v>7</v>
      </c>
      <c r="AK19" s="176">
        <f>P2_DataMissing_hidden!AE24</f>
        <v>0.30434782608695654</v>
      </c>
    </row>
    <row r="20" spans="1:37">
      <c r="A20" s="46" t="str">
        <f t="shared" si="0"/>
        <v>BWA</v>
      </c>
      <c r="B20" s="46" t="s">
        <v>75</v>
      </c>
      <c r="C20" s="46" t="s">
        <v>76</v>
      </c>
      <c r="D20" s="47" t="s">
        <v>115</v>
      </c>
      <c r="E20" s="48" t="s">
        <v>116</v>
      </c>
      <c r="F20" s="55">
        <f>Pillar1!AK20</f>
        <v>9.1999999999999993</v>
      </c>
      <c r="G20" s="55">
        <f>Pillar1!AL20</f>
        <v>4.9000000000000004</v>
      </c>
      <c r="H20" s="55">
        <f>Pillar1!AM20</f>
        <v>0</v>
      </c>
      <c r="I20" s="55">
        <f>Pillar1!AP20</f>
        <v>0</v>
      </c>
      <c r="J20" s="58">
        <f>Pillar1!AW20</f>
        <v>3.7</v>
      </c>
      <c r="K20" s="58">
        <f>Pillar1!AX20</f>
        <v>3.5</v>
      </c>
      <c r="L20" s="58">
        <f>Pillar1!AY20</f>
        <v>2</v>
      </c>
      <c r="M20" s="58">
        <f>Pillar1!AZ20</f>
        <v>6.7</v>
      </c>
      <c r="N20" s="55">
        <f>Pillar1!BA20</f>
        <v>4.2</v>
      </c>
      <c r="O20" s="55">
        <f>Pillar1!BB20</f>
        <v>4.9000000000000004</v>
      </c>
      <c r="P20" s="55">
        <f>Pillar1!BE20</f>
        <v>2.7</v>
      </c>
      <c r="Q20" s="58">
        <f>Pillar1!BF20</f>
        <v>6.5</v>
      </c>
      <c r="R20" s="58">
        <f>Pillar1!BG20</f>
        <v>0.9</v>
      </c>
      <c r="S20" s="55">
        <f>Pillar1!BH20</f>
        <v>4.2</v>
      </c>
      <c r="T20" s="198">
        <f>Pillar1!BI20</f>
        <v>4.5</v>
      </c>
      <c r="U20" s="186">
        <f>Pillar2!AD20</f>
        <v>4.2</v>
      </c>
      <c r="V20" s="186">
        <f>Pillar2!AE20</f>
        <v>8.3000000000000007</v>
      </c>
      <c r="W20" s="186">
        <f>Pillar2!AF20</f>
        <v>4</v>
      </c>
      <c r="X20" s="185">
        <f>Pillar2!AG20</f>
        <v>5.5</v>
      </c>
      <c r="Y20" s="185">
        <f>Pillar2!AH20</f>
        <v>5.5</v>
      </c>
      <c r="Z20" s="185">
        <f>Pillar2!AI20</f>
        <v>1.7</v>
      </c>
      <c r="AA20" s="186">
        <f>Pillar2!AJ20</f>
        <v>10</v>
      </c>
      <c r="AB20" s="186">
        <f>Pillar2!AK20</f>
        <v>4</v>
      </c>
      <c r="AC20" s="186">
        <f>Pillar2!AL20</f>
        <v>7.4</v>
      </c>
      <c r="AD20" s="185">
        <f>Pillar2!AM20</f>
        <v>7.1</v>
      </c>
      <c r="AE20" s="199">
        <f>Pillar2!AN20</f>
        <v>5</v>
      </c>
      <c r="AF20" s="200">
        <f t="shared" si="1"/>
        <v>4.8</v>
      </c>
      <c r="AG20" s="50">
        <f t="shared" si="2"/>
        <v>84</v>
      </c>
      <c r="AI20" s="190">
        <f t="shared" si="3"/>
        <v>0</v>
      </c>
      <c r="AJ20" s="175">
        <f>P2_DataMissing_hidden!AD25</f>
        <v>5</v>
      </c>
      <c r="AK20" s="176">
        <f>P2_DataMissing_hidden!AE25</f>
        <v>0.21739130434782608</v>
      </c>
    </row>
    <row r="21" spans="1:37">
      <c r="A21" s="46" t="str">
        <f t="shared" si="0"/>
        <v>BRA</v>
      </c>
      <c r="B21" s="46" t="s">
        <v>79</v>
      </c>
      <c r="C21" s="46" t="s">
        <v>80</v>
      </c>
      <c r="D21" s="47" t="s">
        <v>117</v>
      </c>
      <c r="E21" s="48" t="s">
        <v>118</v>
      </c>
      <c r="F21" s="55">
        <f>Pillar1!AK21</f>
        <v>7.8</v>
      </c>
      <c r="G21" s="55">
        <f>Pillar1!AL21</f>
        <v>8.5</v>
      </c>
      <c r="H21" s="55">
        <f>Pillar1!AM21</f>
        <v>8.1999999999999993</v>
      </c>
      <c r="I21" s="55">
        <f>Pillar1!AP21</f>
        <v>0</v>
      </c>
      <c r="J21" s="58">
        <f>Pillar1!AW21</f>
        <v>7.5</v>
      </c>
      <c r="K21" s="58">
        <f>Pillar1!AX21</f>
        <v>8.6999999999999993</v>
      </c>
      <c r="L21" s="58">
        <f>Pillar1!AY21</f>
        <v>9.4</v>
      </c>
      <c r="M21" s="58">
        <f>Pillar1!AZ21</f>
        <v>9.3000000000000007</v>
      </c>
      <c r="N21" s="55">
        <f>Pillar1!BA21</f>
        <v>8.8000000000000007</v>
      </c>
      <c r="O21" s="55">
        <f>Pillar1!BB21</f>
        <v>8</v>
      </c>
      <c r="P21" s="55">
        <f>Pillar1!BE21</f>
        <v>3.8</v>
      </c>
      <c r="Q21" s="58">
        <f>Pillar1!BF21</f>
        <v>7.1</v>
      </c>
      <c r="R21" s="58">
        <f>Pillar1!BG21</f>
        <v>8.5</v>
      </c>
      <c r="S21" s="55">
        <f>Pillar1!BH21</f>
        <v>7.9</v>
      </c>
      <c r="T21" s="198">
        <f>Pillar1!BI21</f>
        <v>7.3</v>
      </c>
      <c r="U21" s="186">
        <f>Pillar2!AD21</f>
        <v>3.5</v>
      </c>
      <c r="V21" s="186">
        <f>Pillar2!AE21</f>
        <v>3.7</v>
      </c>
      <c r="W21" s="186">
        <f>Pillar2!AF21</f>
        <v>2.4</v>
      </c>
      <c r="X21" s="185">
        <f>Pillar2!AG21</f>
        <v>3.2</v>
      </c>
      <c r="Y21" s="185">
        <f>Pillar2!AH21</f>
        <v>0.2</v>
      </c>
      <c r="Z21" s="185">
        <f>Pillar2!AI21</f>
        <v>0.2</v>
      </c>
      <c r="AA21" s="186">
        <f>Pillar2!AJ21</f>
        <v>10</v>
      </c>
      <c r="AB21" s="186">
        <f>Pillar2!AK21</f>
        <v>3.4</v>
      </c>
      <c r="AC21" s="186">
        <f>Pillar2!AL21</f>
        <v>4.4000000000000004</v>
      </c>
      <c r="AD21" s="185">
        <f>Pillar2!AM21</f>
        <v>5.9</v>
      </c>
      <c r="AE21" s="199">
        <f>Pillar2!AN21</f>
        <v>2.4</v>
      </c>
      <c r="AF21" s="200">
        <f t="shared" si="1"/>
        <v>5.3</v>
      </c>
      <c r="AG21" s="50">
        <f t="shared" si="2"/>
        <v>70</v>
      </c>
      <c r="AI21" s="190">
        <f t="shared" si="3"/>
        <v>0</v>
      </c>
      <c r="AJ21" s="175">
        <f>P2_DataMissing_hidden!AD26</f>
        <v>4</v>
      </c>
      <c r="AK21" s="176">
        <f>P2_DataMissing_hidden!AE26</f>
        <v>0.17391304347826086</v>
      </c>
    </row>
    <row r="22" spans="1:37">
      <c r="A22" s="46" t="str">
        <f t="shared" si="0"/>
        <v>BRN</v>
      </c>
      <c r="B22" s="46" t="s">
        <v>119</v>
      </c>
      <c r="C22" s="46" t="s">
        <v>87</v>
      </c>
      <c r="D22" s="47" t="s">
        <v>120</v>
      </c>
      <c r="E22" s="48" t="s">
        <v>121</v>
      </c>
      <c r="F22" s="55">
        <f>Pillar1!AK22</f>
        <v>0.4</v>
      </c>
      <c r="G22" s="55">
        <f>Pillar1!AL22</f>
        <v>2.8</v>
      </c>
      <c r="H22" s="55">
        <f>Pillar1!AM22</f>
        <v>3.4</v>
      </c>
      <c r="I22" s="55">
        <f>Pillar1!AP22</f>
        <v>0</v>
      </c>
      <c r="J22" s="58">
        <f>Pillar1!AW22</f>
        <v>0.8</v>
      </c>
      <c r="K22" s="58">
        <f>Pillar1!AX22</f>
        <v>7.2</v>
      </c>
      <c r="L22" s="58">
        <f>Pillar1!AY22</f>
        <v>8.4</v>
      </c>
      <c r="M22" s="58">
        <f>Pillar1!AZ22</f>
        <v>8.6999999999999993</v>
      </c>
      <c r="N22" s="55">
        <f>Pillar1!BA22</f>
        <v>7.1</v>
      </c>
      <c r="O22" s="55">
        <f>Pillar1!BB22</f>
        <v>0</v>
      </c>
      <c r="P22" s="55">
        <f>Pillar1!BE22</f>
        <v>3.9</v>
      </c>
      <c r="Q22" s="58">
        <f>Pillar1!BF22</f>
        <v>1.8</v>
      </c>
      <c r="R22" s="58">
        <f>Pillar1!BG22</f>
        <v>3.6</v>
      </c>
      <c r="S22" s="55">
        <f>Pillar1!BH22</f>
        <v>2.7</v>
      </c>
      <c r="T22" s="198">
        <f>Pillar1!BI22</f>
        <v>2.9</v>
      </c>
      <c r="U22" s="186">
        <f>Pillar2!AD22</f>
        <v>1</v>
      </c>
      <c r="V22" s="186">
        <f>Pillar2!AE22</f>
        <v>5.4</v>
      </c>
      <c r="W22" s="186">
        <f>Pillar2!AF22</f>
        <v>4.0999999999999996</v>
      </c>
      <c r="X22" s="185">
        <f>Pillar2!AG22</f>
        <v>3.5</v>
      </c>
      <c r="Y22" s="185">
        <f>Pillar2!AH22</f>
        <v>1.1000000000000001</v>
      </c>
      <c r="Z22" s="185">
        <f>Pillar2!AI22</f>
        <v>0</v>
      </c>
      <c r="AA22" s="186" t="str">
        <f>Pillar2!AJ22</f>
        <v>x</v>
      </c>
      <c r="AB22" s="186">
        <f>Pillar2!AK22</f>
        <v>2.4</v>
      </c>
      <c r="AC22" s="186" t="str">
        <f>Pillar2!AL22</f>
        <v>x</v>
      </c>
      <c r="AD22" s="185">
        <f>Pillar2!AM22</f>
        <v>2.4</v>
      </c>
      <c r="AE22" s="199">
        <f>Pillar2!AN22</f>
        <v>1.8</v>
      </c>
      <c r="AF22" s="200">
        <f t="shared" si="1"/>
        <v>2.4</v>
      </c>
      <c r="AG22" s="50">
        <f t="shared" si="2"/>
        <v>147</v>
      </c>
      <c r="AI22" s="190">
        <f t="shared" si="3"/>
        <v>0</v>
      </c>
      <c r="AJ22" s="175">
        <f>P2_DataMissing_hidden!AD28</f>
        <v>8</v>
      </c>
      <c r="AK22" s="176">
        <f>P2_DataMissing_hidden!AE28</f>
        <v>0.34782608695652173</v>
      </c>
    </row>
    <row r="23" spans="1:37">
      <c r="A23" s="46" t="str">
        <f t="shared" si="0"/>
        <v>BGR</v>
      </c>
      <c r="B23" s="46" t="s">
        <v>99</v>
      </c>
      <c r="C23" s="46" t="s">
        <v>68</v>
      </c>
      <c r="D23" s="47" t="s">
        <v>122</v>
      </c>
      <c r="E23" s="48" t="s">
        <v>123</v>
      </c>
      <c r="F23" s="55">
        <f>Pillar1!AK23</f>
        <v>6.6</v>
      </c>
      <c r="G23" s="55">
        <f>Pillar1!AL23</f>
        <v>4.8</v>
      </c>
      <c r="H23" s="55">
        <f>Pillar1!AM23</f>
        <v>0</v>
      </c>
      <c r="I23" s="55">
        <f>Pillar1!AP23</f>
        <v>0</v>
      </c>
      <c r="J23" s="58">
        <f>Pillar1!AW23</f>
        <v>0</v>
      </c>
      <c r="K23" s="58">
        <f>Pillar1!AX23</f>
        <v>0</v>
      </c>
      <c r="L23" s="58">
        <f>Pillar1!AY23</f>
        <v>0</v>
      </c>
      <c r="M23" s="58">
        <f>Pillar1!AZ23</f>
        <v>0</v>
      </c>
      <c r="N23" s="55">
        <f>Pillar1!BA23</f>
        <v>0</v>
      </c>
      <c r="O23" s="55">
        <f>Pillar1!BB23</f>
        <v>7.7</v>
      </c>
      <c r="P23" s="55">
        <f>Pillar1!BE23</f>
        <v>5.4</v>
      </c>
      <c r="Q23" s="58">
        <f>Pillar1!BF23</f>
        <v>3.8</v>
      </c>
      <c r="R23" s="58">
        <f>Pillar1!BG23</f>
        <v>3.6</v>
      </c>
      <c r="S23" s="55">
        <f>Pillar1!BH23</f>
        <v>3.7</v>
      </c>
      <c r="T23" s="198">
        <f>Pillar1!BI23</f>
        <v>4.0999999999999996</v>
      </c>
      <c r="U23" s="186">
        <f>Pillar2!AD23</f>
        <v>1.8</v>
      </c>
      <c r="V23" s="186">
        <f>Pillar2!AE23</f>
        <v>4.0999999999999996</v>
      </c>
      <c r="W23" s="186">
        <f>Pillar2!AF23</f>
        <v>3.4</v>
      </c>
      <c r="X23" s="185">
        <f>Pillar2!AG23</f>
        <v>3.1</v>
      </c>
      <c r="Y23" s="185">
        <f>Pillar2!AH23</f>
        <v>4.2</v>
      </c>
      <c r="Z23" s="185">
        <f>Pillar2!AI23</f>
        <v>0.3</v>
      </c>
      <c r="AA23" s="186">
        <f>Pillar2!AJ23</f>
        <v>5.4</v>
      </c>
      <c r="AB23" s="186">
        <f>Pillar2!AK23</f>
        <v>2.8</v>
      </c>
      <c r="AC23" s="186">
        <f>Pillar2!AL23</f>
        <v>5</v>
      </c>
      <c r="AD23" s="185">
        <f>Pillar2!AM23</f>
        <v>4.4000000000000004</v>
      </c>
      <c r="AE23" s="199">
        <f>Pillar2!AN23</f>
        <v>3</v>
      </c>
      <c r="AF23" s="200">
        <f t="shared" si="1"/>
        <v>3.6</v>
      </c>
      <c r="AG23" s="50">
        <f t="shared" si="2"/>
        <v>121</v>
      </c>
      <c r="AI23" s="190">
        <f t="shared" si="3"/>
        <v>0</v>
      </c>
      <c r="AJ23" s="175">
        <f>P2_DataMissing_hidden!AD29</f>
        <v>2</v>
      </c>
      <c r="AK23" s="176">
        <f>P2_DataMissing_hidden!AE29</f>
        <v>8.6956521739130432E-2</v>
      </c>
    </row>
    <row r="24" spans="1:37">
      <c r="A24" s="46" t="str">
        <f t="shared" si="0"/>
        <v>BFA</v>
      </c>
      <c r="B24" s="46" t="s">
        <v>75</v>
      </c>
      <c r="C24" s="46" t="s">
        <v>106</v>
      </c>
      <c r="D24" s="47" t="s">
        <v>124</v>
      </c>
      <c r="E24" s="48" t="s">
        <v>125</v>
      </c>
      <c r="F24" s="55">
        <f>Pillar1!AK24</f>
        <v>9.6999999999999993</v>
      </c>
      <c r="G24" s="55">
        <f>Pillar1!AL24</f>
        <v>5.5</v>
      </c>
      <c r="H24" s="55">
        <f>Pillar1!AM24</f>
        <v>0</v>
      </c>
      <c r="I24" s="55">
        <f>Pillar1!AP24</f>
        <v>0</v>
      </c>
      <c r="J24" s="58">
        <f>Pillar1!AW24</f>
        <v>6.3</v>
      </c>
      <c r="K24" s="58">
        <f>Pillar1!AX24</f>
        <v>6.1</v>
      </c>
      <c r="L24" s="58">
        <f>Pillar1!AY24</f>
        <v>9.6999999999999993</v>
      </c>
      <c r="M24" s="58">
        <f>Pillar1!AZ24</f>
        <v>10</v>
      </c>
      <c r="N24" s="55">
        <f>Pillar1!BA24</f>
        <v>8.6</v>
      </c>
      <c r="O24" s="55">
        <f>Pillar1!BB24</f>
        <v>5.8</v>
      </c>
      <c r="P24" s="55">
        <f>Pillar1!BE24</f>
        <v>10</v>
      </c>
      <c r="Q24" s="58">
        <f>Pillar1!BF24</f>
        <v>10</v>
      </c>
      <c r="R24" s="58">
        <f>Pillar1!BG24</f>
        <v>3.3</v>
      </c>
      <c r="S24" s="55">
        <f>Pillar1!BH24</f>
        <v>8.1999999999999993</v>
      </c>
      <c r="T24" s="198">
        <f>Pillar1!BI24</f>
        <v>7.3</v>
      </c>
      <c r="U24" s="186">
        <f>Pillar2!AD24</f>
        <v>6.8</v>
      </c>
      <c r="V24" s="186">
        <f>Pillar2!AE24</f>
        <v>8.1</v>
      </c>
      <c r="W24" s="186">
        <f>Pillar2!AF24</f>
        <v>7.4</v>
      </c>
      <c r="X24" s="185">
        <f>Pillar2!AG24</f>
        <v>7.4</v>
      </c>
      <c r="Y24" s="185">
        <f>Pillar2!AH24</f>
        <v>7</v>
      </c>
      <c r="Z24" s="185">
        <f>Pillar2!AI24</f>
        <v>10</v>
      </c>
      <c r="AA24" s="186">
        <f>Pillar2!AJ24</f>
        <v>6.2</v>
      </c>
      <c r="AB24" s="186">
        <f>Pillar2!AK24</f>
        <v>8.4</v>
      </c>
      <c r="AC24" s="186">
        <f>Pillar2!AL24</f>
        <v>5.6</v>
      </c>
      <c r="AD24" s="185">
        <f>Pillar2!AM24</f>
        <v>6.7</v>
      </c>
      <c r="AE24" s="199">
        <f>Pillar2!AN24</f>
        <v>7.8</v>
      </c>
      <c r="AF24" s="200">
        <f t="shared" si="1"/>
        <v>7.6</v>
      </c>
      <c r="AG24" s="50">
        <f t="shared" si="2"/>
        <v>15</v>
      </c>
      <c r="AI24" s="190">
        <f t="shared" si="3"/>
        <v>0</v>
      </c>
      <c r="AJ24" s="175">
        <f>P2_DataMissing_hidden!AD30</f>
        <v>1</v>
      </c>
      <c r="AK24" s="176">
        <f>P2_DataMissing_hidden!AE30</f>
        <v>4.3478260869565216E-2</v>
      </c>
    </row>
    <row r="25" spans="1:37">
      <c r="A25" s="46" t="str">
        <f t="shared" si="0"/>
        <v>BDI</v>
      </c>
      <c r="B25" s="46" t="s">
        <v>75</v>
      </c>
      <c r="C25" s="46" t="s">
        <v>76</v>
      </c>
      <c r="D25" s="47" t="s">
        <v>126</v>
      </c>
      <c r="E25" s="48" t="s">
        <v>127</v>
      </c>
      <c r="F25" s="55">
        <f>Pillar1!AK25</f>
        <v>0</v>
      </c>
      <c r="G25" s="55">
        <f>Pillar1!AL25</f>
        <v>5.2</v>
      </c>
      <c r="H25" s="55">
        <f>Pillar1!AM25</f>
        <v>0</v>
      </c>
      <c r="I25" s="55">
        <f>Pillar1!AP25</f>
        <v>0</v>
      </c>
      <c r="J25" s="58">
        <f>Pillar1!AW25</f>
        <v>4.7</v>
      </c>
      <c r="K25" s="58">
        <f>Pillar1!AX25</f>
        <v>8.6999999999999993</v>
      </c>
      <c r="L25" s="58">
        <f>Pillar1!AY25</f>
        <v>6.9</v>
      </c>
      <c r="M25" s="58">
        <f>Pillar1!AZ25</f>
        <v>7.7</v>
      </c>
      <c r="N25" s="55">
        <f>Pillar1!BA25</f>
        <v>7.3</v>
      </c>
      <c r="O25" s="55">
        <f>Pillar1!BB25</f>
        <v>0</v>
      </c>
      <c r="P25" s="55">
        <f>Pillar1!BE25</f>
        <v>7</v>
      </c>
      <c r="Q25" s="58">
        <f>Pillar1!BF25</f>
        <v>9.6</v>
      </c>
      <c r="R25" s="58">
        <f>Pillar1!BG25</f>
        <v>4.3</v>
      </c>
      <c r="S25" s="55">
        <f>Pillar1!BH25</f>
        <v>7.9</v>
      </c>
      <c r="T25" s="198">
        <f>Pillar1!BI25</f>
        <v>4.3</v>
      </c>
      <c r="U25" s="186">
        <f>Pillar2!AD25</f>
        <v>5.4</v>
      </c>
      <c r="V25" s="186">
        <f>Pillar2!AE25</f>
        <v>10</v>
      </c>
      <c r="W25" s="186">
        <f>Pillar2!AF25</f>
        <v>8.9</v>
      </c>
      <c r="X25" s="185">
        <f>Pillar2!AG25</f>
        <v>8.1</v>
      </c>
      <c r="Y25" s="185">
        <f>Pillar2!AH25</f>
        <v>4</v>
      </c>
      <c r="Z25" s="185">
        <f>Pillar2!AI25</f>
        <v>9.3000000000000007</v>
      </c>
      <c r="AA25" s="186" t="str">
        <f>Pillar2!AJ25</f>
        <v>x</v>
      </c>
      <c r="AB25" s="186">
        <f>Pillar2!AK25</f>
        <v>9.8000000000000007</v>
      </c>
      <c r="AC25" s="186">
        <f>Pillar2!AL25</f>
        <v>6.7</v>
      </c>
      <c r="AD25" s="185">
        <f>Pillar2!AM25</f>
        <v>8.3000000000000007</v>
      </c>
      <c r="AE25" s="199">
        <f>Pillar2!AN25</f>
        <v>7.4</v>
      </c>
      <c r="AF25" s="200">
        <f t="shared" si="1"/>
        <v>6.1</v>
      </c>
      <c r="AG25" s="50">
        <f t="shared" si="2"/>
        <v>51</v>
      </c>
      <c r="AI25" s="190">
        <f t="shared" si="3"/>
        <v>0</v>
      </c>
      <c r="AJ25" s="175">
        <f>P2_DataMissing_hidden!AD31</f>
        <v>3</v>
      </c>
      <c r="AK25" s="176">
        <f>P2_DataMissing_hidden!AE31</f>
        <v>0.13043478260869565</v>
      </c>
    </row>
    <row r="26" spans="1:37">
      <c r="A26" s="46" t="str">
        <f t="shared" si="0"/>
        <v>KHM</v>
      </c>
      <c r="B26" s="46" t="s">
        <v>119</v>
      </c>
      <c r="C26" s="46" t="s">
        <v>128</v>
      </c>
      <c r="D26" s="47" t="s">
        <v>129</v>
      </c>
      <c r="E26" s="48" t="s">
        <v>130</v>
      </c>
      <c r="F26" s="55">
        <f>Pillar1!AK26</f>
        <v>3.7</v>
      </c>
      <c r="G26" s="55">
        <f>Pillar1!AL26</f>
        <v>9.5</v>
      </c>
      <c r="H26" s="55">
        <f>Pillar1!AM26</f>
        <v>7.1</v>
      </c>
      <c r="I26" s="55">
        <f>Pillar1!AP26</f>
        <v>4.0999999999999996</v>
      </c>
      <c r="J26" s="58">
        <f>Pillar1!AW26</f>
        <v>7.8</v>
      </c>
      <c r="K26" s="58">
        <f>Pillar1!AX26</f>
        <v>8</v>
      </c>
      <c r="L26" s="58">
        <f>Pillar1!AY26</f>
        <v>9.8000000000000007</v>
      </c>
      <c r="M26" s="58">
        <f>Pillar1!AZ26</f>
        <v>9.6</v>
      </c>
      <c r="N26" s="55">
        <f>Pillar1!BA26</f>
        <v>9</v>
      </c>
      <c r="O26" s="55">
        <f>Pillar1!BB26</f>
        <v>4.5999999999999996</v>
      </c>
      <c r="P26" s="55">
        <f>Pillar1!BE26</f>
        <v>4.9000000000000004</v>
      </c>
      <c r="Q26" s="58">
        <f>Pillar1!BF26</f>
        <v>9.6</v>
      </c>
      <c r="R26" s="58">
        <f>Pillar1!BG26</f>
        <v>8.6</v>
      </c>
      <c r="S26" s="55">
        <f>Pillar1!BH26</f>
        <v>9.1999999999999993</v>
      </c>
      <c r="T26" s="198">
        <f>Pillar1!BI26</f>
        <v>7.2</v>
      </c>
      <c r="U26" s="186">
        <f>Pillar2!AD26</f>
        <v>3.8</v>
      </c>
      <c r="V26" s="186">
        <f>Pillar2!AE26</f>
        <v>8.3000000000000007</v>
      </c>
      <c r="W26" s="186">
        <f>Pillar2!AF26</f>
        <v>6.9</v>
      </c>
      <c r="X26" s="185">
        <f>Pillar2!AG26</f>
        <v>6.3</v>
      </c>
      <c r="Y26" s="185">
        <f>Pillar2!AH26</f>
        <v>4.4000000000000004</v>
      </c>
      <c r="Z26" s="185">
        <f>Pillar2!AI26</f>
        <v>5.9</v>
      </c>
      <c r="AA26" s="186" t="str">
        <f>Pillar2!AJ26</f>
        <v>x</v>
      </c>
      <c r="AB26" s="186">
        <f>Pillar2!AK26</f>
        <v>3.3</v>
      </c>
      <c r="AC26" s="186">
        <f>Pillar2!AL26</f>
        <v>8</v>
      </c>
      <c r="AD26" s="185">
        <f>Pillar2!AM26</f>
        <v>5.7</v>
      </c>
      <c r="AE26" s="199">
        <f>Pillar2!AN26</f>
        <v>5.6</v>
      </c>
      <c r="AF26" s="200">
        <f t="shared" si="1"/>
        <v>6.5</v>
      </c>
      <c r="AG26" s="50">
        <f t="shared" si="2"/>
        <v>46</v>
      </c>
      <c r="AI26" s="190">
        <f t="shared" si="3"/>
        <v>0</v>
      </c>
      <c r="AJ26" s="175">
        <f>P2_DataMissing_hidden!AD33</f>
        <v>2</v>
      </c>
      <c r="AK26" s="176">
        <f>P2_DataMissing_hidden!AE33</f>
        <v>8.6956521739130432E-2</v>
      </c>
    </row>
    <row r="27" spans="1:37">
      <c r="A27" s="46" t="str">
        <f t="shared" si="0"/>
        <v>CMR</v>
      </c>
      <c r="B27" s="46" t="s">
        <v>75</v>
      </c>
      <c r="C27" s="46" t="s">
        <v>106</v>
      </c>
      <c r="D27" s="47" t="s">
        <v>131</v>
      </c>
      <c r="E27" s="48" t="s">
        <v>132</v>
      </c>
      <c r="F27" s="55">
        <f>Pillar1!AK27</f>
        <v>4.9000000000000004</v>
      </c>
      <c r="G27" s="55">
        <f>Pillar1!AL27</f>
        <v>7</v>
      </c>
      <c r="H27" s="55">
        <f>Pillar1!AM27</f>
        <v>8.1999999999999993</v>
      </c>
      <c r="I27" s="55">
        <f>Pillar1!AP27</f>
        <v>0</v>
      </c>
      <c r="J27" s="58">
        <f>Pillar1!AW27</f>
        <v>6</v>
      </c>
      <c r="K27" s="58">
        <f>Pillar1!AX27</f>
        <v>8.4</v>
      </c>
      <c r="L27" s="58">
        <f>Pillar1!AY27</f>
        <v>9.8000000000000007</v>
      </c>
      <c r="M27" s="58">
        <f>Pillar1!AZ27</f>
        <v>9.6</v>
      </c>
      <c r="N27" s="55">
        <f>Pillar1!BA27</f>
        <v>8.8000000000000007</v>
      </c>
      <c r="O27" s="55">
        <f>Pillar1!BB27</f>
        <v>8.9</v>
      </c>
      <c r="P27" s="55">
        <f>Pillar1!BE27</f>
        <v>10</v>
      </c>
      <c r="Q27" s="58">
        <f>Pillar1!BF27</f>
        <v>9.9</v>
      </c>
      <c r="R27" s="58">
        <f>Pillar1!BG27</f>
        <v>4.5</v>
      </c>
      <c r="S27" s="55">
        <f>Pillar1!BH27</f>
        <v>8.3000000000000007</v>
      </c>
      <c r="T27" s="198">
        <f>Pillar1!BI27</f>
        <v>7.8</v>
      </c>
      <c r="U27" s="186">
        <f>Pillar2!AD27</f>
        <v>7.8</v>
      </c>
      <c r="V27" s="186">
        <f>Pillar2!AE27</f>
        <v>7.9</v>
      </c>
      <c r="W27" s="186">
        <f>Pillar2!AF27</f>
        <v>9.9</v>
      </c>
      <c r="X27" s="185">
        <f>Pillar2!AG27</f>
        <v>8.5</v>
      </c>
      <c r="Y27" s="185">
        <f>Pillar2!AH27</f>
        <v>5.6</v>
      </c>
      <c r="Z27" s="185">
        <f>Pillar2!AI27</f>
        <v>9.5</v>
      </c>
      <c r="AA27" s="186">
        <f>Pillar2!AJ27</f>
        <v>8.1</v>
      </c>
      <c r="AB27" s="186">
        <f>Pillar2!AK27</f>
        <v>7.2</v>
      </c>
      <c r="AC27" s="186">
        <f>Pillar2!AL27</f>
        <v>8.8000000000000007</v>
      </c>
      <c r="AD27" s="185">
        <f>Pillar2!AM27</f>
        <v>8</v>
      </c>
      <c r="AE27" s="199">
        <f>Pillar2!AN27</f>
        <v>7.9</v>
      </c>
      <c r="AF27" s="200">
        <f t="shared" si="1"/>
        <v>7.9</v>
      </c>
      <c r="AG27" s="50">
        <f t="shared" si="2"/>
        <v>10</v>
      </c>
      <c r="AI27" s="190">
        <f t="shared" si="3"/>
        <v>0</v>
      </c>
      <c r="AJ27" s="175">
        <f>P2_DataMissing_hidden!AD34</f>
        <v>2</v>
      </c>
      <c r="AK27" s="176">
        <f>P2_DataMissing_hidden!AE34</f>
        <v>8.6956521739130432E-2</v>
      </c>
    </row>
    <row r="28" spans="1:37">
      <c r="A28" s="46" t="str">
        <f t="shared" si="0"/>
        <v>CAN</v>
      </c>
      <c r="B28" s="46" t="s">
        <v>133</v>
      </c>
      <c r="C28" s="46" t="s">
        <v>87</v>
      </c>
      <c r="D28" s="47" t="s">
        <v>134</v>
      </c>
      <c r="E28" s="48" t="s">
        <v>135</v>
      </c>
      <c r="F28" s="55">
        <f>Pillar1!AK28</f>
        <v>5.4</v>
      </c>
      <c r="G28" s="55">
        <f>Pillar1!AL28</f>
        <v>5.5</v>
      </c>
      <c r="H28" s="55">
        <f>Pillar1!AM28</f>
        <v>7.7</v>
      </c>
      <c r="I28" s="55">
        <f>Pillar1!AP28</f>
        <v>2.9</v>
      </c>
      <c r="J28" s="58">
        <f>Pillar1!AW28</f>
        <v>0</v>
      </c>
      <c r="K28" s="58">
        <f>Pillar1!AX28</f>
        <v>0</v>
      </c>
      <c r="L28" s="58">
        <f>Pillar1!AY28</f>
        <v>0</v>
      </c>
      <c r="M28" s="58">
        <f>Pillar1!AZ28</f>
        <v>0</v>
      </c>
      <c r="N28" s="55">
        <f>Pillar1!BA28</f>
        <v>0</v>
      </c>
      <c r="O28" s="55">
        <f>Pillar1!BB28</f>
        <v>7.7</v>
      </c>
      <c r="P28" s="55">
        <f>Pillar1!BE28</f>
        <v>4.2</v>
      </c>
      <c r="Q28" s="58">
        <f>Pillar1!BF28</f>
        <v>3.9</v>
      </c>
      <c r="R28" s="58">
        <f>Pillar1!BG28</f>
        <v>8.1999999999999993</v>
      </c>
      <c r="S28" s="55">
        <f>Pillar1!BH28</f>
        <v>6.5</v>
      </c>
      <c r="T28" s="198">
        <f>Pillar1!BI28</f>
        <v>5.4</v>
      </c>
      <c r="U28" s="186">
        <f>Pillar2!AD28</f>
        <v>1.9</v>
      </c>
      <c r="V28" s="186">
        <f>Pillar2!AE28</f>
        <v>4.3</v>
      </c>
      <c r="W28" s="186">
        <f>Pillar2!AF28</f>
        <v>0.6</v>
      </c>
      <c r="X28" s="185">
        <f>Pillar2!AG28</f>
        <v>2.2999999999999998</v>
      </c>
      <c r="Y28" s="185">
        <f>Pillar2!AH28</f>
        <v>0.1</v>
      </c>
      <c r="Z28" s="185">
        <f>Pillar2!AI28</f>
        <v>0.2</v>
      </c>
      <c r="AA28" s="186">
        <f>Pillar2!AJ28</f>
        <v>3.3</v>
      </c>
      <c r="AB28" s="186">
        <f>Pillar2!AK28</f>
        <v>3.6</v>
      </c>
      <c r="AC28" s="186">
        <f>Pillar2!AL28</f>
        <v>3.4</v>
      </c>
      <c r="AD28" s="185">
        <f>Pillar2!AM28</f>
        <v>3.4</v>
      </c>
      <c r="AE28" s="199">
        <f>Pillar2!AN28</f>
        <v>1.5</v>
      </c>
      <c r="AF28" s="200">
        <f t="shared" si="1"/>
        <v>3.7</v>
      </c>
      <c r="AG28" s="50">
        <f t="shared" si="2"/>
        <v>117</v>
      </c>
      <c r="AI28" s="190">
        <f t="shared" si="3"/>
        <v>0</v>
      </c>
      <c r="AJ28" s="175">
        <f>P2_DataMissing_hidden!AD35</f>
        <v>6</v>
      </c>
      <c r="AK28" s="176">
        <f>P2_DataMissing_hidden!AE35</f>
        <v>0.2608695652173913</v>
      </c>
    </row>
    <row r="29" spans="1:37">
      <c r="A29" s="46" t="str">
        <f t="shared" si="0"/>
        <v>CAF</v>
      </c>
      <c r="B29" s="46" t="s">
        <v>75</v>
      </c>
      <c r="C29" s="46" t="s">
        <v>106</v>
      </c>
      <c r="D29" s="47" t="s">
        <v>136</v>
      </c>
      <c r="E29" s="48" t="s">
        <v>137</v>
      </c>
      <c r="F29" s="55">
        <f>Pillar1!AK29</f>
        <v>2.5</v>
      </c>
      <c r="G29" s="55">
        <f>Pillar1!AL29</f>
        <v>6.5</v>
      </c>
      <c r="H29" s="55">
        <f>Pillar1!AM29</f>
        <v>0</v>
      </c>
      <c r="I29" s="55">
        <f>Pillar1!AP29</f>
        <v>0</v>
      </c>
      <c r="J29" s="58">
        <f>Pillar1!AW29</f>
        <v>5.3</v>
      </c>
      <c r="K29" s="58">
        <f>Pillar1!AX29</f>
        <v>9.4</v>
      </c>
      <c r="L29" s="58">
        <f>Pillar1!AY29</f>
        <v>9.4</v>
      </c>
      <c r="M29" s="58">
        <f>Pillar1!AZ29</f>
        <v>9.6</v>
      </c>
      <c r="N29" s="55">
        <f>Pillar1!BA29</f>
        <v>8.9</v>
      </c>
      <c r="O29" s="55">
        <f>Pillar1!BB29</f>
        <v>8.6</v>
      </c>
      <c r="P29" s="55">
        <f>Pillar1!BE29</f>
        <v>9.6</v>
      </c>
      <c r="Q29" s="58">
        <f>Pillar1!BF29</f>
        <v>9.4</v>
      </c>
      <c r="R29" s="58">
        <f>Pillar1!BG29</f>
        <v>2.5</v>
      </c>
      <c r="S29" s="55">
        <f>Pillar1!BH29</f>
        <v>7.3</v>
      </c>
      <c r="T29" s="198">
        <f>Pillar1!BI29</f>
        <v>6.7</v>
      </c>
      <c r="U29" s="186">
        <f>Pillar2!AD29</f>
        <v>10</v>
      </c>
      <c r="V29" s="186">
        <f>Pillar2!AE29</f>
        <v>9.9</v>
      </c>
      <c r="W29" s="186">
        <f>Pillar2!AF29</f>
        <v>9.6</v>
      </c>
      <c r="X29" s="185">
        <f>Pillar2!AG29</f>
        <v>9.8000000000000007</v>
      </c>
      <c r="Y29" s="185">
        <f>Pillar2!AH29</f>
        <v>10</v>
      </c>
      <c r="Z29" s="185">
        <f>Pillar2!AI29</f>
        <v>10</v>
      </c>
      <c r="AA29" s="186" t="str">
        <f>Pillar2!AJ29</f>
        <v>x</v>
      </c>
      <c r="AB29" s="186">
        <f>Pillar2!AK29</f>
        <v>10</v>
      </c>
      <c r="AC29" s="186">
        <f>Pillar2!AL29</f>
        <v>8.4</v>
      </c>
      <c r="AD29" s="185">
        <f>Pillar2!AM29</f>
        <v>9.1999999999999993</v>
      </c>
      <c r="AE29" s="199">
        <f>Pillar2!AN29</f>
        <v>9.8000000000000007</v>
      </c>
      <c r="AF29" s="200">
        <f t="shared" si="1"/>
        <v>8.6999999999999993</v>
      </c>
      <c r="AG29" s="50">
        <f t="shared" si="2"/>
        <v>1</v>
      </c>
      <c r="AI29" s="190">
        <f t="shared" si="3"/>
        <v>0</v>
      </c>
      <c r="AJ29" s="175">
        <f>P2_DataMissing_hidden!AD36</f>
        <v>6</v>
      </c>
      <c r="AK29" s="176">
        <f>P2_DataMissing_hidden!AE36</f>
        <v>0.2608695652173913</v>
      </c>
    </row>
    <row r="30" spans="1:37">
      <c r="A30" s="46" t="str">
        <f t="shared" si="0"/>
        <v>TCD</v>
      </c>
      <c r="B30" s="46" t="s">
        <v>75</v>
      </c>
      <c r="C30" s="46" t="s">
        <v>106</v>
      </c>
      <c r="D30" s="47" t="s">
        <v>138</v>
      </c>
      <c r="E30" s="48" t="s">
        <v>139</v>
      </c>
      <c r="F30" s="55">
        <f>Pillar1!AK30</f>
        <v>7</v>
      </c>
      <c r="G30" s="55">
        <f>Pillar1!AL30</f>
        <v>9.3000000000000007</v>
      </c>
      <c r="H30" s="55">
        <f>Pillar1!AM30</f>
        <v>0</v>
      </c>
      <c r="I30" s="55">
        <f>Pillar1!AP30</f>
        <v>0</v>
      </c>
      <c r="J30" s="58">
        <f>Pillar1!AW30</f>
        <v>7</v>
      </c>
      <c r="K30" s="58">
        <f>Pillar1!AX30</f>
        <v>5.5</v>
      </c>
      <c r="L30" s="58">
        <f>Pillar1!AY30</f>
        <v>8.6</v>
      </c>
      <c r="M30" s="58">
        <f>Pillar1!AZ30</f>
        <v>9.8000000000000007</v>
      </c>
      <c r="N30" s="55">
        <f>Pillar1!BA30</f>
        <v>8.1999999999999993</v>
      </c>
      <c r="O30" s="55">
        <f>Pillar1!BB30</f>
        <v>4.0999999999999996</v>
      </c>
      <c r="P30" s="55">
        <f>Pillar1!BE30</f>
        <v>10</v>
      </c>
      <c r="Q30" s="58">
        <f>Pillar1!BF30</f>
        <v>9.9</v>
      </c>
      <c r="R30" s="58">
        <f>Pillar1!BG30</f>
        <v>0</v>
      </c>
      <c r="S30" s="55">
        <f>Pillar1!BH30</f>
        <v>7.4</v>
      </c>
      <c r="T30" s="198">
        <f>Pillar1!BI30</f>
        <v>7</v>
      </c>
      <c r="U30" s="186">
        <f>Pillar2!AD30</f>
        <v>10</v>
      </c>
      <c r="V30" s="186">
        <f>Pillar2!AE30</f>
        <v>10</v>
      </c>
      <c r="W30" s="186">
        <f>Pillar2!AF30</f>
        <v>9.6</v>
      </c>
      <c r="X30" s="185">
        <f>Pillar2!AG30</f>
        <v>9.9</v>
      </c>
      <c r="Y30" s="185">
        <f>Pillar2!AH30</f>
        <v>8.6</v>
      </c>
      <c r="Z30" s="185">
        <f>Pillar2!AI30</f>
        <v>10</v>
      </c>
      <c r="AA30" s="186">
        <f>Pillar2!AJ30</f>
        <v>8.5</v>
      </c>
      <c r="AB30" s="186">
        <f>Pillar2!AK30</f>
        <v>10</v>
      </c>
      <c r="AC30" s="186">
        <f>Pillar2!AL30</f>
        <v>8.6</v>
      </c>
      <c r="AD30" s="185">
        <f>Pillar2!AM30</f>
        <v>9</v>
      </c>
      <c r="AE30" s="199">
        <f>Pillar2!AN30</f>
        <v>9.4</v>
      </c>
      <c r="AF30" s="200">
        <f t="shared" si="1"/>
        <v>8.5</v>
      </c>
      <c r="AG30" s="50">
        <f t="shared" si="2"/>
        <v>2</v>
      </c>
      <c r="AI30" s="190">
        <f t="shared" si="3"/>
        <v>0</v>
      </c>
      <c r="AJ30" s="175">
        <f>P2_DataMissing_hidden!AD37</f>
        <v>5</v>
      </c>
      <c r="AK30" s="176">
        <f>P2_DataMissing_hidden!AE37</f>
        <v>0.21739130434782608</v>
      </c>
    </row>
    <row r="31" spans="1:37">
      <c r="A31" s="46" t="str">
        <f t="shared" si="0"/>
        <v>CHL</v>
      </c>
      <c r="B31" s="46" t="s">
        <v>79</v>
      </c>
      <c r="C31" s="46" t="s">
        <v>80</v>
      </c>
      <c r="D31" s="47" t="s">
        <v>140</v>
      </c>
      <c r="E31" s="48" t="s">
        <v>141</v>
      </c>
      <c r="F31" s="55">
        <f>Pillar1!AK31</f>
        <v>9.1999999999999993</v>
      </c>
      <c r="G31" s="55">
        <f>Pillar1!AL31</f>
        <v>6</v>
      </c>
      <c r="H31" s="55">
        <f>Pillar1!AM31</f>
        <v>3.4</v>
      </c>
      <c r="I31" s="55">
        <f>Pillar1!AP31</f>
        <v>0</v>
      </c>
      <c r="J31" s="58">
        <f>Pillar1!AW31</f>
        <v>0</v>
      </c>
      <c r="K31" s="58">
        <f>Pillar1!AX31</f>
        <v>0</v>
      </c>
      <c r="L31" s="58">
        <f>Pillar1!AY31</f>
        <v>1.9</v>
      </c>
      <c r="M31" s="58">
        <f>Pillar1!AZ31</f>
        <v>4</v>
      </c>
      <c r="N31" s="55">
        <f>Pillar1!BA31</f>
        <v>1.6</v>
      </c>
      <c r="O31" s="55">
        <f>Pillar1!BB31</f>
        <v>8.6</v>
      </c>
      <c r="P31" s="55">
        <f>Pillar1!BE31</f>
        <v>4.5</v>
      </c>
      <c r="Q31" s="58">
        <f>Pillar1!BF31</f>
        <v>4.0999999999999996</v>
      </c>
      <c r="R31" s="58">
        <f>Pillar1!BG31</f>
        <v>7.6</v>
      </c>
      <c r="S31" s="55">
        <f>Pillar1!BH31</f>
        <v>6.1</v>
      </c>
      <c r="T31" s="198">
        <f>Pillar1!BI31</f>
        <v>5.8</v>
      </c>
      <c r="U31" s="186">
        <f>Pillar2!AD31</f>
        <v>1.2</v>
      </c>
      <c r="V31" s="186">
        <f>Pillar2!AE31</f>
        <v>2.4</v>
      </c>
      <c r="W31" s="186">
        <f>Pillar2!AF31</f>
        <v>1.2</v>
      </c>
      <c r="X31" s="185">
        <f>Pillar2!AG31</f>
        <v>1.6</v>
      </c>
      <c r="Y31" s="185">
        <f>Pillar2!AH31</f>
        <v>0.8</v>
      </c>
      <c r="Z31" s="185">
        <f>Pillar2!AI31</f>
        <v>0</v>
      </c>
      <c r="AA31" s="186">
        <f>Pillar2!AJ31</f>
        <v>4.8</v>
      </c>
      <c r="AB31" s="186">
        <f>Pillar2!AK31</f>
        <v>2.2999999999999998</v>
      </c>
      <c r="AC31" s="186">
        <f>Pillar2!AL31</f>
        <v>3</v>
      </c>
      <c r="AD31" s="185">
        <f>Pillar2!AM31</f>
        <v>3.4</v>
      </c>
      <c r="AE31" s="199">
        <f>Pillar2!AN31</f>
        <v>1.5</v>
      </c>
      <c r="AF31" s="200">
        <f t="shared" si="1"/>
        <v>4</v>
      </c>
      <c r="AG31" s="50">
        <f t="shared" si="2"/>
        <v>108</v>
      </c>
      <c r="AI31" s="190">
        <f t="shared" si="3"/>
        <v>0</v>
      </c>
      <c r="AJ31" s="175">
        <f>P2_DataMissing_hidden!AD38</f>
        <v>1</v>
      </c>
      <c r="AK31" s="176">
        <f>P2_DataMissing_hidden!AE38</f>
        <v>4.3478260869565216E-2</v>
      </c>
    </row>
    <row r="32" spans="1:37">
      <c r="A32" s="46" t="str">
        <f t="shared" si="0"/>
        <v>CHN</v>
      </c>
      <c r="B32" s="46" t="s">
        <v>142</v>
      </c>
      <c r="C32" s="46" t="s">
        <v>128</v>
      </c>
      <c r="D32" s="47" t="s">
        <v>143</v>
      </c>
      <c r="E32" s="48" t="s">
        <v>144</v>
      </c>
      <c r="F32" s="55">
        <f>Pillar1!AK32</f>
        <v>8.3000000000000007</v>
      </c>
      <c r="G32" s="55">
        <f>Pillar1!AL32</f>
        <v>8.9</v>
      </c>
      <c r="H32" s="55">
        <f>Pillar1!AM32</f>
        <v>10</v>
      </c>
      <c r="I32" s="55">
        <f>Pillar1!AP32</f>
        <v>8.1999999999999993</v>
      </c>
      <c r="J32" s="58">
        <f>Pillar1!AW32</f>
        <v>7.4</v>
      </c>
      <c r="K32" s="58">
        <f>Pillar1!AX32</f>
        <v>7.8</v>
      </c>
      <c r="L32" s="58">
        <f>Pillar1!AY32</f>
        <v>8</v>
      </c>
      <c r="M32" s="58">
        <f>Pillar1!AZ32</f>
        <v>8.6</v>
      </c>
      <c r="N32" s="55">
        <f>Pillar1!BA32</f>
        <v>8</v>
      </c>
      <c r="O32" s="55">
        <f>Pillar1!BB32</f>
        <v>8.9</v>
      </c>
      <c r="P32" s="55">
        <f>Pillar1!BE32</f>
        <v>9.6999999999999993</v>
      </c>
      <c r="Q32" s="58">
        <f>Pillar1!BF32</f>
        <v>8</v>
      </c>
      <c r="R32" s="58">
        <f>Pillar1!BG32</f>
        <v>9.6999999999999993</v>
      </c>
      <c r="S32" s="55">
        <f>Pillar1!BH32</f>
        <v>9</v>
      </c>
      <c r="T32" s="198">
        <f>Pillar1!BI32</f>
        <v>9</v>
      </c>
      <c r="U32" s="186">
        <f>Pillar2!AD32</f>
        <v>0.7</v>
      </c>
      <c r="V32" s="186">
        <f>Pillar2!AE32</f>
        <v>2.2999999999999998</v>
      </c>
      <c r="W32" s="186">
        <f>Pillar2!AF32</f>
        <v>4.7</v>
      </c>
      <c r="X32" s="185">
        <f>Pillar2!AG32</f>
        <v>2.6</v>
      </c>
      <c r="Y32" s="185">
        <f>Pillar2!AH32</f>
        <v>0.1</v>
      </c>
      <c r="Z32" s="185">
        <f>Pillar2!AI32</f>
        <v>1.6</v>
      </c>
      <c r="AA32" s="186">
        <f>Pillar2!AJ32</f>
        <v>2.8</v>
      </c>
      <c r="AB32" s="186">
        <f>Pillar2!AK32</f>
        <v>2.7</v>
      </c>
      <c r="AC32" s="186">
        <f>Pillar2!AL32</f>
        <v>6</v>
      </c>
      <c r="AD32" s="185">
        <f>Pillar2!AM32</f>
        <v>3.8</v>
      </c>
      <c r="AE32" s="199">
        <f>Pillar2!AN32</f>
        <v>2</v>
      </c>
      <c r="AF32" s="200">
        <f t="shared" si="1"/>
        <v>6.7</v>
      </c>
      <c r="AG32" s="50">
        <f t="shared" si="2"/>
        <v>40</v>
      </c>
      <c r="AI32" s="190">
        <f t="shared" si="3"/>
        <v>0</v>
      </c>
      <c r="AJ32" s="175">
        <f>P2_DataMissing_hidden!AD39</f>
        <v>5</v>
      </c>
      <c r="AK32" s="176">
        <f>P2_DataMissing_hidden!AE39</f>
        <v>0.21739130434782608</v>
      </c>
    </row>
    <row r="33" spans="1:37">
      <c r="A33" s="46" t="str">
        <f t="shared" si="0"/>
        <v>COL</v>
      </c>
      <c r="B33" s="46" t="s">
        <v>79</v>
      </c>
      <c r="C33" s="46" t="s">
        <v>80</v>
      </c>
      <c r="D33" s="47" t="s">
        <v>145</v>
      </c>
      <c r="E33" s="48" t="s">
        <v>146</v>
      </c>
      <c r="F33" s="55">
        <f>Pillar1!AK33</f>
        <v>5.0999999999999996</v>
      </c>
      <c r="G33" s="55">
        <f>Pillar1!AL33</f>
        <v>7</v>
      </c>
      <c r="H33" s="55">
        <f>Pillar1!AM33</f>
        <v>7</v>
      </c>
      <c r="I33" s="55">
        <f>Pillar1!AP33</f>
        <v>2.2999999999999998</v>
      </c>
      <c r="J33" s="58">
        <f>Pillar1!AW33</f>
        <v>7.3</v>
      </c>
      <c r="K33" s="58">
        <f>Pillar1!AX33</f>
        <v>8.4</v>
      </c>
      <c r="L33" s="58">
        <f>Pillar1!AY33</f>
        <v>8.8000000000000007</v>
      </c>
      <c r="M33" s="58">
        <f>Pillar1!AZ33</f>
        <v>8.4</v>
      </c>
      <c r="N33" s="55">
        <f>Pillar1!BA33</f>
        <v>8.3000000000000007</v>
      </c>
      <c r="O33" s="55">
        <f>Pillar1!BB33</f>
        <v>5.4</v>
      </c>
      <c r="P33" s="55">
        <f>Pillar1!BE33</f>
        <v>9</v>
      </c>
      <c r="Q33" s="58">
        <f>Pillar1!BF33</f>
        <v>5.0999999999999996</v>
      </c>
      <c r="R33" s="58">
        <f>Pillar1!BG33</f>
        <v>9.3000000000000007</v>
      </c>
      <c r="S33" s="55">
        <f>Pillar1!BH33</f>
        <v>7.8</v>
      </c>
      <c r="T33" s="198">
        <f>Pillar1!BI33</f>
        <v>6.9</v>
      </c>
      <c r="U33" s="186">
        <f>Pillar2!AD33</f>
        <v>2</v>
      </c>
      <c r="V33" s="186">
        <f>Pillar2!AE33</f>
        <v>5</v>
      </c>
      <c r="W33" s="186">
        <f>Pillar2!AF33</f>
        <v>4.3</v>
      </c>
      <c r="X33" s="185">
        <f>Pillar2!AG33</f>
        <v>3.8</v>
      </c>
      <c r="Y33" s="185">
        <f>Pillar2!AH33</f>
        <v>1.5</v>
      </c>
      <c r="Z33" s="185">
        <f>Pillar2!AI33</f>
        <v>2.6</v>
      </c>
      <c r="AA33" s="186">
        <f>Pillar2!AJ33</f>
        <v>7.7</v>
      </c>
      <c r="AB33" s="186">
        <f>Pillar2!AK33</f>
        <v>2.4</v>
      </c>
      <c r="AC33" s="186">
        <f>Pillar2!AL33</f>
        <v>6.4</v>
      </c>
      <c r="AD33" s="185">
        <f>Pillar2!AM33</f>
        <v>5.5</v>
      </c>
      <c r="AE33" s="199">
        <f>Pillar2!AN33</f>
        <v>3.4</v>
      </c>
      <c r="AF33" s="200">
        <f t="shared" si="1"/>
        <v>5.4</v>
      </c>
      <c r="AG33" s="50">
        <f t="shared" si="2"/>
        <v>61</v>
      </c>
      <c r="AI33" s="190">
        <f t="shared" si="3"/>
        <v>0</v>
      </c>
      <c r="AJ33" s="175">
        <f>P2_DataMissing_hidden!AD40</f>
        <v>0</v>
      </c>
      <c r="AK33" s="176">
        <f>P2_DataMissing_hidden!AE40</f>
        <v>0</v>
      </c>
    </row>
    <row r="34" spans="1:37">
      <c r="A34" s="46" t="str">
        <f t="shared" si="0"/>
        <v>COG</v>
      </c>
      <c r="B34" s="46" t="s">
        <v>75</v>
      </c>
      <c r="C34" s="46" t="s">
        <v>106</v>
      </c>
      <c r="D34" s="47" t="s">
        <v>147</v>
      </c>
      <c r="E34" s="48" t="s">
        <v>148</v>
      </c>
      <c r="F34" s="55">
        <f>Pillar1!AK34</f>
        <v>3.6</v>
      </c>
      <c r="G34" s="55">
        <f>Pillar1!AL34</f>
        <v>6.9</v>
      </c>
      <c r="H34" s="55">
        <f>Pillar1!AM34</f>
        <v>0</v>
      </c>
      <c r="I34" s="55">
        <f>Pillar1!AP34</f>
        <v>0</v>
      </c>
      <c r="J34" s="58">
        <f>Pillar1!AW34</f>
        <v>4.8</v>
      </c>
      <c r="K34" s="58">
        <f>Pillar1!AX34</f>
        <v>8.8000000000000007</v>
      </c>
      <c r="L34" s="58">
        <f>Pillar1!AY34</f>
        <v>8.9</v>
      </c>
      <c r="M34" s="58">
        <f>Pillar1!AZ34</f>
        <v>9.4</v>
      </c>
      <c r="N34" s="55">
        <f>Pillar1!BA34</f>
        <v>8.4</v>
      </c>
      <c r="O34" s="55">
        <f>Pillar1!BB34</f>
        <v>8.3000000000000007</v>
      </c>
      <c r="P34" s="55">
        <f>Pillar1!BE34</f>
        <v>9</v>
      </c>
      <c r="Q34" s="58">
        <f>Pillar1!BF34</f>
        <v>5.2</v>
      </c>
      <c r="R34" s="58">
        <f>Pillar1!BG34</f>
        <v>2.5</v>
      </c>
      <c r="S34" s="55">
        <f>Pillar1!BH34</f>
        <v>4</v>
      </c>
      <c r="T34" s="198">
        <f>Pillar1!BI34</f>
        <v>6</v>
      </c>
      <c r="U34" s="186">
        <f>Pillar2!AD34</f>
        <v>6.7</v>
      </c>
      <c r="V34" s="186">
        <f>Pillar2!AE34</f>
        <v>6.4</v>
      </c>
      <c r="W34" s="186">
        <f>Pillar2!AF34</f>
        <v>8.6999999999999993</v>
      </c>
      <c r="X34" s="185">
        <f>Pillar2!AG34</f>
        <v>7.3</v>
      </c>
      <c r="Y34" s="185">
        <f>Pillar2!AH34</f>
        <v>5.0999999999999996</v>
      </c>
      <c r="Z34" s="185">
        <f>Pillar2!AI34</f>
        <v>6.7</v>
      </c>
      <c r="AA34" s="186" t="str">
        <f>Pillar2!AJ34</f>
        <v>x</v>
      </c>
      <c r="AB34" s="186">
        <f>Pillar2!AK34</f>
        <v>6.3</v>
      </c>
      <c r="AC34" s="186">
        <f>Pillar2!AL34</f>
        <v>9.5</v>
      </c>
      <c r="AD34" s="185">
        <f>Pillar2!AM34</f>
        <v>7.9</v>
      </c>
      <c r="AE34" s="199">
        <f>Pillar2!AN34</f>
        <v>6.8</v>
      </c>
      <c r="AF34" s="200">
        <f t="shared" si="1"/>
        <v>6.4</v>
      </c>
      <c r="AG34" s="50">
        <f t="shared" ref="AG34:AG65" si="4">IF(AF34="x","x",_xlfn.RANK.EQ(AF34,AF$2:AF$164))</f>
        <v>48</v>
      </c>
      <c r="AI34" s="190">
        <f t="shared" si="3"/>
        <v>0</v>
      </c>
      <c r="AJ34" s="175">
        <f>P2_DataMissing_hidden!AD42</f>
        <v>6</v>
      </c>
      <c r="AK34" s="176">
        <f>P2_DataMissing_hidden!AE42</f>
        <v>0.2608695652173913</v>
      </c>
    </row>
    <row r="35" spans="1:37">
      <c r="A35" s="46" t="str">
        <f t="shared" si="0"/>
        <v>CRI</v>
      </c>
      <c r="B35" s="46" t="s">
        <v>79</v>
      </c>
      <c r="C35" s="46" t="s">
        <v>80</v>
      </c>
      <c r="D35" s="47" t="s">
        <v>149</v>
      </c>
      <c r="E35" s="48" t="s">
        <v>150</v>
      </c>
      <c r="F35" s="55">
        <f>Pillar1!AK35</f>
        <v>4.7</v>
      </c>
      <c r="G35" s="55">
        <f>Pillar1!AL35</f>
        <v>4.5</v>
      </c>
      <c r="H35" s="55">
        <f>Pillar1!AM35</f>
        <v>0</v>
      </c>
      <c r="I35" s="55">
        <f>Pillar1!AP35</f>
        <v>0</v>
      </c>
      <c r="J35" s="58">
        <f>Pillar1!AW35</f>
        <v>2.8</v>
      </c>
      <c r="K35" s="58">
        <f>Pillar1!AX35</f>
        <v>7.4</v>
      </c>
      <c r="L35" s="58">
        <f>Pillar1!AY35</f>
        <v>8.6999999999999993</v>
      </c>
      <c r="M35" s="58">
        <f>Pillar1!AZ35</f>
        <v>5.4</v>
      </c>
      <c r="N35" s="55">
        <f>Pillar1!BA35</f>
        <v>6.6</v>
      </c>
      <c r="O35" s="55">
        <f>Pillar1!BB35</f>
        <v>0</v>
      </c>
      <c r="P35" s="55">
        <f>Pillar1!BE35</f>
        <v>0</v>
      </c>
      <c r="Q35" s="58">
        <f>Pillar1!BF35</f>
        <v>5.4</v>
      </c>
      <c r="R35" s="58">
        <f>Pillar1!BG35</f>
        <v>8.4</v>
      </c>
      <c r="S35" s="55">
        <f>Pillar1!BH35</f>
        <v>7.2</v>
      </c>
      <c r="T35" s="198">
        <f>Pillar1!BI35</f>
        <v>3.5</v>
      </c>
      <c r="U35" s="186">
        <f>Pillar2!AD35</f>
        <v>1.3</v>
      </c>
      <c r="V35" s="186">
        <f>Pillar2!AE35</f>
        <v>3.8</v>
      </c>
      <c r="W35" s="186">
        <f>Pillar2!AF35</f>
        <v>3.3</v>
      </c>
      <c r="X35" s="185">
        <f>Pillar2!AG35</f>
        <v>2.8</v>
      </c>
      <c r="Y35" s="185">
        <f>Pillar2!AH35</f>
        <v>0.2</v>
      </c>
      <c r="Z35" s="185">
        <f>Pillar2!AI35</f>
        <v>1</v>
      </c>
      <c r="AA35" s="186">
        <f>Pillar2!AJ35</f>
        <v>6.7</v>
      </c>
      <c r="AB35" s="186">
        <f>Pillar2!AK35</f>
        <v>1.3</v>
      </c>
      <c r="AC35" s="186">
        <f>Pillar2!AL35</f>
        <v>6.5</v>
      </c>
      <c r="AD35" s="185">
        <f>Pillar2!AM35</f>
        <v>4.8</v>
      </c>
      <c r="AE35" s="199">
        <f>Pillar2!AN35</f>
        <v>2.2000000000000002</v>
      </c>
      <c r="AF35" s="200">
        <f t="shared" si="1"/>
        <v>2.9</v>
      </c>
      <c r="AG35" s="50">
        <f t="shared" si="4"/>
        <v>138</v>
      </c>
      <c r="AI35" s="190">
        <f t="shared" si="3"/>
        <v>0</v>
      </c>
      <c r="AJ35" s="175">
        <f>P2_DataMissing_hidden!AD44</f>
        <v>0</v>
      </c>
      <c r="AK35" s="176">
        <f>P2_DataMissing_hidden!AE44</f>
        <v>0</v>
      </c>
    </row>
    <row r="36" spans="1:37">
      <c r="A36" s="46" t="str">
        <f t="shared" si="0"/>
        <v>CIV</v>
      </c>
      <c r="B36" s="46" t="s">
        <v>75</v>
      </c>
      <c r="C36" s="46" t="s">
        <v>106</v>
      </c>
      <c r="D36" s="47" t="s">
        <v>151</v>
      </c>
      <c r="E36" s="48" t="s">
        <v>152</v>
      </c>
      <c r="F36" s="55">
        <f>Pillar1!AK36</f>
        <v>4.4000000000000004</v>
      </c>
      <c r="G36" s="55">
        <f>Pillar1!AL36</f>
        <v>7.1</v>
      </c>
      <c r="H36" s="55">
        <f>Pillar1!AM36</f>
        <v>0</v>
      </c>
      <c r="I36" s="55">
        <f>Pillar1!AP36</f>
        <v>0</v>
      </c>
      <c r="J36" s="58">
        <f>Pillar1!AW36</f>
        <v>5.5</v>
      </c>
      <c r="K36" s="58">
        <f>Pillar1!AX36</f>
        <v>9.4</v>
      </c>
      <c r="L36" s="58">
        <f>Pillar1!AY36</f>
        <v>10</v>
      </c>
      <c r="M36" s="58">
        <f>Pillar1!AZ36</f>
        <v>9.6</v>
      </c>
      <c r="N36" s="55">
        <f>Pillar1!BA36</f>
        <v>9.1</v>
      </c>
      <c r="O36" s="55">
        <f>Pillar1!BB36</f>
        <v>8.8000000000000007</v>
      </c>
      <c r="P36" s="55">
        <f>Pillar1!BE36</f>
        <v>10</v>
      </c>
      <c r="Q36" s="58">
        <f>Pillar1!BF36</f>
        <v>9.6999999999999993</v>
      </c>
      <c r="R36" s="58">
        <f>Pillar1!BG36</f>
        <v>3.1</v>
      </c>
      <c r="S36" s="55">
        <f>Pillar1!BH36</f>
        <v>7.7</v>
      </c>
      <c r="T36" s="198">
        <f>Pillar1!BI36</f>
        <v>7.2</v>
      </c>
      <c r="U36" s="186">
        <f>Pillar2!AD36</f>
        <v>7.5</v>
      </c>
      <c r="V36" s="186">
        <f>Pillar2!AE36</f>
        <v>7.6</v>
      </c>
      <c r="W36" s="186">
        <f>Pillar2!AF36</f>
        <v>9.3000000000000007</v>
      </c>
      <c r="X36" s="185">
        <f>Pillar2!AG36</f>
        <v>8.1</v>
      </c>
      <c r="Y36" s="185">
        <f>Pillar2!AH36</f>
        <v>7</v>
      </c>
      <c r="Z36" s="185">
        <f>Pillar2!AI36</f>
        <v>9</v>
      </c>
      <c r="AA36" s="186">
        <f>Pillar2!AJ36</f>
        <v>7.3</v>
      </c>
      <c r="AB36" s="186">
        <f>Pillar2!AK36</f>
        <v>4.7</v>
      </c>
      <c r="AC36" s="186">
        <f>Pillar2!AL36</f>
        <v>8.4</v>
      </c>
      <c r="AD36" s="185">
        <f>Pillar2!AM36</f>
        <v>6.8</v>
      </c>
      <c r="AE36" s="199">
        <f>Pillar2!AN36</f>
        <v>7.7</v>
      </c>
      <c r="AF36" s="200">
        <f t="shared" si="1"/>
        <v>7.5</v>
      </c>
      <c r="AG36" s="50">
        <f t="shared" si="4"/>
        <v>22</v>
      </c>
      <c r="AI36" s="190">
        <f t="shared" si="3"/>
        <v>0</v>
      </c>
      <c r="AJ36" s="175">
        <f>P2_DataMissing_hidden!AD45</f>
        <v>2</v>
      </c>
      <c r="AK36" s="176">
        <f>P2_DataMissing_hidden!AE45</f>
        <v>8.6956521739130432E-2</v>
      </c>
    </row>
    <row r="37" spans="1:37">
      <c r="A37" s="46" t="str">
        <f t="shared" si="0"/>
        <v>HRV</v>
      </c>
      <c r="B37" s="46" t="s">
        <v>67</v>
      </c>
      <c r="C37" s="46" t="s">
        <v>68</v>
      </c>
      <c r="D37" s="47" t="s">
        <v>153</v>
      </c>
      <c r="E37" s="48" t="s">
        <v>154</v>
      </c>
      <c r="F37" s="55">
        <f>Pillar1!AK37</f>
        <v>0</v>
      </c>
      <c r="G37" s="55">
        <f>Pillar1!AL37</f>
        <v>8.8000000000000007</v>
      </c>
      <c r="H37" s="55">
        <f>Pillar1!AM37</f>
        <v>0</v>
      </c>
      <c r="I37" s="55">
        <f>Pillar1!AP37</f>
        <v>0</v>
      </c>
      <c r="J37" s="58">
        <f>Pillar1!AW37</f>
        <v>0</v>
      </c>
      <c r="K37" s="58">
        <f>Pillar1!AX37</f>
        <v>0</v>
      </c>
      <c r="L37" s="58">
        <f>Pillar1!AY37</f>
        <v>3</v>
      </c>
      <c r="M37" s="58">
        <f>Pillar1!AZ37</f>
        <v>1.2</v>
      </c>
      <c r="N37" s="55">
        <f>Pillar1!BA37</f>
        <v>1.1000000000000001</v>
      </c>
      <c r="O37" s="55">
        <f>Pillar1!BB37</f>
        <v>7.3</v>
      </c>
      <c r="P37" s="55">
        <f>Pillar1!BE37</f>
        <v>4.5</v>
      </c>
      <c r="Q37" s="58">
        <f>Pillar1!BF37</f>
        <v>3.2</v>
      </c>
      <c r="R37" s="58">
        <f>Pillar1!BG37</f>
        <v>2.7</v>
      </c>
      <c r="S37" s="55">
        <f>Pillar1!BH37</f>
        <v>3</v>
      </c>
      <c r="T37" s="198">
        <f>Pillar1!BI37</f>
        <v>4</v>
      </c>
      <c r="U37" s="186">
        <f>Pillar2!AD37</f>
        <v>1.2</v>
      </c>
      <c r="V37" s="186">
        <f>Pillar2!AE37</f>
        <v>3.4</v>
      </c>
      <c r="W37" s="186">
        <f>Pillar2!AF37</f>
        <v>1.8</v>
      </c>
      <c r="X37" s="185">
        <f>Pillar2!AG37</f>
        <v>2.1</v>
      </c>
      <c r="Y37" s="185">
        <f>Pillar2!AH37</f>
        <v>2</v>
      </c>
      <c r="Z37" s="185" t="str">
        <f>Pillar2!AI37</f>
        <v>x</v>
      </c>
      <c r="AA37" s="186">
        <f>Pillar2!AJ37</f>
        <v>3</v>
      </c>
      <c r="AB37" s="186">
        <f>Pillar2!AK37</f>
        <v>3.1</v>
      </c>
      <c r="AC37" s="186">
        <f>Pillar2!AL37</f>
        <v>2.8</v>
      </c>
      <c r="AD37" s="185">
        <f>Pillar2!AM37</f>
        <v>3</v>
      </c>
      <c r="AE37" s="199">
        <f>Pillar2!AN37</f>
        <v>2.4</v>
      </c>
      <c r="AF37" s="200">
        <f t="shared" si="1"/>
        <v>3.2</v>
      </c>
      <c r="AG37" s="50">
        <f t="shared" si="4"/>
        <v>130</v>
      </c>
      <c r="AI37" s="190">
        <f t="shared" si="3"/>
        <v>1</v>
      </c>
      <c r="AJ37" s="175">
        <f>P2_DataMissing_hidden!AD46</f>
        <v>5</v>
      </c>
      <c r="AK37" s="176">
        <f>P2_DataMissing_hidden!AE46</f>
        <v>0.21739130434782608</v>
      </c>
    </row>
    <row r="38" spans="1:37">
      <c r="A38" s="46" t="str">
        <f t="shared" si="0"/>
        <v>CUB</v>
      </c>
      <c r="B38" s="46" t="s">
        <v>79</v>
      </c>
      <c r="C38" s="46" t="s">
        <v>80</v>
      </c>
      <c r="D38" s="47" t="s">
        <v>155</v>
      </c>
      <c r="E38" s="48" t="s">
        <v>156</v>
      </c>
      <c r="F38" s="55">
        <f>Pillar1!AK38</f>
        <v>5.3</v>
      </c>
      <c r="G38" s="55">
        <f>Pillar1!AL38</f>
        <v>4.4000000000000004</v>
      </c>
      <c r="H38" s="55">
        <f>Pillar1!AM38</f>
        <v>0</v>
      </c>
      <c r="I38" s="55">
        <f>Pillar1!AP38</f>
        <v>9.5</v>
      </c>
      <c r="J38" s="58">
        <f>Pillar1!AW38</f>
        <v>0</v>
      </c>
      <c r="K38" s="58">
        <f>Pillar1!AX38</f>
        <v>9</v>
      </c>
      <c r="L38" s="58">
        <f>Pillar1!AY38</f>
        <v>9.4</v>
      </c>
      <c r="M38" s="58">
        <f>Pillar1!AZ38</f>
        <v>9.1999999999999993</v>
      </c>
      <c r="N38" s="55">
        <f>Pillar1!BA38</f>
        <v>8.1999999999999993</v>
      </c>
      <c r="O38" s="55">
        <f>Pillar1!BB38</f>
        <v>5</v>
      </c>
      <c r="P38" s="55">
        <f>Pillar1!BE38</f>
        <v>2.1</v>
      </c>
      <c r="Q38" s="58">
        <f>Pillar1!BF38</f>
        <v>9.1999999999999993</v>
      </c>
      <c r="R38" s="58">
        <f>Pillar1!BG38</f>
        <v>8.3000000000000007</v>
      </c>
      <c r="S38" s="55">
        <f>Pillar1!BH38</f>
        <v>8.8000000000000007</v>
      </c>
      <c r="T38" s="198">
        <f>Pillar1!BI38</f>
        <v>6.4</v>
      </c>
      <c r="U38" s="186">
        <f>Pillar2!AD38</f>
        <v>0.5</v>
      </c>
      <c r="V38" s="186">
        <f>Pillar2!AE38</f>
        <v>2.8</v>
      </c>
      <c r="W38" s="186">
        <f>Pillar2!AF38</f>
        <v>1.5</v>
      </c>
      <c r="X38" s="185">
        <f>Pillar2!AG38</f>
        <v>1.6</v>
      </c>
      <c r="Y38" s="185">
        <f>Pillar2!AH38</f>
        <v>1.7</v>
      </c>
      <c r="Z38" s="185">
        <f>Pillar2!AI38</f>
        <v>1.3</v>
      </c>
      <c r="AA38" s="186" t="str">
        <f>Pillar2!AJ38</f>
        <v>x</v>
      </c>
      <c r="AB38" s="186">
        <f>Pillar2!AK38</f>
        <v>4.9000000000000004</v>
      </c>
      <c r="AC38" s="186" t="str">
        <f>Pillar2!AL38</f>
        <v>x</v>
      </c>
      <c r="AD38" s="185">
        <f>Pillar2!AM38</f>
        <v>4.9000000000000004</v>
      </c>
      <c r="AE38" s="199">
        <f>Pillar2!AN38</f>
        <v>2.4</v>
      </c>
      <c r="AF38" s="200">
        <f t="shared" si="1"/>
        <v>4.7</v>
      </c>
      <c r="AG38" s="50">
        <f t="shared" si="4"/>
        <v>88</v>
      </c>
      <c r="AI38" s="190">
        <f t="shared" si="3"/>
        <v>0</v>
      </c>
      <c r="AJ38" s="175">
        <f>P2_DataMissing_hidden!AD47</f>
        <v>9</v>
      </c>
      <c r="AK38" s="176">
        <f>P2_DataMissing_hidden!AE47</f>
        <v>0.39130434782608697</v>
      </c>
    </row>
    <row r="39" spans="1:37">
      <c r="A39" s="46" t="str">
        <f t="shared" si="0"/>
        <v>CYP</v>
      </c>
      <c r="B39" s="46" t="s">
        <v>83</v>
      </c>
      <c r="C39" s="46" t="s">
        <v>87</v>
      </c>
      <c r="D39" s="47" t="s">
        <v>157</v>
      </c>
      <c r="E39" s="48" t="s">
        <v>158</v>
      </c>
      <c r="F39" s="55">
        <f>Pillar1!AK39</f>
        <v>8.9</v>
      </c>
      <c r="G39" s="55">
        <f>Pillar1!AL39</f>
        <v>0.1</v>
      </c>
      <c r="H39" s="55">
        <f>Pillar1!AM39</f>
        <v>0</v>
      </c>
      <c r="I39" s="55">
        <f>Pillar1!AP39</f>
        <v>0</v>
      </c>
      <c r="J39" s="58">
        <f>Pillar1!AW39</f>
        <v>0</v>
      </c>
      <c r="K39" s="58">
        <f>Pillar1!AX39</f>
        <v>2.8</v>
      </c>
      <c r="L39" s="58">
        <f>Pillar1!AY39</f>
        <v>1.3</v>
      </c>
      <c r="M39" s="58">
        <f>Pillar1!AZ39</f>
        <v>7.4</v>
      </c>
      <c r="N39" s="55">
        <f>Pillar1!BA39</f>
        <v>3.5</v>
      </c>
      <c r="O39" s="55">
        <f>Pillar1!BB39</f>
        <v>0</v>
      </c>
      <c r="P39" s="55">
        <f>Pillar1!BE39</f>
        <v>4.0999999999999996</v>
      </c>
      <c r="Q39" s="58">
        <f>Pillar1!BF39</f>
        <v>2.1</v>
      </c>
      <c r="R39" s="58">
        <f>Pillar1!BG39</f>
        <v>6.9</v>
      </c>
      <c r="S39" s="55">
        <f>Pillar1!BH39</f>
        <v>5</v>
      </c>
      <c r="T39" s="198">
        <f>Pillar1!BI39</f>
        <v>3.5</v>
      </c>
      <c r="U39" s="186">
        <f>Pillar2!AD39</f>
        <v>1.3</v>
      </c>
      <c r="V39" s="186" t="str">
        <f>Pillar2!AE39</f>
        <v>x</v>
      </c>
      <c r="W39" s="186">
        <f>Pillar2!AF39</f>
        <v>3.9</v>
      </c>
      <c r="X39" s="185">
        <f>Pillar2!AG39</f>
        <v>2.6</v>
      </c>
      <c r="Y39" s="185">
        <f>Pillar2!AH39</f>
        <v>0.3</v>
      </c>
      <c r="Z39" s="185">
        <f>Pillar2!AI39</f>
        <v>0.1</v>
      </c>
      <c r="AA39" s="186">
        <f>Pillar2!AJ39</f>
        <v>2.8</v>
      </c>
      <c r="AB39" s="186">
        <f>Pillar2!AK39</f>
        <v>1.9</v>
      </c>
      <c r="AC39" s="186">
        <f>Pillar2!AL39</f>
        <v>3.5</v>
      </c>
      <c r="AD39" s="185">
        <f>Pillar2!AM39</f>
        <v>2.7</v>
      </c>
      <c r="AE39" s="199">
        <f>Pillar2!AN39</f>
        <v>1.4</v>
      </c>
      <c r="AF39" s="200">
        <f t="shared" si="1"/>
        <v>2.5</v>
      </c>
      <c r="AG39" s="50">
        <f t="shared" si="4"/>
        <v>145</v>
      </c>
      <c r="AI39" s="190">
        <f t="shared" si="3"/>
        <v>0</v>
      </c>
      <c r="AJ39" s="175">
        <f>P2_DataMissing_hidden!AD48</f>
        <v>5</v>
      </c>
      <c r="AK39" s="176">
        <f>P2_DataMissing_hidden!AE48</f>
        <v>0.21739130434782608</v>
      </c>
    </row>
    <row r="40" spans="1:37">
      <c r="A40" s="46" t="str">
        <f t="shared" si="0"/>
        <v>CZE</v>
      </c>
      <c r="B40" s="46" t="s">
        <v>99</v>
      </c>
      <c r="C40" s="46" t="s">
        <v>87</v>
      </c>
      <c r="D40" s="47" t="s">
        <v>159</v>
      </c>
      <c r="E40" s="48" t="s">
        <v>160</v>
      </c>
      <c r="F40" s="55">
        <f>Pillar1!AK40</f>
        <v>0</v>
      </c>
      <c r="G40" s="55">
        <f>Pillar1!AL40</f>
        <v>6.1</v>
      </c>
      <c r="H40" s="55">
        <f>Pillar1!AM40</f>
        <v>0</v>
      </c>
      <c r="I40" s="55">
        <f>Pillar1!AP40</f>
        <v>0</v>
      </c>
      <c r="J40" s="58">
        <f>Pillar1!AW40</f>
        <v>0</v>
      </c>
      <c r="K40" s="58">
        <f>Pillar1!AX40</f>
        <v>0</v>
      </c>
      <c r="L40" s="58">
        <f>Pillar1!AY40</f>
        <v>0</v>
      </c>
      <c r="M40" s="58">
        <f>Pillar1!AZ40</f>
        <v>0</v>
      </c>
      <c r="N40" s="55">
        <f>Pillar1!BA40</f>
        <v>0</v>
      </c>
      <c r="O40" s="55">
        <f>Pillar1!BB40</f>
        <v>0</v>
      </c>
      <c r="P40" s="55">
        <f>Pillar1!BE40</f>
        <v>6.3</v>
      </c>
      <c r="Q40" s="58">
        <f>Pillar1!BF40</f>
        <v>3.7</v>
      </c>
      <c r="R40" s="58">
        <f>Pillar1!BG40</f>
        <v>9.3000000000000007</v>
      </c>
      <c r="S40" s="55">
        <f>Pillar1!BH40</f>
        <v>7.4</v>
      </c>
      <c r="T40" s="198">
        <f>Pillar1!BI40</f>
        <v>3.2</v>
      </c>
      <c r="U40" s="186">
        <f>Pillar2!AD40</f>
        <v>1.4</v>
      </c>
      <c r="V40" s="186">
        <f>Pillar2!AE40</f>
        <v>3</v>
      </c>
      <c r="W40" s="186">
        <f>Pillar2!AF40</f>
        <v>1.4</v>
      </c>
      <c r="X40" s="185">
        <f>Pillar2!AG40</f>
        <v>1.9</v>
      </c>
      <c r="Y40" s="185">
        <f>Pillar2!AH40</f>
        <v>1.3</v>
      </c>
      <c r="Z40" s="185">
        <f>Pillar2!AI40</f>
        <v>0</v>
      </c>
      <c r="AA40" s="186">
        <f>Pillar2!AJ40</f>
        <v>1</v>
      </c>
      <c r="AB40" s="186">
        <f>Pillar2!AK40</f>
        <v>2.6</v>
      </c>
      <c r="AC40" s="186">
        <f>Pillar2!AL40</f>
        <v>5.6</v>
      </c>
      <c r="AD40" s="185">
        <f>Pillar2!AM40</f>
        <v>3.1</v>
      </c>
      <c r="AE40" s="199">
        <f>Pillar2!AN40</f>
        <v>1.6</v>
      </c>
      <c r="AF40" s="200">
        <f t="shared" si="1"/>
        <v>2.4</v>
      </c>
      <c r="AG40" s="50">
        <f t="shared" si="4"/>
        <v>147</v>
      </c>
      <c r="AI40" s="190">
        <f t="shared" si="3"/>
        <v>0</v>
      </c>
      <c r="AJ40" s="175">
        <f>P2_DataMissing_hidden!AD49</f>
        <v>3</v>
      </c>
      <c r="AK40" s="176">
        <f>P2_DataMissing_hidden!AE49</f>
        <v>0.13043478260869565</v>
      </c>
    </row>
    <row r="41" spans="1:37">
      <c r="A41" s="46" t="str">
        <f t="shared" si="0"/>
        <v>PRK</v>
      </c>
      <c r="B41" s="46" t="s">
        <v>142</v>
      </c>
      <c r="C41" s="46" t="s">
        <v>128</v>
      </c>
      <c r="D41" s="47" t="s">
        <v>161</v>
      </c>
      <c r="E41" s="48" t="s">
        <v>162</v>
      </c>
      <c r="F41" s="55">
        <f>Pillar1!AK41</f>
        <v>8.1999999999999993</v>
      </c>
      <c r="G41" s="55">
        <f>Pillar1!AL41</f>
        <v>7.3</v>
      </c>
      <c r="H41" s="55">
        <f>Pillar1!AM41</f>
        <v>10</v>
      </c>
      <c r="I41" s="55">
        <f>Pillar1!AP41</f>
        <v>8.5</v>
      </c>
      <c r="J41" s="58">
        <f>Pillar1!AW41</f>
        <v>4.4000000000000004</v>
      </c>
      <c r="K41" s="58">
        <f>Pillar1!AX41</f>
        <v>0</v>
      </c>
      <c r="L41" s="58">
        <f>Pillar1!AY41</f>
        <v>0</v>
      </c>
      <c r="M41" s="58">
        <f>Pillar1!AZ41</f>
        <v>5</v>
      </c>
      <c r="N41" s="55">
        <f>Pillar1!BA41</f>
        <v>2.7</v>
      </c>
      <c r="O41" s="55">
        <f>Pillar1!BB41</f>
        <v>7.2</v>
      </c>
      <c r="P41" s="55">
        <f>Pillar1!BE41</f>
        <v>7.9</v>
      </c>
      <c r="Q41" s="58">
        <f>Pillar1!BF41</f>
        <v>9.6999999999999993</v>
      </c>
      <c r="R41" s="58">
        <f>Pillar1!BG41</f>
        <v>9.3000000000000007</v>
      </c>
      <c r="S41" s="55">
        <f>Pillar1!BH41</f>
        <v>9.5</v>
      </c>
      <c r="T41" s="198">
        <f>Pillar1!BI41</f>
        <v>8.1999999999999993</v>
      </c>
      <c r="U41" s="186">
        <f>Pillar2!AD41</f>
        <v>1.5</v>
      </c>
      <c r="V41" s="186">
        <f>Pillar2!AE41</f>
        <v>5.2</v>
      </c>
      <c r="W41" s="186">
        <f>Pillar2!AF41</f>
        <v>4.0999999999999996</v>
      </c>
      <c r="X41" s="185">
        <f>Pillar2!AG41</f>
        <v>3.6</v>
      </c>
      <c r="Y41" s="185" t="str">
        <f>Pillar2!AH41</f>
        <v>x</v>
      </c>
      <c r="Z41" s="185">
        <f>Pillar2!AI41</f>
        <v>1.7</v>
      </c>
      <c r="AA41" s="186" t="str">
        <f>Pillar2!AJ41</f>
        <v>x</v>
      </c>
      <c r="AB41" s="186">
        <f>Pillar2!AK41</f>
        <v>9.6999999999999993</v>
      </c>
      <c r="AC41" s="186" t="str">
        <f>Pillar2!AL41</f>
        <v>x</v>
      </c>
      <c r="AD41" s="185">
        <f>Pillar2!AM41</f>
        <v>9.6999999999999993</v>
      </c>
      <c r="AE41" s="199">
        <f>Pillar2!AN41</f>
        <v>5</v>
      </c>
      <c r="AF41" s="200">
        <f t="shared" si="1"/>
        <v>6.9</v>
      </c>
      <c r="AG41" s="50">
        <f t="shared" si="4"/>
        <v>35</v>
      </c>
      <c r="AI41" s="190">
        <f t="shared" si="3"/>
        <v>1</v>
      </c>
      <c r="AJ41" s="175">
        <f>P2_DataMissing_hidden!AD50</f>
        <v>14</v>
      </c>
      <c r="AK41" s="176">
        <f>P2_DataMissing_hidden!AE50</f>
        <v>0.60869565217391308</v>
      </c>
    </row>
    <row r="42" spans="1:37">
      <c r="A42" s="46" t="str">
        <f t="shared" si="0"/>
        <v>COD</v>
      </c>
      <c r="B42" s="46" t="s">
        <v>75</v>
      </c>
      <c r="C42" s="46" t="s">
        <v>106</v>
      </c>
      <c r="D42" s="47" t="s">
        <v>163</v>
      </c>
      <c r="E42" s="48" t="s">
        <v>164</v>
      </c>
      <c r="F42" s="55">
        <f>Pillar1!AK42</f>
        <v>3.8</v>
      </c>
      <c r="G42" s="55">
        <f>Pillar1!AL42</f>
        <v>7.8</v>
      </c>
      <c r="H42" s="55">
        <f>Pillar1!AM42</f>
        <v>0</v>
      </c>
      <c r="I42" s="55">
        <f>Pillar1!AP42</f>
        <v>0</v>
      </c>
      <c r="J42" s="58">
        <f>Pillar1!AW42</f>
        <v>6.8</v>
      </c>
      <c r="K42" s="58">
        <f>Pillar1!AX42</f>
        <v>9.5</v>
      </c>
      <c r="L42" s="58">
        <f>Pillar1!AY42</f>
        <v>9.4</v>
      </c>
      <c r="M42" s="58">
        <f>Pillar1!AZ42</f>
        <v>9.4</v>
      </c>
      <c r="N42" s="55">
        <f>Pillar1!BA42</f>
        <v>9</v>
      </c>
      <c r="O42" s="55">
        <f>Pillar1!BB42</f>
        <v>8.1</v>
      </c>
      <c r="P42" s="55">
        <f>Pillar1!BE42</f>
        <v>9.4</v>
      </c>
      <c r="Q42" s="58">
        <f>Pillar1!BF42</f>
        <v>10</v>
      </c>
      <c r="R42" s="58">
        <f>Pillar1!BG42</f>
        <v>8.6</v>
      </c>
      <c r="S42" s="55">
        <f>Pillar1!BH42</f>
        <v>9.4</v>
      </c>
      <c r="T42" s="198">
        <f>Pillar1!BI42</f>
        <v>7.2</v>
      </c>
      <c r="U42" s="186">
        <f>Pillar2!AD42</f>
        <v>7.6</v>
      </c>
      <c r="V42" s="186">
        <f>Pillar2!AE42</f>
        <v>8.6</v>
      </c>
      <c r="W42" s="186">
        <f>Pillar2!AF42</f>
        <v>9.3000000000000007</v>
      </c>
      <c r="X42" s="185">
        <f>Pillar2!AG42</f>
        <v>8.5</v>
      </c>
      <c r="Y42" s="185">
        <f>Pillar2!AH42</f>
        <v>6.3</v>
      </c>
      <c r="Z42" s="185">
        <f>Pillar2!AI42</f>
        <v>10</v>
      </c>
      <c r="AA42" s="186" t="str">
        <f>Pillar2!AJ42</f>
        <v>x</v>
      </c>
      <c r="AB42" s="186">
        <f>Pillar2!AK42</f>
        <v>10</v>
      </c>
      <c r="AC42" s="186">
        <f>Pillar2!AL42</f>
        <v>8.9</v>
      </c>
      <c r="AD42" s="185">
        <f>Pillar2!AM42</f>
        <v>9.5</v>
      </c>
      <c r="AE42" s="199">
        <f>Pillar2!AN42</f>
        <v>8.6</v>
      </c>
      <c r="AF42" s="200">
        <f t="shared" si="1"/>
        <v>8</v>
      </c>
      <c r="AG42" s="50">
        <f t="shared" si="4"/>
        <v>9</v>
      </c>
      <c r="AI42" s="190">
        <f t="shared" si="3"/>
        <v>0</v>
      </c>
      <c r="AJ42" s="175">
        <f>P2_DataMissing_hidden!AD51</f>
        <v>5</v>
      </c>
      <c r="AK42" s="176">
        <f>P2_DataMissing_hidden!AE51</f>
        <v>0.21739130434782608</v>
      </c>
    </row>
    <row r="43" spans="1:37">
      <c r="A43" s="46" t="str">
        <f t="shared" si="0"/>
        <v>DNK</v>
      </c>
      <c r="B43" s="46" t="s">
        <v>165</v>
      </c>
      <c r="C43" s="46" t="s">
        <v>87</v>
      </c>
      <c r="D43" s="47" t="s">
        <v>166</v>
      </c>
      <c r="E43" s="48" t="s">
        <v>167</v>
      </c>
      <c r="F43" s="55">
        <f>Pillar1!AK43</f>
        <v>0</v>
      </c>
      <c r="G43" s="55">
        <f>Pillar1!AL43</f>
        <v>3.2</v>
      </c>
      <c r="H43" s="55">
        <f>Pillar1!AM43</f>
        <v>6.6</v>
      </c>
      <c r="I43" s="55">
        <f>Pillar1!AP43</f>
        <v>0</v>
      </c>
      <c r="J43" s="58">
        <f>Pillar1!AW43</f>
        <v>0</v>
      </c>
      <c r="K43" s="58">
        <f>Pillar1!AX43</f>
        <v>0</v>
      </c>
      <c r="L43" s="58">
        <f>Pillar1!AY43</f>
        <v>0</v>
      </c>
      <c r="M43" s="58">
        <f>Pillar1!AZ43</f>
        <v>0</v>
      </c>
      <c r="N43" s="55">
        <f>Pillar1!BA43</f>
        <v>0</v>
      </c>
      <c r="O43" s="55">
        <f>Pillar1!BB43</f>
        <v>7.7</v>
      </c>
      <c r="P43" s="55">
        <f>Pillar1!BE43</f>
        <v>4.5</v>
      </c>
      <c r="Q43" s="58">
        <f>Pillar1!BF43</f>
        <v>3</v>
      </c>
      <c r="R43" s="58">
        <f>Pillar1!BG43</f>
        <v>0</v>
      </c>
      <c r="S43" s="55">
        <f>Pillar1!BH43</f>
        <v>1.6</v>
      </c>
      <c r="T43" s="198">
        <f>Pillar1!BI43</f>
        <v>3.6</v>
      </c>
      <c r="U43" s="186">
        <f>Pillar2!AD43</f>
        <v>0.9</v>
      </c>
      <c r="V43" s="186">
        <f>Pillar2!AE43</f>
        <v>3.6</v>
      </c>
      <c r="W43" s="186">
        <f>Pillar2!AF43</f>
        <v>0.5</v>
      </c>
      <c r="X43" s="185">
        <f>Pillar2!AG43</f>
        <v>1.7</v>
      </c>
      <c r="Y43" s="185">
        <f>Pillar2!AH43</f>
        <v>0.2</v>
      </c>
      <c r="Z43" s="185">
        <f>Pillar2!AI43</f>
        <v>0</v>
      </c>
      <c r="AA43" s="186">
        <f>Pillar2!AJ43</f>
        <v>2</v>
      </c>
      <c r="AB43" s="186">
        <f>Pillar2!AK43</f>
        <v>2.5</v>
      </c>
      <c r="AC43" s="186">
        <f>Pillar2!AL43</f>
        <v>0.2</v>
      </c>
      <c r="AD43" s="185">
        <f>Pillar2!AM43</f>
        <v>1.6</v>
      </c>
      <c r="AE43" s="199">
        <f>Pillar2!AN43</f>
        <v>0.9</v>
      </c>
      <c r="AF43" s="200">
        <f t="shared" si="1"/>
        <v>2.4</v>
      </c>
      <c r="AG43" s="50">
        <f t="shared" si="4"/>
        <v>147</v>
      </c>
      <c r="AI43" s="190">
        <f t="shared" si="3"/>
        <v>0</v>
      </c>
      <c r="AJ43" s="175">
        <f>P2_DataMissing_hidden!AD52</f>
        <v>4</v>
      </c>
      <c r="AK43" s="176">
        <f>P2_DataMissing_hidden!AE52</f>
        <v>0.17391304347826086</v>
      </c>
    </row>
    <row r="44" spans="1:37">
      <c r="A44" s="46" t="str">
        <f t="shared" si="0"/>
        <v>DJI</v>
      </c>
      <c r="B44" s="46" t="s">
        <v>75</v>
      </c>
      <c r="C44" s="46" t="s">
        <v>72</v>
      </c>
      <c r="D44" s="47" t="s">
        <v>168</v>
      </c>
      <c r="E44" s="48" t="s">
        <v>169</v>
      </c>
      <c r="F44" s="55">
        <f>Pillar1!AK44</f>
        <v>3.2</v>
      </c>
      <c r="G44" s="55">
        <f>Pillar1!AL44</f>
        <v>2.8</v>
      </c>
      <c r="H44" s="55">
        <f>Pillar1!AM44</f>
        <v>0</v>
      </c>
      <c r="I44" s="55">
        <f>Pillar1!AP44</f>
        <v>0</v>
      </c>
      <c r="J44" s="58">
        <f>Pillar1!AW44</f>
        <v>5.3</v>
      </c>
      <c r="K44" s="58">
        <f>Pillar1!AX44</f>
        <v>3.4</v>
      </c>
      <c r="L44" s="58">
        <f>Pillar1!AY44</f>
        <v>8.4</v>
      </c>
      <c r="M44" s="58">
        <f>Pillar1!AZ44</f>
        <v>8.1999999999999993</v>
      </c>
      <c r="N44" s="55">
        <f>Pillar1!BA44</f>
        <v>6.8</v>
      </c>
      <c r="O44" s="55">
        <f>Pillar1!BB44</f>
        <v>5.8</v>
      </c>
      <c r="P44" s="55">
        <f>Pillar1!BE44</f>
        <v>7.5</v>
      </c>
      <c r="Q44" s="58">
        <f>Pillar1!BF44</f>
        <v>5</v>
      </c>
      <c r="R44" s="58">
        <f>Pillar1!BG44</f>
        <v>2.4</v>
      </c>
      <c r="S44" s="55">
        <f>Pillar1!BH44</f>
        <v>3.8</v>
      </c>
      <c r="T44" s="198">
        <f>Pillar1!BI44</f>
        <v>4.3</v>
      </c>
      <c r="U44" s="186">
        <f>Pillar2!AD44</f>
        <v>5.9</v>
      </c>
      <c r="V44" s="186">
        <f>Pillar2!AE44</f>
        <v>9.6999999999999993</v>
      </c>
      <c r="W44" s="186">
        <f>Pillar2!AF44</f>
        <v>7.6</v>
      </c>
      <c r="X44" s="185">
        <f>Pillar2!AG44</f>
        <v>7.7</v>
      </c>
      <c r="Y44" s="185">
        <f>Pillar2!AH44</f>
        <v>7</v>
      </c>
      <c r="Z44" s="185">
        <f>Pillar2!AI44</f>
        <v>5</v>
      </c>
      <c r="AA44" s="186">
        <f>Pillar2!AJ44</f>
        <v>5.4</v>
      </c>
      <c r="AB44" s="186">
        <f>Pillar2!AK44</f>
        <v>8.3000000000000007</v>
      </c>
      <c r="AC44" s="186">
        <f>Pillar2!AL44</f>
        <v>9.9</v>
      </c>
      <c r="AD44" s="185">
        <f>Pillar2!AM44</f>
        <v>7.9</v>
      </c>
      <c r="AE44" s="199">
        <f>Pillar2!AN44</f>
        <v>6.9</v>
      </c>
      <c r="AF44" s="200">
        <f t="shared" si="1"/>
        <v>5.8</v>
      </c>
      <c r="AG44" s="50">
        <f t="shared" si="4"/>
        <v>56</v>
      </c>
      <c r="AI44" s="190">
        <f t="shared" si="3"/>
        <v>0</v>
      </c>
      <c r="AJ44" s="175">
        <f>P2_DataMissing_hidden!AD53</f>
        <v>5</v>
      </c>
      <c r="AK44" s="176">
        <f>P2_DataMissing_hidden!AE53</f>
        <v>0.21739130434782608</v>
      </c>
    </row>
    <row r="45" spans="1:37">
      <c r="A45" s="46" t="str">
        <f t="shared" si="0"/>
        <v>DOM</v>
      </c>
      <c r="B45" s="46" t="s">
        <v>79</v>
      </c>
      <c r="C45" s="46" t="s">
        <v>80</v>
      </c>
      <c r="D45" s="47" t="s">
        <v>170</v>
      </c>
      <c r="E45" s="48" t="s">
        <v>171</v>
      </c>
      <c r="F45" s="55">
        <f>Pillar1!AK45</f>
        <v>0</v>
      </c>
      <c r="G45" s="55">
        <f>Pillar1!AL45</f>
        <v>6.2</v>
      </c>
      <c r="H45" s="55">
        <f>Pillar1!AM45</f>
        <v>0</v>
      </c>
      <c r="I45" s="55">
        <f>Pillar1!AP45</f>
        <v>9.6999999999999993</v>
      </c>
      <c r="J45" s="58">
        <f>Pillar1!AW45</f>
        <v>5</v>
      </c>
      <c r="K45" s="58">
        <f>Pillar1!AX45</f>
        <v>8.5</v>
      </c>
      <c r="L45" s="58">
        <f>Pillar1!AY45</f>
        <v>9.1999999999999993</v>
      </c>
      <c r="M45" s="58">
        <f>Pillar1!AZ45</f>
        <v>8.6999999999999993</v>
      </c>
      <c r="N45" s="55">
        <f>Pillar1!BA45</f>
        <v>8.1999999999999993</v>
      </c>
      <c r="O45" s="55">
        <f>Pillar1!BB45</f>
        <v>6.2</v>
      </c>
      <c r="P45" s="55">
        <f>Pillar1!BE45</f>
        <v>3</v>
      </c>
      <c r="Q45" s="58">
        <f>Pillar1!BF45</f>
        <v>9.1</v>
      </c>
      <c r="R45" s="58">
        <f>Pillar1!BG45</f>
        <v>7.8</v>
      </c>
      <c r="S45" s="55">
        <f>Pillar1!BH45</f>
        <v>8.5</v>
      </c>
      <c r="T45" s="198">
        <f>Pillar1!BI45</f>
        <v>6.4</v>
      </c>
      <c r="U45" s="186">
        <f>Pillar2!AD45</f>
        <v>4.9000000000000004</v>
      </c>
      <c r="V45" s="186">
        <f>Pillar2!AE45</f>
        <v>4.5999999999999996</v>
      </c>
      <c r="W45" s="186">
        <f>Pillar2!AF45</f>
        <v>5.7</v>
      </c>
      <c r="X45" s="185">
        <f>Pillar2!AG45</f>
        <v>5.0999999999999996</v>
      </c>
      <c r="Y45" s="185">
        <f>Pillar2!AH45</f>
        <v>1.1000000000000001</v>
      </c>
      <c r="Z45" s="185">
        <f>Pillar2!AI45</f>
        <v>3.4</v>
      </c>
      <c r="AA45" s="186">
        <f>Pillar2!AJ45</f>
        <v>5.9</v>
      </c>
      <c r="AB45" s="186">
        <f>Pillar2!AK45</f>
        <v>3.9</v>
      </c>
      <c r="AC45" s="186">
        <f>Pillar2!AL45</f>
        <v>6</v>
      </c>
      <c r="AD45" s="185">
        <f>Pillar2!AM45</f>
        <v>5.3</v>
      </c>
      <c r="AE45" s="199">
        <f>Pillar2!AN45</f>
        <v>3.7</v>
      </c>
      <c r="AF45" s="200">
        <f t="shared" si="1"/>
        <v>5.2</v>
      </c>
      <c r="AG45" s="50">
        <f t="shared" si="4"/>
        <v>72</v>
      </c>
      <c r="AI45" s="190">
        <f t="shared" si="3"/>
        <v>0</v>
      </c>
      <c r="AJ45" s="175">
        <f>P2_DataMissing_hidden!AD55</f>
        <v>2</v>
      </c>
      <c r="AK45" s="176">
        <f>P2_DataMissing_hidden!AE55</f>
        <v>8.6956521739130432E-2</v>
      </c>
    </row>
    <row r="46" spans="1:37">
      <c r="A46" s="46" t="str">
        <f t="shared" si="0"/>
        <v>ECU</v>
      </c>
      <c r="B46" s="46" t="s">
        <v>79</v>
      </c>
      <c r="C46" s="46" t="s">
        <v>80</v>
      </c>
      <c r="D46" s="47" t="s">
        <v>172</v>
      </c>
      <c r="E46" s="48" t="s">
        <v>173</v>
      </c>
      <c r="F46" s="55">
        <f>Pillar1!AK46</f>
        <v>5.3</v>
      </c>
      <c r="G46" s="55">
        <f>Pillar1!AL46</f>
        <v>7.3</v>
      </c>
      <c r="H46" s="55">
        <f>Pillar1!AM46</f>
        <v>10</v>
      </c>
      <c r="I46" s="55">
        <f>Pillar1!AP46</f>
        <v>0</v>
      </c>
      <c r="J46" s="58">
        <f>Pillar1!AW46</f>
        <v>6.9</v>
      </c>
      <c r="K46" s="58">
        <f>Pillar1!AX46</f>
        <v>7.1</v>
      </c>
      <c r="L46" s="58">
        <f>Pillar1!AY46</f>
        <v>7.9</v>
      </c>
      <c r="M46" s="58">
        <f>Pillar1!AZ46</f>
        <v>7.1</v>
      </c>
      <c r="N46" s="55">
        <f>Pillar1!BA46</f>
        <v>7.3</v>
      </c>
      <c r="O46" s="55">
        <f>Pillar1!BB46</f>
        <v>5.3</v>
      </c>
      <c r="P46" s="55">
        <f>Pillar1!BE46</f>
        <v>6.4</v>
      </c>
      <c r="Q46" s="58">
        <f>Pillar1!BF46</f>
        <v>5.7</v>
      </c>
      <c r="R46" s="58">
        <f>Pillar1!BG46</f>
        <v>8.9</v>
      </c>
      <c r="S46" s="55">
        <f>Pillar1!BH46</f>
        <v>7.7</v>
      </c>
      <c r="T46" s="198">
        <f>Pillar1!BI46</f>
        <v>6.9</v>
      </c>
      <c r="U46" s="186">
        <f>Pillar2!AD46</f>
        <v>3.2</v>
      </c>
      <c r="V46" s="186">
        <f>Pillar2!AE46</f>
        <v>7.1</v>
      </c>
      <c r="W46" s="186">
        <f>Pillar2!AF46</f>
        <v>4.4000000000000004</v>
      </c>
      <c r="X46" s="185">
        <f>Pillar2!AG46</f>
        <v>4.9000000000000004</v>
      </c>
      <c r="Y46" s="185">
        <f>Pillar2!AH46</f>
        <v>1</v>
      </c>
      <c r="Z46" s="185">
        <f>Pillar2!AI46</f>
        <v>2</v>
      </c>
      <c r="AA46" s="186">
        <f>Pillar2!AJ46</f>
        <v>6.6</v>
      </c>
      <c r="AB46" s="186">
        <f>Pillar2!AK46</f>
        <v>3.7</v>
      </c>
      <c r="AC46" s="186">
        <f>Pillar2!AL46</f>
        <v>7.5</v>
      </c>
      <c r="AD46" s="185">
        <f>Pillar2!AM46</f>
        <v>5.9</v>
      </c>
      <c r="AE46" s="199">
        <f>Pillar2!AN46</f>
        <v>3.5</v>
      </c>
      <c r="AF46" s="200">
        <f t="shared" si="1"/>
        <v>5.4</v>
      </c>
      <c r="AG46" s="50">
        <f t="shared" si="4"/>
        <v>61</v>
      </c>
      <c r="AI46" s="190">
        <f t="shared" si="3"/>
        <v>0</v>
      </c>
      <c r="AJ46" s="175">
        <f>P2_DataMissing_hidden!AD56</f>
        <v>0</v>
      </c>
      <c r="AK46" s="176">
        <f>P2_DataMissing_hidden!AE56</f>
        <v>0</v>
      </c>
    </row>
    <row r="47" spans="1:37">
      <c r="A47" s="46" t="str">
        <f t="shared" si="0"/>
        <v>EGY</v>
      </c>
      <c r="B47" s="46" t="s">
        <v>71</v>
      </c>
      <c r="C47" s="46" t="s">
        <v>72</v>
      </c>
      <c r="D47" s="47" t="s">
        <v>174</v>
      </c>
      <c r="E47" s="48" t="s">
        <v>175</v>
      </c>
      <c r="F47" s="55">
        <f>Pillar1!AK47</f>
        <v>6.2</v>
      </c>
      <c r="G47" s="55">
        <f>Pillar1!AL47</f>
        <v>0.1</v>
      </c>
      <c r="H47" s="55">
        <f>Pillar1!AM47</f>
        <v>10</v>
      </c>
      <c r="I47" s="55">
        <f>Pillar1!AP47</f>
        <v>0</v>
      </c>
      <c r="J47" s="58">
        <f>Pillar1!AW47</f>
        <v>0</v>
      </c>
      <c r="K47" s="58">
        <f>Pillar1!AX47</f>
        <v>2.4</v>
      </c>
      <c r="L47" s="58">
        <f>Pillar1!AY47</f>
        <v>6.2</v>
      </c>
      <c r="M47" s="58">
        <f>Pillar1!AZ47</f>
        <v>6.4</v>
      </c>
      <c r="N47" s="55">
        <f>Pillar1!BA47</f>
        <v>4.2</v>
      </c>
      <c r="O47" s="55">
        <f>Pillar1!BB47</f>
        <v>7.2</v>
      </c>
      <c r="P47" s="55">
        <f>Pillar1!BE47</f>
        <v>9.4</v>
      </c>
      <c r="Q47" s="58">
        <f>Pillar1!BF47</f>
        <v>10</v>
      </c>
      <c r="R47" s="58">
        <f>Pillar1!BG47</f>
        <v>9.5</v>
      </c>
      <c r="S47" s="55">
        <f>Pillar1!BH47</f>
        <v>9.8000000000000007</v>
      </c>
      <c r="T47" s="198">
        <f>Pillar1!BI47</f>
        <v>7.3</v>
      </c>
      <c r="U47" s="186">
        <f>Pillar2!AD47</f>
        <v>2.1</v>
      </c>
      <c r="V47" s="186">
        <f>Pillar2!AE47</f>
        <v>6.4</v>
      </c>
      <c r="W47" s="186">
        <f>Pillar2!AF47</f>
        <v>5.7</v>
      </c>
      <c r="X47" s="185">
        <f>Pillar2!AG47</f>
        <v>4.7</v>
      </c>
      <c r="Y47" s="185">
        <f>Pillar2!AH47</f>
        <v>2.2999999999999998</v>
      </c>
      <c r="Z47" s="185">
        <f>Pillar2!AI47</f>
        <v>0.7</v>
      </c>
      <c r="AA47" s="186">
        <f>Pillar2!AJ47</f>
        <v>4.5999999999999996</v>
      </c>
      <c r="AB47" s="186">
        <f>Pillar2!AK47</f>
        <v>3.5</v>
      </c>
      <c r="AC47" s="186">
        <f>Pillar2!AL47</f>
        <v>4.8</v>
      </c>
      <c r="AD47" s="185">
        <f>Pillar2!AM47</f>
        <v>4.3</v>
      </c>
      <c r="AE47" s="199">
        <f>Pillar2!AN47</f>
        <v>3</v>
      </c>
      <c r="AF47" s="200">
        <f t="shared" si="1"/>
        <v>5.6</v>
      </c>
      <c r="AG47" s="50">
        <f t="shared" si="4"/>
        <v>58</v>
      </c>
      <c r="AI47" s="190">
        <f t="shared" si="3"/>
        <v>0</v>
      </c>
      <c r="AJ47" s="175">
        <f>P2_DataMissing_hidden!AD57</f>
        <v>4</v>
      </c>
      <c r="AK47" s="176">
        <f>P2_DataMissing_hidden!AE57</f>
        <v>0.17391304347826086</v>
      </c>
    </row>
    <row r="48" spans="1:37">
      <c r="A48" s="46" t="str">
        <f t="shared" si="0"/>
        <v>SLV</v>
      </c>
      <c r="B48" s="46" t="s">
        <v>79</v>
      </c>
      <c r="C48" s="46" t="s">
        <v>80</v>
      </c>
      <c r="D48" s="47" t="s">
        <v>176</v>
      </c>
      <c r="E48" s="48" t="s">
        <v>177</v>
      </c>
      <c r="F48" s="55">
        <f>Pillar1!AK48</f>
        <v>5.4</v>
      </c>
      <c r="G48" s="55">
        <f>Pillar1!AL48</f>
        <v>4.5</v>
      </c>
      <c r="H48" s="55">
        <f>Pillar1!AM48</f>
        <v>0</v>
      </c>
      <c r="I48" s="55">
        <f>Pillar1!AP48</f>
        <v>6.7</v>
      </c>
      <c r="J48" s="58">
        <f>Pillar1!AW48</f>
        <v>3.3</v>
      </c>
      <c r="K48" s="58">
        <f>Pillar1!AX48</f>
        <v>9.4</v>
      </c>
      <c r="L48" s="58">
        <f>Pillar1!AY48</f>
        <v>9.3000000000000007</v>
      </c>
      <c r="M48" s="58">
        <f>Pillar1!AZ48</f>
        <v>7.6</v>
      </c>
      <c r="N48" s="55">
        <f>Pillar1!BA48</f>
        <v>8.1</v>
      </c>
      <c r="O48" s="55">
        <f>Pillar1!BB48</f>
        <v>7.5</v>
      </c>
      <c r="P48" s="55">
        <f>Pillar1!BE48</f>
        <v>4.7</v>
      </c>
      <c r="Q48" s="58">
        <f>Pillar1!BF48</f>
        <v>8.1</v>
      </c>
      <c r="R48" s="58">
        <f>Pillar1!BG48</f>
        <v>9.1999999999999993</v>
      </c>
      <c r="S48" s="55">
        <f>Pillar1!BH48</f>
        <v>8.6999999999999993</v>
      </c>
      <c r="T48" s="198">
        <f>Pillar1!BI48</f>
        <v>6.3</v>
      </c>
      <c r="U48" s="186">
        <f>Pillar2!AD48</f>
        <v>3.3</v>
      </c>
      <c r="V48" s="186">
        <f>Pillar2!AE48</f>
        <v>5.0999999999999996</v>
      </c>
      <c r="W48" s="186">
        <f>Pillar2!AF48</f>
        <v>4.3</v>
      </c>
      <c r="X48" s="185">
        <f>Pillar2!AG48</f>
        <v>4.2</v>
      </c>
      <c r="Y48" s="185">
        <f>Pillar2!AH48</f>
        <v>3.5</v>
      </c>
      <c r="Z48" s="185">
        <f>Pillar2!AI48</f>
        <v>1</v>
      </c>
      <c r="AA48" s="186">
        <f>Pillar2!AJ48</f>
        <v>5</v>
      </c>
      <c r="AB48" s="186">
        <f>Pillar2!AK48</f>
        <v>1.8</v>
      </c>
      <c r="AC48" s="186">
        <f>Pillar2!AL48</f>
        <v>8.4</v>
      </c>
      <c r="AD48" s="185">
        <f>Pillar2!AM48</f>
        <v>5.0999999999999996</v>
      </c>
      <c r="AE48" s="199">
        <f>Pillar2!AN48</f>
        <v>3.5</v>
      </c>
      <c r="AF48" s="200">
        <f t="shared" si="1"/>
        <v>5.0999999999999996</v>
      </c>
      <c r="AG48" s="50">
        <f t="shared" si="4"/>
        <v>77</v>
      </c>
      <c r="AI48" s="190">
        <f t="shared" si="3"/>
        <v>0</v>
      </c>
      <c r="AJ48" s="175">
        <f>P2_DataMissing_hidden!AD58</f>
        <v>0</v>
      </c>
      <c r="AK48" s="176">
        <f>P2_DataMissing_hidden!AE58</f>
        <v>0</v>
      </c>
    </row>
    <row r="49" spans="1:37">
      <c r="A49" s="46" t="str">
        <f t="shared" si="0"/>
        <v>GNQ</v>
      </c>
      <c r="B49" s="46" t="s">
        <v>75</v>
      </c>
      <c r="C49" s="46" t="s">
        <v>106</v>
      </c>
      <c r="D49" s="47" t="s">
        <v>178</v>
      </c>
      <c r="E49" s="48" t="s">
        <v>179</v>
      </c>
      <c r="F49" s="55">
        <f>Pillar1!AK49</f>
        <v>0</v>
      </c>
      <c r="G49" s="55">
        <f>Pillar1!AL49</f>
        <v>4</v>
      </c>
      <c r="H49" s="55">
        <f>Pillar1!AM49</f>
        <v>0</v>
      </c>
      <c r="I49" s="55">
        <f>Pillar1!AP49</f>
        <v>0</v>
      </c>
      <c r="J49" s="58">
        <f>Pillar1!AW49</f>
        <v>4.3</v>
      </c>
      <c r="K49" s="58">
        <f>Pillar1!AX49</f>
        <v>7.6</v>
      </c>
      <c r="L49" s="58">
        <f>Pillar1!AY49</f>
        <v>8.6999999999999993</v>
      </c>
      <c r="M49" s="58">
        <f>Pillar1!AZ49</f>
        <v>7.1</v>
      </c>
      <c r="N49" s="55">
        <f>Pillar1!BA49</f>
        <v>7.2</v>
      </c>
      <c r="O49" s="55">
        <f>Pillar1!BB49</f>
        <v>9.1999999999999993</v>
      </c>
      <c r="P49" s="55">
        <f>Pillar1!BE49</f>
        <v>7.5</v>
      </c>
      <c r="Q49" s="58">
        <f>Pillar1!BF49</f>
        <v>3.6</v>
      </c>
      <c r="R49" s="58">
        <f>Pillar1!BG49</f>
        <v>5</v>
      </c>
      <c r="S49" s="55">
        <f>Pillar1!BH49</f>
        <v>4.3</v>
      </c>
      <c r="T49" s="198">
        <f>Pillar1!BI49</f>
        <v>5.0999999999999996</v>
      </c>
      <c r="U49" s="186">
        <f>Pillar2!AD49</f>
        <v>10</v>
      </c>
      <c r="V49" s="186">
        <f>Pillar2!AE49</f>
        <v>5.6</v>
      </c>
      <c r="W49" s="186">
        <f>Pillar2!AF49</f>
        <v>8.1999999999999993</v>
      </c>
      <c r="X49" s="185">
        <f>Pillar2!AG49</f>
        <v>7.9</v>
      </c>
      <c r="Y49" s="185">
        <f>Pillar2!AH49</f>
        <v>10</v>
      </c>
      <c r="Z49" s="185">
        <f>Pillar2!AI49</f>
        <v>9.6999999999999993</v>
      </c>
      <c r="AA49" s="186" t="str">
        <f>Pillar2!AJ49</f>
        <v>x</v>
      </c>
      <c r="AB49" s="186">
        <f>Pillar2!AK49</f>
        <v>7.8</v>
      </c>
      <c r="AC49" s="186" t="str">
        <f>Pillar2!AL49</f>
        <v>x</v>
      </c>
      <c r="AD49" s="185">
        <f>Pillar2!AM49</f>
        <v>7.8</v>
      </c>
      <c r="AE49" s="199">
        <f>Pillar2!AN49</f>
        <v>8.9</v>
      </c>
      <c r="AF49" s="200">
        <f t="shared" si="1"/>
        <v>7.5</v>
      </c>
      <c r="AG49" s="50">
        <f t="shared" si="4"/>
        <v>22</v>
      </c>
      <c r="AI49" s="190">
        <f t="shared" si="3"/>
        <v>0</v>
      </c>
      <c r="AJ49" s="175">
        <f>P2_DataMissing_hidden!AD59</f>
        <v>12</v>
      </c>
      <c r="AK49" s="176">
        <f>P2_DataMissing_hidden!AE59</f>
        <v>0.52173913043478259</v>
      </c>
    </row>
    <row r="50" spans="1:37">
      <c r="A50" s="46" t="str">
        <f t="shared" si="0"/>
        <v>ERI</v>
      </c>
      <c r="B50" s="46" t="s">
        <v>75</v>
      </c>
      <c r="C50" s="46" t="s">
        <v>76</v>
      </c>
      <c r="D50" s="47" t="s">
        <v>180</v>
      </c>
      <c r="E50" s="48" t="s">
        <v>181</v>
      </c>
      <c r="F50" s="55">
        <f>Pillar1!AK50</f>
        <v>8.8000000000000007</v>
      </c>
      <c r="G50" s="55">
        <f>Pillar1!AL50</f>
        <v>4.2</v>
      </c>
      <c r="H50" s="55">
        <f>Pillar1!AM50</f>
        <v>0</v>
      </c>
      <c r="I50" s="55">
        <f>Pillar1!AP50</f>
        <v>0</v>
      </c>
      <c r="J50" s="58">
        <f>Pillar1!AW50</f>
        <v>7.4</v>
      </c>
      <c r="K50" s="58">
        <f>Pillar1!AX50</f>
        <v>3.3</v>
      </c>
      <c r="L50" s="58">
        <f>Pillar1!AY50</f>
        <v>6.5</v>
      </c>
      <c r="M50" s="58">
        <f>Pillar1!AZ50</f>
        <v>7.9</v>
      </c>
      <c r="N50" s="55">
        <f>Pillar1!BA50</f>
        <v>6.6</v>
      </c>
      <c r="O50" s="55">
        <f>Pillar1!BB50</f>
        <v>5.2</v>
      </c>
      <c r="P50" s="55">
        <f>Pillar1!BE50</f>
        <v>8</v>
      </c>
      <c r="Q50" s="58">
        <f>Pillar1!BF50</f>
        <v>7.6</v>
      </c>
      <c r="R50" s="58">
        <f>Pillar1!BG50</f>
        <v>0</v>
      </c>
      <c r="S50" s="55">
        <f>Pillar1!BH50</f>
        <v>4.9000000000000004</v>
      </c>
      <c r="T50" s="198">
        <f>Pillar1!BI50</f>
        <v>5.5</v>
      </c>
      <c r="U50" s="186">
        <f>Pillar2!AD50</f>
        <v>3.6</v>
      </c>
      <c r="V50" s="186">
        <f>Pillar2!AE50</f>
        <v>10</v>
      </c>
      <c r="W50" s="186">
        <f>Pillar2!AF50</f>
        <v>9.1999999999999993</v>
      </c>
      <c r="X50" s="185">
        <f>Pillar2!AG50</f>
        <v>7.6</v>
      </c>
      <c r="Y50" s="185">
        <f>Pillar2!AH50</f>
        <v>6.1</v>
      </c>
      <c r="Z50" s="185">
        <f>Pillar2!AI50</f>
        <v>10</v>
      </c>
      <c r="AA50" s="186" t="str">
        <f>Pillar2!AJ50</f>
        <v>x</v>
      </c>
      <c r="AB50" s="186">
        <f>Pillar2!AK50</f>
        <v>9.3000000000000007</v>
      </c>
      <c r="AC50" s="186" t="str">
        <f>Pillar2!AL50</f>
        <v>x</v>
      </c>
      <c r="AD50" s="185">
        <f>Pillar2!AM50</f>
        <v>9.3000000000000007</v>
      </c>
      <c r="AE50" s="199">
        <f>Pillar2!AN50</f>
        <v>8.3000000000000007</v>
      </c>
      <c r="AF50" s="200">
        <f t="shared" si="1"/>
        <v>7.1</v>
      </c>
      <c r="AG50" s="50">
        <f t="shared" si="4"/>
        <v>31</v>
      </c>
      <c r="AI50" s="190">
        <f t="shared" si="3"/>
        <v>0</v>
      </c>
      <c r="AJ50" s="175">
        <f>P2_DataMissing_hidden!AD60</f>
        <v>9</v>
      </c>
      <c r="AK50" s="176">
        <f>P2_DataMissing_hidden!AE60</f>
        <v>0.39130434782608697</v>
      </c>
    </row>
    <row r="51" spans="1:37">
      <c r="A51" s="46" t="str">
        <f t="shared" si="0"/>
        <v>EST</v>
      </c>
      <c r="B51" s="46" t="s">
        <v>165</v>
      </c>
      <c r="C51" s="46" t="s">
        <v>87</v>
      </c>
      <c r="D51" s="47" t="s">
        <v>182</v>
      </c>
      <c r="E51" s="48" t="s">
        <v>183</v>
      </c>
      <c r="F51" s="55">
        <f>Pillar1!AK51</f>
        <v>0</v>
      </c>
      <c r="G51" s="55">
        <f>Pillar1!AL51</f>
        <v>5.4</v>
      </c>
      <c r="H51" s="55">
        <f>Pillar1!AM51</f>
        <v>0</v>
      </c>
      <c r="I51" s="55">
        <f>Pillar1!AP51</f>
        <v>0</v>
      </c>
      <c r="J51" s="58">
        <f>Pillar1!AW51</f>
        <v>0</v>
      </c>
      <c r="K51" s="58">
        <f>Pillar1!AX51</f>
        <v>0</v>
      </c>
      <c r="L51" s="58">
        <f>Pillar1!AY51</f>
        <v>0</v>
      </c>
      <c r="M51" s="58">
        <f>Pillar1!AZ51</f>
        <v>0</v>
      </c>
      <c r="N51" s="55">
        <f>Pillar1!BA51</f>
        <v>0</v>
      </c>
      <c r="O51" s="55">
        <f>Pillar1!BB51</f>
        <v>5.0999999999999996</v>
      </c>
      <c r="P51" s="55">
        <f>Pillar1!BE51</f>
        <v>2.1</v>
      </c>
      <c r="Q51" s="58">
        <f>Pillar1!BF51</f>
        <v>2.7</v>
      </c>
      <c r="R51" s="58">
        <f>Pillar1!BG51</f>
        <v>0.5</v>
      </c>
      <c r="S51" s="55">
        <f>Pillar1!BH51</f>
        <v>1.7</v>
      </c>
      <c r="T51" s="198">
        <f>Pillar1!BI51</f>
        <v>2.1</v>
      </c>
      <c r="U51" s="186">
        <f>Pillar2!AD51</f>
        <v>1.5</v>
      </c>
      <c r="V51" s="186">
        <f>Pillar2!AE51</f>
        <v>1.6</v>
      </c>
      <c r="W51" s="186">
        <f>Pillar2!AF51</f>
        <v>1.3</v>
      </c>
      <c r="X51" s="185">
        <f>Pillar2!AG51</f>
        <v>1.5</v>
      </c>
      <c r="Y51" s="185">
        <f>Pillar2!AH51</f>
        <v>1.2</v>
      </c>
      <c r="Z51" s="185">
        <f>Pillar2!AI51</f>
        <v>0.1</v>
      </c>
      <c r="AA51" s="186">
        <f>Pillar2!AJ51</f>
        <v>3.3</v>
      </c>
      <c r="AB51" s="186">
        <f>Pillar2!AK51</f>
        <v>1.8</v>
      </c>
      <c r="AC51" s="186">
        <f>Pillar2!AL51</f>
        <v>1.3</v>
      </c>
      <c r="AD51" s="185">
        <f>Pillar2!AM51</f>
        <v>2.1</v>
      </c>
      <c r="AE51" s="199">
        <f>Pillar2!AN51</f>
        <v>1.2</v>
      </c>
      <c r="AF51" s="200">
        <f t="shared" si="1"/>
        <v>1.7</v>
      </c>
      <c r="AG51" s="50">
        <f t="shared" si="4"/>
        <v>159</v>
      </c>
      <c r="AI51" s="190">
        <f t="shared" si="3"/>
        <v>0</v>
      </c>
      <c r="AJ51" s="175">
        <f>P2_DataMissing_hidden!AD61</f>
        <v>3</v>
      </c>
      <c r="AK51" s="176">
        <f>P2_DataMissing_hidden!AE61</f>
        <v>0.13043478260869565</v>
      </c>
    </row>
    <row r="52" spans="1:37">
      <c r="A52" s="46" t="str">
        <f t="shared" si="0"/>
        <v>SWZ</v>
      </c>
      <c r="B52" s="46" t="s">
        <v>75</v>
      </c>
      <c r="C52" s="46" t="s">
        <v>76</v>
      </c>
      <c r="D52" s="47" t="s">
        <v>184</v>
      </c>
      <c r="E52" s="48" t="s">
        <v>185</v>
      </c>
      <c r="F52" s="55">
        <f>Pillar1!AK52</f>
        <v>4.4000000000000004</v>
      </c>
      <c r="G52" s="55">
        <f>Pillar1!AL52</f>
        <v>4</v>
      </c>
      <c r="H52" s="55">
        <f>Pillar1!AM52</f>
        <v>0</v>
      </c>
      <c r="I52" s="55">
        <f>Pillar1!AP52</f>
        <v>0</v>
      </c>
      <c r="J52" s="58">
        <f>Pillar1!AW52</f>
        <v>3.6</v>
      </c>
      <c r="K52" s="58">
        <f>Pillar1!AX52</f>
        <v>2.1</v>
      </c>
      <c r="L52" s="58">
        <f>Pillar1!AY52</f>
        <v>3.8</v>
      </c>
      <c r="M52" s="58">
        <f>Pillar1!AZ52</f>
        <v>7</v>
      </c>
      <c r="N52" s="55">
        <f>Pillar1!BA52</f>
        <v>4.4000000000000004</v>
      </c>
      <c r="O52" s="55">
        <f>Pillar1!BB52</f>
        <v>0</v>
      </c>
      <c r="P52" s="55">
        <f>Pillar1!BE52</f>
        <v>3.9</v>
      </c>
      <c r="Q52" s="58">
        <f>Pillar1!BF52</f>
        <v>8.9</v>
      </c>
      <c r="R52" s="58">
        <f>Pillar1!BG52</f>
        <v>4.5</v>
      </c>
      <c r="S52" s="55">
        <f>Pillar1!BH52</f>
        <v>7.3</v>
      </c>
      <c r="T52" s="198">
        <f>Pillar1!BI52</f>
        <v>3.4</v>
      </c>
      <c r="U52" s="186">
        <f>Pillar2!AD52</f>
        <v>5.0999999999999996</v>
      </c>
      <c r="V52" s="186">
        <f>Pillar2!AE52</f>
        <v>6.7</v>
      </c>
      <c r="W52" s="186">
        <f>Pillar2!AF52</f>
        <v>7.4</v>
      </c>
      <c r="X52" s="185">
        <f>Pillar2!AG52</f>
        <v>6.4</v>
      </c>
      <c r="Y52" s="185">
        <f>Pillar2!AH52</f>
        <v>3</v>
      </c>
      <c r="Z52" s="185">
        <f>Pillar2!AI52</f>
        <v>9</v>
      </c>
      <c r="AA52" s="186">
        <f>Pillar2!AJ52</f>
        <v>10</v>
      </c>
      <c r="AB52" s="186">
        <f>Pillar2!AK52</f>
        <v>7.1</v>
      </c>
      <c r="AC52" s="186">
        <f>Pillar2!AL52</f>
        <v>6.2</v>
      </c>
      <c r="AD52" s="185">
        <f>Pillar2!AM52</f>
        <v>7.8</v>
      </c>
      <c r="AE52" s="199">
        <f>Pillar2!AN52</f>
        <v>6.6</v>
      </c>
      <c r="AF52" s="200">
        <f t="shared" si="1"/>
        <v>5.2</v>
      </c>
      <c r="AG52" s="50">
        <f t="shared" si="4"/>
        <v>72</v>
      </c>
      <c r="AI52" s="190">
        <f t="shared" si="3"/>
        <v>0</v>
      </c>
      <c r="AJ52" s="175">
        <f>P2_DataMissing_hidden!AD62</f>
        <v>5</v>
      </c>
      <c r="AK52" s="176">
        <f>P2_DataMissing_hidden!AE62</f>
        <v>0.21739130434782608</v>
      </c>
    </row>
    <row r="53" spans="1:37">
      <c r="A53" s="46" t="str">
        <f t="shared" si="0"/>
        <v>ETH</v>
      </c>
      <c r="B53" s="46" t="s">
        <v>75</v>
      </c>
      <c r="C53" s="46" t="s">
        <v>76</v>
      </c>
      <c r="D53" s="47" t="s">
        <v>186</v>
      </c>
      <c r="E53" s="48" t="s">
        <v>187</v>
      </c>
      <c r="F53" s="55">
        <f>Pillar1!AK53</f>
        <v>8</v>
      </c>
      <c r="G53" s="55">
        <f>Pillar1!AL53</f>
        <v>6.6</v>
      </c>
      <c r="H53" s="55">
        <f>Pillar1!AM53</f>
        <v>0</v>
      </c>
      <c r="I53" s="55">
        <f>Pillar1!AP53</f>
        <v>0</v>
      </c>
      <c r="J53" s="58">
        <f>Pillar1!AW53</f>
        <v>8.1999999999999993</v>
      </c>
      <c r="K53" s="58">
        <f>Pillar1!AX53</f>
        <v>7.4</v>
      </c>
      <c r="L53" s="58">
        <f>Pillar1!AY53</f>
        <v>8.1999999999999993</v>
      </c>
      <c r="M53" s="58">
        <f>Pillar1!AZ53</f>
        <v>8.1999999999999993</v>
      </c>
      <c r="N53" s="55">
        <f>Pillar1!BA53</f>
        <v>8</v>
      </c>
      <c r="O53" s="55">
        <f>Pillar1!BB53</f>
        <v>9.3000000000000007</v>
      </c>
      <c r="P53" s="55">
        <f>Pillar1!BE53</f>
        <v>8.1</v>
      </c>
      <c r="Q53" s="58">
        <f>Pillar1!BF53</f>
        <v>9.5</v>
      </c>
      <c r="R53" s="58">
        <f>Pillar1!BG53</f>
        <v>8.1</v>
      </c>
      <c r="S53" s="55">
        <f>Pillar1!BH53</f>
        <v>8.9</v>
      </c>
      <c r="T53" s="198">
        <f>Pillar1!BI53</f>
        <v>7.1</v>
      </c>
      <c r="U53" s="186">
        <f>Pillar2!AD53</f>
        <v>7.4</v>
      </c>
      <c r="V53" s="186">
        <f>Pillar2!AE53</f>
        <v>10</v>
      </c>
      <c r="W53" s="186">
        <f>Pillar2!AF53</f>
        <v>8.8000000000000007</v>
      </c>
      <c r="X53" s="185">
        <f>Pillar2!AG53</f>
        <v>8.6999999999999993</v>
      </c>
      <c r="Y53" s="185">
        <f>Pillar2!AH53</f>
        <v>6.6</v>
      </c>
      <c r="Z53" s="185">
        <f>Pillar2!AI53</f>
        <v>10</v>
      </c>
      <c r="AA53" s="186">
        <f>Pillar2!AJ53</f>
        <v>4.4000000000000004</v>
      </c>
      <c r="AB53" s="186">
        <f>Pillar2!AK53</f>
        <v>9.6999999999999993</v>
      </c>
      <c r="AC53" s="186">
        <f>Pillar2!AL53</f>
        <v>7.1</v>
      </c>
      <c r="AD53" s="185">
        <f>Pillar2!AM53</f>
        <v>7.1</v>
      </c>
      <c r="AE53" s="199">
        <f>Pillar2!AN53</f>
        <v>8.1</v>
      </c>
      <c r="AF53" s="200">
        <f t="shared" si="1"/>
        <v>7.6</v>
      </c>
      <c r="AG53" s="50">
        <f t="shared" si="4"/>
        <v>15</v>
      </c>
      <c r="AI53" s="190">
        <f t="shared" si="3"/>
        <v>0</v>
      </c>
      <c r="AJ53" s="175">
        <f>P2_DataMissing_hidden!AD63</f>
        <v>3</v>
      </c>
      <c r="AK53" s="176">
        <f>P2_DataMissing_hidden!AE63</f>
        <v>0.13043478260869565</v>
      </c>
    </row>
    <row r="54" spans="1:37">
      <c r="A54" s="46" t="str">
        <f t="shared" si="0"/>
        <v>FIN</v>
      </c>
      <c r="B54" s="46" t="s">
        <v>165</v>
      </c>
      <c r="C54" s="46" t="s">
        <v>87</v>
      </c>
      <c r="D54" s="47" t="s">
        <v>188</v>
      </c>
      <c r="E54" s="48" t="s">
        <v>189</v>
      </c>
      <c r="F54" s="55">
        <f>Pillar1!AK54</f>
        <v>3.6</v>
      </c>
      <c r="G54" s="55">
        <f>Pillar1!AL54</f>
        <v>0.1</v>
      </c>
      <c r="H54" s="55">
        <f>Pillar1!AM54</f>
        <v>0</v>
      </c>
      <c r="I54" s="55">
        <f>Pillar1!AP54</f>
        <v>0</v>
      </c>
      <c r="J54" s="58">
        <f>Pillar1!AW54</f>
        <v>0</v>
      </c>
      <c r="K54" s="58">
        <f>Pillar1!AX54</f>
        <v>0</v>
      </c>
      <c r="L54" s="58">
        <f>Pillar1!AY54</f>
        <v>0</v>
      </c>
      <c r="M54" s="58">
        <f>Pillar1!AZ54</f>
        <v>0</v>
      </c>
      <c r="N54" s="55">
        <f>Pillar1!BA54</f>
        <v>0</v>
      </c>
      <c r="O54" s="55">
        <f>Pillar1!BB54</f>
        <v>8.6999999999999993</v>
      </c>
      <c r="P54" s="55">
        <f>Pillar1!BE54</f>
        <v>0</v>
      </c>
      <c r="Q54" s="58">
        <f>Pillar1!BF54</f>
        <v>2.4</v>
      </c>
      <c r="R54" s="58">
        <f>Pillar1!BG54</f>
        <v>2</v>
      </c>
      <c r="S54" s="55">
        <f>Pillar1!BH54</f>
        <v>2.2000000000000002</v>
      </c>
      <c r="T54" s="198">
        <f>Pillar1!BI54</f>
        <v>2.6</v>
      </c>
      <c r="U54" s="186">
        <f>Pillar2!AD54</f>
        <v>1.3</v>
      </c>
      <c r="V54" s="186">
        <f>Pillar2!AE54</f>
        <v>2.7</v>
      </c>
      <c r="W54" s="186">
        <f>Pillar2!AF54</f>
        <v>0</v>
      </c>
      <c r="X54" s="185">
        <f>Pillar2!AG54</f>
        <v>1.3</v>
      </c>
      <c r="Y54" s="185">
        <f>Pillar2!AH54</f>
        <v>0.2</v>
      </c>
      <c r="Z54" s="185">
        <f>Pillar2!AI54</f>
        <v>0</v>
      </c>
      <c r="AA54" s="186">
        <f>Pillar2!AJ54</f>
        <v>1.7</v>
      </c>
      <c r="AB54" s="186">
        <f>Pillar2!AK54</f>
        <v>2.4</v>
      </c>
      <c r="AC54" s="186">
        <f>Pillar2!AL54</f>
        <v>0.2</v>
      </c>
      <c r="AD54" s="185">
        <f>Pillar2!AM54</f>
        <v>1.4</v>
      </c>
      <c r="AE54" s="199">
        <f>Pillar2!AN54</f>
        <v>0.7</v>
      </c>
      <c r="AF54" s="200">
        <f t="shared" si="1"/>
        <v>1.7</v>
      </c>
      <c r="AG54" s="50">
        <f t="shared" si="4"/>
        <v>159</v>
      </c>
      <c r="AI54" s="190">
        <f t="shared" si="3"/>
        <v>0</v>
      </c>
      <c r="AJ54" s="175">
        <f>P2_DataMissing_hidden!AD65</f>
        <v>4</v>
      </c>
      <c r="AK54" s="176">
        <f>P2_DataMissing_hidden!AE65</f>
        <v>0.17391304347826086</v>
      </c>
    </row>
    <row r="55" spans="1:37">
      <c r="A55" s="46" t="str">
        <f t="shared" ref="A55:A107" si="5">E55</f>
        <v>FRA</v>
      </c>
      <c r="B55" s="46" t="s">
        <v>90</v>
      </c>
      <c r="C55" s="46" t="s">
        <v>87</v>
      </c>
      <c r="D55" s="47" t="s">
        <v>190</v>
      </c>
      <c r="E55" s="48" t="s">
        <v>191</v>
      </c>
      <c r="F55" s="55">
        <f>Pillar1!AK55</f>
        <v>6.2</v>
      </c>
      <c r="G55" s="55">
        <f>Pillar1!AL55</f>
        <v>6.6</v>
      </c>
      <c r="H55" s="55">
        <f>Pillar1!AM55</f>
        <v>9.4</v>
      </c>
      <c r="I55" s="55">
        <f>Pillar1!AP55</f>
        <v>0</v>
      </c>
      <c r="J55" s="58">
        <f>Pillar1!AW55</f>
        <v>0</v>
      </c>
      <c r="K55" s="58">
        <f>Pillar1!AX55</f>
        <v>0</v>
      </c>
      <c r="L55" s="58">
        <f>Pillar1!AY55</f>
        <v>1.9</v>
      </c>
      <c r="M55" s="58">
        <f>Pillar1!AZ55</f>
        <v>0</v>
      </c>
      <c r="N55" s="55">
        <f>Pillar1!BA55</f>
        <v>0.5</v>
      </c>
      <c r="O55" s="55">
        <f>Pillar1!BB55</f>
        <v>7.9</v>
      </c>
      <c r="P55" s="55">
        <f>Pillar1!BE55</f>
        <v>4.0999999999999996</v>
      </c>
      <c r="Q55" s="58">
        <f>Pillar1!BF55</f>
        <v>4.5</v>
      </c>
      <c r="R55" s="58">
        <f>Pillar1!BG55</f>
        <v>8.5</v>
      </c>
      <c r="S55" s="55">
        <f>Pillar1!BH55</f>
        <v>7</v>
      </c>
      <c r="T55" s="198">
        <f>Pillar1!BI55</f>
        <v>6.1</v>
      </c>
      <c r="U55" s="186">
        <f>Pillar2!AD55</f>
        <v>1.5</v>
      </c>
      <c r="V55" s="186">
        <f>Pillar2!AE55</f>
        <v>5</v>
      </c>
      <c r="W55" s="186">
        <f>Pillar2!AF55</f>
        <v>0.2</v>
      </c>
      <c r="X55" s="185">
        <f>Pillar2!AG55</f>
        <v>2.2000000000000002</v>
      </c>
      <c r="Y55" s="185">
        <f>Pillar2!AH55</f>
        <v>0.5</v>
      </c>
      <c r="Z55" s="185">
        <f>Pillar2!AI55</f>
        <v>0</v>
      </c>
      <c r="AA55" s="186">
        <f>Pillar2!AJ55</f>
        <v>2.7</v>
      </c>
      <c r="AB55" s="186">
        <f>Pillar2!AK55</f>
        <v>3</v>
      </c>
      <c r="AC55" s="186">
        <f>Pillar2!AL55</f>
        <v>0.8</v>
      </c>
      <c r="AD55" s="185">
        <f>Pillar2!AM55</f>
        <v>2.2000000000000002</v>
      </c>
      <c r="AE55" s="199">
        <f>Pillar2!AN55</f>
        <v>1.2</v>
      </c>
      <c r="AF55" s="200">
        <f t="shared" ref="AF55:AF107" si="6">IF(AND(T55="x", AE55="x"), "x",IF(OR(T55="x",AE55="x"),"x",ROUND((10-GEOMEAN(((10-T55)/10*9+1),((10-AE55)/10*9+1)))/9*10,1)))</f>
        <v>4.0999999999999996</v>
      </c>
      <c r="AG55" s="50">
        <f t="shared" si="4"/>
        <v>102</v>
      </c>
      <c r="AI55" s="190">
        <f t="shared" ref="AI55:AI107" si="7">COUNTIF(X55:Z55,"x")+COUNTIF(AD55:AD55,"x")</f>
        <v>0</v>
      </c>
      <c r="AJ55" s="175">
        <f>P2_DataMissing_hidden!AD66</f>
        <v>4</v>
      </c>
      <c r="AK55" s="176">
        <f>P2_DataMissing_hidden!AE66</f>
        <v>0.17391304347826086</v>
      </c>
    </row>
    <row r="56" spans="1:37">
      <c r="A56" s="46" t="str">
        <f t="shared" si="5"/>
        <v>GAB</v>
      </c>
      <c r="B56" s="46" t="s">
        <v>75</v>
      </c>
      <c r="C56" s="46" t="s">
        <v>106</v>
      </c>
      <c r="D56" s="47" t="s">
        <v>192</v>
      </c>
      <c r="E56" s="48" t="s">
        <v>193</v>
      </c>
      <c r="F56" s="55">
        <f>Pillar1!AK56</f>
        <v>0</v>
      </c>
      <c r="G56" s="55">
        <f>Pillar1!AL56</f>
        <v>4.9000000000000004</v>
      </c>
      <c r="H56" s="55">
        <f>Pillar1!AM56</f>
        <v>0</v>
      </c>
      <c r="I56" s="55">
        <f>Pillar1!AP56</f>
        <v>0</v>
      </c>
      <c r="J56" s="58">
        <f>Pillar1!AW56</f>
        <v>4.5999999999999996</v>
      </c>
      <c r="K56" s="58">
        <f>Pillar1!AX56</f>
        <v>9.1999999999999993</v>
      </c>
      <c r="L56" s="58">
        <f>Pillar1!AY56</f>
        <v>9.1</v>
      </c>
      <c r="M56" s="58">
        <f>Pillar1!AZ56</f>
        <v>8.4</v>
      </c>
      <c r="N56" s="55">
        <f>Pillar1!BA56</f>
        <v>8.1999999999999993</v>
      </c>
      <c r="O56" s="55">
        <f>Pillar1!BB56</f>
        <v>9.1</v>
      </c>
      <c r="P56" s="55">
        <f>Pillar1!BE56</f>
        <v>7.5</v>
      </c>
      <c r="Q56" s="58">
        <f>Pillar1!BF56</f>
        <v>3.5</v>
      </c>
      <c r="R56" s="58">
        <f>Pillar1!BG56</f>
        <v>5.6</v>
      </c>
      <c r="S56" s="55">
        <f>Pillar1!BH56</f>
        <v>4.5999999999999996</v>
      </c>
      <c r="T56" s="198">
        <f>Pillar1!BI56</f>
        <v>5.4</v>
      </c>
      <c r="U56" s="186">
        <f>Pillar2!AD56</f>
        <v>7.9</v>
      </c>
      <c r="V56" s="186">
        <f>Pillar2!AE56</f>
        <v>6.8</v>
      </c>
      <c r="W56" s="186">
        <f>Pillar2!AF56</f>
        <v>6.7</v>
      </c>
      <c r="X56" s="185">
        <f>Pillar2!AG56</f>
        <v>7.1</v>
      </c>
      <c r="Y56" s="185">
        <f>Pillar2!AH56</f>
        <v>3.4</v>
      </c>
      <c r="Z56" s="185">
        <f>Pillar2!AI56</f>
        <v>3.1</v>
      </c>
      <c r="AA56" s="186">
        <f>Pillar2!AJ56</f>
        <v>6</v>
      </c>
      <c r="AB56" s="186">
        <f>Pillar2!AK56</f>
        <v>2.7</v>
      </c>
      <c r="AC56" s="186">
        <f>Pillar2!AL56</f>
        <v>8.4</v>
      </c>
      <c r="AD56" s="185">
        <f>Pillar2!AM56</f>
        <v>5.7</v>
      </c>
      <c r="AE56" s="199">
        <f>Pillar2!AN56</f>
        <v>4.8</v>
      </c>
      <c r="AF56" s="200">
        <f t="shared" si="6"/>
        <v>5.0999999999999996</v>
      </c>
      <c r="AG56" s="50">
        <f t="shared" si="4"/>
        <v>77</v>
      </c>
      <c r="AI56" s="190">
        <f t="shared" si="7"/>
        <v>0</v>
      </c>
      <c r="AJ56" s="175">
        <f>P2_DataMissing_hidden!AD67</f>
        <v>7</v>
      </c>
      <c r="AK56" s="176">
        <f>P2_DataMissing_hidden!AE67</f>
        <v>0.30434782608695654</v>
      </c>
    </row>
    <row r="57" spans="1:37">
      <c r="A57" s="46" t="str">
        <f t="shared" si="5"/>
        <v>GMB</v>
      </c>
      <c r="B57" s="46" t="s">
        <v>75</v>
      </c>
      <c r="C57" s="46" t="s">
        <v>106</v>
      </c>
      <c r="D57" s="47" t="s">
        <v>194</v>
      </c>
      <c r="E57" s="48" t="s">
        <v>195</v>
      </c>
      <c r="F57" s="55">
        <f>Pillar1!AK57</f>
        <v>2</v>
      </c>
      <c r="G57" s="55">
        <f>Pillar1!AL57</f>
        <v>5.0999999999999996</v>
      </c>
      <c r="H57" s="55">
        <f>Pillar1!AM57</f>
        <v>9.9</v>
      </c>
      <c r="I57" s="55">
        <f>Pillar1!AP57</f>
        <v>0</v>
      </c>
      <c r="J57" s="58">
        <f>Pillar1!AW57</f>
        <v>5.2</v>
      </c>
      <c r="K57" s="58">
        <f>Pillar1!AX57</f>
        <v>4.3</v>
      </c>
      <c r="L57" s="58">
        <f>Pillar1!AY57</f>
        <v>9.1999999999999993</v>
      </c>
      <c r="M57" s="58">
        <f>Pillar1!AZ57</f>
        <v>9.1999999999999993</v>
      </c>
      <c r="N57" s="55">
        <f>Pillar1!BA57</f>
        <v>7.6</v>
      </c>
      <c r="O57" s="55">
        <f>Pillar1!BB57</f>
        <v>0</v>
      </c>
      <c r="P57" s="55">
        <f>Pillar1!BE57</f>
        <v>8.9</v>
      </c>
      <c r="Q57" s="58">
        <f>Pillar1!BF57</f>
        <v>9.1</v>
      </c>
      <c r="R57" s="58">
        <f>Pillar1!BG57</f>
        <v>6</v>
      </c>
      <c r="S57" s="55">
        <f>Pillar1!BH57</f>
        <v>7.9</v>
      </c>
      <c r="T57" s="198">
        <f>Pillar1!BI57</f>
        <v>6.5</v>
      </c>
      <c r="U57" s="186">
        <f>Pillar2!AD57</f>
        <v>5.0999999999999996</v>
      </c>
      <c r="V57" s="186">
        <f>Pillar2!AE57</f>
        <v>7.3</v>
      </c>
      <c r="W57" s="186">
        <f>Pillar2!AF57</f>
        <v>9.1</v>
      </c>
      <c r="X57" s="185">
        <f>Pillar2!AG57</f>
        <v>7.2</v>
      </c>
      <c r="Y57" s="185">
        <f>Pillar2!AH57</f>
        <v>7.8</v>
      </c>
      <c r="Z57" s="185">
        <f>Pillar2!AI57</f>
        <v>7.1</v>
      </c>
      <c r="AA57" s="186">
        <f>Pillar2!AJ57</f>
        <v>7.1</v>
      </c>
      <c r="AB57" s="186">
        <f>Pillar2!AK57</f>
        <v>5.7</v>
      </c>
      <c r="AC57" s="186" t="str">
        <f>Pillar2!AL57</f>
        <v>x</v>
      </c>
      <c r="AD57" s="185">
        <f>Pillar2!AM57</f>
        <v>6.4</v>
      </c>
      <c r="AE57" s="199">
        <f>Pillar2!AN57</f>
        <v>7.1</v>
      </c>
      <c r="AF57" s="200">
        <f t="shared" si="6"/>
        <v>6.8</v>
      </c>
      <c r="AG57" s="50">
        <f t="shared" si="4"/>
        <v>37</v>
      </c>
      <c r="AI57" s="190">
        <f t="shared" si="7"/>
        <v>0</v>
      </c>
      <c r="AJ57" s="175">
        <f>P2_DataMissing_hidden!AD68</f>
        <v>5</v>
      </c>
      <c r="AK57" s="176">
        <f>P2_DataMissing_hidden!AE68</f>
        <v>0.21739130434782608</v>
      </c>
    </row>
    <row r="58" spans="1:37">
      <c r="A58" s="46" t="str">
        <f t="shared" si="5"/>
        <v>GEO</v>
      </c>
      <c r="B58" s="46" t="s">
        <v>83</v>
      </c>
      <c r="C58" s="46" t="s">
        <v>68</v>
      </c>
      <c r="D58" s="47" t="s">
        <v>196</v>
      </c>
      <c r="E58" s="48" t="s">
        <v>197</v>
      </c>
      <c r="F58" s="55">
        <f>Pillar1!AK58</f>
        <v>0</v>
      </c>
      <c r="G58" s="55">
        <f>Pillar1!AL58</f>
        <v>5.7</v>
      </c>
      <c r="H58" s="55">
        <f>Pillar1!AM58</f>
        <v>0</v>
      </c>
      <c r="I58" s="55">
        <f>Pillar1!AP58</f>
        <v>0</v>
      </c>
      <c r="J58" s="58">
        <f>Pillar1!AW58</f>
        <v>2.1</v>
      </c>
      <c r="K58" s="58">
        <f>Pillar1!AX58</f>
        <v>0</v>
      </c>
      <c r="L58" s="58">
        <f>Pillar1!AY58</f>
        <v>4.5999999999999996</v>
      </c>
      <c r="M58" s="58">
        <f>Pillar1!AZ58</f>
        <v>2.7</v>
      </c>
      <c r="N58" s="55">
        <f>Pillar1!BA58</f>
        <v>2.5</v>
      </c>
      <c r="O58" s="55">
        <f>Pillar1!BB58</f>
        <v>0</v>
      </c>
      <c r="P58" s="55">
        <f>Pillar1!BE58</f>
        <v>4.3</v>
      </c>
      <c r="Q58" s="58">
        <f>Pillar1!BF58</f>
        <v>3.9</v>
      </c>
      <c r="R58" s="58">
        <f>Pillar1!BG58</f>
        <v>8.1999999999999993</v>
      </c>
      <c r="S58" s="55">
        <f>Pillar1!BH58</f>
        <v>6.5</v>
      </c>
      <c r="T58" s="198">
        <f>Pillar1!BI58</f>
        <v>2.8</v>
      </c>
      <c r="U58" s="186">
        <f>Pillar2!AD58</f>
        <v>1.8</v>
      </c>
      <c r="V58" s="186">
        <f>Pillar2!AE58</f>
        <v>2.9</v>
      </c>
      <c r="W58" s="186">
        <f>Pillar2!AF58</f>
        <v>4.2</v>
      </c>
      <c r="X58" s="185">
        <f>Pillar2!AG58</f>
        <v>3</v>
      </c>
      <c r="Y58" s="185">
        <f>Pillar2!AH58</f>
        <v>1.5</v>
      </c>
      <c r="Z58" s="185">
        <f>Pillar2!AI58</f>
        <v>0.8</v>
      </c>
      <c r="AA58" s="186">
        <f>Pillar2!AJ58</f>
        <v>4.3</v>
      </c>
      <c r="AB58" s="186">
        <f>Pillar2!AK58</f>
        <v>2.2000000000000002</v>
      </c>
      <c r="AC58" s="186">
        <f>Pillar2!AL58</f>
        <v>5.2</v>
      </c>
      <c r="AD58" s="185">
        <f>Pillar2!AM58</f>
        <v>3.9</v>
      </c>
      <c r="AE58" s="199">
        <f>Pillar2!AN58</f>
        <v>2.2999999999999998</v>
      </c>
      <c r="AF58" s="200">
        <f t="shared" si="6"/>
        <v>2.6</v>
      </c>
      <c r="AG58" s="50">
        <f t="shared" si="4"/>
        <v>142</v>
      </c>
      <c r="AI58" s="190">
        <f t="shared" si="7"/>
        <v>0</v>
      </c>
      <c r="AJ58" s="175">
        <f>P2_DataMissing_hidden!AD69</f>
        <v>1</v>
      </c>
      <c r="AK58" s="176">
        <f>P2_DataMissing_hidden!AE69</f>
        <v>4.3478260869565216E-2</v>
      </c>
    </row>
    <row r="59" spans="1:37">
      <c r="A59" s="46" t="str">
        <f t="shared" si="5"/>
        <v>DEU</v>
      </c>
      <c r="B59" s="46" t="s">
        <v>90</v>
      </c>
      <c r="C59" s="46" t="s">
        <v>87</v>
      </c>
      <c r="D59" s="47" t="s">
        <v>198</v>
      </c>
      <c r="E59" s="48" t="s">
        <v>199</v>
      </c>
      <c r="F59" s="55">
        <f>Pillar1!AK59</f>
        <v>0</v>
      </c>
      <c r="G59" s="55">
        <f>Pillar1!AL59</f>
        <v>5.5</v>
      </c>
      <c r="H59" s="55">
        <f>Pillar1!AM59</f>
        <v>7.3</v>
      </c>
      <c r="I59" s="55">
        <f>Pillar1!AP59</f>
        <v>0</v>
      </c>
      <c r="J59" s="58">
        <f>Pillar1!AW59</f>
        <v>0</v>
      </c>
      <c r="K59" s="58">
        <f>Pillar1!AX59</f>
        <v>0</v>
      </c>
      <c r="L59" s="58">
        <f>Pillar1!AY59</f>
        <v>0</v>
      </c>
      <c r="M59" s="58">
        <f>Pillar1!AZ59</f>
        <v>0</v>
      </c>
      <c r="N59" s="55">
        <f>Pillar1!BA59</f>
        <v>0</v>
      </c>
      <c r="O59" s="55">
        <f>Pillar1!BB59</f>
        <v>5.2</v>
      </c>
      <c r="P59" s="55">
        <f>Pillar1!BE59</f>
        <v>5</v>
      </c>
      <c r="Q59" s="58">
        <f>Pillar1!BF59</f>
        <v>4.5</v>
      </c>
      <c r="R59" s="58">
        <f>Pillar1!BG59</f>
        <v>4</v>
      </c>
      <c r="S59" s="55">
        <f>Pillar1!BH59</f>
        <v>4.3</v>
      </c>
      <c r="T59" s="198">
        <f>Pillar1!BI59</f>
        <v>3.9</v>
      </c>
      <c r="U59" s="186">
        <f>Pillar2!AD59</f>
        <v>1.4</v>
      </c>
      <c r="V59" s="186">
        <f>Pillar2!AE59</f>
        <v>2.5</v>
      </c>
      <c r="W59" s="186">
        <f>Pillar2!AF59</f>
        <v>0</v>
      </c>
      <c r="X59" s="185">
        <f>Pillar2!AG59</f>
        <v>1.3</v>
      </c>
      <c r="Y59" s="185">
        <f>Pillar2!AH59</f>
        <v>1.3</v>
      </c>
      <c r="Z59" s="185">
        <f>Pillar2!AI59</f>
        <v>0</v>
      </c>
      <c r="AA59" s="186">
        <f>Pillar2!AJ59</f>
        <v>3</v>
      </c>
      <c r="AB59" s="186">
        <f>Pillar2!AK59</f>
        <v>2.4</v>
      </c>
      <c r="AC59" s="186">
        <f>Pillar2!AL59</f>
        <v>0.1</v>
      </c>
      <c r="AD59" s="185">
        <f>Pillar2!AM59</f>
        <v>1.8</v>
      </c>
      <c r="AE59" s="199">
        <f>Pillar2!AN59</f>
        <v>1.1000000000000001</v>
      </c>
      <c r="AF59" s="200">
        <f t="shared" si="6"/>
        <v>2.6</v>
      </c>
      <c r="AG59" s="50">
        <f t="shared" si="4"/>
        <v>142</v>
      </c>
      <c r="AI59" s="190">
        <f t="shared" si="7"/>
        <v>0</v>
      </c>
      <c r="AJ59" s="175">
        <f>P2_DataMissing_hidden!AD70</f>
        <v>3</v>
      </c>
      <c r="AK59" s="176">
        <f>P2_DataMissing_hidden!AE70</f>
        <v>0.13043478260869565</v>
      </c>
    </row>
    <row r="60" spans="1:37">
      <c r="A60" s="46" t="str">
        <f t="shared" si="5"/>
        <v>GHA</v>
      </c>
      <c r="B60" s="46" t="s">
        <v>75</v>
      </c>
      <c r="C60" s="46" t="s">
        <v>106</v>
      </c>
      <c r="D60" s="47" t="s">
        <v>200</v>
      </c>
      <c r="E60" s="48" t="s">
        <v>201</v>
      </c>
      <c r="F60" s="55">
        <f>Pillar1!AK60</f>
        <v>7.8</v>
      </c>
      <c r="G60" s="55">
        <f>Pillar1!AL60</f>
        <v>5.8</v>
      </c>
      <c r="H60" s="55">
        <f>Pillar1!AM60</f>
        <v>10</v>
      </c>
      <c r="I60" s="55">
        <f>Pillar1!AP60</f>
        <v>0</v>
      </c>
      <c r="J60" s="58">
        <f>Pillar1!AW60</f>
        <v>6.2</v>
      </c>
      <c r="K60" s="58">
        <f>Pillar1!AX60</f>
        <v>9.1</v>
      </c>
      <c r="L60" s="58">
        <f>Pillar1!AY60</f>
        <v>10</v>
      </c>
      <c r="M60" s="58">
        <f>Pillar1!AZ60</f>
        <v>9.5</v>
      </c>
      <c r="N60" s="55">
        <f>Pillar1!BA60</f>
        <v>9.1</v>
      </c>
      <c r="O60" s="55">
        <f>Pillar1!BB60</f>
        <v>9.3000000000000007</v>
      </c>
      <c r="P60" s="55">
        <f>Pillar1!BE60</f>
        <v>9.9</v>
      </c>
      <c r="Q60" s="58">
        <f>Pillar1!BF60</f>
        <v>6.6</v>
      </c>
      <c r="R60" s="58">
        <f>Pillar1!BG60</f>
        <v>4.0999999999999996</v>
      </c>
      <c r="S60" s="55">
        <f>Pillar1!BH60</f>
        <v>5.5</v>
      </c>
      <c r="T60" s="198">
        <f>Pillar1!BI60</f>
        <v>8.1999999999999993</v>
      </c>
      <c r="U60" s="186">
        <f>Pillar2!AD60</f>
        <v>4</v>
      </c>
      <c r="V60" s="186">
        <f>Pillar2!AE60</f>
        <v>6.8</v>
      </c>
      <c r="W60" s="186">
        <f>Pillar2!AF60</f>
        <v>6.9</v>
      </c>
      <c r="X60" s="185">
        <f>Pillar2!AG60</f>
        <v>5.9</v>
      </c>
      <c r="Y60" s="185">
        <f>Pillar2!AH60</f>
        <v>2.5</v>
      </c>
      <c r="Z60" s="185">
        <f>Pillar2!AI60</f>
        <v>5.6</v>
      </c>
      <c r="AA60" s="186">
        <f>Pillar2!AJ60</f>
        <v>6.1</v>
      </c>
      <c r="AB60" s="186">
        <f>Pillar2!AK60</f>
        <v>4</v>
      </c>
      <c r="AC60" s="186">
        <f>Pillar2!AL60</f>
        <v>7.4</v>
      </c>
      <c r="AD60" s="185">
        <f>Pillar2!AM60</f>
        <v>5.8</v>
      </c>
      <c r="AE60" s="199">
        <f>Pillar2!AN60</f>
        <v>5</v>
      </c>
      <c r="AF60" s="200">
        <f t="shared" si="6"/>
        <v>6.9</v>
      </c>
      <c r="AG60" s="50">
        <f t="shared" si="4"/>
        <v>35</v>
      </c>
      <c r="AI60" s="190">
        <f t="shared" si="7"/>
        <v>0</v>
      </c>
      <c r="AJ60" s="175">
        <f>P2_DataMissing_hidden!AD71</f>
        <v>0</v>
      </c>
      <c r="AK60" s="176">
        <f>P2_DataMissing_hidden!AE71</f>
        <v>0</v>
      </c>
    </row>
    <row r="61" spans="1:37">
      <c r="A61" s="46" t="str">
        <f t="shared" si="5"/>
        <v>GRC</v>
      </c>
      <c r="B61" s="46" t="s">
        <v>67</v>
      </c>
      <c r="C61" s="46" t="s">
        <v>87</v>
      </c>
      <c r="D61" s="47" t="s">
        <v>202</v>
      </c>
      <c r="E61" s="48" t="s">
        <v>203</v>
      </c>
      <c r="F61" s="55">
        <f>Pillar1!AK61</f>
        <v>9.4</v>
      </c>
      <c r="G61" s="55">
        <f>Pillar1!AL61</f>
        <v>4</v>
      </c>
      <c r="H61" s="55">
        <f>Pillar1!AM61</f>
        <v>1.9</v>
      </c>
      <c r="I61" s="55">
        <f>Pillar1!AP61</f>
        <v>0</v>
      </c>
      <c r="J61" s="58">
        <f>Pillar1!AW61</f>
        <v>0</v>
      </c>
      <c r="K61" s="58">
        <f>Pillar1!AX61</f>
        <v>0</v>
      </c>
      <c r="L61" s="58">
        <f>Pillar1!AY61</f>
        <v>3.5</v>
      </c>
      <c r="M61" s="58">
        <f>Pillar1!AZ61</f>
        <v>6.6</v>
      </c>
      <c r="N61" s="55">
        <f>Pillar1!BA61</f>
        <v>3</v>
      </c>
      <c r="O61" s="55">
        <f>Pillar1!BB61</f>
        <v>2.7</v>
      </c>
      <c r="P61" s="55">
        <f>Pillar1!BE61</f>
        <v>4.7</v>
      </c>
      <c r="Q61" s="58">
        <f>Pillar1!BF61</f>
        <v>3.6</v>
      </c>
      <c r="R61" s="58">
        <f>Pillar1!BG61</f>
        <v>7</v>
      </c>
      <c r="S61" s="55">
        <f>Pillar1!BH61</f>
        <v>5.6</v>
      </c>
      <c r="T61" s="198">
        <f>Pillar1!BI61</f>
        <v>4.7</v>
      </c>
      <c r="U61" s="186">
        <f>Pillar2!AD61</f>
        <v>1</v>
      </c>
      <c r="V61" s="186">
        <f>Pillar2!AE61</f>
        <v>3.2</v>
      </c>
      <c r="W61" s="186">
        <f>Pillar2!AF61</f>
        <v>3.8</v>
      </c>
      <c r="X61" s="185">
        <f>Pillar2!AG61</f>
        <v>2.7</v>
      </c>
      <c r="Y61" s="185">
        <f>Pillar2!AH61</f>
        <v>0.6</v>
      </c>
      <c r="Z61" s="185">
        <f>Pillar2!AI61</f>
        <v>0</v>
      </c>
      <c r="AA61" s="186">
        <f>Pillar2!AJ61</f>
        <v>3.7</v>
      </c>
      <c r="AB61" s="186">
        <f>Pillar2!AK61</f>
        <v>2.9</v>
      </c>
      <c r="AC61" s="186">
        <f>Pillar2!AL61</f>
        <v>3.7</v>
      </c>
      <c r="AD61" s="185">
        <f>Pillar2!AM61</f>
        <v>3.4</v>
      </c>
      <c r="AE61" s="199">
        <f>Pillar2!AN61</f>
        <v>1.7</v>
      </c>
      <c r="AF61" s="200">
        <f t="shared" si="6"/>
        <v>3.3</v>
      </c>
      <c r="AG61" s="50">
        <f t="shared" si="4"/>
        <v>128</v>
      </c>
      <c r="AI61" s="190">
        <f t="shared" si="7"/>
        <v>0</v>
      </c>
      <c r="AJ61" s="175">
        <f>P2_DataMissing_hidden!AD72</f>
        <v>4</v>
      </c>
      <c r="AK61" s="176">
        <f>P2_DataMissing_hidden!AE72</f>
        <v>0.17391304347826086</v>
      </c>
    </row>
    <row r="62" spans="1:37">
      <c r="A62" s="46" t="str">
        <f t="shared" si="5"/>
        <v>GTM</v>
      </c>
      <c r="B62" s="46" t="s">
        <v>79</v>
      </c>
      <c r="C62" s="46" t="s">
        <v>80</v>
      </c>
      <c r="D62" s="47" t="s">
        <v>204</v>
      </c>
      <c r="E62" s="48" t="s">
        <v>205</v>
      </c>
      <c r="F62" s="55">
        <f>Pillar1!AK62</f>
        <v>6.5</v>
      </c>
      <c r="G62" s="55">
        <f>Pillar1!AL62</f>
        <v>5.5</v>
      </c>
      <c r="H62" s="55">
        <f>Pillar1!AM62</f>
        <v>0</v>
      </c>
      <c r="I62" s="55">
        <f>Pillar1!AP62</f>
        <v>7.5</v>
      </c>
      <c r="J62" s="58">
        <f>Pillar1!AW62</f>
        <v>6.7</v>
      </c>
      <c r="K62" s="58">
        <f>Pillar1!AX62</f>
        <v>7.3</v>
      </c>
      <c r="L62" s="58">
        <f>Pillar1!AY62</f>
        <v>7.6</v>
      </c>
      <c r="M62" s="58">
        <f>Pillar1!AZ62</f>
        <v>7.8</v>
      </c>
      <c r="N62" s="55">
        <f>Pillar1!BA62</f>
        <v>7.4</v>
      </c>
      <c r="O62" s="55">
        <f>Pillar1!BB62</f>
        <v>6</v>
      </c>
      <c r="P62" s="55">
        <f>Pillar1!BE62</f>
        <v>5</v>
      </c>
      <c r="Q62" s="58">
        <f>Pillar1!BF62</f>
        <v>9.6999999999999993</v>
      </c>
      <c r="R62" s="58">
        <f>Pillar1!BG62</f>
        <v>9.5</v>
      </c>
      <c r="S62" s="55">
        <f>Pillar1!BH62</f>
        <v>9.6</v>
      </c>
      <c r="T62" s="198">
        <f>Pillar1!BI62</f>
        <v>6.6</v>
      </c>
      <c r="U62" s="186">
        <f>Pillar2!AD62</f>
        <v>3.8</v>
      </c>
      <c r="V62" s="186">
        <f>Pillar2!AE62</f>
        <v>8.6999999999999993</v>
      </c>
      <c r="W62" s="186">
        <f>Pillar2!AF62</f>
        <v>6.3</v>
      </c>
      <c r="X62" s="185">
        <f>Pillar2!AG62</f>
        <v>6.3</v>
      </c>
      <c r="Y62" s="185">
        <f>Pillar2!AH62</f>
        <v>4.5999999999999996</v>
      </c>
      <c r="Z62" s="185">
        <f>Pillar2!AI62</f>
        <v>2.4</v>
      </c>
      <c r="AA62" s="186">
        <f>Pillar2!AJ62</f>
        <v>9.6999999999999993</v>
      </c>
      <c r="AB62" s="186">
        <f>Pillar2!AK62</f>
        <v>3.3</v>
      </c>
      <c r="AC62" s="186">
        <f>Pillar2!AL62</f>
        <v>8.5</v>
      </c>
      <c r="AD62" s="185">
        <f>Pillar2!AM62</f>
        <v>7.2</v>
      </c>
      <c r="AE62" s="199">
        <f>Pillar2!AN62</f>
        <v>5.0999999999999996</v>
      </c>
      <c r="AF62" s="200">
        <f t="shared" si="6"/>
        <v>5.9</v>
      </c>
      <c r="AG62" s="50">
        <f t="shared" si="4"/>
        <v>54</v>
      </c>
      <c r="AI62" s="190">
        <f t="shared" si="7"/>
        <v>0</v>
      </c>
      <c r="AJ62" s="175">
        <f>P2_DataMissing_hidden!AD74</f>
        <v>0</v>
      </c>
      <c r="AK62" s="176">
        <f>P2_DataMissing_hidden!AE74</f>
        <v>0</v>
      </c>
    </row>
    <row r="63" spans="1:37">
      <c r="A63" s="46" t="str">
        <f t="shared" si="5"/>
        <v>GIN</v>
      </c>
      <c r="B63" s="46" t="s">
        <v>75</v>
      </c>
      <c r="C63" s="46" t="s">
        <v>106</v>
      </c>
      <c r="D63" s="47" t="s">
        <v>206</v>
      </c>
      <c r="E63" s="48" t="s">
        <v>207</v>
      </c>
      <c r="F63" s="55">
        <f>Pillar1!AK63</f>
        <v>4.0999999999999996</v>
      </c>
      <c r="G63" s="55">
        <f>Pillar1!AL63</f>
        <v>5.9</v>
      </c>
      <c r="H63" s="55">
        <f>Pillar1!AM63</f>
        <v>10</v>
      </c>
      <c r="I63" s="55">
        <f>Pillar1!AP63</f>
        <v>0</v>
      </c>
      <c r="J63" s="58">
        <f>Pillar1!AW63</f>
        <v>5.7</v>
      </c>
      <c r="K63" s="58">
        <f>Pillar1!AX63</f>
        <v>8.6999999999999993</v>
      </c>
      <c r="L63" s="58">
        <f>Pillar1!AY63</f>
        <v>9.8000000000000007</v>
      </c>
      <c r="M63" s="58">
        <f>Pillar1!AZ63</f>
        <v>9.5</v>
      </c>
      <c r="N63" s="55">
        <f>Pillar1!BA63</f>
        <v>8.8000000000000007</v>
      </c>
      <c r="O63" s="55">
        <f>Pillar1!BB63</f>
        <v>6.9</v>
      </c>
      <c r="P63" s="55">
        <f>Pillar1!BE63</f>
        <v>9.8000000000000007</v>
      </c>
      <c r="Q63" s="58">
        <f>Pillar1!BF63</f>
        <v>9.6999999999999993</v>
      </c>
      <c r="R63" s="58">
        <f>Pillar1!BG63</f>
        <v>3.2</v>
      </c>
      <c r="S63" s="55">
        <f>Pillar1!BH63</f>
        <v>7.8</v>
      </c>
      <c r="T63" s="198">
        <f>Pillar1!BI63</f>
        <v>7.7</v>
      </c>
      <c r="U63" s="186">
        <f>Pillar2!AD63</f>
        <v>10</v>
      </c>
      <c r="V63" s="186">
        <f>Pillar2!AE63</f>
        <v>8.4</v>
      </c>
      <c r="W63" s="186">
        <f>Pillar2!AF63</f>
        <v>9.6999999999999993</v>
      </c>
      <c r="X63" s="185">
        <f>Pillar2!AG63</f>
        <v>9.4</v>
      </c>
      <c r="Y63" s="185">
        <f>Pillar2!AH63</f>
        <v>8.6999999999999993</v>
      </c>
      <c r="Z63" s="185">
        <f>Pillar2!AI63</f>
        <v>9.3000000000000007</v>
      </c>
      <c r="AA63" s="186">
        <f>Pillar2!AJ63</f>
        <v>8.6999999999999993</v>
      </c>
      <c r="AB63" s="186">
        <f>Pillar2!AK63</f>
        <v>8.3000000000000007</v>
      </c>
      <c r="AC63" s="186">
        <f>Pillar2!AL63</f>
        <v>7.9</v>
      </c>
      <c r="AD63" s="185">
        <f>Pillar2!AM63</f>
        <v>8.3000000000000007</v>
      </c>
      <c r="AE63" s="199">
        <f>Pillar2!AN63</f>
        <v>8.9</v>
      </c>
      <c r="AF63" s="200">
        <f t="shared" si="6"/>
        <v>8.4</v>
      </c>
      <c r="AG63" s="50">
        <f t="shared" si="4"/>
        <v>4</v>
      </c>
      <c r="AI63" s="190">
        <f t="shared" si="7"/>
        <v>0</v>
      </c>
      <c r="AJ63" s="175">
        <f>P2_DataMissing_hidden!AD75</f>
        <v>5</v>
      </c>
      <c r="AK63" s="176">
        <f>P2_DataMissing_hidden!AE75</f>
        <v>0.21739130434782608</v>
      </c>
    </row>
    <row r="64" spans="1:37">
      <c r="A64" s="46" t="str">
        <f t="shared" si="5"/>
        <v>GNB</v>
      </c>
      <c r="B64" s="46" t="s">
        <v>75</v>
      </c>
      <c r="C64" s="46" t="s">
        <v>106</v>
      </c>
      <c r="D64" s="47" t="s">
        <v>208</v>
      </c>
      <c r="E64" s="48" t="s">
        <v>209</v>
      </c>
      <c r="F64" s="55">
        <f>Pillar1!AK64</f>
        <v>0</v>
      </c>
      <c r="G64" s="55">
        <f>Pillar1!AL64</f>
        <v>4.5999999999999996</v>
      </c>
      <c r="H64" s="55">
        <f>Pillar1!AM64</f>
        <v>9.6999999999999993</v>
      </c>
      <c r="I64" s="55">
        <f>Pillar1!AP64</f>
        <v>0</v>
      </c>
      <c r="J64" s="58">
        <f>Pillar1!AW64</f>
        <v>5.0999999999999996</v>
      </c>
      <c r="K64" s="58">
        <f>Pillar1!AX64</f>
        <v>7.8</v>
      </c>
      <c r="L64" s="58">
        <f>Pillar1!AY64</f>
        <v>8.9</v>
      </c>
      <c r="M64" s="58">
        <f>Pillar1!AZ64</f>
        <v>9.1</v>
      </c>
      <c r="N64" s="55">
        <f>Pillar1!BA64</f>
        <v>8</v>
      </c>
      <c r="O64" s="55">
        <f>Pillar1!BB64</f>
        <v>3.7</v>
      </c>
      <c r="P64" s="55">
        <f>Pillar1!BE64</f>
        <v>9.1</v>
      </c>
      <c r="Q64" s="58">
        <f>Pillar1!BF64</f>
        <v>9.1</v>
      </c>
      <c r="R64" s="58">
        <f>Pillar1!BG64</f>
        <v>0</v>
      </c>
      <c r="S64" s="55">
        <f>Pillar1!BH64</f>
        <v>6.4</v>
      </c>
      <c r="T64" s="198">
        <f>Pillar1!BI64</f>
        <v>6.4</v>
      </c>
      <c r="U64" s="186">
        <f>Pillar2!AD64</f>
        <v>6.6</v>
      </c>
      <c r="V64" s="186">
        <f>Pillar2!AE64</f>
        <v>9</v>
      </c>
      <c r="W64" s="186">
        <f>Pillar2!AF64</f>
        <v>9.5</v>
      </c>
      <c r="X64" s="185">
        <f>Pillar2!AG64</f>
        <v>8.4</v>
      </c>
      <c r="Y64" s="185">
        <f>Pillar2!AH64</f>
        <v>10</v>
      </c>
      <c r="Z64" s="185">
        <f>Pillar2!AI64</f>
        <v>9.9</v>
      </c>
      <c r="AA64" s="186" t="str">
        <f>Pillar2!AJ64</f>
        <v>x</v>
      </c>
      <c r="AB64" s="186">
        <f>Pillar2!AK64</f>
        <v>8.9</v>
      </c>
      <c r="AC64" s="186">
        <f>Pillar2!AL64</f>
        <v>10</v>
      </c>
      <c r="AD64" s="185">
        <f>Pillar2!AM64</f>
        <v>9.5</v>
      </c>
      <c r="AE64" s="199">
        <f>Pillar2!AN64</f>
        <v>9.5</v>
      </c>
      <c r="AF64" s="200">
        <f t="shared" si="6"/>
        <v>8.4</v>
      </c>
      <c r="AG64" s="50">
        <f t="shared" si="4"/>
        <v>4</v>
      </c>
      <c r="AI64" s="190">
        <f t="shared" si="7"/>
        <v>0</v>
      </c>
      <c r="AJ64" s="175">
        <f>P2_DataMissing_hidden!AD76</f>
        <v>9</v>
      </c>
      <c r="AK64" s="176">
        <f>P2_DataMissing_hidden!AE76</f>
        <v>0.39130434782608697</v>
      </c>
    </row>
    <row r="65" spans="1:37">
      <c r="A65" s="46" t="str">
        <f t="shared" si="5"/>
        <v>GUY</v>
      </c>
      <c r="B65" s="46" t="s">
        <v>79</v>
      </c>
      <c r="C65" s="46" t="s">
        <v>80</v>
      </c>
      <c r="D65" s="47" t="s">
        <v>210</v>
      </c>
      <c r="E65" s="48" t="s">
        <v>211</v>
      </c>
      <c r="F65" s="55">
        <f>Pillar1!AK65</f>
        <v>2.2000000000000002</v>
      </c>
      <c r="G65" s="55">
        <f>Pillar1!AL65</f>
        <v>8.6</v>
      </c>
      <c r="H65" s="55">
        <f>Pillar1!AM65</f>
        <v>9.3000000000000007</v>
      </c>
      <c r="I65" s="55">
        <f>Pillar1!AP65</f>
        <v>0</v>
      </c>
      <c r="J65" s="58">
        <f>Pillar1!AW65</f>
        <v>6.2</v>
      </c>
      <c r="K65" s="58">
        <f>Pillar1!AX65</f>
        <v>7.7</v>
      </c>
      <c r="L65" s="58">
        <f>Pillar1!AY65</f>
        <v>8.8000000000000007</v>
      </c>
      <c r="M65" s="58">
        <f>Pillar1!AZ65</f>
        <v>8.9</v>
      </c>
      <c r="N65" s="55">
        <f>Pillar1!BA65</f>
        <v>8.1</v>
      </c>
      <c r="O65" s="55">
        <f>Pillar1!BB65</f>
        <v>4.5999999999999996</v>
      </c>
      <c r="P65" s="55">
        <f>Pillar1!BE65</f>
        <v>3.8</v>
      </c>
      <c r="Q65" s="58">
        <f>Pillar1!BF65</f>
        <v>6.1</v>
      </c>
      <c r="R65" s="58">
        <f>Pillar1!BG65</f>
        <v>1.3</v>
      </c>
      <c r="S65" s="55">
        <f>Pillar1!BH65</f>
        <v>4.0999999999999996</v>
      </c>
      <c r="T65" s="198">
        <f>Pillar1!BI65</f>
        <v>6</v>
      </c>
      <c r="U65" s="186">
        <f>Pillar2!AD65</f>
        <v>3.1</v>
      </c>
      <c r="V65" s="186">
        <f>Pillar2!AE65</f>
        <v>6.3</v>
      </c>
      <c r="W65" s="186">
        <f>Pillar2!AF65</f>
        <v>5.8</v>
      </c>
      <c r="X65" s="185">
        <f>Pillar2!AG65</f>
        <v>5.0999999999999996</v>
      </c>
      <c r="Y65" s="185">
        <f>Pillar2!AH65</f>
        <v>1</v>
      </c>
      <c r="Z65" s="185">
        <f>Pillar2!AI65</f>
        <v>2.2000000000000002</v>
      </c>
      <c r="AA65" s="186" t="str">
        <f>Pillar2!AJ65</f>
        <v>x</v>
      </c>
      <c r="AB65" s="186">
        <f>Pillar2!AK65</f>
        <v>4.7</v>
      </c>
      <c r="AC65" s="186" t="str">
        <f>Pillar2!AL65</f>
        <v>x</v>
      </c>
      <c r="AD65" s="185">
        <f>Pillar2!AM65</f>
        <v>4.7</v>
      </c>
      <c r="AE65" s="199">
        <f>Pillar2!AN65</f>
        <v>3.3</v>
      </c>
      <c r="AF65" s="200">
        <f t="shared" si="6"/>
        <v>4.8</v>
      </c>
      <c r="AG65" s="50">
        <f t="shared" si="4"/>
        <v>84</v>
      </c>
      <c r="AI65" s="190">
        <f t="shared" si="7"/>
        <v>0</v>
      </c>
      <c r="AJ65" s="175">
        <f>P2_DataMissing_hidden!AD77</f>
        <v>8</v>
      </c>
      <c r="AK65" s="176">
        <f>P2_DataMissing_hidden!AE77</f>
        <v>0.34782608695652173</v>
      </c>
    </row>
    <row r="66" spans="1:37">
      <c r="A66" s="46" t="str">
        <f t="shared" si="5"/>
        <v>HTI</v>
      </c>
      <c r="B66" s="46" t="s">
        <v>79</v>
      </c>
      <c r="C66" s="46" t="s">
        <v>80</v>
      </c>
      <c r="D66" s="47" t="s">
        <v>212</v>
      </c>
      <c r="E66" s="48" t="s">
        <v>213</v>
      </c>
      <c r="F66" s="55">
        <f>Pillar1!AK66</f>
        <v>3.7</v>
      </c>
      <c r="G66" s="55">
        <f>Pillar1!AL66</f>
        <v>4.9000000000000004</v>
      </c>
      <c r="H66" s="55">
        <f>Pillar1!AM66</f>
        <v>0</v>
      </c>
      <c r="I66" s="55">
        <f>Pillar1!AP66</f>
        <v>9.6999999999999993</v>
      </c>
      <c r="J66" s="58">
        <f>Pillar1!AW66</f>
        <v>5.6</v>
      </c>
      <c r="K66" s="58">
        <f>Pillar1!AX66</f>
        <v>9.1</v>
      </c>
      <c r="L66" s="58">
        <f>Pillar1!AY66</f>
        <v>9.4</v>
      </c>
      <c r="M66" s="58">
        <f>Pillar1!AZ66</f>
        <v>9.4</v>
      </c>
      <c r="N66" s="55">
        <f>Pillar1!BA66</f>
        <v>8.6999999999999993</v>
      </c>
      <c r="O66" s="55">
        <f>Pillar1!BB66</f>
        <v>7.8</v>
      </c>
      <c r="P66" s="55">
        <f>Pillar1!BE66</f>
        <v>3.1</v>
      </c>
      <c r="Q66" s="58">
        <f>Pillar1!BF66</f>
        <v>9.6999999999999993</v>
      </c>
      <c r="R66" s="58">
        <f>Pillar1!BG66</f>
        <v>3.5</v>
      </c>
      <c r="S66" s="55">
        <f>Pillar1!BH66</f>
        <v>7.8</v>
      </c>
      <c r="T66" s="198">
        <f>Pillar1!BI66</f>
        <v>6.7</v>
      </c>
      <c r="U66" s="186">
        <f>Pillar2!AD66</f>
        <v>9.1999999999999993</v>
      </c>
      <c r="V66" s="186">
        <f>Pillar2!AE66</f>
        <v>5.8</v>
      </c>
      <c r="W66" s="186">
        <f>Pillar2!AF66</f>
        <v>9.1999999999999993</v>
      </c>
      <c r="X66" s="185">
        <f>Pillar2!AG66</f>
        <v>8.1</v>
      </c>
      <c r="Y66" s="185">
        <f>Pillar2!AH66</f>
        <v>5.6</v>
      </c>
      <c r="Z66" s="185">
        <f>Pillar2!AI66</f>
        <v>8.9</v>
      </c>
      <c r="AA66" s="186" t="str">
        <f>Pillar2!AJ66</f>
        <v>x</v>
      </c>
      <c r="AB66" s="186">
        <f>Pillar2!AK66</f>
        <v>9.5</v>
      </c>
      <c r="AC66" s="186">
        <f>Pillar2!AL66</f>
        <v>7.5</v>
      </c>
      <c r="AD66" s="185">
        <f>Pillar2!AM66</f>
        <v>8.5</v>
      </c>
      <c r="AE66" s="199">
        <f>Pillar2!AN66</f>
        <v>7.8</v>
      </c>
      <c r="AF66" s="200">
        <f t="shared" si="6"/>
        <v>7.3</v>
      </c>
      <c r="AG66" s="50">
        <f t="shared" ref="AG66:AG97" si="8">IF(AF66="x","x",_xlfn.RANK.EQ(AF66,AF$2:AF$164))</f>
        <v>29</v>
      </c>
      <c r="AI66" s="190">
        <f t="shared" si="7"/>
        <v>0</v>
      </c>
      <c r="AJ66" s="175">
        <f>P2_DataMissing_hidden!AD78</f>
        <v>7</v>
      </c>
      <c r="AK66" s="176">
        <f>P2_DataMissing_hidden!AE78</f>
        <v>0.30434782608695654</v>
      </c>
    </row>
    <row r="67" spans="1:37">
      <c r="A67" s="46" t="str">
        <f t="shared" si="5"/>
        <v>HND</v>
      </c>
      <c r="B67" s="46" t="s">
        <v>79</v>
      </c>
      <c r="C67" s="46" t="s">
        <v>80</v>
      </c>
      <c r="D67" s="47" t="s">
        <v>214</v>
      </c>
      <c r="E67" s="48" t="s">
        <v>215</v>
      </c>
      <c r="F67" s="55">
        <f>Pillar1!AK67</f>
        <v>0</v>
      </c>
      <c r="G67" s="55">
        <f>Pillar1!AL67</f>
        <v>6.5</v>
      </c>
      <c r="H67" s="55">
        <f>Pillar1!AM67</f>
        <v>3.7</v>
      </c>
      <c r="I67" s="55">
        <f>Pillar1!AP67</f>
        <v>6.9</v>
      </c>
      <c r="J67" s="58">
        <f>Pillar1!AW67</f>
        <v>6.8</v>
      </c>
      <c r="K67" s="58">
        <f>Pillar1!AX67</f>
        <v>8.1</v>
      </c>
      <c r="L67" s="58">
        <f>Pillar1!AY67</f>
        <v>8.5</v>
      </c>
      <c r="M67" s="58">
        <f>Pillar1!AZ67</f>
        <v>8.6999999999999993</v>
      </c>
      <c r="N67" s="55">
        <f>Pillar1!BA67</f>
        <v>8.1</v>
      </c>
      <c r="O67" s="55">
        <f>Pillar1!BB67</f>
        <v>7.6</v>
      </c>
      <c r="P67" s="55">
        <f>Pillar1!BE67</f>
        <v>4.7</v>
      </c>
      <c r="Q67" s="58">
        <f>Pillar1!BF67</f>
        <v>9.5</v>
      </c>
      <c r="R67" s="58">
        <f>Pillar1!BG67</f>
        <v>8.9</v>
      </c>
      <c r="S67" s="55">
        <f>Pillar1!BH67</f>
        <v>9.1999999999999993</v>
      </c>
      <c r="T67" s="198">
        <f>Pillar1!BI67</f>
        <v>6.5</v>
      </c>
      <c r="U67" s="186">
        <f>Pillar2!AD67</f>
        <v>2.2000000000000002</v>
      </c>
      <c r="V67" s="186">
        <f>Pillar2!AE67</f>
        <v>6.5</v>
      </c>
      <c r="W67" s="186">
        <f>Pillar2!AF67</f>
        <v>5.5</v>
      </c>
      <c r="X67" s="185">
        <f>Pillar2!AG67</f>
        <v>4.7</v>
      </c>
      <c r="Y67" s="185">
        <f>Pillar2!AH67</f>
        <v>3.1</v>
      </c>
      <c r="Z67" s="185">
        <f>Pillar2!AI67</f>
        <v>1.6</v>
      </c>
      <c r="AA67" s="186">
        <f>Pillar2!AJ67</f>
        <v>9.9</v>
      </c>
      <c r="AB67" s="186">
        <f>Pillar2!AK67</f>
        <v>5.4</v>
      </c>
      <c r="AC67" s="186">
        <f>Pillar2!AL67</f>
        <v>7.8</v>
      </c>
      <c r="AD67" s="185">
        <f>Pillar2!AM67</f>
        <v>7.7</v>
      </c>
      <c r="AE67" s="199">
        <f>Pillar2!AN67</f>
        <v>4.3</v>
      </c>
      <c r="AF67" s="200">
        <f t="shared" si="6"/>
        <v>5.5</v>
      </c>
      <c r="AG67" s="50">
        <f t="shared" si="8"/>
        <v>59</v>
      </c>
      <c r="AI67" s="190">
        <f t="shared" si="7"/>
        <v>0</v>
      </c>
      <c r="AJ67" s="175">
        <f>P2_DataMissing_hidden!AD80</f>
        <v>1</v>
      </c>
      <c r="AK67" s="176">
        <f>P2_DataMissing_hidden!AE80</f>
        <v>4.3478260869565216E-2</v>
      </c>
    </row>
    <row r="68" spans="1:37">
      <c r="A68" s="46" t="str">
        <f t="shared" si="5"/>
        <v>HUN</v>
      </c>
      <c r="B68" s="46" t="s">
        <v>99</v>
      </c>
      <c r="C68" s="46" t="s">
        <v>87</v>
      </c>
      <c r="D68" s="47" t="s">
        <v>216</v>
      </c>
      <c r="E68" s="48" t="s">
        <v>217</v>
      </c>
      <c r="F68" s="55">
        <f>Pillar1!AK68</f>
        <v>0</v>
      </c>
      <c r="G68" s="55">
        <f>Pillar1!AL68</f>
        <v>9.1</v>
      </c>
      <c r="H68" s="55">
        <f>Pillar1!AM68</f>
        <v>0</v>
      </c>
      <c r="I68" s="55">
        <f>Pillar1!AP68</f>
        <v>0</v>
      </c>
      <c r="J68" s="58">
        <f>Pillar1!AW68</f>
        <v>0</v>
      </c>
      <c r="K68" s="58">
        <f>Pillar1!AX68</f>
        <v>0</v>
      </c>
      <c r="L68" s="58">
        <f>Pillar1!AY68</f>
        <v>0</v>
      </c>
      <c r="M68" s="58">
        <f>Pillar1!AZ68</f>
        <v>0</v>
      </c>
      <c r="N68" s="55">
        <f>Pillar1!BA68</f>
        <v>0</v>
      </c>
      <c r="O68" s="55">
        <f>Pillar1!BB68</f>
        <v>7.3</v>
      </c>
      <c r="P68" s="55">
        <f>Pillar1!BE68</f>
        <v>4.7</v>
      </c>
      <c r="Q68" s="58">
        <f>Pillar1!BF68</f>
        <v>4.0999999999999996</v>
      </c>
      <c r="R68" s="58">
        <f>Pillar1!BG68</f>
        <v>6.8</v>
      </c>
      <c r="S68" s="55">
        <f>Pillar1!BH68</f>
        <v>5.6</v>
      </c>
      <c r="T68" s="198">
        <f>Pillar1!BI68</f>
        <v>4.4000000000000004</v>
      </c>
      <c r="U68" s="186">
        <f>Pillar2!AD68</f>
        <v>0.4</v>
      </c>
      <c r="V68" s="186">
        <f>Pillar2!AE68</f>
        <v>5.8</v>
      </c>
      <c r="W68" s="186">
        <f>Pillar2!AF68</f>
        <v>2.6</v>
      </c>
      <c r="X68" s="185">
        <f>Pillar2!AG68</f>
        <v>2.9</v>
      </c>
      <c r="Y68" s="185">
        <f>Pillar2!AH68</f>
        <v>1.4</v>
      </c>
      <c r="Z68" s="185">
        <f>Pillar2!AI68</f>
        <v>0</v>
      </c>
      <c r="AA68" s="186">
        <f>Pillar2!AJ68</f>
        <v>2.4</v>
      </c>
      <c r="AB68" s="186">
        <f>Pillar2!AK68</f>
        <v>3.2</v>
      </c>
      <c r="AC68" s="186">
        <f>Pillar2!AL68</f>
        <v>3.5</v>
      </c>
      <c r="AD68" s="185">
        <f>Pillar2!AM68</f>
        <v>3</v>
      </c>
      <c r="AE68" s="199">
        <f>Pillar2!AN68</f>
        <v>1.8</v>
      </c>
      <c r="AF68" s="200">
        <f t="shared" si="6"/>
        <v>3.2</v>
      </c>
      <c r="AG68" s="50">
        <f t="shared" si="8"/>
        <v>130</v>
      </c>
      <c r="AI68" s="190">
        <f t="shared" si="7"/>
        <v>0</v>
      </c>
      <c r="AJ68" s="175">
        <f>P2_DataMissing_hidden!AD81</f>
        <v>2</v>
      </c>
      <c r="AK68" s="176">
        <f>P2_DataMissing_hidden!AE81</f>
        <v>8.6956521739130432E-2</v>
      </c>
    </row>
    <row r="69" spans="1:37">
      <c r="A69" s="46" t="str">
        <f t="shared" si="5"/>
        <v>ISL</v>
      </c>
      <c r="B69" s="46" t="s">
        <v>165</v>
      </c>
      <c r="C69" s="46" t="s">
        <v>87</v>
      </c>
      <c r="D69" s="47" t="s">
        <v>218</v>
      </c>
      <c r="E69" s="48" t="s">
        <v>219</v>
      </c>
      <c r="F69" s="55">
        <f>Pillar1!AK69</f>
        <v>0</v>
      </c>
      <c r="G69" s="55">
        <f>Pillar1!AL69</f>
        <v>0.1</v>
      </c>
      <c r="H69" s="55">
        <f>Pillar1!AM69</f>
        <v>4.9000000000000004</v>
      </c>
      <c r="I69" s="55">
        <f>Pillar1!AP69</f>
        <v>0</v>
      </c>
      <c r="J69" s="58">
        <f>Pillar1!AW69</f>
        <v>0</v>
      </c>
      <c r="K69" s="58">
        <f>Pillar1!AX69</f>
        <v>0</v>
      </c>
      <c r="L69" s="58">
        <f>Pillar1!AY69</f>
        <v>0</v>
      </c>
      <c r="M69" s="58">
        <f>Pillar1!AZ69</f>
        <v>0</v>
      </c>
      <c r="N69" s="55">
        <f>Pillar1!BA69</f>
        <v>0</v>
      </c>
      <c r="O69" s="55">
        <f>Pillar1!BB69</f>
        <v>0.9</v>
      </c>
      <c r="P69" s="55">
        <f>Pillar1!BE69</f>
        <v>0</v>
      </c>
      <c r="Q69" s="58">
        <f>Pillar1!BF69</f>
        <v>1.1000000000000001</v>
      </c>
      <c r="R69" s="58">
        <f>Pillar1!BG69</f>
        <v>0</v>
      </c>
      <c r="S69" s="55">
        <f>Pillar1!BH69</f>
        <v>0.6</v>
      </c>
      <c r="T69" s="198">
        <f>Pillar1!BI69</f>
        <v>1</v>
      </c>
      <c r="U69" s="186">
        <f>Pillar2!AD69</f>
        <v>1.2</v>
      </c>
      <c r="V69" s="186">
        <f>Pillar2!AE69</f>
        <v>2.8</v>
      </c>
      <c r="W69" s="186">
        <f>Pillar2!AF69</f>
        <v>0</v>
      </c>
      <c r="X69" s="185">
        <f>Pillar2!AG69</f>
        <v>1.3</v>
      </c>
      <c r="Y69" s="185">
        <f>Pillar2!AH69</f>
        <v>0.1</v>
      </c>
      <c r="Z69" s="185">
        <f>Pillar2!AI69</f>
        <v>0</v>
      </c>
      <c r="AA69" s="186">
        <f>Pillar2!AJ69</f>
        <v>1.4</v>
      </c>
      <c r="AB69" s="186">
        <f>Pillar2!AK69</f>
        <v>2.6</v>
      </c>
      <c r="AC69" s="186" t="str">
        <f>Pillar2!AL69</f>
        <v>x</v>
      </c>
      <c r="AD69" s="185">
        <f>Pillar2!AM69</f>
        <v>2</v>
      </c>
      <c r="AE69" s="199">
        <f>Pillar2!AN69</f>
        <v>0.9</v>
      </c>
      <c r="AF69" s="200">
        <f t="shared" si="6"/>
        <v>1</v>
      </c>
      <c r="AG69" s="50">
        <f t="shared" si="8"/>
        <v>163</v>
      </c>
      <c r="AI69" s="190">
        <f t="shared" si="7"/>
        <v>0</v>
      </c>
      <c r="AJ69" s="175">
        <f>P2_DataMissing_hidden!AD82</f>
        <v>7</v>
      </c>
      <c r="AK69" s="176">
        <f>P2_DataMissing_hidden!AE82</f>
        <v>0.30434782608695654</v>
      </c>
    </row>
    <row r="70" spans="1:37">
      <c r="A70" s="46" t="str">
        <f t="shared" si="5"/>
        <v>IND</v>
      </c>
      <c r="B70" s="46" t="s">
        <v>63</v>
      </c>
      <c r="C70" s="46" t="s">
        <v>64</v>
      </c>
      <c r="D70" s="47" t="s">
        <v>220</v>
      </c>
      <c r="E70" s="48" t="s">
        <v>221</v>
      </c>
      <c r="F70" s="55">
        <f>Pillar1!AK70</f>
        <v>9.1</v>
      </c>
      <c r="G70" s="55">
        <f>Pillar1!AL70</f>
        <v>9.5</v>
      </c>
      <c r="H70" s="55">
        <f>Pillar1!AM70</f>
        <v>9.3000000000000007</v>
      </c>
      <c r="I70" s="55">
        <f>Pillar1!AP70</f>
        <v>5</v>
      </c>
      <c r="J70" s="58">
        <f>Pillar1!AW70</f>
        <v>8.6999999999999993</v>
      </c>
      <c r="K70" s="58">
        <f>Pillar1!AX70</f>
        <v>8.1</v>
      </c>
      <c r="L70" s="58">
        <f>Pillar1!AY70</f>
        <v>10</v>
      </c>
      <c r="M70" s="58">
        <f>Pillar1!AZ70</f>
        <v>9.9</v>
      </c>
      <c r="N70" s="55">
        <f>Pillar1!BA70</f>
        <v>9.3000000000000007</v>
      </c>
      <c r="O70" s="55">
        <f>Pillar1!BB70</f>
        <v>7.8</v>
      </c>
      <c r="P70" s="55">
        <f>Pillar1!BE70</f>
        <v>10</v>
      </c>
      <c r="Q70" s="58">
        <f>Pillar1!BF70</f>
        <v>10</v>
      </c>
      <c r="R70" s="58">
        <f>Pillar1!BG70</f>
        <v>7.7</v>
      </c>
      <c r="S70" s="55">
        <f>Pillar1!BH70</f>
        <v>9.1999999999999993</v>
      </c>
      <c r="T70" s="198">
        <f>Pillar1!BI70</f>
        <v>9</v>
      </c>
      <c r="U70" s="186">
        <f>Pillar2!AD70</f>
        <v>5.3</v>
      </c>
      <c r="V70" s="186">
        <f>Pillar2!AE70</f>
        <v>8.8000000000000007</v>
      </c>
      <c r="W70" s="186">
        <f>Pillar2!AF70</f>
        <v>6.7</v>
      </c>
      <c r="X70" s="185">
        <f>Pillar2!AG70</f>
        <v>6.9</v>
      </c>
      <c r="Y70" s="185">
        <f>Pillar2!AH70</f>
        <v>2.8</v>
      </c>
      <c r="Z70" s="185">
        <f>Pillar2!AI70</f>
        <v>3.6</v>
      </c>
      <c r="AA70" s="186" t="str">
        <f>Pillar2!AJ70</f>
        <v>x</v>
      </c>
      <c r="AB70" s="186">
        <f>Pillar2!AK70</f>
        <v>4.5</v>
      </c>
      <c r="AC70" s="186">
        <f>Pillar2!AL70</f>
        <v>5.6</v>
      </c>
      <c r="AD70" s="185">
        <f>Pillar2!AM70</f>
        <v>5.0999999999999996</v>
      </c>
      <c r="AE70" s="199">
        <f>Pillar2!AN70</f>
        <v>4.5999999999999996</v>
      </c>
      <c r="AF70" s="200">
        <f t="shared" si="6"/>
        <v>7.4</v>
      </c>
      <c r="AG70" s="50">
        <f t="shared" si="8"/>
        <v>26</v>
      </c>
      <c r="AI70" s="190">
        <f t="shared" si="7"/>
        <v>0</v>
      </c>
      <c r="AJ70" s="175">
        <f>P2_DataMissing_hidden!AD83</f>
        <v>7</v>
      </c>
      <c r="AK70" s="176">
        <f>P2_DataMissing_hidden!AE83</f>
        <v>0.30434782608695654</v>
      </c>
    </row>
    <row r="71" spans="1:37">
      <c r="A71" s="46" t="str">
        <f t="shared" si="5"/>
        <v>IDN</v>
      </c>
      <c r="B71" s="46" t="s">
        <v>119</v>
      </c>
      <c r="C71" s="46" t="s">
        <v>128</v>
      </c>
      <c r="D71" s="47" t="s">
        <v>222</v>
      </c>
      <c r="E71" s="48" t="s">
        <v>223</v>
      </c>
      <c r="F71" s="55">
        <f>Pillar1!AK71</f>
        <v>6.5</v>
      </c>
      <c r="G71" s="55">
        <f>Pillar1!AL71</f>
        <v>7.9</v>
      </c>
      <c r="H71" s="55">
        <f>Pillar1!AM71</f>
        <v>10</v>
      </c>
      <c r="I71" s="55">
        <f>Pillar1!AP71</f>
        <v>5.0999999999999996</v>
      </c>
      <c r="J71" s="58">
        <f>Pillar1!AW71</f>
        <v>8.3000000000000007</v>
      </c>
      <c r="K71" s="58">
        <f>Pillar1!AX71</f>
        <v>9.5</v>
      </c>
      <c r="L71" s="58">
        <f>Pillar1!AY71</f>
        <v>9.8000000000000007</v>
      </c>
      <c r="M71" s="58">
        <f>Pillar1!AZ71</f>
        <v>9.4</v>
      </c>
      <c r="N71" s="55">
        <f>Pillar1!BA71</f>
        <v>9.3000000000000007</v>
      </c>
      <c r="O71" s="55">
        <f>Pillar1!BB71</f>
        <v>7.9</v>
      </c>
      <c r="P71" s="55">
        <f>Pillar1!BE71</f>
        <v>9</v>
      </c>
      <c r="Q71" s="58">
        <f>Pillar1!BF71</f>
        <v>7.8</v>
      </c>
      <c r="R71" s="58">
        <f>Pillar1!BG71</f>
        <v>2.8</v>
      </c>
      <c r="S71" s="55">
        <f>Pillar1!BH71</f>
        <v>5.9</v>
      </c>
      <c r="T71" s="198">
        <f>Pillar1!BI71</f>
        <v>8.1</v>
      </c>
      <c r="U71" s="186">
        <f>Pillar2!AD71</f>
        <v>5.6</v>
      </c>
      <c r="V71" s="186">
        <f>Pillar2!AE71</f>
        <v>7.9</v>
      </c>
      <c r="W71" s="186">
        <f>Pillar2!AF71</f>
        <v>6.5</v>
      </c>
      <c r="X71" s="185">
        <f>Pillar2!AG71</f>
        <v>6.7</v>
      </c>
      <c r="Y71" s="185">
        <f>Pillar2!AH71</f>
        <v>2.6</v>
      </c>
      <c r="Z71" s="185">
        <f>Pillar2!AI71</f>
        <v>3.4</v>
      </c>
      <c r="AA71" s="186">
        <f>Pillar2!AJ71</f>
        <v>3.6</v>
      </c>
      <c r="AB71" s="186">
        <f>Pillar2!AK71</f>
        <v>2.6</v>
      </c>
      <c r="AC71" s="186">
        <f>Pillar2!AL71</f>
        <v>5.6</v>
      </c>
      <c r="AD71" s="185">
        <f>Pillar2!AM71</f>
        <v>3.9</v>
      </c>
      <c r="AE71" s="199">
        <f>Pillar2!AN71</f>
        <v>4.2</v>
      </c>
      <c r="AF71" s="200">
        <f t="shared" si="6"/>
        <v>6.5</v>
      </c>
      <c r="AG71" s="50">
        <f t="shared" si="8"/>
        <v>46</v>
      </c>
      <c r="AI71" s="190">
        <f t="shared" si="7"/>
        <v>0</v>
      </c>
      <c r="AJ71" s="175">
        <f>P2_DataMissing_hidden!AD84</f>
        <v>0</v>
      </c>
      <c r="AK71" s="176">
        <f>P2_DataMissing_hidden!AE84</f>
        <v>0</v>
      </c>
    </row>
    <row r="72" spans="1:37">
      <c r="A72" s="46" t="str">
        <f t="shared" si="5"/>
        <v>IRN</v>
      </c>
      <c r="B72" s="46" t="s">
        <v>63</v>
      </c>
      <c r="C72" s="46" t="s">
        <v>72</v>
      </c>
      <c r="D72" s="47" t="s">
        <v>224</v>
      </c>
      <c r="E72" s="48" t="s">
        <v>225</v>
      </c>
      <c r="F72" s="55">
        <f>Pillar1!AK72</f>
        <v>10</v>
      </c>
      <c r="G72" s="55">
        <f>Pillar1!AL72</f>
        <v>6.9</v>
      </c>
      <c r="H72" s="55">
        <f>Pillar1!AM72</f>
        <v>4.0999999999999996</v>
      </c>
      <c r="I72" s="55">
        <f>Pillar1!AP72</f>
        <v>0</v>
      </c>
      <c r="J72" s="58">
        <f>Pillar1!AW72</f>
        <v>4.8</v>
      </c>
      <c r="K72" s="58">
        <f>Pillar1!AX72</f>
        <v>2.8</v>
      </c>
      <c r="L72" s="58">
        <f>Pillar1!AY72</f>
        <v>6.5</v>
      </c>
      <c r="M72" s="58">
        <f>Pillar1!AZ72</f>
        <v>6.7</v>
      </c>
      <c r="N72" s="55">
        <f>Pillar1!BA72</f>
        <v>5.4</v>
      </c>
      <c r="O72" s="55">
        <f>Pillar1!BB72</f>
        <v>6.6</v>
      </c>
      <c r="P72" s="55">
        <f>Pillar1!BE72</f>
        <v>9.1999999999999993</v>
      </c>
      <c r="Q72" s="58">
        <f>Pillar1!BF72</f>
        <v>10</v>
      </c>
      <c r="R72" s="58">
        <f>Pillar1!BG72</f>
        <v>6.5</v>
      </c>
      <c r="S72" s="55">
        <f>Pillar1!BH72</f>
        <v>8.8000000000000007</v>
      </c>
      <c r="T72" s="198">
        <f>Pillar1!BI72</f>
        <v>7.3</v>
      </c>
      <c r="U72" s="186">
        <f>Pillar2!AD72</f>
        <v>1.2</v>
      </c>
      <c r="V72" s="186">
        <f>Pillar2!AE72</f>
        <v>1.8</v>
      </c>
      <c r="W72" s="186">
        <f>Pillar2!AF72</f>
        <v>4.7</v>
      </c>
      <c r="X72" s="185">
        <f>Pillar2!AG72</f>
        <v>2.6</v>
      </c>
      <c r="Y72" s="185">
        <f>Pillar2!AH72</f>
        <v>1.6</v>
      </c>
      <c r="Z72" s="185">
        <f>Pillar2!AI72</f>
        <v>0.5</v>
      </c>
      <c r="AA72" s="186">
        <f>Pillar2!AJ72</f>
        <v>6.3</v>
      </c>
      <c r="AB72" s="186">
        <f>Pillar2!AK72</f>
        <v>1.9</v>
      </c>
      <c r="AC72" s="186">
        <f>Pillar2!AL72</f>
        <v>4.7</v>
      </c>
      <c r="AD72" s="185">
        <f>Pillar2!AM72</f>
        <v>4.3</v>
      </c>
      <c r="AE72" s="199">
        <f>Pillar2!AN72</f>
        <v>2.2999999999999998</v>
      </c>
      <c r="AF72" s="200">
        <f t="shared" si="6"/>
        <v>5.3</v>
      </c>
      <c r="AG72" s="50">
        <f t="shared" si="8"/>
        <v>70</v>
      </c>
      <c r="AI72" s="190">
        <f t="shared" si="7"/>
        <v>0</v>
      </c>
      <c r="AJ72" s="175">
        <f>P2_DataMissing_hidden!AD85</f>
        <v>6</v>
      </c>
      <c r="AK72" s="176">
        <f>P2_DataMissing_hidden!AE85</f>
        <v>0.2608695652173913</v>
      </c>
    </row>
    <row r="73" spans="1:37">
      <c r="A73" s="46" t="str">
        <f t="shared" si="5"/>
        <v>IRQ</v>
      </c>
      <c r="B73" s="46" t="s">
        <v>83</v>
      </c>
      <c r="C73" s="46" t="s">
        <v>72</v>
      </c>
      <c r="D73" s="47" t="s">
        <v>226</v>
      </c>
      <c r="E73" s="48" t="s">
        <v>227</v>
      </c>
      <c r="F73" s="55">
        <f>Pillar1!AK73</f>
        <v>8</v>
      </c>
      <c r="G73" s="55">
        <f>Pillar1!AL73</f>
        <v>9.8000000000000007</v>
      </c>
      <c r="H73" s="55">
        <f>Pillar1!AM73</f>
        <v>4.0999999999999996</v>
      </c>
      <c r="I73" s="55">
        <f>Pillar1!AP73</f>
        <v>0</v>
      </c>
      <c r="J73" s="58">
        <f>Pillar1!AW73</f>
        <v>1.4</v>
      </c>
      <c r="K73" s="58">
        <f>Pillar1!AX73</f>
        <v>3.8</v>
      </c>
      <c r="L73" s="58">
        <f>Pillar1!AY73</f>
        <v>9.1</v>
      </c>
      <c r="M73" s="58">
        <f>Pillar1!AZ73</f>
        <v>7.7</v>
      </c>
      <c r="N73" s="55">
        <f>Pillar1!BA73</f>
        <v>6.4</v>
      </c>
      <c r="O73" s="55">
        <f>Pillar1!BB73</f>
        <v>0</v>
      </c>
      <c r="P73" s="55">
        <f>Pillar1!BE73</f>
        <v>8.9</v>
      </c>
      <c r="Q73" s="58">
        <f>Pillar1!BF73</f>
        <v>8.9</v>
      </c>
      <c r="R73" s="58">
        <f>Pillar1!BG73</f>
        <v>8.6999999999999993</v>
      </c>
      <c r="S73" s="55">
        <f>Pillar1!BH73</f>
        <v>8.8000000000000007</v>
      </c>
      <c r="T73" s="198">
        <f>Pillar1!BI73</f>
        <v>7</v>
      </c>
      <c r="U73" s="186">
        <f>Pillar2!AD73</f>
        <v>5</v>
      </c>
      <c r="V73" s="186">
        <f>Pillar2!AE73</f>
        <v>3.3</v>
      </c>
      <c r="W73" s="186">
        <f>Pillar2!AF73</f>
        <v>5.7</v>
      </c>
      <c r="X73" s="185">
        <f>Pillar2!AG73</f>
        <v>4.7</v>
      </c>
      <c r="Y73" s="185">
        <f>Pillar2!AH73</f>
        <v>2.2000000000000002</v>
      </c>
      <c r="Z73" s="185">
        <f>Pillar2!AI73</f>
        <v>0.6</v>
      </c>
      <c r="AA73" s="186" t="str">
        <f>Pillar2!AJ73</f>
        <v>x</v>
      </c>
      <c r="AB73" s="186">
        <f>Pillar2!AK73</f>
        <v>3.5</v>
      </c>
      <c r="AC73" s="186">
        <f>Pillar2!AL73</f>
        <v>6.3</v>
      </c>
      <c r="AD73" s="185">
        <f>Pillar2!AM73</f>
        <v>4.9000000000000004</v>
      </c>
      <c r="AE73" s="199">
        <f>Pillar2!AN73</f>
        <v>3.1</v>
      </c>
      <c r="AF73" s="200">
        <f t="shared" si="6"/>
        <v>5.4</v>
      </c>
      <c r="AG73" s="50">
        <f t="shared" si="8"/>
        <v>61</v>
      </c>
      <c r="AI73" s="190">
        <f t="shared" si="7"/>
        <v>0</v>
      </c>
      <c r="AJ73" s="175">
        <f>P2_DataMissing_hidden!AD86</f>
        <v>7</v>
      </c>
      <c r="AK73" s="176">
        <f>P2_DataMissing_hidden!AE86</f>
        <v>0.30434782608695654</v>
      </c>
    </row>
    <row r="74" spans="1:37">
      <c r="A74" s="46" t="str">
        <f t="shared" si="5"/>
        <v>IRL</v>
      </c>
      <c r="B74" s="46" t="s">
        <v>165</v>
      </c>
      <c r="C74" s="46" t="s">
        <v>87</v>
      </c>
      <c r="D74" s="47" t="s">
        <v>228</v>
      </c>
      <c r="E74" s="48" t="s">
        <v>229</v>
      </c>
      <c r="F74" s="55">
        <f>Pillar1!AK74</f>
        <v>0</v>
      </c>
      <c r="G74" s="55">
        <f>Pillar1!AL74</f>
        <v>5</v>
      </c>
      <c r="H74" s="55">
        <f>Pillar1!AM74</f>
        <v>0</v>
      </c>
      <c r="I74" s="55">
        <f>Pillar1!AP74</f>
        <v>0</v>
      </c>
      <c r="J74" s="58">
        <f>Pillar1!AW74</f>
        <v>0</v>
      </c>
      <c r="K74" s="58">
        <f>Pillar1!AX74</f>
        <v>0</v>
      </c>
      <c r="L74" s="58">
        <f>Pillar1!AY74</f>
        <v>0</v>
      </c>
      <c r="M74" s="58">
        <f>Pillar1!AZ74</f>
        <v>0</v>
      </c>
      <c r="N74" s="55">
        <f>Pillar1!BA74</f>
        <v>0</v>
      </c>
      <c r="O74" s="55">
        <f>Pillar1!BB74</f>
        <v>6.3</v>
      </c>
      <c r="P74" s="55">
        <f>Pillar1!BE74</f>
        <v>0</v>
      </c>
      <c r="Q74" s="58">
        <f>Pillar1!BF74</f>
        <v>3</v>
      </c>
      <c r="R74" s="58">
        <f>Pillar1!BG74</f>
        <v>5.0999999999999996</v>
      </c>
      <c r="S74" s="55">
        <f>Pillar1!BH74</f>
        <v>4.0999999999999996</v>
      </c>
      <c r="T74" s="198">
        <f>Pillar1!BI74</f>
        <v>2.2999999999999998</v>
      </c>
      <c r="U74" s="186">
        <f>Pillar2!AD74</f>
        <v>1.2</v>
      </c>
      <c r="V74" s="186">
        <f>Pillar2!AE74</f>
        <v>3.9</v>
      </c>
      <c r="W74" s="186">
        <f>Pillar2!AF74</f>
        <v>0.9</v>
      </c>
      <c r="X74" s="185">
        <f>Pillar2!AG74</f>
        <v>2</v>
      </c>
      <c r="Y74" s="185">
        <f>Pillar2!AH74</f>
        <v>2.2000000000000002</v>
      </c>
      <c r="Z74" s="185">
        <f>Pillar2!AI74</f>
        <v>0.7</v>
      </c>
      <c r="AA74" s="186">
        <f>Pillar2!AJ74</f>
        <v>3.1</v>
      </c>
      <c r="AB74" s="186">
        <f>Pillar2!AK74</f>
        <v>3.2</v>
      </c>
      <c r="AC74" s="186">
        <f>Pillar2!AL74</f>
        <v>1</v>
      </c>
      <c r="AD74" s="185">
        <f>Pillar2!AM74</f>
        <v>2.4</v>
      </c>
      <c r="AE74" s="199">
        <f>Pillar2!AN74</f>
        <v>1.8</v>
      </c>
      <c r="AF74" s="200">
        <f t="shared" si="6"/>
        <v>2.1</v>
      </c>
      <c r="AG74" s="50">
        <f t="shared" si="8"/>
        <v>154</v>
      </c>
      <c r="AI74" s="190">
        <f t="shared" si="7"/>
        <v>0</v>
      </c>
      <c r="AJ74" s="175">
        <f>P2_DataMissing_hidden!AD87</f>
        <v>5</v>
      </c>
      <c r="AK74" s="176">
        <f>P2_DataMissing_hidden!AE87</f>
        <v>0.21739130434782608</v>
      </c>
    </row>
    <row r="75" spans="1:37">
      <c r="A75" s="46" t="str">
        <f t="shared" si="5"/>
        <v>ISR</v>
      </c>
      <c r="B75" s="46" t="s">
        <v>83</v>
      </c>
      <c r="C75" s="46" t="s">
        <v>87</v>
      </c>
      <c r="D75" s="47" t="s">
        <v>230</v>
      </c>
      <c r="E75" s="48" t="s">
        <v>231</v>
      </c>
      <c r="F75" s="55">
        <f>Pillar1!AK75</f>
        <v>9.5</v>
      </c>
      <c r="G75" s="55">
        <f>Pillar1!AL75</f>
        <v>2.4</v>
      </c>
      <c r="H75" s="55">
        <f>Pillar1!AM75</f>
        <v>0</v>
      </c>
      <c r="I75" s="55">
        <f>Pillar1!AP75</f>
        <v>0</v>
      </c>
      <c r="J75" s="58">
        <f>Pillar1!AW75</f>
        <v>0</v>
      </c>
      <c r="K75" s="58">
        <f>Pillar1!AX75</f>
        <v>6</v>
      </c>
      <c r="L75" s="58">
        <f>Pillar1!AY75</f>
        <v>4.0999999999999996</v>
      </c>
      <c r="M75" s="58">
        <f>Pillar1!AZ75</f>
        <v>9.1999999999999993</v>
      </c>
      <c r="N75" s="55">
        <f>Pillar1!BA75</f>
        <v>5.9</v>
      </c>
      <c r="O75" s="55">
        <f>Pillar1!BB75</f>
        <v>3.1</v>
      </c>
      <c r="P75" s="55">
        <f>Pillar1!BE75</f>
        <v>6.5</v>
      </c>
      <c r="Q75" s="58">
        <f>Pillar1!BF75</f>
        <v>3.8</v>
      </c>
      <c r="R75" s="58">
        <f>Pillar1!BG75</f>
        <v>9</v>
      </c>
      <c r="S75" s="55">
        <f>Pillar1!BH75</f>
        <v>7.2</v>
      </c>
      <c r="T75" s="198">
        <f>Pillar1!BI75</f>
        <v>5.3</v>
      </c>
      <c r="U75" s="186">
        <f>Pillar2!AD75</f>
        <v>0.7</v>
      </c>
      <c r="V75" s="186">
        <f>Pillar2!AE75</f>
        <v>5.2</v>
      </c>
      <c r="W75" s="186">
        <f>Pillar2!AF75</f>
        <v>4.3</v>
      </c>
      <c r="X75" s="185">
        <f>Pillar2!AG75</f>
        <v>3.4</v>
      </c>
      <c r="Y75" s="185">
        <f>Pillar2!AH75</f>
        <v>0.1</v>
      </c>
      <c r="Z75" s="185">
        <f>Pillar2!AI75</f>
        <v>0</v>
      </c>
      <c r="AA75" s="186">
        <f>Pillar2!AJ75</f>
        <v>5.6</v>
      </c>
      <c r="AB75" s="186">
        <f>Pillar2!AK75</f>
        <v>2.5</v>
      </c>
      <c r="AC75" s="186">
        <f>Pillar2!AL75</f>
        <v>1</v>
      </c>
      <c r="AD75" s="185">
        <f>Pillar2!AM75</f>
        <v>3</v>
      </c>
      <c r="AE75" s="199">
        <f>Pillar2!AN75</f>
        <v>1.6</v>
      </c>
      <c r="AF75" s="200">
        <f t="shared" si="6"/>
        <v>3.7</v>
      </c>
      <c r="AG75" s="50">
        <f t="shared" si="8"/>
        <v>117</v>
      </c>
      <c r="AI75" s="190">
        <f t="shared" si="7"/>
        <v>0</v>
      </c>
      <c r="AJ75" s="175">
        <f>P2_DataMissing_hidden!AD88</f>
        <v>7</v>
      </c>
      <c r="AK75" s="176">
        <f>P2_DataMissing_hidden!AE88</f>
        <v>0.30434782608695654</v>
      </c>
    </row>
    <row r="76" spans="1:37">
      <c r="A76" s="46" t="str">
        <f t="shared" si="5"/>
        <v>ITA</v>
      </c>
      <c r="B76" s="46" t="s">
        <v>67</v>
      </c>
      <c r="C76" s="46" t="s">
        <v>87</v>
      </c>
      <c r="D76" s="47" t="s">
        <v>232</v>
      </c>
      <c r="E76" s="48" t="s">
        <v>233</v>
      </c>
      <c r="F76" s="55">
        <f>Pillar1!AK76</f>
        <v>8.5</v>
      </c>
      <c r="G76" s="55">
        <f>Pillar1!AL76</f>
        <v>5.3</v>
      </c>
      <c r="H76" s="55">
        <f>Pillar1!AM76</f>
        <v>5</v>
      </c>
      <c r="I76" s="55">
        <f>Pillar1!AP76</f>
        <v>0</v>
      </c>
      <c r="J76" s="58">
        <f>Pillar1!AW76</f>
        <v>0</v>
      </c>
      <c r="K76" s="58">
        <f>Pillar1!AX76</f>
        <v>0</v>
      </c>
      <c r="L76" s="58">
        <f>Pillar1!AY76</f>
        <v>3.6</v>
      </c>
      <c r="M76" s="58">
        <f>Pillar1!AZ76</f>
        <v>5.7</v>
      </c>
      <c r="N76" s="55">
        <f>Pillar1!BA76</f>
        <v>2.7</v>
      </c>
      <c r="O76" s="55">
        <f>Pillar1!BB76</f>
        <v>7.6</v>
      </c>
      <c r="P76" s="55">
        <f>Pillar1!BE76</f>
        <v>6.4</v>
      </c>
      <c r="Q76" s="58">
        <f>Pillar1!BF76</f>
        <v>4</v>
      </c>
      <c r="R76" s="58">
        <f>Pillar1!BG76</f>
        <v>9</v>
      </c>
      <c r="S76" s="55">
        <f>Pillar1!BH76</f>
        <v>7.2</v>
      </c>
      <c r="T76" s="198">
        <f>Pillar1!BI76</f>
        <v>5.9</v>
      </c>
      <c r="U76" s="186">
        <f>Pillar2!AD76</f>
        <v>1.1000000000000001</v>
      </c>
      <c r="V76" s="186">
        <f>Pillar2!AE76</f>
        <v>4.5999999999999996</v>
      </c>
      <c r="W76" s="186">
        <f>Pillar2!AF76</f>
        <v>2</v>
      </c>
      <c r="X76" s="185">
        <f>Pillar2!AG76</f>
        <v>2.6</v>
      </c>
      <c r="Y76" s="185">
        <f>Pillar2!AH76</f>
        <v>1.5</v>
      </c>
      <c r="Z76" s="185">
        <f>Pillar2!AI76</f>
        <v>0</v>
      </c>
      <c r="AA76" s="186">
        <f>Pillar2!AJ76</f>
        <v>4.3</v>
      </c>
      <c r="AB76" s="186">
        <f>Pillar2!AK76</f>
        <v>2.2999999999999998</v>
      </c>
      <c r="AC76" s="186">
        <f>Pillar2!AL76</f>
        <v>2</v>
      </c>
      <c r="AD76" s="185">
        <f>Pillar2!AM76</f>
        <v>2.9</v>
      </c>
      <c r="AE76" s="199">
        <f>Pillar2!AN76</f>
        <v>1.8</v>
      </c>
      <c r="AF76" s="200">
        <f t="shared" si="6"/>
        <v>4.0999999999999996</v>
      </c>
      <c r="AG76" s="50">
        <f t="shared" si="8"/>
        <v>102</v>
      </c>
      <c r="AI76" s="190">
        <f t="shared" si="7"/>
        <v>0</v>
      </c>
      <c r="AJ76" s="175">
        <f>P2_DataMissing_hidden!AD89</f>
        <v>4</v>
      </c>
      <c r="AK76" s="176">
        <f>P2_DataMissing_hidden!AE89</f>
        <v>0.17391304347826086</v>
      </c>
    </row>
    <row r="77" spans="1:37">
      <c r="A77" s="46" t="str">
        <f t="shared" si="5"/>
        <v>JPN</v>
      </c>
      <c r="B77" s="46" t="s">
        <v>142</v>
      </c>
      <c r="C77" s="46" t="s">
        <v>87</v>
      </c>
      <c r="D77" s="47" t="s">
        <v>234</v>
      </c>
      <c r="E77" s="48" t="s">
        <v>235</v>
      </c>
      <c r="F77" s="55">
        <f>Pillar1!AK77</f>
        <v>3.2</v>
      </c>
      <c r="G77" s="55">
        <f>Pillar1!AL77</f>
        <v>3</v>
      </c>
      <c r="H77" s="55">
        <f>Pillar1!AM77</f>
        <v>8.1</v>
      </c>
      <c r="I77" s="55">
        <f>Pillar1!AP77</f>
        <v>10</v>
      </c>
      <c r="J77" s="58">
        <f>Pillar1!AW77</f>
        <v>0</v>
      </c>
      <c r="K77" s="58">
        <f>Pillar1!AX77</f>
        <v>5.8</v>
      </c>
      <c r="L77" s="58">
        <f>Pillar1!AY77</f>
        <v>8.6</v>
      </c>
      <c r="M77" s="58">
        <f>Pillar1!AZ77</f>
        <v>8.6</v>
      </c>
      <c r="N77" s="55">
        <f>Pillar1!BA77</f>
        <v>6.7</v>
      </c>
      <c r="O77" s="55">
        <f>Pillar1!BB77</f>
        <v>0</v>
      </c>
      <c r="P77" s="55">
        <f>Pillar1!BE77</f>
        <v>4.8</v>
      </c>
      <c r="Q77" s="58">
        <f>Pillar1!BF77</f>
        <v>4.5</v>
      </c>
      <c r="R77" s="58">
        <f>Pillar1!BG77</f>
        <v>8.6</v>
      </c>
      <c r="S77" s="55">
        <f>Pillar1!BH77</f>
        <v>7</v>
      </c>
      <c r="T77" s="198">
        <f>Pillar1!BI77</f>
        <v>6.3</v>
      </c>
      <c r="U77" s="186">
        <f>Pillar2!AD77</f>
        <v>0.5</v>
      </c>
      <c r="V77" s="186">
        <f>Pillar2!AE77</f>
        <v>4</v>
      </c>
      <c r="W77" s="186">
        <f>Pillar2!AF77</f>
        <v>0</v>
      </c>
      <c r="X77" s="185">
        <f>Pillar2!AG77</f>
        <v>1.5</v>
      </c>
      <c r="Y77" s="185">
        <f>Pillar2!AH77</f>
        <v>4.7</v>
      </c>
      <c r="Z77" s="185">
        <f>Pillar2!AI77</f>
        <v>0.3</v>
      </c>
      <c r="AA77" s="186" t="str">
        <f>Pillar2!AJ77</f>
        <v>x</v>
      </c>
      <c r="AB77" s="186">
        <f>Pillar2!AK77</f>
        <v>2.1</v>
      </c>
      <c r="AC77" s="186">
        <f>Pillar2!AL77</f>
        <v>1.2</v>
      </c>
      <c r="AD77" s="185">
        <f>Pillar2!AM77</f>
        <v>1.7</v>
      </c>
      <c r="AE77" s="199">
        <f>Pillar2!AN77</f>
        <v>2.1</v>
      </c>
      <c r="AF77" s="200">
        <f t="shared" si="6"/>
        <v>4.5</v>
      </c>
      <c r="AG77" s="50">
        <f t="shared" si="8"/>
        <v>94</v>
      </c>
      <c r="AI77" s="190">
        <f t="shared" si="7"/>
        <v>0</v>
      </c>
      <c r="AJ77" s="175">
        <f>P2_DataMissing_hidden!AD91</f>
        <v>7</v>
      </c>
      <c r="AK77" s="176">
        <f>P2_DataMissing_hidden!AE91</f>
        <v>0.30434782608695654</v>
      </c>
    </row>
    <row r="78" spans="1:37">
      <c r="A78" s="46" t="str">
        <f t="shared" si="5"/>
        <v>JOR</v>
      </c>
      <c r="B78" s="46" t="s">
        <v>83</v>
      </c>
      <c r="C78" s="46" t="s">
        <v>72</v>
      </c>
      <c r="D78" s="47" t="s">
        <v>236</v>
      </c>
      <c r="E78" s="48" t="s">
        <v>237</v>
      </c>
      <c r="F78" s="55">
        <f>Pillar1!AK78</f>
        <v>9.6</v>
      </c>
      <c r="G78" s="55">
        <f>Pillar1!AL78</f>
        <v>3.6</v>
      </c>
      <c r="H78" s="55">
        <f>Pillar1!AM78</f>
        <v>0</v>
      </c>
      <c r="I78" s="55">
        <f>Pillar1!AP78</f>
        <v>0</v>
      </c>
      <c r="J78" s="58">
        <f>Pillar1!AW78</f>
        <v>0</v>
      </c>
      <c r="K78" s="58">
        <f>Pillar1!AX78</f>
        <v>3.9</v>
      </c>
      <c r="L78" s="58">
        <f>Pillar1!AY78</f>
        <v>4.4000000000000004</v>
      </c>
      <c r="M78" s="58">
        <f>Pillar1!AZ78</f>
        <v>7.5</v>
      </c>
      <c r="N78" s="55">
        <f>Pillar1!BA78</f>
        <v>4.5</v>
      </c>
      <c r="O78" s="55">
        <f>Pillar1!BB78</f>
        <v>2</v>
      </c>
      <c r="P78" s="55">
        <f>Pillar1!BE78</f>
        <v>7.7</v>
      </c>
      <c r="Q78" s="58">
        <f>Pillar1!BF78</f>
        <v>5.7</v>
      </c>
      <c r="R78" s="58">
        <f>Pillar1!BG78</f>
        <v>9</v>
      </c>
      <c r="S78" s="55">
        <f>Pillar1!BH78</f>
        <v>7.7</v>
      </c>
      <c r="T78" s="198">
        <f>Pillar1!BI78</f>
        <v>5.5</v>
      </c>
      <c r="U78" s="186">
        <f>Pillar2!AD78</f>
        <v>1.6</v>
      </c>
      <c r="V78" s="186">
        <f>Pillar2!AE78</f>
        <v>5.7</v>
      </c>
      <c r="W78" s="186">
        <f>Pillar2!AF78</f>
        <v>4.3</v>
      </c>
      <c r="X78" s="185">
        <f>Pillar2!AG78</f>
        <v>3.9</v>
      </c>
      <c r="Y78" s="185">
        <f>Pillar2!AH78</f>
        <v>4.7</v>
      </c>
      <c r="Z78" s="185">
        <f>Pillar2!AI78</f>
        <v>0.3</v>
      </c>
      <c r="AA78" s="186">
        <f>Pillar2!AJ78</f>
        <v>3.1</v>
      </c>
      <c r="AB78" s="186">
        <f>Pillar2!AK78</f>
        <v>4.0999999999999996</v>
      </c>
      <c r="AC78" s="186">
        <f>Pillar2!AL78</f>
        <v>7.1</v>
      </c>
      <c r="AD78" s="185">
        <f>Pillar2!AM78</f>
        <v>4.8</v>
      </c>
      <c r="AE78" s="199">
        <f>Pillar2!AN78</f>
        <v>3.4</v>
      </c>
      <c r="AF78" s="200">
        <f t="shared" si="6"/>
        <v>4.5</v>
      </c>
      <c r="AG78" s="50">
        <f t="shared" si="8"/>
        <v>94</v>
      </c>
      <c r="AI78" s="190">
        <f t="shared" si="7"/>
        <v>0</v>
      </c>
      <c r="AJ78" s="175">
        <f>P2_DataMissing_hidden!AD92</f>
        <v>3</v>
      </c>
      <c r="AK78" s="176">
        <f>P2_DataMissing_hidden!AE92</f>
        <v>0.13043478260869565</v>
      </c>
    </row>
    <row r="79" spans="1:37">
      <c r="A79" s="46" t="str">
        <f t="shared" si="5"/>
        <v>KAZ</v>
      </c>
      <c r="B79" s="46" t="s">
        <v>238</v>
      </c>
      <c r="C79" s="46" t="s">
        <v>68</v>
      </c>
      <c r="D79" s="47" t="s">
        <v>239</v>
      </c>
      <c r="E79" s="48" t="s">
        <v>240</v>
      </c>
      <c r="F79" s="55">
        <f>Pillar1!AK79</f>
        <v>8</v>
      </c>
      <c r="G79" s="55">
        <f>Pillar1!AL79</f>
        <v>6.3</v>
      </c>
      <c r="H79" s="55">
        <f>Pillar1!AM79</f>
        <v>0</v>
      </c>
      <c r="I79" s="55">
        <f>Pillar1!AP79</f>
        <v>0</v>
      </c>
      <c r="J79" s="58">
        <f>Pillar1!AW79</f>
        <v>0</v>
      </c>
      <c r="K79" s="58">
        <f>Pillar1!AX79</f>
        <v>0</v>
      </c>
      <c r="L79" s="58">
        <f>Pillar1!AY79</f>
        <v>0</v>
      </c>
      <c r="M79" s="58">
        <f>Pillar1!AZ79</f>
        <v>4.7</v>
      </c>
      <c r="N79" s="55">
        <f>Pillar1!BA79</f>
        <v>1.4</v>
      </c>
      <c r="O79" s="55">
        <f>Pillar1!BB79</f>
        <v>9</v>
      </c>
      <c r="P79" s="55">
        <f>Pillar1!BE79</f>
        <v>7.4</v>
      </c>
      <c r="Q79" s="58">
        <f>Pillar1!BF79</f>
        <v>4.8</v>
      </c>
      <c r="R79" s="58">
        <f>Pillar1!BG79</f>
        <v>7.3</v>
      </c>
      <c r="S79" s="55">
        <f>Pillar1!BH79</f>
        <v>6.2</v>
      </c>
      <c r="T79" s="198">
        <f>Pillar1!BI79</f>
        <v>5.7</v>
      </c>
      <c r="U79" s="186">
        <f>Pillar2!AD79</f>
        <v>1.1000000000000001</v>
      </c>
      <c r="V79" s="186">
        <f>Pillar2!AE79</f>
        <v>2.8</v>
      </c>
      <c r="W79" s="186">
        <f>Pillar2!AF79</f>
        <v>3.9</v>
      </c>
      <c r="X79" s="185">
        <f>Pillar2!AG79</f>
        <v>2.6</v>
      </c>
      <c r="Y79" s="185">
        <f>Pillar2!AH79</f>
        <v>2</v>
      </c>
      <c r="Z79" s="185">
        <f>Pillar2!AI79</f>
        <v>0.6</v>
      </c>
      <c r="AA79" s="186">
        <f>Pillar2!AJ79</f>
        <v>0.8</v>
      </c>
      <c r="AB79" s="186">
        <f>Pillar2!AK79</f>
        <v>2.1</v>
      </c>
      <c r="AC79" s="186">
        <f>Pillar2!AL79</f>
        <v>4.2</v>
      </c>
      <c r="AD79" s="185">
        <f>Pillar2!AM79</f>
        <v>2.4</v>
      </c>
      <c r="AE79" s="199">
        <f>Pillar2!AN79</f>
        <v>1.9</v>
      </c>
      <c r="AF79" s="200">
        <f t="shared" si="6"/>
        <v>4.0999999999999996</v>
      </c>
      <c r="AG79" s="50">
        <f t="shared" si="8"/>
        <v>102</v>
      </c>
      <c r="AI79" s="190">
        <f t="shared" si="7"/>
        <v>0</v>
      </c>
      <c r="AJ79" s="175">
        <f>P2_DataMissing_hidden!AD93</f>
        <v>1</v>
      </c>
      <c r="AK79" s="176">
        <f>P2_DataMissing_hidden!AE93</f>
        <v>4.3478260869565216E-2</v>
      </c>
    </row>
    <row r="80" spans="1:37">
      <c r="A80" s="46" t="str">
        <f t="shared" si="5"/>
        <v>KEN</v>
      </c>
      <c r="B80" s="46" t="s">
        <v>75</v>
      </c>
      <c r="C80" s="46" t="s">
        <v>76</v>
      </c>
      <c r="D80" s="47" t="s">
        <v>241</v>
      </c>
      <c r="E80" s="48" t="s">
        <v>242</v>
      </c>
      <c r="F80" s="55">
        <f>Pillar1!AK80</f>
        <v>8.4</v>
      </c>
      <c r="G80" s="55">
        <f>Pillar1!AL80</f>
        <v>6.4</v>
      </c>
      <c r="H80" s="55">
        <f>Pillar1!AM80</f>
        <v>4.2</v>
      </c>
      <c r="I80" s="55">
        <f>Pillar1!AP80</f>
        <v>0</v>
      </c>
      <c r="J80" s="58">
        <f>Pillar1!AW80</f>
        <v>7.3</v>
      </c>
      <c r="K80" s="58">
        <f>Pillar1!AX80</f>
        <v>7.3</v>
      </c>
      <c r="L80" s="58">
        <f>Pillar1!AY80</f>
        <v>8.5</v>
      </c>
      <c r="M80" s="58">
        <f>Pillar1!AZ80</f>
        <v>8.6</v>
      </c>
      <c r="N80" s="55">
        <f>Pillar1!BA80</f>
        <v>8</v>
      </c>
      <c r="O80" s="55">
        <f>Pillar1!BB80</f>
        <v>8.1999999999999993</v>
      </c>
      <c r="P80" s="55">
        <f>Pillar1!BE80</f>
        <v>3.9</v>
      </c>
      <c r="Q80" s="58">
        <f>Pillar1!BF80</f>
        <v>6.9</v>
      </c>
      <c r="R80" s="58">
        <f>Pillar1!BG80</f>
        <v>4.5</v>
      </c>
      <c r="S80" s="55">
        <f>Pillar1!BH80</f>
        <v>5.8</v>
      </c>
      <c r="T80" s="198">
        <f>Pillar1!BI80</f>
        <v>6.2</v>
      </c>
      <c r="U80" s="186">
        <f>Pillar2!AD80</f>
        <v>5.7</v>
      </c>
      <c r="V80" s="186">
        <f>Pillar2!AE80</f>
        <v>6.6</v>
      </c>
      <c r="W80" s="186">
        <f>Pillar2!AF80</f>
        <v>7.6</v>
      </c>
      <c r="X80" s="185">
        <f>Pillar2!AG80</f>
        <v>6.6</v>
      </c>
      <c r="Y80" s="185">
        <f>Pillar2!AH80</f>
        <v>2.7</v>
      </c>
      <c r="Z80" s="185">
        <f>Pillar2!AI80</f>
        <v>9.6999999999999993</v>
      </c>
      <c r="AA80" s="186">
        <f>Pillar2!AJ80</f>
        <v>6.8</v>
      </c>
      <c r="AB80" s="186">
        <f>Pillar2!AK80</f>
        <v>6.2</v>
      </c>
      <c r="AC80" s="186">
        <f>Pillar2!AL80</f>
        <v>7</v>
      </c>
      <c r="AD80" s="185">
        <f>Pillar2!AM80</f>
        <v>6.7</v>
      </c>
      <c r="AE80" s="199">
        <f>Pillar2!AN80</f>
        <v>6.4</v>
      </c>
      <c r="AF80" s="200">
        <f t="shared" si="6"/>
        <v>6.3</v>
      </c>
      <c r="AG80" s="50">
        <f t="shared" si="8"/>
        <v>49</v>
      </c>
      <c r="AI80" s="190">
        <f t="shared" si="7"/>
        <v>0</v>
      </c>
      <c r="AJ80" s="175">
        <f>P2_DataMissing_hidden!AD94</f>
        <v>2</v>
      </c>
      <c r="AK80" s="176">
        <f>P2_DataMissing_hidden!AE94</f>
        <v>8.6956521739130432E-2</v>
      </c>
    </row>
    <row r="81" spans="1:37">
      <c r="A81" s="46" t="str">
        <f t="shared" si="5"/>
        <v>KWT</v>
      </c>
      <c r="B81" s="46" t="s">
        <v>83</v>
      </c>
      <c r="C81" s="46" t="s">
        <v>72</v>
      </c>
      <c r="D81" s="47" t="s">
        <v>243</v>
      </c>
      <c r="E81" s="48" t="s">
        <v>244</v>
      </c>
      <c r="F81" s="55">
        <f>Pillar1!AK81</f>
        <v>9.1999999999999993</v>
      </c>
      <c r="G81" s="55">
        <f>Pillar1!AL81</f>
        <v>2.6</v>
      </c>
      <c r="H81" s="55">
        <f>Pillar1!AM81</f>
        <v>0</v>
      </c>
      <c r="I81" s="55">
        <f>Pillar1!AP81</f>
        <v>0</v>
      </c>
      <c r="J81" s="58">
        <f>Pillar1!AW81</f>
        <v>0</v>
      </c>
      <c r="K81" s="58">
        <f>Pillar1!AX81</f>
        <v>0</v>
      </c>
      <c r="L81" s="58">
        <f>Pillar1!AY81</f>
        <v>6.9</v>
      </c>
      <c r="M81" s="58">
        <f>Pillar1!AZ81</f>
        <v>6.3</v>
      </c>
      <c r="N81" s="55">
        <f>Pillar1!BA81</f>
        <v>4</v>
      </c>
      <c r="O81" s="55">
        <f>Pillar1!BB81</f>
        <v>0</v>
      </c>
      <c r="P81" s="55">
        <f>Pillar1!BE81</f>
        <v>8.5</v>
      </c>
      <c r="Q81" s="58">
        <f>Pillar1!BF81</f>
        <v>3.3</v>
      </c>
      <c r="R81" s="58">
        <f>Pillar1!BG81</f>
        <v>3.5</v>
      </c>
      <c r="S81" s="55">
        <f>Pillar1!BH81</f>
        <v>3.4</v>
      </c>
      <c r="T81" s="198">
        <f>Pillar1!BI81</f>
        <v>4.5999999999999996</v>
      </c>
      <c r="U81" s="186">
        <f>Pillar2!AD81</f>
        <v>0.7</v>
      </c>
      <c r="V81" s="186">
        <f>Pillar2!AE81</f>
        <v>4.2</v>
      </c>
      <c r="W81" s="186">
        <f>Pillar2!AF81</f>
        <v>2.6</v>
      </c>
      <c r="X81" s="185">
        <f>Pillar2!AG81</f>
        <v>2.5</v>
      </c>
      <c r="Y81" s="185">
        <f>Pillar2!AH81</f>
        <v>1</v>
      </c>
      <c r="Z81" s="185">
        <f>Pillar2!AI81</f>
        <v>0</v>
      </c>
      <c r="AA81" s="186" t="str">
        <f>Pillar2!AJ81</f>
        <v>x</v>
      </c>
      <c r="AB81" s="186">
        <f>Pillar2!AK81</f>
        <v>0.9</v>
      </c>
      <c r="AC81" s="186">
        <f>Pillar2!AL81</f>
        <v>6.5</v>
      </c>
      <c r="AD81" s="185">
        <f>Pillar2!AM81</f>
        <v>3.7</v>
      </c>
      <c r="AE81" s="199">
        <f>Pillar2!AN81</f>
        <v>1.8</v>
      </c>
      <c r="AF81" s="200">
        <f t="shared" si="6"/>
        <v>3.3</v>
      </c>
      <c r="AG81" s="50">
        <f t="shared" si="8"/>
        <v>128</v>
      </c>
      <c r="AI81" s="190">
        <f t="shared" si="7"/>
        <v>0</v>
      </c>
      <c r="AJ81" s="175">
        <f>P2_DataMissing_hidden!AD96</f>
        <v>5</v>
      </c>
      <c r="AK81" s="176">
        <f>P2_DataMissing_hidden!AE96</f>
        <v>0.21739130434782608</v>
      </c>
    </row>
    <row r="82" spans="1:37">
      <c r="A82" s="46" t="str">
        <f t="shared" si="5"/>
        <v>KGZ</v>
      </c>
      <c r="B82" s="46" t="s">
        <v>238</v>
      </c>
      <c r="C82" s="46" t="s">
        <v>68</v>
      </c>
      <c r="D82" s="47" t="s">
        <v>245</v>
      </c>
      <c r="E82" s="48" t="s">
        <v>246</v>
      </c>
      <c r="F82" s="55">
        <f>Pillar1!AK82</f>
        <v>9.5</v>
      </c>
      <c r="G82" s="55">
        <f>Pillar1!AL82</f>
        <v>5.5</v>
      </c>
      <c r="H82" s="55">
        <f>Pillar1!AM82</f>
        <v>0</v>
      </c>
      <c r="I82" s="55">
        <f>Pillar1!AP82</f>
        <v>0</v>
      </c>
      <c r="J82" s="58">
        <f>Pillar1!AW82</f>
        <v>1.6</v>
      </c>
      <c r="K82" s="58">
        <f>Pillar1!AX82</f>
        <v>0</v>
      </c>
      <c r="L82" s="58">
        <f>Pillar1!AY82</f>
        <v>0</v>
      </c>
      <c r="M82" s="58">
        <f>Pillar1!AZ82</f>
        <v>2.7</v>
      </c>
      <c r="N82" s="55">
        <f>Pillar1!BA82</f>
        <v>1.1000000000000001</v>
      </c>
      <c r="O82" s="55">
        <f>Pillar1!BB82</f>
        <v>8.6999999999999993</v>
      </c>
      <c r="P82" s="55">
        <f>Pillar1!BE82</f>
        <v>8.6</v>
      </c>
      <c r="Q82" s="58">
        <f>Pillar1!BF82</f>
        <v>6.5</v>
      </c>
      <c r="R82" s="58">
        <f>Pillar1!BG82</f>
        <v>5.2</v>
      </c>
      <c r="S82" s="55">
        <f>Pillar1!BH82</f>
        <v>5.9</v>
      </c>
      <c r="T82" s="198">
        <f>Pillar1!BI82</f>
        <v>6.2</v>
      </c>
      <c r="U82" s="186">
        <f>Pillar2!AD82</f>
        <v>2</v>
      </c>
      <c r="V82" s="186">
        <f>Pillar2!AE82</f>
        <v>3.5</v>
      </c>
      <c r="W82" s="186">
        <f>Pillar2!AF82</f>
        <v>4.0999999999999996</v>
      </c>
      <c r="X82" s="185">
        <f>Pillar2!AG82</f>
        <v>3.2</v>
      </c>
      <c r="Y82" s="185">
        <f>Pillar2!AH82</f>
        <v>0.2</v>
      </c>
      <c r="Z82" s="185">
        <f>Pillar2!AI82</f>
        <v>2</v>
      </c>
      <c r="AA82" s="186">
        <f>Pillar2!AJ82</f>
        <v>2.8</v>
      </c>
      <c r="AB82" s="186">
        <f>Pillar2!AK82</f>
        <v>2.2000000000000002</v>
      </c>
      <c r="AC82" s="186">
        <f>Pillar2!AL82</f>
        <v>5.2</v>
      </c>
      <c r="AD82" s="185">
        <f>Pillar2!AM82</f>
        <v>3.4</v>
      </c>
      <c r="AE82" s="199">
        <f>Pillar2!AN82</f>
        <v>2.2000000000000002</v>
      </c>
      <c r="AF82" s="200">
        <f t="shared" si="6"/>
        <v>4.5</v>
      </c>
      <c r="AG82" s="50">
        <f t="shared" si="8"/>
        <v>94</v>
      </c>
      <c r="AI82" s="190">
        <f t="shared" si="7"/>
        <v>0</v>
      </c>
      <c r="AJ82" s="175">
        <f>P2_DataMissing_hidden!AD97</f>
        <v>0</v>
      </c>
      <c r="AK82" s="176">
        <f>P2_DataMissing_hidden!AE97</f>
        <v>0</v>
      </c>
    </row>
    <row r="83" spans="1:37">
      <c r="A83" s="46" t="str">
        <f t="shared" si="5"/>
        <v>LAO</v>
      </c>
      <c r="B83" s="46" t="s">
        <v>119</v>
      </c>
      <c r="C83" s="46" t="s">
        <v>128</v>
      </c>
      <c r="D83" s="47" t="s">
        <v>247</v>
      </c>
      <c r="E83" s="48" t="s">
        <v>248</v>
      </c>
      <c r="F83" s="55">
        <f>Pillar1!AK83</f>
        <v>5</v>
      </c>
      <c r="G83" s="55">
        <f>Pillar1!AL83</f>
        <v>9.3000000000000007</v>
      </c>
      <c r="H83" s="55">
        <f>Pillar1!AM83</f>
        <v>7.3</v>
      </c>
      <c r="I83" s="55">
        <f>Pillar1!AP83</f>
        <v>7.2</v>
      </c>
      <c r="J83" s="58">
        <f>Pillar1!AW83</f>
        <v>6.7</v>
      </c>
      <c r="K83" s="58">
        <f>Pillar1!AX83</f>
        <v>8.1999999999999993</v>
      </c>
      <c r="L83" s="58">
        <f>Pillar1!AY83</f>
        <v>9.4</v>
      </c>
      <c r="M83" s="58">
        <f>Pillar1!AZ83</f>
        <v>7.6</v>
      </c>
      <c r="N83" s="55">
        <f>Pillar1!BA83</f>
        <v>8.1</v>
      </c>
      <c r="O83" s="55">
        <f>Pillar1!BB83</f>
        <v>8.3000000000000007</v>
      </c>
      <c r="P83" s="55">
        <f>Pillar1!BE83</f>
        <v>7.8</v>
      </c>
      <c r="Q83" s="58">
        <f>Pillar1!BF83</f>
        <v>6.6</v>
      </c>
      <c r="R83" s="58">
        <f>Pillar1!BG83</f>
        <v>3.8</v>
      </c>
      <c r="S83" s="55">
        <f>Pillar1!BH83</f>
        <v>5.4</v>
      </c>
      <c r="T83" s="198">
        <f>Pillar1!BI83</f>
        <v>7.5</v>
      </c>
      <c r="U83" s="186">
        <f>Pillar2!AD83</f>
        <v>7.6</v>
      </c>
      <c r="V83" s="186">
        <f>Pillar2!AE83</f>
        <v>9.3000000000000007</v>
      </c>
      <c r="W83" s="186">
        <f>Pillar2!AF83</f>
        <v>7.2</v>
      </c>
      <c r="X83" s="185">
        <f>Pillar2!AG83</f>
        <v>8</v>
      </c>
      <c r="Y83" s="185">
        <f>Pillar2!AH83</f>
        <v>4.3</v>
      </c>
      <c r="Z83" s="185">
        <f>Pillar2!AI83</f>
        <v>5.0999999999999996</v>
      </c>
      <c r="AA83" s="186">
        <f>Pillar2!AJ83</f>
        <v>3.7</v>
      </c>
      <c r="AB83" s="186">
        <f>Pillar2!AK83</f>
        <v>5.2</v>
      </c>
      <c r="AC83" s="186">
        <f>Pillar2!AL83</f>
        <v>8.4</v>
      </c>
      <c r="AD83" s="185">
        <f>Pillar2!AM83</f>
        <v>5.8</v>
      </c>
      <c r="AE83" s="199">
        <f>Pillar2!AN83</f>
        <v>5.8</v>
      </c>
      <c r="AF83" s="200">
        <f t="shared" si="6"/>
        <v>6.7</v>
      </c>
      <c r="AG83" s="50">
        <f t="shared" si="8"/>
        <v>40</v>
      </c>
      <c r="AI83" s="190">
        <f t="shared" si="7"/>
        <v>0</v>
      </c>
      <c r="AJ83" s="175">
        <f>P2_DataMissing_hidden!AD98</f>
        <v>3</v>
      </c>
      <c r="AK83" s="176">
        <f>P2_DataMissing_hidden!AE98</f>
        <v>0.13043478260869565</v>
      </c>
    </row>
    <row r="84" spans="1:37">
      <c r="A84" s="46" t="str">
        <f t="shared" si="5"/>
        <v>LVA</v>
      </c>
      <c r="B84" s="46" t="s">
        <v>165</v>
      </c>
      <c r="C84" s="46" t="s">
        <v>87</v>
      </c>
      <c r="D84" s="47" t="s">
        <v>249</v>
      </c>
      <c r="E84" s="48" t="s">
        <v>250</v>
      </c>
      <c r="F84" s="55">
        <f>Pillar1!AK84</f>
        <v>0</v>
      </c>
      <c r="G84" s="55">
        <f>Pillar1!AL84</f>
        <v>8.6999999999999993</v>
      </c>
      <c r="H84" s="55">
        <f>Pillar1!AM84</f>
        <v>0</v>
      </c>
      <c r="I84" s="55">
        <f>Pillar1!AP84</f>
        <v>0</v>
      </c>
      <c r="J84" s="58">
        <f>Pillar1!AW84</f>
        <v>0</v>
      </c>
      <c r="K84" s="58">
        <f>Pillar1!AX84</f>
        <v>0</v>
      </c>
      <c r="L84" s="58">
        <f>Pillar1!AY84</f>
        <v>0</v>
      </c>
      <c r="M84" s="58">
        <f>Pillar1!AZ84</f>
        <v>0</v>
      </c>
      <c r="N84" s="55">
        <f>Pillar1!BA84</f>
        <v>0</v>
      </c>
      <c r="O84" s="55">
        <f>Pillar1!BB84</f>
        <v>4.5</v>
      </c>
      <c r="P84" s="55">
        <f>Pillar1!BE84</f>
        <v>4.3</v>
      </c>
      <c r="Q84" s="58">
        <f>Pillar1!BF84</f>
        <v>3.3</v>
      </c>
      <c r="R84" s="58">
        <f>Pillar1!BG84</f>
        <v>1.6</v>
      </c>
      <c r="S84" s="55">
        <f>Pillar1!BH84</f>
        <v>2.5</v>
      </c>
      <c r="T84" s="198">
        <f>Pillar1!BI84</f>
        <v>3.3</v>
      </c>
      <c r="U84" s="186">
        <f>Pillar2!AD84</f>
        <v>1.3</v>
      </c>
      <c r="V84" s="186">
        <f>Pillar2!AE84</f>
        <v>3</v>
      </c>
      <c r="W84" s="186">
        <f>Pillar2!AF84</f>
        <v>3.7</v>
      </c>
      <c r="X84" s="185">
        <f>Pillar2!AG84</f>
        <v>2.7</v>
      </c>
      <c r="Y84" s="185">
        <f>Pillar2!AH84</f>
        <v>1.1000000000000001</v>
      </c>
      <c r="Z84" s="185">
        <f>Pillar2!AI84</f>
        <v>0.3</v>
      </c>
      <c r="AA84" s="186">
        <f>Pillar2!AJ84</f>
        <v>4.4000000000000004</v>
      </c>
      <c r="AB84" s="186">
        <f>Pillar2!AK84</f>
        <v>3.1</v>
      </c>
      <c r="AC84" s="186">
        <f>Pillar2!AL84</f>
        <v>3.2</v>
      </c>
      <c r="AD84" s="185">
        <f>Pillar2!AM84</f>
        <v>3.6</v>
      </c>
      <c r="AE84" s="199">
        <f>Pillar2!AN84</f>
        <v>1.9</v>
      </c>
      <c r="AF84" s="200">
        <f t="shared" si="6"/>
        <v>2.6</v>
      </c>
      <c r="AG84" s="50">
        <f t="shared" si="8"/>
        <v>142</v>
      </c>
      <c r="AI84" s="190">
        <f t="shared" si="7"/>
        <v>0</v>
      </c>
      <c r="AJ84" s="175">
        <f>P2_DataMissing_hidden!AD99</f>
        <v>2</v>
      </c>
      <c r="AK84" s="176">
        <f>P2_DataMissing_hidden!AE99</f>
        <v>8.6956521739130432E-2</v>
      </c>
    </row>
    <row r="85" spans="1:37">
      <c r="A85" s="46" t="str">
        <f t="shared" si="5"/>
        <v>LBN</v>
      </c>
      <c r="B85" s="46" t="s">
        <v>83</v>
      </c>
      <c r="C85" s="46" t="s">
        <v>72</v>
      </c>
      <c r="D85" s="47" t="s">
        <v>251</v>
      </c>
      <c r="E85" s="48" t="s">
        <v>252</v>
      </c>
      <c r="F85" s="55">
        <f>Pillar1!AK85</f>
        <v>9.4</v>
      </c>
      <c r="G85" s="55">
        <f>Pillar1!AL85</f>
        <v>2.5</v>
      </c>
      <c r="H85" s="55">
        <f>Pillar1!AM85</f>
        <v>0</v>
      </c>
      <c r="I85" s="55">
        <f>Pillar1!AP85</f>
        <v>0</v>
      </c>
      <c r="J85" s="58">
        <f>Pillar1!AW85</f>
        <v>0</v>
      </c>
      <c r="K85" s="58">
        <f>Pillar1!AX85</f>
        <v>4.3</v>
      </c>
      <c r="L85" s="58">
        <f>Pillar1!AY85</f>
        <v>5.4</v>
      </c>
      <c r="M85" s="58">
        <f>Pillar1!AZ85</f>
        <v>8.1999999999999993</v>
      </c>
      <c r="N85" s="55">
        <f>Pillar1!BA85</f>
        <v>5.2</v>
      </c>
      <c r="O85" s="55">
        <f>Pillar1!BB85</f>
        <v>0</v>
      </c>
      <c r="P85" s="55">
        <f>Pillar1!BE85</f>
        <v>4.2</v>
      </c>
      <c r="Q85" s="58">
        <f>Pillar1!BF85</f>
        <v>3</v>
      </c>
      <c r="R85" s="58">
        <f>Pillar1!BG85</f>
        <v>8</v>
      </c>
      <c r="S85" s="55">
        <f>Pillar1!BH85</f>
        <v>6.1</v>
      </c>
      <c r="T85" s="198">
        <f>Pillar1!BI85</f>
        <v>4.4000000000000004</v>
      </c>
      <c r="U85" s="186">
        <f>Pillar2!AD85</f>
        <v>3.3</v>
      </c>
      <c r="V85" s="186">
        <f>Pillar2!AE85</f>
        <v>4.5999999999999996</v>
      </c>
      <c r="W85" s="186">
        <f>Pillar2!AF85</f>
        <v>4.4000000000000004</v>
      </c>
      <c r="X85" s="185">
        <f>Pillar2!AG85</f>
        <v>4.0999999999999996</v>
      </c>
      <c r="Y85" s="185">
        <f>Pillar2!AH85</f>
        <v>0.1</v>
      </c>
      <c r="Z85" s="185">
        <f>Pillar2!AI85</f>
        <v>1.1000000000000001</v>
      </c>
      <c r="AA85" s="186" t="str">
        <f>Pillar2!AJ85</f>
        <v>x</v>
      </c>
      <c r="AB85" s="186">
        <f>Pillar2!AK85</f>
        <v>4.5999999999999996</v>
      </c>
      <c r="AC85" s="186">
        <f>Pillar2!AL85</f>
        <v>5.9</v>
      </c>
      <c r="AD85" s="185">
        <f>Pillar2!AM85</f>
        <v>5.3</v>
      </c>
      <c r="AE85" s="199">
        <f>Pillar2!AN85</f>
        <v>2.7</v>
      </c>
      <c r="AF85" s="200">
        <f t="shared" si="6"/>
        <v>3.6</v>
      </c>
      <c r="AG85" s="50">
        <f t="shared" si="8"/>
        <v>121</v>
      </c>
      <c r="AI85" s="190">
        <f t="shared" si="7"/>
        <v>0</v>
      </c>
      <c r="AJ85" s="175">
        <f>P2_DataMissing_hidden!AD100</f>
        <v>7</v>
      </c>
      <c r="AK85" s="176">
        <f>P2_DataMissing_hidden!AE100</f>
        <v>0.30434782608695654</v>
      </c>
    </row>
    <row r="86" spans="1:37">
      <c r="A86" s="46" t="str">
        <f t="shared" si="5"/>
        <v>LSO</v>
      </c>
      <c r="B86" s="46" t="s">
        <v>75</v>
      </c>
      <c r="C86" s="46" t="s">
        <v>76</v>
      </c>
      <c r="D86" s="47" t="s">
        <v>253</v>
      </c>
      <c r="E86" s="48" t="s">
        <v>254</v>
      </c>
      <c r="F86" s="55">
        <f>Pillar1!AK86</f>
        <v>9</v>
      </c>
      <c r="G86" s="55">
        <f>Pillar1!AL86</f>
        <v>5.4</v>
      </c>
      <c r="H86" s="55">
        <f>Pillar1!AM86</f>
        <v>0</v>
      </c>
      <c r="I86" s="55">
        <f>Pillar1!AP86</f>
        <v>0</v>
      </c>
      <c r="J86" s="58">
        <f>Pillar1!AW86</f>
        <v>0</v>
      </c>
      <c r="K86" s="58">
        <f>Pillar1!AX86</f>
        <v>0</v>
      </c>
      <c r="L86" s="58">
        <f>Pillar1!AY86</f>
        <v>0</v>
      </c>
      <c r="M86" s="58">
        <f>Pillar1!AZ86</f>
        <v>0</v>
      </c>
      <c r="N86" s="55">
        <f>Pillar1!BA86</f>
        <v>0</v>
      </c>
      <c r="O86" s="55">
        <f>Pillar1!BB86</f>
        <v>0</v>
      </c>
      <c r="P86" s="55">
        <f>Pillar1!BE86</f>
        <v>2.2999999999999998</v>
      </c>
      <c r="Q86" s="58">
        <f>Pillar1!BF86</f>
        <v>9.1</v>
      </c>
      <c r="R86" s="58">
        <f>Pillar1!BG86</f>
        <v>2.6</v>
      </c>
      <c r="S86" s="55">
        <f>Pillar1!BH86</f>
        <v>7</v>
      </c>
      <c r="T86" s="198">
        <f>Pillar1!BI86</f>
        <v>4</v>
      </c>
      <c r="U86" s="186">
        <f>Pillar2!AD86</f>
        <v>6.2</v>
      </c>
      <c r="V86" s="186">
        <f>Pillar2!AE86</f>
        <v>9.5</v>
      </c>
      <c r="W86" s="186">
        <f>Pillar2!AF86</f>
        <v>6.5</v>
      </c>
      <c r="X86" s="185">
        <f>Pillar2!AG86</f>
        <v>7.4</v>
      </c>
      <c r="Y86" s="185">
        <f>Pillar2!AH86</f>
        <v>2.5</v>
      </c>
      <c r="Z86" s="185">
        <f>Pillar2!AI86</f>
        <v>8.6</v>
      </c>
      <c r="AA86" s="186">
        <f>Pillar2!AJ86</f>
        <v>9</v>
      </c>
      <c r="AB86" s="186">
        <f>Pillar2!AK86</f>
        <v>7.9</v>
      </c>
      <c r="AC86" s="186">
        <f>Pillar2!AL86</f>
        <v>6.6</v>
      </c>
      <c r="AD86" s="185">
        <f>Pillar2!AM86</f>
        <v>7.8</v>
      </c>
      <c r="AE86" s="199">
        <f>Pillar2!AN86</f>
        <v>6.6</v>
      </c>
      <c r="AF86" s="200">
        <f t="shared" si="6"/>
        <v>5.4</v>
      </c>
      <c r="AG86" s="50">
        <f t="shared" si="8"/>
        <v>61</v>
      </c>
      <c r="AI86" s="190">
        <f t="shared" si="7"/>
        <v>0</v>
      </c>
      <c r="AJ86" s="175">
        <f>P2_DataMissing_hidden!AD101</f>
        <v>0</v>
      </c>
      <c r="AK86" s="176">
        <f>P2_DataMissing_hidden!AE101</f>
        <v>0</v>
      </c>
    </row>
    <row r="87" spans="1:37">
      <c r="A87" s="46" t="str">
        <f t="shared" si="5"/>
        <v>LBR</v>
      </c>
      <c r="B87" s="46" t="s">
        <v>75</v>
      </c>
      <c r="C87" s="46" t="s">
        <v>106</v>
      </c>
      <c r="D87" s="47" t="s">
        <v>255</v>
      </c>
      <c r="E87" s="48" t="s">
        <v>256</v>
      </c>
      <c r="F87" s="55">
        <f>Pillar1!AK87</f>
        <v>2.5</v>
      </c>
      <c r="G87" s="55">
        <f>Pillar1!AL87</f>
        <v>9.1</v>
      </c>
      <c r="H87" s="55">
        <f>Pillar1!AM87</f>
        <v>0</v>
      </c>
      <c r="I87" s="55">
        <f>Pillar1!AP87</f>
        <v>0</v>
      </c>
      <c r="J87" s="58">
        <f>Pillar1!AW87</f>
        <v>4.9000000000000004</v>
      </c>
      <c r="K87" s="58">
        <f>Pillar1!AX87</f>
        <v>8.6999999999999993</v>
      </c>
      <c r="L87" s="58">
        <f>Pillar1!AY87</f>
        <v>9.3000000000000007</v>
      </c>
      <c r="M87" s="58">
        <f>Pillar1!AZ87</f>
        <v>7.8</v>
      </c>
      <c r="N87" s="55">
        <f>Pillar1!BA87</f>
        <v>8</v>
      </c>
      <c r="O87" s="55">
        <f>Pillar1!BB87</f>
        <v>7.6</v>
      </c>
      <c r="P87" s="55">
        <f>Pillar1!BE87</f>
        <v>9</v>
      </c>
      <c r="Q87" s="58">
        <f>Pillar1!BF87</f>
        <v>9.4</v>
      </c>
      <c r="R87" s="58">
        <f>Pillar1!BG87</f>
        <v>7.1</v>
      </c>
      <c r="S87" s="55">
        <f>Pillar1!BH87</f>
        <v>8.5</v>
      </c>
      <c r="T87" s="198">
        <f>Pillar1!BI87</f>
        <v>6.8</v>
      </c>
      <c r="U87" s="186">
        <f>Pillar2!AD87</f>
        <v>7.2</v>
      </c>
      <c r="V87" s="186">
        <f>Pillar2!AE87</f>
        <v>8</v>
      </c>
      <c r="W87" s="186">
        <f>Pillar2!AF87</f>
        <v>9.1</v>
      </c>
      <c r="X87" s="185">
        <f>Pillar2!AG87</f>
        <v>8.1</v>
      </c>
      <c r="Y87" s="185">
        <f>Pillar2!AH87</f>
        <v>7.9</v>
      </c>
      <c r="Z87" s="185">
        <f>Pillar2!AI87</f>
        <v>8.8000000000000007</v>
      </c>
      <c r="AA87" s="186">
        <f>Pillar2!AJ87</f>
        <v>7.1</v>
      </c>
      <c r="AB87" s="186">
        <f>Pillar2!AK87</f>
        <v>9.8000000000000007</v>
      </c>
      <c r="AC87" s="186">
        <f>Pillar2!AL87</f>
        <v>5.8</v>
      </c>
      <c r="AD87" s="185">
        <f>Pillar2!AM87</f>
        <v>7.6</v>
      </c>
      <c r="AE87" s="199">
        <f>Pillar2!AN87</f>
        <v>8.1</v>
      </c>
      <c r="AF87" s="200">
        <f t="shared" si="6"/>
        <v>7.5</v>
      </c>
      <c r="AG87" s="50">
        <f t="shared" si="8"/>
        <v>22</v>
      </c>
      <c r="AI87" s="190">
        <f t="shared" si="7"/>
        <v>0</v>
      </c>
      <c r="AJ87" s="175">
        <f>P2_DataMissing_hidden!AD102</f>
        <v>3</v>
      </c>
      <c r="AK87" s="176">
        <f>P2_DataMissing_hidden!AE102</f>
        <v>0.13043478260869565</v>
      </c>
    </row>
    <row r="88" spans="1:37">
      <c r="A88" s="46" t="str">
        <f t="shared" si="5"/>
        <v>LBY</v>
      </c>
      <c r="B88" s="46" t="s">
        <v>71</v>
      </c>
      <c r="C88" s="46" t="s">
        <v>72</v>
      </c>
      <c r="D88" s="47" t="s">
        <v>257</v>
      </c>
      <c r="E88" s="48" t="s">
        <v>258</v>
      </c>
      <c r="F88" s="55">
        <f>Pillar1!AK88</f>
        <v>7.3</v>
      </c>
      <c r="G88" s="55">
        <f>Pillar1!AL88</f>
        <v>3.8</v>
      </c>
      <c r="H88" s="55">
        <f>Pillar1!AM88</f>
        <v>6.3</v>
      </c>
      <c r="I88" s="55">
        <f>Pillar1!AP88</f>
        <v>0</v>
      </c>
      <c r="J88" s="58">
        <f>Pillar1!AW88</f>
        <v>0.3</v>
      </c>
      <c r="K88" s="58">
        <f>Pillar1!AX88</f>
        <v>4.3</v>
      </c>
      <c r="L88" s="58">
        <f>Pillar1!AY88</f>
        <v>5.3</v>
      </c>
      <c r="M88" s="58">
        <f>Pillar1!AZ88</f>
        <v>5.9</v>
      </c>
      <c r="N88" s="55">
        <f>Pillar1!BA88</f>
        <v>4.2</v>
      </c>
      <c r="O88" s="55">
        <f>Pillar1!BB88</f>
        <v>6.3</v>
      </c>
      <c r="P88" s="55">
        <f>Pillar1!BE88</f>
        <v>7.9</v>
      </c>
      <c r="Q88" s="58">
        <f>Pillar1!BF88</f>
        <v>4.0999999999999996</v>
      </c>
      <c r="R88" s="58">
        <f>Pillar1!BG88</f>
        <v>5.7</v>
      </c>
      <c r="S88" s="55">
        <f>Pillar1!BH88</f>
        <v>5</v>
      </c>
      <c r="T88" s="198">
        <f>Pillar1!BI88</f>
        <v>5.5</v>
      </c>
      <c r="U88" s="186">
        <f>Pillar2!AD88</f>
        <v>1.2</v>
      </c>
      <c r="V88" s="186">
        <f>Pillar2!AE88</f>
        <v>10</v>
      </c>
      <c r="W88" s="186">
        <f>Pillar2!AF88</f>
        <v>3</v>
      </c>
      <c r="X88" s="185">
        <f>Pillar2!AG88</f>
        <v>4.7</v>
      </c>
      <c r="Y88" s="185" t="str">
        <f>Pillar2!AH88</f>
        <v>x</v>
      </c>
      <c r="Z88" s="185">
        <f>Pillar2!AI88</f>
        <v>0</v>
      </c>
      <c r="AA88" s="186" t="str">
        <f>Pillar2!AJ88</f>
        <v>x</v>
      </c>
      <c r="AB88" s="186">
        <f>Pillar2!AK88</f>
        <v>6.1</v>
      </c>
      <c r="AC88" s="186">
        <f>Pillar2!AL88</f>
        <v>3.7</v>
      </c>
      <c r="AD88" s="185">
        <f>Pillar2!AM88</f>
        <v>4.9000000000000004</v>
      </c>
      <c r="AE88" s="199">
        <f>Pillar2!AN88</f>
        <v>3.2</v>
      </c>
      <c r="AF88" s="200">
        <f t="shared" si="6"/>
        <v>4.4000000000000004</v>
      </c>
      <c r="AG88" s="50">
        <f t="shared" si="8"/>
        <v>97</v>
      </c>
      <c r="AI88" s="190">
        <f t="shared" si="7"/>
        <v>1</v>
      </c>
      <c r="AJ88" s="175">
        <f>P2_DataMissing_hidden!AD103</f>
        <v>11</v>
      </c>
      <c r="AK88" s="176">
        <f>P2_DataMissing_hidden!AE103</f>
        <v>0.47826086956521741</v>
      </c>
    </row>
    <row r="89" spans="1:37">
      <c r="A89" s="46" t="str">
        <f t="shared" si="5"/>
        <v>LIE</v>
      </c>
      <c r="B89" s="46" t="s">
        <v>90</v>
      </c>
      <c r="C89" s="46" t="s">
        <v>87</v>
      </c>
      <c r="D89" s="47" t="s">
        <v>259</v>
      </c>
      <c r="E89" s="48" t="s">
        <v>260</v>
      </c>
      <c r="F89" s="55">
        <f>Pillar1!AK89</f>
        <v>0</v>
      </c>
      <c r="G89" s="55">
        <f>Pillar1!AL89</f>
        <v>0.9</v>
      </c>
      <c r="H89" s="55">
        <f>Pillar1!AM89</f>
        <v>0</v>
      </c>
      <c r="I89" s="55">
        <f>Pillar1!AP89</f>
        <v>0</v>
      </c>
      <c r="J89" s="58">
        <f>Pillar1!AW89</f>
        <v>0</v>
      </c>
      <c r="K89" s="58">
        <f>Pillar1!AX89</f>
        <v>0</v>
      </c>
      <c r="L89" s="58">
        <f>Pillar1!AY89</f>
        <v>0</v>
      </c>
      <c r="M89" s="58">
        <f>Pillar1!AZ89</f>
        <v>0</v>
      </c>
      <c r="N89" s="55">
        <f>Pillar1!BA89</f>
        <v>0</v>
      </c>
      <c r="O89" s="55">
        <f>Pillar1!BB89</f>
        <v>8.5</v>
      </c>
      <c r="P89" s="55">
        <f>Pillar1!BE89</f>
        <v>3.8</v>
      </c>
      <c r="Q89" s="58" t="str">
        <f>Pillar1!BF89</f>
        <v>x</v>
      </c>
      <c r="R89" s="58">
        <f>Pillar1!BG89</f>
        <v>6.6</v>
      </c>
      <c r="S89" s="55">
        <f>Pillar1!BH89</f>
        <v>6.6</v>
      </c>
      <c r="T89" s="198">
        <f>Pillar1!BI89</f>
        <v>3.3</v>
      </c>
      <c r="U89" s="186" t="str">
        <f>Pillar2!AD89</f>
        <v>x</v>
      </c>
      <c r="V89" s="186" t="str">
        <f>Pillar2!AE89</f>
        <v>x</v>
      </c>
      <c r="W89" s="186" t="str">
        <f>Pillar2!AF89</f>
        <v>x</v>
      </c>
      <c r="X89" s="185" t="str">
        <f>Pillar2!AG89</f>
        <v>x</v>
      </c>
      <c r="Y89" s="185">
        <f>Pillar2!AH89</f>
        <v>0.6</v>
      </c>
      <c r="Z89" s="185">
        <f>Pillar2!AI89</f>
        <v>0</v>
      </c>
      <c r="AA89" s="186" t="str">
        <f>Pillar2!AJ89</f>
        <v>x</v>
      </c>
      <c r="AB89" s="186">
        <f>Pillar2!AK89</f>
        <v>2.5</v>
      </c>
      <c r="AC89" s="186" t="str">
        <f>Pillar2!AL89</f>
        <v>x</v>
      </c>
      <c r="AD89" s="185">
        <f>Pillar2!AM89</f>
        <v>2.5</v>
      </c>
      <c r="AE89" s="199">
        <f>Pillar2!AN89</f>
        <v>1</v>
      </c>
      <c r="AF89" s="200">
        <f t="shared" si="6"/>
        <v>2.2000000000000002</v>
      </c>
      <c r="AG89" s="50">
        <f t="shared" si="8"/>
        <v>153</v>
      </c>
      <c r="AI89" s="190">
        <f t="shared" si="7"/>
        <v>1</v>
      </c>
      <c r="AJ89" s="175">
        <f>P2_DataMissing_hidden!AD104</f>
        <v>18</v>
      </c>
      <c r="AK89" s="176">
        <f>P2_DataMissing_hidden!AE104</f>
        <v>0.78260869565217395</v>
      </c>
    </row>
    <row r="90" spans="1:37">
      <c r="A90" s="46" t="str">
        <f t="shared" si="5"/>
        <v>LTU</v>
      </c>
      <c r="B90" s="46" t="s">
        <v>165</v>
      </c>
      <c r="C90" s="46" t="s">
        <v>87</v>
      </c>
      <c r="D90" s="47" t="s">
        <v>261</v>
      </c>
      <c r="E90" s="48" t="s">
        <v>262</v>
      </c>
      <c r="F90" s="55">
        <f>Pillar1!AK90</f>
        <v>0</v>
      </c>
      <c r="G90" s="55">
        <f>Pillar1!AL90</f>
        <v>5.3</v>
      </c>
      <c r="H90" s="55">
        <f>Pillar1!AM90</f>
        <v>0</v>
      </c>
      <c r="I90" s="55">
        <f>Pillar1!AP90</f>
        <v>0</v>
      </c>
      <c r="J90" s="58">
        <f>Pillar1!AW90</f>
        <v>0</v>
      </c>
      <c r="K90" s="58">
        <f>Pillar1!AX90</f>
        <v>0</v>
      </c>
      <c r="L90" s="58">
        <f>Pillar1!AY90</f>
        <v>0</v>
      </c>
      <c r="M90" s="58">
        <f>Pillar1!AZ90</f>
        <v>0</v>
      </c>
      <c r="N90" s="55">
        <f>Pillar1!BA90</f>
        <v>0</v>
      </c>
      <c r="O90" s="55">
        <f>Pillar1!BB90</f>
        <v>5.2</v>
      </c>
      <c r="P90" s="55">
        <f>Pillar1!BE90</f>
        <v>4.5</v>
      </c>
      <c r="Q90" s="58">
        <f>Pillar1!BF90</f>
        <v>3</v>
      </c>
      <c r="R90" s="58">
        <f>Pillar1!BG90</f>
        <v>2.5</v>
      </c>
      <c r="S90" s="55">
        <f>Pillar1!BH90</f>
        <v>2.8</v>
      </c>
      <c r="T90" s="198">
        <f>Pillar1!BI90</f>
        <v>2.6</v>
      </c>
      <c r="U90" s="186">
        <f>Pillar2!AD90</f>
        <v>1.6</v>
      </c>
      <c r="V90" s="186">
        <f>Pillar2!AE90</f>
        <v>3</v>
      </c>
      <c r="W90" s="186">
        <f>Pillar2!AF90</f>
        <v>1.9</v>
      </c>
      <c r="X90" s="185">
        <f>Pillar2!AG90</f>
        <v>2.2000000000000002</v>
      </c>
      <c r="Y90" s="185">
        <f>Pillar2!AH90</f>
        <v>1.9</v>
      </c>
      <c r="Z90" s="185">
        <f>Pillar2!AI90</f>
        <v>0.6</v>
      </c>
      <c r="AA90" s="186">
        <f>Pillar2!AJ90</f>
        <v>4.5</v>
      </c>
      <c r="AB90" s="186">
        <f>Pillar2!AK90</f>
        <v>1.1000000000000001</v>
      </c>
      <c r="AC90" s="186">
        <f>Pillar2!AL90</f>
        <v>5.6</v>
      </c>
      <c r="AD90" s="185">
        <f>Pillar2!AM90</f>
        <v>3.7</v>
      </c>
      <c r="AE90" s="199">
        <f>Pillar2!AN90</f>
        <v>2.1</v>
      </c>
      <c r="AF90" s="200">
        <f t="shared" si="6"/>
        <v>2.4</v>
      </c>
      <c r="AG90" s="50">
        <f t="shared" si="8"/>
        <v>147</v>
      </c>
      <c r="AI90" s="190">
        <f t="shared" si="7"/>
        <v>0</v>
      </c>
      <c r="AJ90" s="175">
        <f>P2_DataMissing_hidden!AD105</f>
        <v>4</v>
      </c>
      <c r="AK90" s="176">
        <f>P2_DataMissing_hidden!AE105</f>
        <v>0.17391304347826086</v>
      </c>
    </row>
    <row r="91" spans="1:37">
      <c r="A91" s="46" t="str">
        <f t="shared" si="5"/>
        <v>LUX</v>
      </c>
      <c r="B91" s="46" t="s">
        <v>90</v>
      </c>
      <c r="C91" s="46" t="s">
        <v>87</v>
      </c>
      <c r="D91" s="47" t="s">
        <v>263</v>
      </c>
      <c r="E91" s="48" t="s">
        <v>264</v>
      </c>
      <c r="F91" s="55">
        <f>Pillar1!AK91</f>
        <v>0</v>
      </c>
      <c r="G91" s="55">
        <f>Pillar1!AL91</f>
        <v>1.6</v>
      </c>
      <c r="H91" s="55">
        <f>Pillar1!AM91</f>
        <v>0</v>
      </c>
      <c r="I91" s="55">
        <f>Pillar1!AP91</f>
        <v>0</v>
      </c>
      <c r="J91" s="58">
        <f>Pillar1!AW91</f>
        <v>0</v>
      </c>
      <c r="K91" s="58">
        <f>Pillar1!AX91</f>
        <v>0</v>
      </c>
      <c r="L91" s="58">
        <f>Pillar1!AY91</f>
        <v>0</v>
      </c>
      <c r="M91" s="58">
        <f>Pillar1!AZ91</f>
        <v>0</v>
      </c>
      <c r="N91" s="55">
        <f>Pillar1!BA91</f>
        <v>0</v>
      </c>
      <c r="O91" s="55">
        <f>Pillar1!BB91</f>
        <v>0</v>
      </c>
      <c r="P91" s="55">
        <f>Pillar1!BE91</f>
        <v>4.2</v>
      </c>
      <c r="Q91" s="58">
        <f>Pillar1!BF91</f>
        <v>1.5</v>
      </c>
      <c r="R91" s="58">
        <f>Pillar1!BG91</f>
        <v>2</v>
      </c>
      <c r="S91" s="55">
        <f>Pillar1!BH91</f>
        <v>1.8</v>
      </c>
      <c r="T91" s="198">
        <f>Pillar1!BI91</f>
        <v>1.1000000000000001</v>
      </c>
      <c r="U91" s="186">
        <f>Pillar2!AD91</f>
        <v>0.7</v>
      </c>
      <c r="V91" s="186">
        <f>Pillar2!AE91</f>
        <v>4.4000000000000004</v>
      </c>
      <c r="W91" s="186">
        <f>Pillar2!AF91</f>
        <v>1.2</v>
      </c>
      <c r="X91" s="185">
        <f>Pillar2!AG91</f>
        <v>2.1</v>
      </c>
      <c r="Y91" s="185">
        <f>Pillar2!AH91</f>
        <v>2.5</v>
      </c>
      <c r="Z91" s="185">
        <f>Pillar2!AI91</f>
        <v>0</v>
      </c>
      <c r="AA91" s="186">
        <f>Pillar2!AJ91</f>
        <v>3.9</v>
      </c>
      <c r="AB91" s="186">
        <f>Pillar2!AK91</f>
        <v>2.2000000000000002</v>
      </c>
      <c r="AC91" s="186">
        <f>Pillar2!AL91</f>
        <v>1</v>
      </c>
      <c r="AD91" s="185">
        <f>Pillar2!AM91</f>
        <v>2.4</v>
      </c>
      <c r="AE91" s="199">
        <f>Pillar2!AN91</f>
        <v>1.8</v>
      </c>
      <c r="AF91" s="200">
        <f t="shared" si="6"/>
        <v>1.5</v>
      </c>
      <c r="AG91" s="50">
        <f t="shared" si="8"/>
        <v>162</v>
      </c>
      <c r="AI91" s="190">
        <f t="shared" si="7"/>
        <v>0</v>
      </c>
      <c r="AJ91" s="175">
        <f>P2_DataMissing_hidden!AD106</f>
        <v>5</v>
      </c>
      <c r="AK91" s="176">
        <f>P2_DataMissing_hidden!AE106</f>
        <v>0.21739130434782608</v>
      </c>
    </row>
    <row r="92" spans="1:37">
      <c r="A92" s="46" t="str">
        <f t="shared" si="5"/>
        <v>MDG</v>
      </c>
      <c r="B92" s="46" t="s">
        <v>75</v>
      </c>
      <c r="C92" s="46" t="s">
        <v>76</v>
      </c>
      <c r="D92" s="47" t="s">
        <v>265</v>
      </c>
      <c r="E92" s="48" t="s">
        <v>266</v>
      </c>
      <c r="F92" s="55">
        <f>Pillar1!AK92</f>
        <v>5.0999999999999996</v>
      </c>
      <c r="G92" s="55">
        <f>Pillar1!AL92</f>
        <v>8</v>
      </c>
      <c r="H92" s="55">
        <f>Pillar1!AM92</f>
        <v>10</v>
      </c>
      <c r="I92" s="55">
        <f>Pillar1!AP92</f>
        <v>9.5</v>
      </c>
      <c r="J92" s="58">
        <f>Pillar1!AW92</f>
        <v>5</v>
      </c>
      <c r="K92" s="58">
        <f>Pillar1!AX92</f>
        <v>7.1</v>
      </c>
      <c r="L92" s="58">
        <f>Pillar1!AY92</f>
        <v>8.5</v>
      </c>
      <c r="M92" s="58">
        <f>Pillar1!AZ92</f>
        <v>8.9</v>
      </c>
      <c r="N92" s="55">
        <f>Pillar1!BA92</f>
        <v>7.7</v>
      </c>
      <c r="O92" s="55">
        <f>Pillar1!BB92</f>
        <v>7.5</v>
      </c>
      <c r="P92" s="55">
        <f>Pillar1!BE92</f>
        <v>1</v>
      </c>
      <c r="Q92" s="58">
        <f>Pillar1!BF92</f>
        <v>9.6999999999999993</v>
      </c>
      <c r="R92" s="58">
        <f>Pillar1!BG92</f>
        <v>1.5</v>
      </c>
      <c r="S92" s="55">
        <f>Pillar1!BH92</f>
        <v>7.4</v>
      </c>
      <c r="T92" s="198">
        <f>Pillar1!BI92</f>
        <v>7.8</v>
      </c>
      <c r="U92" s="186">
        <f>Pillar2!AD92</f>
        <v>6.7</v>
      </c>
      <c r="V92" s="186">
        <f>Pillar2!AE92</f>
        <v>10</v>
      </c>
      <c r="W92" s="186">
        <f>Pillar2!AF92</f>
        <v>8.1</v>
      </c>
      <c r="X92" s="185">
        <f>Pillar2!AG92</f>
        <v>8.3000000000000007</v>
      </c>
      <c r="Y92" s="185">
        <f>Pillar2!AH92</f>
        <v>5.5</v>
      </c>
      <c r="Z92" s="185">
        <f>Pillar2!AI92</f>
        <v>8.1</v>
      </c>
      <c r="AA92" s="186" t="str">
        <f>Pillar2!AJ92</f>
        <v>x</v>
      </c>
      <c r="AB92" s="186">
        <f>Pillar2!AK92</f>
        <v>10</v>
      </c>
      <c r="AC92" s="186">
        <f>Pillar2!AL92</f>
        <v>9.6</v>
      </c>
      <c r="AD92" s="185">
        <f>Pillar2!AM92</f>
        <v>9.8000000000000007</v>
      </c>
      <c r="AE92" s="199">
        <f>Pillar2!AN92</f>
        <v>7.9</v>
      </c>
      <c r="AF92" s="200">
        <f t="shared" si="6"/>
        <v>7.9</v>
      </c>
      <c r="AG92" s="50">
        <f t="shared" si="8"/>
        <v>10</v>
      </c>
      <c r="AI92" s="190">
        <f t="shared" si="7"/>
        <v>0</v>
      </c>
      <c r="AJ92" s="175">
        <f>P2_DataMissing_hidden!AD107</f>
        <v>4</v>
      </c>
      <c r="AK92" s="176">
        <f>P2_DataMissing_hidden!AE107</f>
        <v>0.17391304347826086</v>
      </c>
    </row>
    <row r="93" spans="1:37">
      <c r="A93" s="46" t="str">
        <f t="shared" si="5"/>
        <v>MWI</v>
      </c>
      <c r="B93" s="46" t="s">
        <v>75</v>
      </c>
      <c r="C93" s="46" t="s">
        <v>76</v>
      </c>
      <c r="D93" s="47" t="s">
        <v>267</v>
      </c>
      <c r="E93" s="48" t="s">
        <v>268</v>
      </c>
      <c r="F93" s="55">
        <f>Pillar1!AK93</f>
        <v>5.8</v>
      </c>
      <c r="G93" s="55">
        <f>Pillar1!AL93</f>
        <v>6.6</v>
      </c>
      <c r="H93" s="55">
        <f>Pillar1!AM93</f>
        <v>0</v>
      </c>
      <c r="I93" s="55">
        <f>Pillar1!AP93</f>
        <v>0</v>
      </c>
      <c r="J93" s="58">
        <f>Pillar1!AW93</f>
        <v>5</v>
      </c>
      <c r="K93" s="58">
        <f>Pillar1!AX93</f>
        <v>6.2</v>
      </c>
      <c r="L93" s="58">
        <f>Pillar1!AY93</f>
        <v>7.7</v>
      </c>
      <c r="M93" s="58">
        <f>Pillar1!AZ93</f>
        <v>9.4</v>
      </c>
      <c r="N93" s="55">
        <f>Pillar1!BA93</f>
        <v>7.5</v>
      </c>
      <c r="O93" s="55">
        <f>Pillar1!BB93</f>
        <v>7.7</v>
      </c>
      <c r="P93" s="55">
        <f>Pillar1!BE93</f>
        <v>2.9</v>
      </c>
      <c r="Q93" s="58">
        <f>Pillar1!BF93</f>
        <v>9.4</v>
      </c>
      <c r="R93" s="58">
        <f>Pillar1!BG93</f>
        <v>7.9</v>
      </c>
      <c r="S93" s="55">
        <f>Pillar1!BH93</f>
        <v>8.8000000000000007</v>
      </c>
      <c r="T93" s="198">
        <f>Pillar1!BI93</f>
        <v>5.7</v>
      </c>
      <c r="U93" s="186">
        <f>Pillar2!AD93</f>
        <v>4.4000000000000004</v>
      </c>
      <c r="V93" s="186">
        <f>Pillar2!AE93</f>
        <v>9.8000000000000007</v>
      </c>
      <c r="W93" s="186">
        <f>Pillar2!AF93</f>
        <v>7.6</v>
      </c>
      <c r="X93" s="185">
        <f>Pillar2!AG93</f>
        <v>7.3</v>
      </c>
      <c r="Y93" s="185">
        <f>Pillar2!AH93</f>
        <v>5.5</v>
      </c>
      <c r="Z93" s="185">
        <f>Pillar2!AI93</f>
        <v>7.9</v>
      </c>
      <c r="AA93" s="186">
        <f>Pillar2!AJ93</f>
        <v>9</v>
      </c>
      <c r="AB93" s="186">
        <f>Pillar2!AK93</f>
        <v>10</v>
      </c>
      <c r="AC93" s="186">
        <f>Pillar2!AL93</f>
        <v>8.3000000000000007</v>
      </c>
      <c r="AD93" s="185">
        <f>Pillar2!AM93</f>
        <v>9.1</v>
      </c>
      <c r="AE93" s="199">
        <f>Pillar2!AN93</f>
        <v>7.5</v>
      </c>
      <c r="AF93" s="200">
        <f t="shared" si="6"/>
        <v>6.7</v>
      </c>
      <c r="AG93" s="50">
        <f t="shared" si="8"/>
        <v>40</v>
      </c>
      <c r="AI93" s="190">
        <f t="shared" si="7"/>
        <v>0</v>
      </c>
      <c r="AJ93" s="175">
        <f>P2_DataMissing_hidden!AD108</f>
        <v>1</v>
      </c>
      <c r="AK93" s="176">
        <f>P2_DataMissing_hidden!AE108</f>
        <v>4.3478260869565216E-2</v>
      </c>
    </row>
    <row r="94" spans="1:37">
      <c r="A94" s="46" t="str">
        <f t="shared" si="5"/>
        <v>MYS</v>
      </c>
      <c r="B94" s="46" t="s">
        <v>119</v>
      </c>
      <c r="C94" s="46" t="s">
        <v>128</v>
      </c>
      <c r="D94" s="47" t="s">
        <v>269</v>
      </c>
      <c r="E94" s="48" t="s">
        <v>270</v>
      </c>
      <c r="F94" s="55">
        <f>Pillar1!AK94</f>
        <v>4</v>
      </c>
      <c r="G94" s="55">
        <f>Pillar1!AL94</f>
        <v>7.1</v>
      </c>
      <c r="H94" s="55">
        <f>Pillar1!AM94</f>
        <v>9.3000000000000007</v>
      </c>
      <c r="I94" s="55">
        <f>Pillar1!AP94</f>
        <v>0</v>
      </c>
      <c r="J94" s="58">
        <f>Pillar1!AW94</f>
        <v>8.1</v>
      </c>
      <c r="K94" s="58">
        <f>Pillar1!AX94</f>
        <v>9.4</v>
      </c>
      <c r="L94" s="58">
        <f>Pillar1!AY94</f>
        <v>9.9</v>
      </c>
      <c r="M94" s="58">
        <f>Pillar1!AZ94</f>
        <v>9.3000000000000007</v>
      </c>
      <c r="N94" s="55">
        <f>Pillar1!BA94</f>
        <v>9.3000000000000007</v>
      </c>
      <c r="O94" s="55">
        <f>Pillar1!BB94</f>
        <v>6</v>
      </c>
      <c r="P94" s="55">
        <f>Pillar1!BE94</f>
        <v>8.6</v>
      </c>
      <c r="Q94" s="58">
        <f>Pillar1!BF94</f>
        <v>3.3</v>
      </c>
      <c r="R94" s="58">
        <f>Pillar1!BG94</f>
        <v>8.9</v>
      </c>
      <c r="S94" s="55">
        <f>Pillar1!BH94</f>
        <v>7</v>
      </c>
      <c r="T94" s="198">
        <f>Pillar1!BI94</f>
        <v>7.2</v>
      </c>
      <c r="U94" s="186">
        <f>Pillar2!AD94</f>
        <v>0.7</v>
      </c>
      <c r="V94" s="186">
        <f>Pillar2!AE94</f>
        <v>6.8</v>
      </c>
      <c r="W94" s="186">
        <f>Pillar2!AF94</f>
        <v>5</v>
      </c>
      <c r="X94" s="185">
        <f>Pillar2!AG94</f>
        <v>4.2</v>
      </c>
      <c r="Y94" s="185">
        <f>Pillar2!AH94</f>
        <v>2</v>
      </c>
      <c r="Z94" s="185">
        <f>Pillar2!AI94</f>
        <v>0.8</v>
      </c>
      <c r="AA94" s="186">
        <f>Pillar2!AJ94</f>
        <v>3.8</v>
      </c>
      <c r="AB94" s="186">
        <f>Pillar2!AK94</f>
        <v>2</v>
      </c>
      <c r="AC94" s="186">
        <f>Pillar2!AL94</f>
        <v>7.1</v>
      </c>
      <c r="AD94" s="185">
        <f>Pillar2!AM94</f>
        <v>4.3</v>
      </c>
      <c r="AE94" s="199">
        <f>Pillar2!AN94</f>
        <v>2.8</v>
      </c>
      <c r="AF94" s="200">
        <f t="shared" si="6"/>
        <v>5.4</v>
      </c>
      <c r="AG94" s="50">
        <f t="shared" si="8"/>
        <v>61</v>
      </c>
      <c r="AI94" s="190">
        <f t="shared" si="7"/>
        <v>0</v>
      </c>
      <c r="AJ94" s="175">
        <f>P2_DataMissing_hidden!AD109</f>
        <v>2</v>
      </c>
      <c r="AK94" s="176">
        <f>P2_DataMissing_hidden!AE109</f>
        <v>8.6956521739130432E-2</v>
      </c>
    </row>
    <row r="95" spans="1:37">
      <c r="A95" s="46" t="str">
        <f t="shared" si="5"/>
        <v>MLI</v>
      </c>
      <c r="B95" s="46" t="s">
        <v>75</v>
      </c>
      <c r="C95" s="46" t="s">
        <v>106</v>
      </c>
      <c r="D95" s="47" t="s">
        <v>271</v>
      </c>
      <c r="E95" s="48" t="s">
        <v>272</v>
      </c>
      <c r="F95" s="55">
        <f>Pillar1!AK95</f>
        <v>6.9</v>
      </c>
      <c r="G95" s="55">
        <f>Pillar1!AL95</f>
        <v>8.5</v>
      </c>
      <c r="H95" s="55">
        <f>Pillar1!AM95</f>
        <v>0</v>
      </c>
      <c r="I95" s="55">
        <f>Pillar1!AP95</f>
        <v>0</v>
      </c>
      <c r="J95" s="58">
        <f>Pillar1!AW95</f>
        <v>7.1</v>
      </c>
      <c r="K95" s="58">
        <f>Pillar1!AX95</f>
        <v>6.6</v>
      </c>
      <c r="L95" s="58">
        <f>Pillar1!AY95</f>
        <v>9.3000000000000007</v>
      </c>
      <c r="M95" s="58">
        <f>Pillar1!AZ95</f>
        <v>10</v>
      </c>
      <c r="N95" s="55">
        <f>Pillar1!BA95</f>
        <v>8.6999999999999993</v>
      </c>
      <c r="O95" s="55">
        <f>Pillar1!BB95</f>
        <v>4.5</v>
      </c>
      <c r="P95" s="55">
        <f>Pillar1!BE95</f>
        <v>10</v>
      </c>
      <c r="Q95" s="58">
        <f>Pillar1!BF95</f>
        <v>10</v>
      </c>
      <c r="R95" s="58">
        <f>Pillar1!BG95</f>
        <v>1</v>
      </c>
      <c r="S95" s="55">
        <f>Pillar1!BH95</f>
        <v>7.8</v>
      </c>
      <c r="T95" s="198">
        <f>Pillar1!BI95</f>
        <v>7</v>
      </c>
      <c r="U95" s="186">
        <f>Pillar2!AD95</f>
        <v>9.1</v>
      </c>
      <c r="V95" s="186">
        <f>Pillar2!AE95</f>
        <v>7.3</v>
      </c>
      <c r="W95" s="186">
        <f>Pillar2!AF95</f>
        <v>9.4</v>
      </c>
      <c r="X95" s="185">
        <f>Pillar2!AG95</f>
        <v>8.6</v>
      </c>
      <c r="Y95" s="185">
        <f>Pillar2!AH95</f>
        <v>7.9</v>
      </c>
      <c r="Z95" s="185">
        <f>Pillar2!AI95</f>
        <v>5.3</v>
      </c>
      <c r="AA95" s="186">
        <f>Pillar2!AJ95</f>
        <v>8.4</v>
      </c>
      <c r="AB95" s="186">
        <f>Pillar2!AK95</f>
        <v>7.6</v>
      </c>
      <c r="AC95" s="186">
        <f>Pillar2!AL95</f>
        <v>8.4</v>
      </c>
      <c r="AD95" s="185">
        <f>Pillar2!AM95</f>
        <v>8.1</v>
      </c>
      <c r="AE95" s="199">
        <f>Pillar2!AN95</f>
        <v>7.5</v>
      </c>
      <c r="AF95" s="200">
        <f t="shared" si="6"/>
        <v>7.3</v>
      </c>
      <c r="AG95" s="50">
        <f t="shared" si="8"/>
        <v>29</v>
      </c>
      <c r="AI95" s="190">
        <f t="shared" si="7"/>
        <v>0</v>
      </c>
      <c r="AJ95" s="175">
        <f>P2_DataMissing_hidden!AD111</f>
        <v>3</v>
      </c>
      <c r="AK95" s="176">
        <f>P2_DataMissing_hidden!AE111</f>
        <v>0.13043478260869565</v>
      </c>
    </row>
    <row r="96" spans="1:37">
      <c r="A96" s="46" t="str">
        <f t="shared" si="5"/>
        <v>MLT</v>
      </c>
      <c r="B96" s="46" t="s">
        <v>67</v>
      </c>
      <c r="C96" s="46" t="s">
        <v>87</v>
      </c>
      <c r="D96" s="47" t="s">
        <v>273</v>
      </c>
      <c r="E96" s="48" t="s">
        <v>274</v>
      </c>
      <c r="F96" s="55">
        <f>Pillar1!AK96</f>
        <v>8.6999999999999993</v>
      </c>
      <c r="G96" s="55">
        <f>Pillar1!AL96</f>
        <v>0.1</v>
      </c>
      <c r="H96" s="55">
        <f>Pillar1!AM96</f>
        <v>0</v>
      </c>
      <c r="I96" s="55">
        <f>Pillar1!AP96</f>
        <v>0</v>
      </c>
      <c r="J96" s="58">
        <f>Pillar1!AW96</f>
        <v>0</v>
      </c>
      <c r="K96" s="58">
        <f>Pillar1!AX96</f>
        <v>0</v>
      </c>
      <c r="L96" s="58">
        <f>Pillar1!AY96</f>
        <v>1.9</v>
      </c>
      <c r="M96" s="58">
        <f>Pillar1!AZ96</f>
        <v>7.4</v>
      </c>
      <c r="N96" s="55">
        <f>Pillar1!BA96</f>
        <v>3.1</v>
      </c>
      <c r="O96" s="55">
        <f>Pillar1!BB96</f>
        <v>0</v>
      </c>
      <c r="P96" s="55">
        <f>Pillar1!BE96</f>
        <v>3.4</v>
      </c>
      <c r="Q96" s="58">
        <f>Pillar1!BF96</f>
        <v>2.9</v>
      </c>
      <c r="R96" s="58">
        <f>Pillar1!BG96</f>
        <v>0</v>
      </c>
      <c r="S96" s="55">
        <f>Pillar1!BH96</f>
        <v>1.6</v>
      </c>
      <c r="T96" s="198">
        <f>Pillar1!BI96</f>
        <v>2.9</v>
      </c>
      <c r="U96" s="186">
        <f>Pillar2!AD96</f>
        <v>1</v>
      </c>
      <c r="V96" s="186">
        <f>Pillar2!AE96</f>
        <v>4.2</v>
      </c>
      <c r="W96" s="186">
        <f>Pillar2!AF96</f>
        <v>1.4</v>
      </c>
      <c r="X96" s="185">
        <f>Pillar2!AG96</f>
        <v>2.2000000000000002</v>
      </c>
      <c r="Y96" s="185">
        <f>Pillar2!AH96</f>
        <v>0.8</v>
      </c>
      <c r="Z96" s="185">
        <f>Pillar2!AI96</f>
        <v>0</v>
      </c>
      <c r="AA96" s="186">
        <f>Pillar2!AJ96</f>
        <v>2.6</v>
      </c>
      <c r="AB96" s="186">
        <f>Pillar2!AK96</f>
        <v>1.9</v>
      </c>
      <c r="AC96" s="186">
        <f>Pillar2!AL96</f>
        <v>1.3</v>
      </c>
      <c r="AD96" s="185">
        <f>Pillar2!AM96</f>
        <v>1.9</v>
      </c>
      <c r="AE96" s="199">
        <f>Pillar2!AN96</f>
        <v>1.2</v>
      </c>
      <c r="AF96" s="200">
        <f t="shared" si="6"/>
        <v>2.1</v>
      </c>
      <c r="AG96" s="50">
        <f t="shared" si="8"/>
        <v>154</v>
      </c>
      <c r="AI96" s="190">
        <f t="shared" si="7"/>
        <v>0</v>
      </c>
      <c r="AJ96" s="175">
        <f>P2_DataMissing_hidden!AD112</f>
        <v>5</v>
      </c>
      <c r="AK96" s="176">
        <f>P2_DataMissing_hidden!AE112</f>
        <v>0.21739130434782608</v>
      </c>
    </row>
    <row r="97" spans="1:37">
      <c r="A97" s="46" t="str">
        <f t="shared" si="5"/>
        <v>MRT</v>
      </c>
      <c r="B97" s="46" t="s">
        <v>75</v>
      </c>
      <c r="C97" s="46" t="s">
        <v>106</v>
      </c>
      <c r="D97" s="47" t="s">
        <v>275</v>
      </c>
      <c r="E97" s="48" t="s">
        <v>276</v>
      </c>
      <c r="F97" s="55">
        <f>Pillar1!AK97</f>
        <v>6.3</v>
      </c>
      <c r="G97" s="55">
        <f>Pillar1!AL97</f>
        <v>7.5</v>
      </c>
      <c r="H97" s="55">
        <f>Pillar1!AM97</f>
        <v>2.2000000000000002</v>
      </c>
      <c r="I97" s="55">
        <f>Pillar1!AP97</f>
        <v>0</v>
      </c>
      <c r="J97" s="58">
        <f>Pillar1!AW97</f>
        <v>6.4</v>
      </c>
      <c r="K97" s="58">
        <f>Pillar1!AX97</f>
        <v>5.7</v>
      </c>
      <c r="L97" s="58">
        <f>Pillar1!AY97</f>
        <v>6.9</v>
      </c>
      <c r="M97" s="58">
        <f>Pillar1!AZ97</f>
        <v>9</v>
      </c>
      <c r="N97" s="55">
        <f>Pillar1!BA97</f>
        <v>7.2</v>
      </c>
      <c r="O97" s="55">
        <f>Pillar1!BB97</f>
        <v>6.5</v>
      </c>
      <c r="P97" s="55">
        <f>Pillar1!BE97</f>
        <v>9.3000000000000007</v>
      </c>
      <c r="Q97" s="58">
        <f>Pillar1!BF97</f>
        <v>6.8</v>
      </c>
      <c r="R97" s="58">
        <f>Pillar1!BG97</f>
        <v>0</v>
      </c>
      <c r="S97" s="55">
        <f>Pillar1!BH97</f>
        <v>4.2</v>
      </c>
      <c r="T97" s="198">
        <f>Pillar1!BI97</f>
        <v>6.1</v>
      </c>
      <c r="U97" s="186">
        <f>Pillar2!AD97</f>
        <v>7.6</v>
      </c>
      <c r="V97" s="186">
        <f>Pillar2!AE97</f>
        <v>6.9</v>
      </c>
      <c r="W97" s="186">
        <f>Pillar2!AF97</f>
        <v>9</v>
      </c>
      <c r="X97" s="185">
        <f>Pillar2!AG97</f>
        <v>7.8</v>
      </c>
      <c r="Y97" s="185">
        <f>Pillar2!AH97</f>
        <v>8.6</v>
      </c>
      <c r="Z97" s="185">
        <f>Pillar2!AI97</f>
        <v>6.7</v>
      </c>
      <c r="AA97" s="186">
        <f>Pillar2!AJ97</f>
        <v>4.5999999999999996</v>
      </c>
      <c r="AB97" s="186">
        <f>Pillar2!AK97</f>
        <v>8</v>
      </c>
      <c r="AC97" s="186">
        <f>Pillar2!AL97</f>
        <v>4.0999999999999996</v>
      </c>
      <c r="AD97" s="185">
        <f>Pillar2!AM97</f>
        <v>5.6</v>
      </c>
      <c r="AE97" s="199">
        <f>Pillar2!AN97</f>
        <v>7.2</v>
      </c>
      <c r="AF97" s="200">
        <f t="shared" si="6"/>
        <v>6.7</v>
      </c>
      <c r="AG97" s="50">
        <f t="shared" si="8"/>
        <v>40</v>
      </c>
      <c r="AI97" s="190">
        <f t="shared" si="7"/>
        <v>0</v>
      </c>
      <c r="AJ97" s="175">
        <f>P2_DataMissing_hidden!AD114</f>
        <v>3</v>
      </c>
      <c r="AK97" s="176">
        <f>P2_DataMissing_hidden!AE114</f>
        <v>0.13043478260869565</v>
      </c>
    </row>
    <row r="98" spans="1:37">
      <c r="A98" s="46" t="str">
        <f t="shared" si="5"/>
        <v>MEX</v>
      </c>
      <c r="B98" s="46" t="s">
        <v>79</v>
      </c>
      <c r="C98" s="46" t="s">
        <v>80</v>
      </c>
      <c r="D98" s="47" t="s">
        <v>277</v>
      </c>
      <c r="E98" s="48" t="s">
        <v>278</v>
      </c>
      <c r="F98" s="55">
        <f>Pillar1!AK98</f>
        <v>9.1</v>
      </c>
      <c r="G98" s="55">
        <f>Pillar1!AL98</f>
        <v>7.9</v>
      </c>
      <c r="H98" s="55">
        <f>Pillar1!AM98</f>
        <v>6.1</v>
      </c>
      <c r="I98" s="55">
        <f>Pillar1!AP98</f>
        <v>8.9</v>
      </c>
      <c r="J98" s="58">
        <f>Pillar1!AW98</f>
        <v>4.2</v>
      </c>
      <c r="K98" s="58">
        <f>Pillar1!AX98</f>
        <v>8</v>
      </c>
      <c r="L98" s="58">
        <f>Pillar1!AY98</f>
        <v>8.3000000000000007</v>
      </c>
      <c r="M98" s="58">
        <f>Pillar1!AZ98</f>
        <v>8.6</v>
      </c>
      <c r="N98" s="55">
        <f>Pillar1!BA98</f>
        <v>7.6</v>
      </c>
      <c r="O98" s="55">
        <f>Pillar1!BB98</f>
        <v>6.5</v>
      </c>
      <c r="P98" s="55">
        <f>Pillar1!BE98</f>
        <v>4.0999999999999996</v>
      </c>
      <c r="Q98" s="58">
        <f>Pillar1!BF98</f>
        <v>9.5</v>
      </c>
      <c r="R98" s="58">
        <f>Pillar1!BG98</f>
        <v>8.3000000000000007</v>
      </c>
      <c r="S98" s="55">
        <f>Pillar1!BH98</f>
        <v>9</v>
      </c>
      <c r="T98" s="198">
        <f>Pillar1!BI98</f>
        <v>7.7</v>
      </c>
      <c r="U98" s="186">
        <f>Pillar2!AD98</f>
        <v>2.1</v>
      </c>
      <c r="V98" s="186">
        <f>Pillar2!AE98</f>
        <v>4.4000000000000004</v>
      </c>
      <c r="W98" s="186">
        <f>Pillar2!AF98</f>
        <v>5</v>
      </c>
      <c r="X98" s="185">
        <f>Pillar2!AG98</f>
        <v>3.8</v>
      </c>
      <c r="Y98" s="185">
        <f>Pillar2!AH98</f>
        <v>1.3</v>
      </c>
      <c r="Z98" s="185">
        <f>Pillar2!AI98</f>
        <v>0.8</v>
      </c>
      <c r="AA98" s="186">
        <f>Pillar2!AJ98</f>
        <v>8.3000000000000007</v>
      </c>
      <c r="AB98" s="186">
        <f>Pillar2!AK98</f>
        <v>3.5</v>
      </c>
      <c r="AC98" s="186">
        <f>Pillar2!AL98</f>
        <v>8.1</v>
      </c>
      <c r="AD98" s="185">
        <f>Pillar2!AM98</f>
        <v>6.6</v>
      </c>
      <c r="AE98" s="199">
        <f>Pillar2!AN98</f>
        <v>3.1</v>
      </c>
      <c r="AF98" s="200">
        <f t="shared" si="6"/>
        <v>5.9</v>
      </c>
      <c r="AG98" s="50">
        <f t="shared" ref="AG98:AG129" si="9">IF(AF98="x","x",_xlfn.RANK.EQ(AF98,AF$2:AF$164))</f>
        <v>54</v>
      </c>
      <c r="AI98" s="190">
        <f t="shared" si="7"/>
        <v>0</v>
      </c>
      <c r="AJ98" s="175">
        <f>P2_DataMissing_hidden!AD116</f>
        <v>0</v>
      </c>
      <c r="AK98" s="176">
        <f>P2_DataMissing_hidden!AE116</f>
        <v>0</v>
      </c>
    </row>
    <row r="99" spans="1:37">
      <c r="A99" s="46" t="str">
        <f t="shared" si="5"/>
        <v>MNG</v>
      </c>
      <c r="B99" s="46" t="s">
        <v>142</v>
      </c>
      <c r="C99" s="46" t="s">
        <v>128</v>
      </c>
      <c r="D99" s="47" t="s">
        <v>279</v>
      </c>
      <c r="E99" s="48" t="s">
        <v>280</v>
      </c>
      <c r="F99" s="55">
        <f>Pillar1!AK99</f>
        <v>9.1999999999999993</v>
      </c>
      <c r="G99" s="55">
        <f>Pillar1!AL99</f>
        <v>4.9000000000000004</v>
      </c>
      <c r="H99" s="55">
        <f>Pillar1!AM99</f>
        <v>0</v>
      </c>
      <c r="I99" s="55">
        <f>Pillar1!AP99</f>
        <v>0</v>
      </c>
      <c r="J99" s="58">
        <f>Pillar1!AW99</f>
        <v>0</v>
      </c>
      <c r="K99" s="58">
        <f>Pillar1!AX99</f>
        <v>0</v>
      </c>
      <c r="L99" s="58">
        <f>Pillar1!AY99</f>
        <v>0</v>
      </c>
      <c r="M99" s="58">
        <f>Pillar1!AZ99</f>
        <v>0</v>
      </c>
      <c r="N99" s="55">
        <f>Pillar1!BA99</f>
        <v>0</v>
      </c>
      <c r="O99" s="55">
        <f>Pillar1!BB99</f>
        <v>9.1999999999999993</v>
      </c>
      <c r="P99" s="55">
        <f>Pillar1!BE99</f>
        <v>4.4000000000000004</v>
      </c>
      <c r="Q99" s="58">
        <f>Pillar1!BF99</f>
        <v>5</v>
      </c>
      <c r="R99" s="58">
        <f>Pillar1!BG99</f>
        <v>1.6</v>
      </c>
      <c r="S99" s="55">
        <f>Pillar1!BH99</f>
        <v>3.5</v>
      </c>
      <c r="T99" s="198">
        <f>Pillar1!BI99</f>
        <v>5.2</v>
      </c>
      <c r="U99" s="186">
        <f>Pillar2!AD99</f>
        <v>2.9</v>
      </c>
      <c r="V99" s="186">
        <f>Pillar2!AE99</f>
        <v>2.8</v>
      </c>
      <c r="W99" s="186">
        <f>Pillar2!AF99</f>
        <v>4.8</v>
      </c>
      <c r="X99" s="185">
        <f>Pillar2!AG99</f>
        <v>3.5</v>
      </c>
      <c r="Y99" s="185">
        <f>Pillar2!AH99</f>
        <v>1.4</v>
      </c>
      <c r="Z99" s="185">
        <f>Pillar2!AI99</f>
        <v>4.2</v>
      </c>
      <c r="AA99" s="186">
        <f>Pillar2!AJ99</f>
        <v>4.4000000000000004</v>
      </c>
      <c r="AB99" s="186">
        <f>Pillar2!AK99</f>
        <v>3.3</v>
      </c>
      <c r="AC99" s="186">
        <f>Pillar2!AL99</f>
        <v>2.6</v>
      </c>
      <c r="AD99" s="185">
        <f>Pillar2!AM99</f>
        <v>3.4</v>
      </c>
      <c r="AE99" s="199">
        <f>Pillar2!AN99</f>
        <v>3.1</v>
      </c>
      <c r="AF99" s="200">
        <f t="shared" si="6"/>
        <v>4.2</v>
      </c>
      <c r="AG99" s="50">
        <f t="shared" si="9"/>
        <v>101</v>
      </c>
      <c r="AI99" s="190">
        <f t="shared" si="7"/>
        <v>0</v>
      </c>
      <c r="AJ99" s="175">
        <f>P2_DataMissing_hidden!AD119</f>
        <v>1</v>
      </c>
      <c r="AK99" s="176">
        <f>P2_DataMissing_hidden!AE119</f>
        <v>4.3478260869565216E-2</v>
      </c>
    </row>
    <row r="100" spans="1:37">
      <c r="A100" s="46" t="str">
        <f t="shared" si="5"/>
        <v>MNE</v>
      </c>
      <c r="B100" s="46" t="s">
        <v>67</v>
      </c>
      <c r="C100" s="46" t="s">
        <v>68</v>
      </c>
      <c r="D100" s="47" t="s">
        <v>281</v>
      </c>
      <c r="E100" s="48" t="s">
        <v>282</v>
      </c>
      <c r="F100" s="55">
        <f>Pillar1!AK100</f>
        <v>0</v>
      </c>
      <c r="G100" s="55">
        <f>Pillar1!AL100</f>
        <v>3.4</v>
      </c>
      <c r="H100" s="55">
        <f>Pillar1!AM100</f>
        <v>0</v>
      </c>
      <c r="I100" s="55">
        <f>Pillar1!AP100</f>
        <v>0</v>
      </c>
      <c r="J100" s="58">
        <f>Pillar1!AW100</f>
        <v>0</v>
      </c>
      <c r="K100" s="58">
        <f>Pillar1!AX100</f>
        <v>0</v>
      </c>
      <c r="L100" s="58">
        <f>Pillar1!AY100</f>
        <v>3.9</v>
      </c>
      <c r="M100" s="58">
        <f>Pillar1!AZ100</f>
        <v>2.9</v>
      </c>
      <c r="N100" s="55">
        <f>Pillar1!BA100</f>
        <v>1.9</v>
      </c>
      <c r="O100" s="55">
        <f>Pillar1!BB100</f>
        <v>8.9</v>
      </c>
      <c r="P100" s="55">
        <f>Pillar1!BE100</f>
        <v>4.2</v>
      </c>
      <c r="Q100" s="58">
        <f>Pillar1!BF100</f>
        <v>2.6</v>
      </c>
      <c r="R100" s="58">
        <f>Pillar1!BG100</f>
        <v>2.6</v>
      </c>
      <c r="S100" s="55">
        <f>Pillar1!BH100</f>
        <v>2.6</v>
      </c>
      <c r="T100" s="198">
        <f>Pillar1!BI100</f>
        <v>3.4</v>
      </c>
      <c r="U100" s="186">
        <f>Pillar2!AD100</f>
        <v>2.1</v>
      </c>
      <c r="V100" s="186">
        <f>Pillar2!AE100</f>
        <v>3</v>
      </c>
      <c r="W100" s="186">
        <f>Pillar2!AF100</f>
        <v>2.8</v>
      </c>
      <c r="X100" s="185">
        <f>Pillar2!AG100</f>
        <v>2.6</v>
      </c>
      <c r="Y100" s="185">
        <f>Pillar2!AH100</f>
        <v>0.7</v>
      </c>
      <c r="Z100" s="185">
        <f>Pillar2!AI100</f>
        <v>0.3</v>
      </c>
      <c r="AA100" s="186">
        <f>Pillar2!AJ100</f>
        <v>5.2</v>
      </c>
      <c r="AB100" s="186">
        <f>Pillar2!AK100</f>
        <v>0.6</v>
      </c>
      <c r="AC100" s="186">
        <f>Pillar2!AL100</f>
        <v>5.7</v>
      </c>
      <c r="AD100" s="185">
        <f>Pillar2!AM100</f>
        <v>3.8</v>
      </c>
      <c r="AE100" s="199">
        <f>Pillar2!AN100</f>
        <v>1.9</v>
      </c>
      <c r="AF100" s="200">
        <f t="shared" si="6"/>
        <v>2.7</v>
      </c>
      <c r="AG100" s="50">
        <f t="shared" si="9"/>
        <v>140</v>
      </c>
      <c r="AI100" s="190">
        <f t="shared" si="7"/>
        <v>0</v>
      </c>
      <c r="AJ100" s="175">
        <f>P2_DataMissing_hidden!AD120</f>
        <v>4</v>
      </c>
      <c r="AK100" s="176">
        <f>P2_DataMissing_hidden!AE120</f>
        <v>0.17391304347826086</v>
      </c>
    </row>
    <row r="101" spans="1:37">
      <c r="A101" s="46" t="str">
        <f t="shared" si="5"/>
        <v>MAR</v>
      </c>
      <c r="B101" s="46" t="s">
        <v>71</v>
      </c>
      <c r="C101" s="46" t="s">
        <v>72</v>
      </c>
      <c r="D101" s="47" t="s">
        <v>283</v>
      </c>
      <c r="E101" s="48" t="s">
        <v>284</v>
      </c>
      <c r="F101" s="55">
        <f>Pillar1!AK101</f>
        <v>10</v>
      </c>
      <c r="G101" s="55">
        <f>Pillar1!AL101</f>
        <v>6.5</v>
      </c>
      <c r="H101" s="55">
        <f>Pillar1!AM101</f>
        <v>6.3</v>
      </c>
      <c r="I101" s="55">
        <f>Pillar1!AP101</f>
        <v>0</v>
      </c>
      <c r="J101" s="58">
        <f>Pillar1!AW101</f>
        <v>0</v>
      </c>
      <c r="K101" s="58">
        <f>Pillar1!AX101</f>
        <v>4.7</v>
      </c>
      <c r="L101" s="58">
        <f>Pillar1!AY101</f>
        <v>5.0999999999999996</v>
      </c>
      <c r="M101" s="58">
        <f>Pillar1!AZ101</f>
        <v>8.3000000000000007</v>
      </c>
      <c r="N101" s="55">
        <f>Pillar1!BA101</f>
        <v>5.2</v>
      </c>
      <c r="O101" s="55">
        <f>Pillar1!BB101</f>
        <v>7.4</v>
      </c>
      <c r="P101" s="55">
        <f>Pillar1!BE101</f>
        <v>7.2</v>
      </c>
      <c r="Q101" s="58">
        <f>Pillar1!BF101</f>
        <v>6.9</v>
      </c>
      <c r="R101" s="58">
        <f>Pillar1!BG101</f>
        <v>8.6999999999999993</v>
      </c>
      <c r="S101" s="55">
        <f>Pillar1!BH101</f>
        <v>7.9</v>
      </c>
      <c r="T101" s="198">
        <f>Pillar1!BI101</f>
        <v>7</v>
      </c>
      <c r="U101" s="186">
        <f>Pillar2!AD101</f>
        <v>1.6</v>
      </c>
      <c r="V101" s="186">
        <f>Pillar2!AE101</f>
        <v>6.9</v>
      </c>
      <c r="W101" s="186">
        <f>Pillar2!AF101</f>
        <v>5.7</v>
      </c>
      <c r="X101" s="185">
        <f>Pillar2!AG101</f>
        <v>4.7</v>
      </c>
      <c r="Y101" s="185">
        <f>Pillar2!AH101</f>
        <v>1.2</v>
      </c>
      <c r="Z101" s="185">
        <f>Pillar2!AI101</f>
        <v>2.2000000000000002</v>
      </c>
      <c r="AA101" s="186" t="str">
        <f>Pillar2!AJ101</f>
        <v>x</v>
      </c>
      <c r="AB101" s="186">
        <f>Pillar2!AK101</f>
        <v>2.4</v>
      </c>
      <c r="AC101" s="186">
        <f>Pillar2!AL101</f>
        <v>7.6</v>
      </c>
      <c r="AD101" s="185">
        <f>Pillar2!AM101</f>
        <v>5</v>
      </c>
      <c r="AE101" s="199">
        <f>Pillar2!AN101</f>
        <v>3.3</v>
      </c>
      <c r="AF101" s="200">
        <f t="shared" si="6"/>
        <v>5.4</v>
      </c>
      <c r="AG101" s="50">
        <f t="shared" si="9"/>
        <v>61</v>
      </c>
      <c r="AI101" s="190">
        <f t="shared" si="7"/>
        <v>0</v>
      </c>
      <c r="AJ101" s="175">
        <f>P2_DataMissing_hidden!AD122</f>
        <v>5</v>
      </c>
      <c r="AK101" s="176">
        <f>P2_DataMissing_hidden!AE122</f>
        <v>0.21739130434782608</v>
      </c>
    </row>
    <row r="102" spans="1:37">
      <c r="A102" s="46" t="str">
        <f t="shared" si="5"/>
        <v>MOZ</v>
      </c>
      <c r="B102" s="46" t="s">
        <v>75</v>
      </c>
      <c r="C102" s="46" t="s">
        <v>76</v>
      </c>
      <c r="D102" s="47" t="s">
        <v>285</v>
      </c>
      <c r="E102" s="48" t="s">
        <v>286</v>
      </c>
      <c r="F102" s="55">
        <f>Pillar1!AK102</f>
        <v>6.9</v>
      </c>
      <c r="G102" s="55">
        <f>Pillar1!AL102</f>
        <v>6.9</v>
      </c>
      <c r="H102" s="55">
        <f>Pillar1!AM102</f>
        <v>10</v>
      </c>
      <c r="I102" s="55">
        <f>Pillar1!AP102</f>
        <v>5</v>
      </c>
      <c r="J102" s="58">
        <f>Pillar1!AW102</f>
        <v>5.6</v>
      </c>
      <c r="K102" s="58">
        <f>Pillar1!AX102</f>
        <v>8.3000000000000007</v>
      </c>
      <c r="L102" s="58">
        <f>Pillar1!AY102</f>
        <v>9.3000000000000007</v>
      </c>
      <c r="M102" s="58">
        <f>Pillar1!AZ102</f>
        <v>9.8000000000000007</v>
      </c>
      <c r="N102" s="55">
        <f>Pillar1!BA102</f>
        <v>8.6</v>
      </c>
      <c r="O102" s="55">
        <f>Pillar1!BB102</f>
        <v>8</v>
      </c>
      <c r="P102" s="55">
        <f>Pillar1!BE102</f>
        <v>3</v>
      </c>
      <c r="Q102" s="58">
        <f>Pillar1!BF102</f>
        <v>9.6</v>
      </c>
      <c r="R102" s="58">
        <f>Pillar1!BG102</f>
        <v>3.4</v>
      </c>
      <c r="S102" s="55">
        <f>Pillar1!BH102</f>
        <v>7.7</v>
      </c>
      <c r="T102" s="198">
        <f>Pillar1!BI102</f>
        <v>7.5</v>
      </c>
      <c r="U102" s="186">
        <f>Pillar2!AD102</f>
        <v>8.1</v>
      </c>
      <c r="V102" s="186">
        <f>Pillar2!AE102</f>
        <v>9.6</v>
      </c>
      <c r="W102" s="186">
        <f>Pillar2!AF102</f>
        <v>7.6</v>
      </c>
      <c r="X102" s="185">
        <f>Pillar2!AG102</f>
        <v>8.4</v>
      </c>
      <c r="Y102" s="185">
        <f>Pillar2!AH102</f>
        <v>5.4</v>
      </c>
      <c r="Z102" s="185">
        <f>Pillar2!AI102</f>
        <v>10</v>
      </c>
      <c r="AA102" s="186">
        <f>Pillar2!AJ102</f>
        <v>9.6</v>
      </c>
      <c r="AB102" s="186">
        <f>Pillar2!AK102</f>
        <v>10</v>
      </c>
      <c r="AC102" s="186">
        <f>Pillar2!AL102</f>
        <v>7.2</v>
      </c>
      <c r="AD102" s="185">
        <f>Pillar2!AM102</f>
        <v>8.9</v>
      </c>
      <c r="AE102" s="199">
        <f>Pillar2!AN102</f>
        <v>8.1999999999999993</v>
      </c>
      <c r="AF102" s="200">
        <f t="shared" si="6"/>
        <v>7.9</v>
      </c>
      <c r="AG102" s="50">
        <f t="shared" si="9"/>
        <v>10</v>
      </c>
      <c r="AI102" s="190">
        <f t="shared" si="7"/>
        <v>0</v>
      </c>
      <c r="AJ102" s="175">
        <f>P2_DataMissing_hidden!AD123</f>
        <v>1</v>
      </c>
      <c r="AK102" s="176">
        <f>P2_DataMissing_hidden!AE123</f>
        <v>4.3478260869565216E-2</v>
      </c>
    </row>
    <row r="103" spans="1:37">
      <c r="A103" s="46" t="str">
        <f t="shared" si="5"/>
        <v>MMR</v>
      </c>
      <c r="B103" s="46" t="s">
        <v>119</v>
      </c>
      <c r="C103" s="46" t="s">
        <v>128</v>
      </c>
      <c r="D103" s="47" t="s">
        <v>287</v>
      </c>
      <c r="E103" s="48" t="s">
        <v>288</v>
      </c>
      <c r="F103" s="55">
        <f>Pillar1!AK103</f>
        <v>5</v>
      </c>
      <c r="G103" s="55">
        <f>Pillar1!AL103</f>
        <v>9.6999999999999993</v>
      </c>
      <c r="H103" s="55">
        <f>Pillar1!AM103</f>
        <v>10</v>
      </c>
      <c r="I103" s="55">
        <f>Pillar1!AP103</f>
        <v>4.5999999999999996</v>
      </c>
      <c r="J103" s="58">
        <f>Pillar1!AW103</f>
        <v>8.1999999999999993</v>
      </c>
      <c r="K103" s="58">
        <f>Pillar1!AX103</f>
        <v>8.5</v>
      </c>
      <c r="L103" s="58">
        <f>Pillar1!AY103</f>
        <v>9.8000000000000007</v>
      </c>
      <c r="M103" s="58">
        <f>Pillar1!AZ103</f>
        <v>9.4</v>
      </c>
      <c r="N103" s="55">
        <f>Pillar1!BA103</f>
        <v>9.1</v>
      </c>
      <c r="O103" s="55">
        <f>Pillar1!BB103</f>
        <v>6.5</v>
      </c>
      <c r="P103" s="55">
        <f>Pillar1!BE103</f>
        <v>8.4</v>
      </c>
      <c r="Q103" s="58">
        <f>Pillar1!BF103</f>
        <v>8.4</v>
      </c>
      <c r="R103" s="58">
        <f>Pillar1!BG103</f>
        <v>8.4</v>
      </c>
      <c r="S103" s="55">
        <f>Pillar1!BH103</f>
        <v>8.4</v>
      </c>
      <c r="T103" s="198">
        <f>Pillar1!BI103</f>
        <v>8.3000000000000007</v>
      </c>
      <c r="U103" s="186">
        <f>Pillar2!AD103</f>
        <v>4.3</v>
      </c>
      <c r="V103" s="186">
        <f>Pillar2!AE103</f>
        <v>7.7</v>
      </c>
      <c r="W103" s="186">
        <f>Pillar2!AF103</f>
        <v>7.7</v>
      </c>
      <c r="X103" s="185">
        <f>Pillar2!AG103</f>
        <v>6.6</v>
      </c>
      <c r="Y103" s="185">
        <f>Pillar2!AH103</f>
        <v>5.0999999999999996</v>
      </c>
      <c r="Z103" s="185">
        <f>Pillar2!AI103</f>
        <v>4.2</v>
      </c>
      <c r="AA103" s="186">
        <f>Pillar2!AJ103</f>
        <v>3.7</v>
      </c>
      <c r="AB103" s="186">
        <f>Pillar2!AK103</f>
        <v>5.4</v>
      </c>
      <c r="AC103" s="186">
        <f>Pillar2!AL103</f>
        <v>8.3000000000000007</v>
      </c>
      <c r="AD103" s="185">
        <f>Pillar2!AM103</f>
        <v>5.8</v>
      </c>
      <c r="AE103" s="199">
        <f>Pillar2!AN103</f>
        <v>5.4</v>
      </c>
      <c r="AF103" s="200">
        <f t="shared" si="6"/>
        <v>7.1</v>
      </c>
      <c r="AG103" s="50">
        <f t="shared" si="9"/>
        <v>31</v>
      </c>
      <c r="AI103" s="190">
        <f t="shared" si="7"/>
        <v>0</v>
      </c>
      <c r="AJ103" s="175">
        <f>P2_DataMissing_hidden!AD124</f>
        <v>0</v>
      </c>
      <c r="AK103" s="176">
        <f>P2_DataMissing_hidden!AE124</f>
        <v>0</v>
      </c>
    </row>
    <row r="104" spans="1:37">
      <c r="A104" s="46" t="str">
        <f t="shared" si="5"/>
        <v>NAM</v>
      </c>
      <c r="B104" s="46" t="s">
        <v>75</v>
      </c>
      <c r="C104" s="46" t="s">
        <v>76</v>
      </c>
      <c r="D104" s="47" t="s">
        <v>289</v>
      </c>
      <c r="E104" s="48" t="s">
        <v>290</v>
      </c>
      <c r="F104" s="55">
        <f>Pillar1!AK104</f>
        <v>8</v>
      </c>
      <c r="G104" s="55">
        <f>Pillar1!AL104</f>
        <v>8.6</v>
      </c>
      <c r="H104" s="55">
        <f>Pillar1!AM104</f>
        <v>0</v>
      </c>
      <c r="I104" s="55">
        <f>Pillar1!AP104</f>
        <v>0</v>
      </c>
      <c r="J104" s="58">
        <f>Pillar1!AW104</f>
        <v>4.9000000000000004</v>
      </c>
      <c r="K104" s="58">
        <f>Pillar1!AX104</f>
        <v>2.2000000000000002</v>
      </c>
      <c r="L104" s="58">
        <f>Pillar1!AY104</f>
        <v>4.8</v>
      </c>
      <c r="M104" s="58">
        <f>Pillar1!AZ104</f>
        <v>8.1999999999999993</v>
      </c>
      <c r="N104" s="55">
        <f>Pillar1!BA104</f>
        <v>5.5</v>
      </c>
      <c r="O104" s="55">
        <f>Pillar1!BB104</f>
        <v>5.3</v>
      </c>
      <c r="P104" s="55">
        <f>Pillar1!BE104</f>
        <v>3.4</v>
      </c>
      <c r="Q104" s="58">
        <f>Pillar1!BF104</f>
        <v>8.1</v>
      </c>
      <c r="R104" s="58">
        <f>Pillar1!BG104</f>
        <v>0.3</v>
      </c>
      <c r="S104" s="55">
        <f>Pillar1!BH104</f>
        <v>5.4</v>
      </c>
      <c r="T104" s="198">
        <f>Pillar1!BI104</f>
        <v>5.3</v>
      </c>
      <c r="U104" s="186">
        <f>Pillar2!AD104</f>
        <v>6.5</v>
      </c>
      <c r="V104" s="186">
        <f>Pillar2!AE104</f>
        <v>7.7</v>
      </c>
      <c r="W104" s="186">
        <f>Pillar2!AF104</f>
        <v>5.7</v>
      </c>
      <c r="X104" s="185">
        <f>Pillar2!AG104</f>
        <v>6.6</v>
      </c>
      <c r="Y104" s="185">
        <f>Pillar2!AH104</f>
        <v>1.2</v>
      </c>
      <c r="Z104" s="185">
        <f>Pillar2!AI104</f>
        <v>5.6</v>
      </c>
      <c r="AA104" s="186">
        <f>Pillar2!AJ104</f>
        <v>6.8</v>
      </c>
      <c r="AB104" s="186">
        <f>Pillar2!AK104</f>
        <v>6.9</v>
      </c>
      <c r="AC104" s="186">
        <f>Pillar2!AL104</f>
        <v>4.3</v>
      </c>
      <c r="AD104" s="185">
        <f>Pillar2!AM104</f>
        <v>6</v>
      </c>
      <c r="AE104" s="199">
        <f>Pillar2!AN104</f>
        <v>4.9000000000000004</v>
      </c>
      <c r="AF104" s="200">
        <f t="shared" si="6"/>
        <v>5.0999999999999996</v>
      </c>
      <c r="AG104" s="50">
        <f t="shared" si="9"/>
        <v>77</v>
      </c>
      <c r="AI104" s="190">
        <f t="shared" si="7"/>
        <v>0</v>
      </c>
      <c r="AJ104" s="175">
        <f>P2_DataMissing_hidden!AD125</f>
        <v>3</v>
      </c>
      <c r="AK104" s="176">
        <f>P2_DataMissing_hidden!AE125</f>
        <v>0.13043478260869565</v>
      </c>
    </row>
    <row r="105" spans="1:37">
      <c r="A105" s="46" t="str">
        <f t="shared" si="5"/>
        <v>NPL</v>
      </c>
      <c r="B105" s="46" t="s">
        <v>63</v>
      </c>
      <c r="C105" s="46" t="s">
        <v>64</v>
      </c>
      <c r="D105" s="47" t="s">
        <v>291</v>
      </c>
      <c r="E105" s="48" t="s">
        <v>292</v>
      </c>
      <c r="F105" s="55">
        <f>Pillar1!AK105</f>
        <v>9.1999999999999993</v>
      </c>
      <c r="G105" s="55">
        <f>Pillar1!AL105</f>
        <v>8</v>
      </c>
      <c r="H105" s="55">
        <f>Pillar1!AM105</f>
        <v>0</v>
      </c>
      <c r="I105" s="55">
        <f>Pillar1!AP105</f>
        <v>0</v>
      </c>
      <c r="J105" s="58">
        <f>Pillar1!AW105</f>
        <v>6.3</v>
      </c>
      <c r="K105" s="58">
        <f>Pillar1!AX105</f>
        <v>7.4</v>
      </c>
      <c r="L105" s="58">
        <f>Pillar1!AY105</f>
        <v>9.6</v>
      </c>
      <c r="M105" s="58">
        <f>Pillar1!AZ105</f>
        <v>8.8000000000000007</v>
      </c>
      <c r="N105" s="55">
        <f>Pillar1!BA105</f>
        <v>8.3000000000000007</v>
      </c>
      <c r="O105" s="55">
        <f>Pillar1!BB105</f>
        <v>7.4</v>
      </c>
      <c r="P105" s="55">
        <f>Pillar1!BE105</f>
        <v>10</v>
      </c>
      <c r="Q105" s="58">
        <f>Pillar1!BF105</f>
        <v>9.9</v>
      </c>
      <c r="R105" s="58">
        <f>Pillar1!BG105</f>
        <v>1.9</v>
      </c>
      <c r="S105" s="55">
        <f>Pillar1!BH105</f>
        <v>7.8</v>
      </c>
      <c r="T105" s="198">
        <f>Pillar1!BI105</f>
        <v>7.5</v>
      </c>
      <c r="U105" s="186">
        <f>Pillar2!AD105</f>
        <v>4.2</v>
      </c>
      <c r="V105" s="186">
        <f>Pillar2!AE105</f>
        <v>9.4</v>
      </c>
      <c r="W105" s="186">
        <f>Pillar2!AF105</f>
        <v>6.3</v>
      </c>
      <c r="X105" s="185">
        <f>Pillar2!AG105</f>
        <v>6.6</v>
      </c>
      <c r="Y105" s="185">
        <f>Pillar2!AH105</f>
        <v>1.8</v>
      </c>
      <c r="Z105" s="185">
        <f>Pillar2!AI105</f>
        <v>4.5</v>
      </c>
      <c r="AA105" s="186" t="str">
        <f>Pillar2!AJ105</f>
        <v>x</v>
      </c>
      <c r="AB105" s="186">
        <f>Pillar2!AK105</f>
        <v>2.4</v>
      </c>
      <c r="AC105" s="186">
        <f>Pillar2!AL105</f>
        <v>5.2</v>
      </c>
      <c r="AD105" s="185">
        <f>Pillar2!AM105</f>
        <v>3.8</v>
      </c>
      <c r="AE105" s="199">
        <f>Pillar2!AN105</f>
        <v>4.2</v>
      </c>
      <c r="AF105" s="200">
        <f t="shared" si="6"/>
        <v>6.1</v>
      </c>
      <c r="AG105" s="50">
        <f t="shared" si="9"/>
        <v>51</v>
      </c>
      <c r="AI105" s="190">
        <f t="shared" si="7"/>
        <v>0</v>
      </c>
      <c r="AJ105" s="175">
        <f>P2_DataMissing_hidden!AD127</f>
        <v>2</v>
      </c>
      <c r="AK105" s="176">
        <f>P2_DataMissing_hidden!AE127</f>
        <v>8.6956521739130432E-2</v>
      </c>
    </row>
    <row r="106" spans="1:37">
      <c r="A106" s="46" t="str">
        <f t="shared" si="5"/>
        <v>NLD</v>
      </c>
      <c r="B106" s="46" t="s">
        <v>90</v>
      </c>
      <c r="C106" s="46" t="s">
        <v>87</v>
      </c>
      <c r="D106" s="47" t="s">
        <v>293</v>
      </c>
      <c r="E106" s="48" t="s">
        <v>294</v>
      </c>
      <c r="F106" s="55">
        <f>Pillar1!AK106</f>
        <v>0</v>
      </c>
      <c r="G106" s="55">
        <f>Pillar1!AL106</f>
        <v>5.9</v>
      </c>
      <c r="H106" s="55">
        <f>Pillar1!AM106</f>
        <v>4.7</v>
      </c>
      <c r="I106" s="55">
        <f>Pillar1!AP106</f>
        <v>0</v>
      </c>
      <c r="J106" s="58">
        <f>Pillar1!AW106</f>
        <v>0</v>
      </c>
      <c r="K106" s="58">
        <f>Pillar1!AX106</f>
        <v>0</v>
      </c>
      <c r="L106" s="58">
        <f>Pillar1!AY106</f>
        <v>0</v>
      </c>
      <c r="M106" s="58">
        <f>Pillar1!AZ106</f>
        <v>0</v>
      </c>
      <c r="N106" s="55">
        <f>Pillar1!BA106</f>
        <v>0</v>
      </c>
      <c r="O106" s="55">
        <f>Pillar1!BB106</f>
        <v>6.3</v>
      </c>
      <c r="P106" s="55">
        <f>Pillar1!BE106</f>
        <v>4.7</v>
      </c>
      <c r="Q106" s="58">
        <f>Pillar1!BF106</f>
        <v>3.4</v>
      </c>
      <c r="R106" s="58">
        <f>Pillar1!BG106</f>
        <v>8.9</v>
      </c>
      <c r="S106" s="55">
        <f>Pillar1!BH106</f>
        <v>7</v>
      </c>
      <c r="T106" s="198">
        <f>Pillar1!BI106</f>
        <v>4.0999999999999996</v>
      </c>
      <c r="U106" s="186">
        <f>Pillar2!AD106</f>
        <v>1.3</v>
      </c>
      <c r="V106" s="186">
        <f>Pillar2!AE106</f>
        <v>2.2999999999999998</v>
      </c>
      <c r="W106" s="186">
        <f>Pillar2!AF106</f>
        <v>0.5</v>
      </c>
      <c r="X106" s="185">
        <f>Pillar2!AG106</f>
        <v>1.4</v>
      </c>
      <c r="Y106" s="185">
        <f>Pillar2!AH106</f>
        <v>1</v>
      </c>
      <c r="Z106" s="185">
        <f>Pillar2!AI106</f>
        <v>0</v>
      </c>
      <c r="AA106" s="186">
        <f>Pillar2!AJ106</f>
        <v>2</v>
      </c>
      <c r="AB106" s="186">
        <f>Pillar2!AK106</f>
        <v>2.4</v>
      </c>
      <c r="AC106" s="186">
        <f>Pillar2!AL106</f>
        <v>0.5</v>
      </c>
      <c r="AD106" s="185">
        <f>Pillar2!AM106</f>
        <v>1.6</v>
      </c>
      <c r="AE106" s="199">
        <f>Pillar2!AN106</f>
        <v>1</v>
      </c>
      <c r="AF106" s="200">
        <f t="shared" si="6"/>
        <v>2.7</v>
      </c>
      <c r="AG106" s="50">
        <f t="shared" si="9"/>
        <v>140</v>
      </c>
      <c r="AI106" s="190">
        <f t="shared" si="7"/>
        <v>0</v>
      </c>
      <c r="AJ106" s="175">
        <f>P2_DataMissing_hidden!AD128</f>
        <v>3</v>
      </c>
      <c r="AK106" s="176">
        <f>P2_DataMissing_hidden!AE128</f>
        <v>0.13043478260869565</v>
      </c>
    </row>
    <row r="107" spans="1:37">
      <c r="A107" s="46" t="str">
        <f t="shared" si="5"/>
        <v>NZL</v>
      </c>
      <c r="B107" s="46" t="s">
        <v>86</v>
      </c>
      <c r="C107" s="46" t="s">
        <v>87</v>
      </c>
      <c r="D107" s="47" t="s">
        <v>295</v>
      </c>
      <c r="E107" s="48" t="s">
        <v>296</v>
      </c>
      <c r="F107" s="55">
        <f>Pillar1!AK107</f>
        <v>0</v>
      </c>
      <c r="G107" s="55">
        <f>Pillar1!AL107</f>
        <v>4.9000000000000004</v>
      </c>
      <c r="H107" s="55">
        <f>Pillar1!AM107</f>
        <v>0</v>
      </c>
      <c r="I107" s="55">
        <f>Pillar1!AP107</f>
        <v>0</v>
      </c>
      <c r="J107" s="58">
        <f>Pillar1!AW107</f>
        <v>0</v>
      </c>
      <c r="K107" s="58">
        <f>Pillar1!AX107</f>
        <v>0</v>
      </c>
      <c r="L107" s="58">
        <f>Pillar1!AY107</f>
        <v>3.4</v>
      </c>
      <c r="M107" s="58">
        <f>Pillar1!AZ107</f>
        <v>0</v>
      </c>
      <c r="N107" s="55">
        <f>Pillar1!BA107</f>
        <v>1</v>
      </c>
      <c r="O107" s="55">
        <f>Pillar1!BB107</f>
        <v>6.1</v>
      </c>
      <c r="P107" s="55">
        <f>Pillar1!BE107</f>
        <v>0</v>
      </c>
      <c r="Q107" s="58">
        <f>Pillar1!BF107</f>
        <v>3.5</v>
      </c>
      <c r="R107" s="58">
        <f>Pillar1!BG107</f>
        <v>5</v>
      </c>
      <c r="S107" s="55">
        <f>Pillar1!BH107</f>
        <v>4.3</v>
      </c>
      <c r="T107" s="198">
        <f>Pillar1!BI107</f>
        <v>2.4</v>
      </c>
      <c r="U107" s="186">
        <f>Pillar2!AD107</f>
        <v>1.2</v>
      </c>
      <c r="V107" s="186">
        <f>Pillar2!AE107</f>
        <v>3.8</v>
      </c>
      <c r="W107" s="186">
        <f>Pillar2!AF107</f>
        <v>0.1</v>
      </c>
      <c r="X107" s="185">
        <f>Pillar2!AG107</f>
        <v>1.7</v>
      </c>
      <c r="Y107" s="185">
        <f>Pillar2!AH107</f>
        <v>0.1</v>
      </c>
      <c r="Z107" s="185">
        <f>Pillar2!AI107</f>
        <v>0</v>
      </c>
      <c r="AA107" s="186" t="str">
        <f>Pillar2!AJ107</f>
        <v>x</v>
      </c>
      <c r="AB107" s="186">
        <f>Pillar2!AK107</f>
        <v>2.2000000000000002</v>
      </c>
      <c r="AC107" s="186">
        <f>Pillar2!AL107</f>
        <v>0.8</v>
      </c>
      <c r="AD107" s="185">
        <f>Pillar2!AM107</f>
        <v>1.5</v>
      </c>
      <c r="AE107" s="199">
        <f>Pillar2!AN107</f>
        <v>0.8</v>
      </c>
      <c r="AF107" s="200">
        <f t="shared" si="6"/>
        <v>1.6</v>
      </c>
      <c r="AG107" s="50">
        <f t="shared" si="9"/>
        <v>161</v>
      </c>
      <c r="AI107" s="190">
        <f t="shared" si="7"/>
        <v>0</v>
      </c>
      <c r="AJ107" s="175">
        <f>P2_DataMissing_hidden!AD129</f>
        <v>7</v>
      </c>
      <c r="AK107" s="176">
        <f>P2_DataMissing_hidden!AE129</f>
        <v>0.30434782608695654</v>
      </c>
    </row>
    <row r="108" spans="1:37">
      <c r="A108" s="46" t="str">
        <f t="shared" ref="A108:A155" si="10">E108</f>
        <v>NIC</v>
      </c>
      <c r="B108" s="46" t="s">
        <v>79</v>
      </c>
      <c r="C108" s="46" t="s">
        <v>80</v>
      </c>
      <c r="D108" s="47" t="s">
        <v>297</v>
      </c>
      <c r="E108" s="48" t="s">
        <v>298</v>
      </c>
      <c r="F108" s="55">
        <f>Pillar1!AK108</f>
        <v>0</v>
      </c>
      <c r="G108" s="55">
        <f>Pillar1!AL108</f>
        <v>6</v>
      </c>
      <c r="H108" s="55">
        <f>Pillar1!AM108</f>
        <v>0</v>
      </c>
      <c r="I108" s="55">
        <f>Pillar1!AP108</f>
        <v>3.2</v>
      </c>
      <c r="J108" s="58">
        <f>Pillar1!AW108</f>
        <v>7</v>
      </c>
      <c r="K108" s="58">
        <f>Pillar1!AX108</f>
        <v>8.6999999999999993</v>
      </c>
      <c r="L108" s="58">
        <f>Pillar1!AY108</f>
        <v>9.1999999999999993</v>
      </c>
      <c r="M108" s="58">
        <f>Pillar1!AZ108</f>
        <v>8</v>
      </c>
      <c r="N108" s="55">
        <f>Pillar1!BA108</f>
        <v>8.3000000000000007</v>
      </c>
      <c r="O108" s="55">
        <f>Pillar1!BB108</f>
        <v>6</v>
      </c>
      <c r="P108" s="55">
        <f>Pillar1!BE108</f>
        <v>2.8</v>
      </c>
      <c r="Q108" s="58">
        <f>Pillar1!BF108</f>
        <v>5</v>
      </c>
      <c r="R108" s="58">
        <f>Pillar1!BG108</f>
        <v>6.9</v>
      </c>
      <c r="S108" s="55">
        <f>Pillar1!BH108</f>
        <v>6</v>
      </c>
      <c r="T108" s="198">
        <f>Pillar1!BI108</f>
        <v>4.5999999999999996</v>
      </c>
      <c r="U108" s="186">
        <f>Pillar2!AD108</f>
        <v>1.5</v>
      </c>
      <c r="V108" s="186">
        <f>Pillar2!AE108</f>
        <v>5.6</v>
      </c>
      <c r="W108" s="186">
        <f>Pillar2!AF108</f>
        <v>4.5</v>
      </c>
      <c r="X108" s="185">
        <f>Pillar2!AG108</f>
        <v>3.9</v>
      </c>
      <c r="Y108" s="185">
        <f>Pillar2!AH108</f>
        <v>2.8</v>
      </c>
      <c r="Z108" s="185">
        <f>Pillar2!AI108</f>
        <v>5.5</v>
      </c>
      <c r="AA108" s="186">
        <f>Pillar2!AJ108</f>
        <v>6.8</v>
      </c>
      <c r="AB108" s="186">
        <f>Pillar2!AK108</f>
        <v>4.8</v>
      </c>
      <c r="AC108" s="186">
        <f>Pillar2!AL108</f>
        <v>5.5</v>
      </c>
      <c r="AD108" s="185">
        <f>Pillar2!AM108</f>
        <v>5.7</v>
      </c>
      <c r="AE108" s="199">
        <f>Pillar2!AN108</f>
        <v>4.5</v>
      </c>
      <c r="AF108" s="200">
        <f t="shared" ref="AF108:AF155" si="11">IF(AND(T108="x", AE108="x"), "x",IF(OR(T108="x",AE108="x"),"x",ROUND((10-GEOMEAN(((10-T108)/10*9+1),((10-AE108)/10*9+1)))/9*10,1)))</f>
        <v>4.5999999999999996</v>
      </c>
      <c r="AG108" s="50">
        <f t="shared" si="9"/>
        <v>90</v>
      </c>
      <c r="AI108" s="190">
        <f t="shared" ref="AI108:AI155" si="12">COUNTIF(X108:Z108,"x")+COUNTIF(AD108:AD108,"x")</f>
        <v>0</v>
      </c>
      <c r="AJ108" s="175">
        <f>P2_DataMissing_hidden!AD130</f>
        <v>4</v>
      </c>
      <c r="AK108" s="176">
        <f>P2_DataMissing_hidden!AE130</f>
        <v>0.17391304347826086</v>
      </c>
    </row>
    <row r="109" spans="1:37">
      <c r="A109" s="46" t="str">
        <f t="shared" si="10"/>
        <v>NER</v>
      </c>
      <c r="B109" s="46" t="s">
        <v>75</v>
      </c>
      <c r="C109" s="46" t="s">
        <v>106</v>
      </c>
      <c r="D109" s="47" t="s">
        <v>299</v>
      </c>
      <c r="E109" s="48" t="s">
        <v>300</v>
      </c>
      <c r="F109" s="55">
        <f>Pillar1!AK109</f>
        <v>9.6</v>
      </c>
      <c r="G109" s="55">
        <f>Pillar1!AL109</f>
        <v>7.2</v>
      </c>
      <c r="H109" s="55">
        <f>Pillar1!AM109</f>
        <v>0</v>
      </c>
      <c r="I109" s="55">
        <f>Pillar1!AP109</f>
        <v>0</v>
      </c>
      <c r="J109" s="58">
        <f>Pillar1!AW109</f>
        <v>7.2</v>
      </c>
      <c r="K109" s="58">
        <f>Pillar1!AX109</f>
        <v>5</v>
      </c>
      <c r="L109" s="58">
        <f>Pillar1!AY109</f>
        <v>8.8000000000000007</v>
      </c>
      <c r="M109" s="58">
        <f>Pillar1!AZ109</f>
        <v>9.9</v>
      </c>
      <c r="N109" s="55">
        <f>Pillar1!BA109</f>
        <v>8.3000000000000007</v>
      </c>
      <c r="O109" s="55">
        <f>Pillar1!BB109</f>
        <v>3.6</v>
      </c>
      <c r="P109" s="55">
        <f>Pillar1!BE109</f>
        <v>10</v>
      </c>
      <c r="Q109" s="58">
        <f>Pillar1!BF109</f>
        <v>10</v>
      </c>
      <c r="R109" s="58">
        <f>Pillar1!BG109</f>
        <v>4.0999999999999996</v>
      </c>
      <c r="S109" s="55">
        <f>Pillar1!BH109</f>
        <v>8.3000000000000007</v>
      </c>
      <c r="T109" s="198">
        <f>Pillar1!BI109</f>
        <v>7.3</v>
      </c>
      <c r="U109" s="186">
        <f>Pillar2!AD109</f>
        <v>8.6</v>
      </c>
      <c r="V109" s="186">
        <f>Pillar2!AE109</f>
        <v>10</v>
      </c>
      <c r="W109" s="186">
        <f>Pillar2!AF109</f>
        <v>8.8000000000000007</v>
      </c>
      <c r="X109" s="185">
        <f>Pillar2!AG109</f>
        <v>9.1</v>
      </c>
      <c r="Y109" s="185">
        <f>Pillar2!AH109</f>
        <v>8</v>
      </c>
      <c r="Z109" s="185">
        <f>Pillar2!AI109</f>
        <v>10</v>
      </c>
      <c r="AA109" s="186">
        <f>Pillar2!AJ109</f>
        <v>6</v>
      </c>
      <c r="AB109" s="186">
        <f>Pillar2!AK109</f>
        <v>10</v>
      </c>
      <c r="AC109" s="186">
        <f>Pillar2!AL109</f>
        <v>9.1</v>
      </c>
      <c r="AD109" s="185">
        <f>Pillar2!AM109</f>
        <v>8.4</v>
      </c>
      <c r="AE109" s="199">
        <f>Pillar2!AN109</f>
        <v>8.9</v>
      </c>
      <c r="AF109" s="200">
        <f t="shared" si="11"/>
        <v>8.1999999999999993</v>
      </c>
      <c r="AG109" s="50">
        <f t="shared" si="9"/>
        <v>7</v>
      </c>
      <c r="AI109" s="190">
        <f t="shared" si="12"/>
        <v>0</v>
      </c>
      <c r="AJ109" s="175">
        <f>P2_DataMissing_hidden!AD131</f>
        <v>2</v>
      </c>
      <c r="AK109" s="176">
        <f>P2_DataMissing_hidden!AE131</f>
        <v>8.6956521739130432E-2</v>
      </c>
    </row>
    <row r="110" spans="1:37">
      <c r="A110" s="46" t="str">
        <f t="shared" si="10"/>
        <v>NGA</v>
      </c>
      <c r="B110" s="46" t="s">
        <v>75</v>
      </c>
      <c r="C110" s="46" t="s">
        <v>106</v>
      </c>
      <c r="D110" s="47" t="s">
        <v>301</v>
      </c>
      <c r="E110" s="48" t="s">
        <v>302</v>
      </c>
      <c r="F110" s="55">
        <f>Pillar1!AK110</f>
        <v>8.1</v>
      </c>
      <c r="G110" s="55">
        <f>Pillar1!AL110</f>
        <v>8.6</v>
      </c>
      <c r="H110" s="55">
        <f>Pillar1!AM110</f>
        <v>10</v>
      </c>
      <c r="I110" s="55">
        <f>Pillar1!AP110</f>
        <v>0</v>
      </c>
      <c r="J110" s="58">
        <f>Pillar1!AW110</f>
        <v>6.8</v>
      </c>
      <c r="K110" s="58">
        <f>Pillar1!AX110</f>
        <v>8.6999999999999993</v>
      </c>
      <c r="L110" s="58">
        <f>Pillar1!AY110</f>
        <v>10</v>
      </c>
      <c r="M110" s="58">
        <f>Pillar1!AZ110</f>
        <v>9.8000000000000007</v>
      </c>
      <c r="N110" s="55">
        <f>Pillar1!BA110</f>
        <v>9.1</v>
      </c>
      <c r="O110" s="55">
        <f>Pillar1!BB110</f>
        <v>8.6</v>
      </c>
      <c r="P110" s="55">
        <f>Pillar1!BE110</f>
        <v>10</v>
      </c>
      <c r="Q110" s="58">
        <f>Pillar1!BF110</f>
        <v>10</v>
      </c>
      <c r="R110" s="58">
        <f>Pillar1!BG110</f>
        <v>9.5</v>
      </c>
      <c r="S110" s="55">
        <f>Pillar1!BH110</f>
        <v>9.8000000000000007</v>
      </c>
      <c r="T110" s="198">
        <f>Pillar1!BI110</f>
        <v>8.8000000000000007</v>
      </c>
      <c r="U110" s="186">
        <f>Pillar2!AD110</f>
        <v>9.6999999999999993</v>
      </c>
      <c r="V110" s="186">
        <f>Pillar2!AE110</f>
        <v>10</v>
      </c>
      <c r="W110" s="186">
        <f>Pillar2!AF110</f>
        <v>9.4</v>
      </c>
      <c r="X110" s="185">
        <f>Pillar2!AG110</f>
        <v>9.6999999999999993</v>
      </c>
      <c r="Y110" s="185">
        <f>Pillar2!AH110</f>
        <v>8.3000000000000007</v>
      </c>
      <c r="Z110" s="185">
        <f>Pillar2!AI110</f>
        <v>6.9</v>
      </c>
      <c r="AA110" s="186">
        <f>Pillar2!AJ110</f>
        <v>6</v>
      </c>
      <c r="AB110" s="186">
        <f>Pillar2!AK110</f>
        <v>7.6</v>
      </c>
      <c r="AC110" s="186">
        <f>Pillar2!AL110</f>
        <v>8.3000000000000007</v>
      </c>
      <c r="AD110" s="185">
        <f>Pillar2!AM110</f>
        <v>7.3</v>
      </c>
      <c r="AE110" s="199">
        <f>Pillar2!AN110</f>
        <v>8.1</v>
      </c>
      <c r="AF110" s="200">
        <f t="shared" si="11"/>
        <v>8.5</v>
      </c>
      <c r="AG110" s="50">
        <f t="shared" si="9"/>
        <v>2</v>
      </c>
      <c r="AI110" s="190">
        <f t="shared" si="12"/>
        <v>0</v>
      </c>
      <c r="AJ110" s="175">
        <f>P2_DataMissing_hidden!AD132</f>
        <v>5</v>
      </c>
      <c r="AK110" s="176">
        <f>P2_DataMissing_hidden!AE132</f>
        <v>0.21739130434782608</v>
      </c>
    </row>
    <row r="111" spans="1:37">
      <c r="A111" s="46" t="str">
        <f t="shared" si="10"/>
        <v>MKD</v>
      </c>
      <c r="B111" s="46" t="s">
        <v>67</v>
      </c>
      <c r="C111" s="46" t="s">
        <v>68</v>
      </c>
      <c r="D111" s="47" t="s">
        <v>303</v>
      </c>
      <c r="E111" s="48" t="s">
        <v>304</v>
      </c>
      <c r="F111" s="55">
        <f>Pillar1!AK111</f>
        <v>7.2</v>
      </c>
      <c r="G111" s="55">
        <f>Pillar1!AL111</f>
        <v>3.8</v>
      </c>
      <c r="H111" s="55">
        <f>Pillar1!AM111</f>
        <v>0.8</v>
      </c>
      <c r="I111" s="55">
        <f>Pillar1!AP111</f>
        <v>0</v>
      </c>
      <c r="J111" s="58">
        <f>Pillar1!AW111</f>
        <v>0</v>
      </c>
      <c r="K111" s="58">
        <f>Pillar1!AX111</f>
        <v>0</v>
      </c>
      <c r="L111" s="58">
        <f>Pillar1!AY111</f>
        <v>0</v>
      </c>
      <c r="M111" s="58">
        <f>Pillar1!AZ111</f>
        <v>0</v>
      </c>
      <c r="N111" s="55">
        <f>Pillar1!BA111</f>
        <v>0</v>
      </c>
      <c r="O111" s="55">
        <f>Pillar1!BB111</f>
        <v>9</v>
      </c>
      <c r="P111" s="55">
        <f>Pillar1!BE111</f>
        <v>6</v>
      </c>
      <c r="Q111" s="58" t="str">
        <f>Pillar1!BF111</f>
        <v>x</v>
      </c>
      <c r="R111" s="58">
        <f>Pillar1!BG111</f>
        <v>2.9</v>
      </c>
      <c r="S111" s="55">
        <f>Pillar1!BH111</f>
        <v>2.9</v>
      </c>
      <c r="T111" s="198">
        <f>Pillar1!BI111</f>
        <v>4.5999999999999996</v>
      </c>
      <c r="U111" s="186">
        <f>Pillar2!AD111</f>
        <v>1.3</v>
      </c>
      <c r="V111" s="186">
        <f>Pillar2!AE111</f>
        <v>3.6</v>
      </c>
      <c r="W111" s="186">
        <f>Pillar2!AF111</f>
        <v>3.8</v>
      </c>
      <c r="X111" s="185">
        <f>Pillar2!AG111</f>
        <v>2.9</v>
      </c>
      <c r="Y111" s="185">
        <f>Pillar2!AH111</f>
        <v>0.4</v>
      </c>
      <c r="Z111" s="185">
        <f>Pillar2!AI111</f>
        <v>0.4</v>
      </c>
      <c r="AA111" s="186">
        <f>Pillar2!AJ111</f>
        <v>4.0999999999999996</v>
      </c>
      <c r="AB111" s="186">
        <f>Pillar2!AK111</f>
        <v>3.4</v>
      </c>
      <c r="AC111" s="186">
        <f>Pillar2!AL111</f>
        <v>4.8</v>
      </c>
      <c r="AD111" s="185">
        <f>Pillar2!AM111</f>
        <v>4.0999999999999996</v>
      </c>
      <c r="AE111" s="199">
        <f>Pillar2!AN111</f>
        <v>2</v>
      </c>
      <c r="AF111" s="200">
        <f t="shared" si="11"/>
        <v>3.4</v>
      </c>
      <c r="AG111" s="50">
        <f t="shared" si="9"/>
        <v>127</v>
      </c>
      <c r="AI111" s="190">
        <f t="shared" si="12"/>
        <v>0</v>
      </c>
      <c r="AJ111" s="175">
        <f>P2_DataMissing_hidden!AD134</f>
        <v>5</v>
      </c>
      <c r="AK111" s="176">
        <f>P2_DataMissing_hidden!AE134</f>
        <v>0.21739130434782608</v>
      </c>
    </row>
    <row r="112" spans="1:37">
      <c r="A112" s="46" t="str">
        <f t="shared" si="10"/>
        <v>NOR</v>
      </c>
      <c r="B112" s="46" t="s">
        <v>165</v>
      </c>
      <c r="C112" s="46" t="s">
        <v>87</v>
      </c>
      <c r="D112" s="47" t="s">
        <v>305</v>
      </c>
      <c r="E112" s="48" t="s">
        <v>306</v>
      </c>
      <c r="F112" s="55">
        <f>Pillar1!AK112</f>
        <v>0</v>
      </c>
      <c r="G112" s="55">
        <f>Pillar1!AL112</f>
        <v>0.1</v>
      </c>
      <c r="H112" s="55">
        <f>Pillar1!AM112</f>
        <v>8.4</v>
      </c>
      <c r="I112" s="55">
        <f>Pillar1!AP112</f>
        <v>0</v>
      </c>
      <c r="J112" s="58">
        <f>Pillar1!AW112</f>
        <v>0</v>
      </c>
      <c r="K112" s="58">
        <f>Pillar1!AX112</f>
        <v>0</v>
      </c>
      <c r="L112" s="58">
        <f>Pillar1!AY112</f>
        <v>0</v>
      </c>
      <c r="M112" s="58">
        <f>Pillar1!AZ112</f>
        <v>0</v>
      </c>
      <c r="N112" s="55">
        <f>Pillar1!BA112</f>
        <v>0</v>
      </c>
      <c r="O112" s="55">
        <f>Pillar1!BB112</f>
        <v>5.7</v>
      </c>
      <c r="P112" s="55">
        <f>Pillar1!BE112</f>
        <v>1.5</v>
      </c>
      <c r="Q112" s="58">
        <f>Pillar1!BF112</f>
        <v>2.9</v>
      </c>
      <c r="R112" s="58">
        <f>Pillar1!BG112</f>
        <v>5.7</v>
      </c>
      <c r="S112" s="55">
        <f>Pillar1!BH112</f>
        <v>4.4000000000000004</v>
      </c>
      <c r="T112" s="198">
        <f>Pillar1!BI112</f>
        <v>3.3</v>
      </c>
      <c r="U112" s="186">
        <f>Pillar2!AD112</f>
        <v>0.8</v>
      </c>
      <c r="V112" s="186">
        <f>Pillar2!AE112</f>
        <v>3</v>
      </c>
      <c r="W112" s="186">
        <f>Pillar2!AF112</f>
        <v>0</v>
      </c>
      <c r="X112" s="185">
        <f>Pillar2!AG112</f>
        <v>1.3</v>
      </c>
      <c r="Y112" s="185">
        <f>Pillar2!AH112</f>
        <v>0.1</v>
      </c>
      <c r="Z112" s="185">
        <f>Pillar2!AI112</f>
        <v>0</v>
      </c>
      <c r="AA112" s="186">
        <f>Pillar2!AJ112</f>
        <v>1.7</v>
      </c>
      <c r="AB112" s="186">
        <f>Pillar2!AK112</f>
        <v>3.1</v>
      </c>
      <c r="AC112" s="186">
        <f>Pillar2!AL112</f>
        <v>0</v>
      </c>
      <c r="AD112" s="185">
        <f>Pillar2!AM112</f>
        <v>1.6</v>
      </c>
      <c r="AE112" s="199">
        <f>Pillar2!AN112</f>
        <v>0.8</v>
      </c>
      <c r="AF112" s="200">
        <f t="shared" si="11"/>
        <v>2.1</v>
      </c>
      <c r="AG112" s="50">
        <f t="shared" si="9"/>
        <v>154</v>
      </c>
      <c r="AI112" s="190">
        <f t="shared" si="12"/>
        <v>0</v>
      </c>
      <c r="AJ112" s="175">
        <f>P2_DataMissing_hidden!AD135</f>
        <v>4</v>
      </c>
      <c r="AK112" s="176">
        <f>P2_DataMissing_hidden!AE135</f>
        <v>0.17391304347826086</v>
      </c>
    </row>
    <row r="113" spans="1:37">
      <c r="A113" s="46" t="str">
        <f t="shared" si="10"/>
        <v>OMN</v>
      </c>
      <c r="B113" s="46" t="s">
        <v>83</v>
      </c>
      <c r="C113" s="46" t="s">
        <v>72</v>
      </c>
      <c r="D113" s="47" t="s">
        <v>307</v>
      </c>
      <c r="E113" s="48" t="s">
        <v>308</v>
      </c>
      <c r="F113" s="55">
        <f>Pillar1!AK113</f>
        <v>9.3000000000000007</v>
      </c>
      <c r="G113" s="55">
        <f>Pillar1!AL113</f>
        <v>3.4</v>
      </c>
      <c r="H113" s="55">
        <f>Pillar1!AM113</f>
        <v>4.0999999999999996</v>
      </c>
      <c r="I113" s="55">
        <f>Pillar1!AP113</f>
        <v>0</v>
      </c>
      <c r="J113" s="58">
        <f>Pillar1!AW113</f>
        <v>0</v>
      </c>
      <c r="K113" s="58">
        <f>Pillar1!AX113</f>
        <v>3.6</v>
      </c>
      <c r="L113" s="58">
        <f>Pillar1!AY113</f>
        <v>7.3</v>
      </c>
      <c r="M113" s="58">
        <f>Pillar1!AZ113</f>
        <v>6.5</v>
      </c>
      <c r="N113" s="55">
        <f>Pillar1!BA113</f>
        <v>4.9000000000000004</v>
      </c>
      <c r="O113" s="55">
        <f>Pillar1!BB113</f>
        <v>7.5</v>
      </c>
      <c r="P113" s="55">
        <f>Pillar1!BE113</f>
        <v>9</v>
      </c>
      <c r="Q113" s="58">
        <f>Pillar1!BF113</f>
        <v>3.5</v>
      </c>
      <c r="R113" s="58">
        <f>Pillar1!BG113</f>
        <v>4.4000000000000004</v>
      </c>
      <c r="S113" s="55">
        <f>Pillar1!BH113</f>
        <v>4</v>
      </c>
      <c r="T113" s="198">
        <f>Pillar1!BI113</f>
        <v>6.2</v>
      </c>
      <c r="U113" s="186">
        <f>Pillar2!AD113</f>
        <v>0.9</v>
      </c>
      <c r="V113" s="186">
        <f>Pillar2!AE113</f>
        <v>5.3</v>
      </c>
      <c r="W113" s="186">
        <f>Pillar2!AF113</f>
        <v>3.9</v>
      </c>
      <c r="X113" s="185">
        <f>Pillar2!AG113</f>
        <v>3.4</v>
      </c>
      <c r="Y113" s="185">
        <f>Pillar2!AH113</f>
        <v>0.8</v>
      </c>
      <c r="Z113" s="185">
        <f>Pillar2!AI113</f>
        <v>1.2</v>
      </c>
      <c r="AA113" s="186" t="str">
        <f>Pillar2!AJ113</f>
        <v>x</v>
      </c>
      <c r="AB113" s="186">
        <f>Pillar2!AK113</f>
        <v>2.1</v>
      </c>
      <c r="AC113" s="186" t="str">
        <f>Pillar2!AL113</f>
        <v>x</v>
      </c>
      <c r="AD113" s="185">
        <f>Pillar2!AM113</f>
        <v>2.1</v>
      </c>
      <c r="AE113" s="199">
        <f>Pillar2!AN113</f>
        <v>1.9</v>
      </c>
      <c r="AF113" s="200">
        <f t="shared" si="11"/>
        <v>4.4000000000000004</v>
      </c>
      <c r="AG113" s="50">
        <f t="shared" si="9"/>
        <v>97</v>
      </c>
      <c r="AI113" s="190">
        <f t="shared" si="12"/>
        <v>0</v>
      </c>
      <c r="AJ113" s="175">
        <f>P2_DataMissing_hidden!AD136</f>
        <v>8</v>
      </c>
      <c r="AK113" s="176">
        <f>P2_DataMissing_hidden!AE136</f>
        <v>0.34782608695652173</v>
      </c>
    </row>
    <row r="114" spans="1:37">
      <c r="A114" s="46" t="str">
        <f t="shared" si="10"/>
        <v>PAK</v>
      </c>
      <c r="B114" s="46" t="s">
        <v>63</v>
      </c>
      <c r="C114" s="46" t="s">
        <v>64</v>
      </c>
      <c r="D114" s="47" t="s">
        <v>309</v>
      </c>
      <c r="E114" s="48" t="s">
        <v>310</v>
      </c>
      <c r="F114" s="55">
        <f>Pillar1!AK114</f>
        <v>9.3000000000000007</v>
      </c>
      <c r="G114" s="55">
        <f>Pillar1!AL114</f>
        <v>10</v>
      </c>
      <c r="H114" s="55">
        <f>Pillar1!AM114</f>
        <v>7.2</v>
      </c>
      <c r="I114" s="55">
        <f>Pillar1!AP114</f>
        <v>2.2000000000000002</v>
      </c>
      <c r="J114" s="58">
        <f>Pillar1!AW114</f>
        <v>8.6</v>
      </c>
      <c r="K114" s="58">
        <f>Pillar1!AX114</f>
        <v>7.8</v>
      </c>
      <c r="L114" s="58">
        <f>Pillar1!AY114</f>
        <v>9.4</v>
      </c>
      <c r="M114" s="58">
        <f>Pillar1!AZ114</f>
        <v>9.1</v>
      </c>
      <c r="N114" s="55">
        <f>Pillar1!BA114</f>
        <v>8.8000000000000007</v>
      </c>
      <c r="O114" s="55">
        <f>Pillar1!BB114</f>
        <v>8.9</v>
      </c>
      <c r="P114" s="55">
        <f>Pillar1!BE114</f>
        <v>10</v>
      </c>
      <c r="Q114" s="58">
        <f>Pillar1!BF114</f>
        <v>10</v>
      </c>
      <c r="R114" s="58">
        <f>Pillar1!BG114</f>
        <v>3.9</v>
      </c>
      <c r="S114" s="55">
        <f>Pillar1!BH114</f>
        <v>8.3000000000000007</v>
      </c>
      <c r="T114" s="198">
        <f>Pillar1!BI114</f>
        <v>8.6999999999999993</v>
      </c>
      <c r="U114" s="186">
        <f>Pillar2!AD114</f>
        <v>7.7</v>
      </c>
      <c r="V114" s="186">
        <f>Pillar2!AE114</f>
        <v>10</v>
      </c>
      <c r="W114" s="186">
        <f>Pillar2!AF114</f>
        <v>6.9</v>
      </c>
      <c r="X114" s="185">
        <f>Pillar2!AG114</f>
        <v>8.1999999999999993</v>
      </c>
      <c r="Y114" s="185">
        <f>Pillar2!AH114</f>
        <v>6.9</v>
      </c>
      <c r="Z114" s="185">
        <f>Pillar2!AI114</f>
        <v>3.8</v>
      </c>
      <c r="AA114" s="186">
        <f>Pillar2!AJ114</f>
        <v>4.2</v>
      </c>
      <c r="AB114" s="186">
        <f>Pillar2!AK114</f>
        <v>6.6</v>
      </c>
      <c r="AC114" s="186">
        <f>Pillar2!AL114</f>
        <v>8.8000000000000007</v>
      </c>
      <c r="AD114" s="185">
        <f>Pillar2!AM114</f>
        <v>6.5</v>
      </c>
      <c r="AE114" s="199">
        <f>Pillar2!AN114</f>
        <v>6.4</v>
      </c>
      <c r="AF114" s="200">
        <f t="shared" si="11"/>
        <v>7.7</v>
      </c>
      <c r="AG114" s="50">
        <f t="shared" si="9"/>
        <v>14</v>
      </c>
      <c r="AI114" s="190">
        <f t="shared" si="12"/>
        <v>0</v>
      </c>
      <c r="AJ114" s="175">
        <f>P2_DataMissing_hidden!AD137</f>
        <v>3</v>
      </c>
      <c r="AK114" s="176">
        <f>P2_DataMissing_hidden!AE137</f>
        <v>0.13043478260869565</v>
      </c>
    </row>
    <row r="115" spans="1:37">
      <c r="A115" s="46" t="str">
        <f t="shared" si="10"/>
        <v>PAN</v>
      </c>
      <c r="B115" s="46" t="s">
        <v>79</v>
      </c>
      <c r="C115" s="46" t="s">
        <v>80</v>
      </c>
      <c r="D115" s="47" t="s">
        <v>311</v>
      </c>
      <c r="E115" s="48" t="s">
        <v>312</v>
      </c>
      <c r="F115" s="55">
        <f>Pillar1!AK115</f>
        <v>1.5</v>
      </c>
      <c r="G115" s="55">
        <f>Pillar1!AL115</f>
        <v>4</v>
      </c>
      <c r="H115" s="55">
        <f>Pillar1!AM115</f>
        <v>2.2000000000000002</v>
      </c>
      <c r="I115" s="55">
        <f>Pillar1!AP115</f>
        <v>0</v>
      </c>
      <c r="J115" s="58">
        <f>Pillar1!AW115</f>
        <v>5</v>
      </c>
      <c r="K115" s="58">
        <f>Pillar1!AX115</f>
        <v>8.1</v>
      </c>
      <c r="L115" s="58">
        <f>Pillar1!AY115</f>
        <v>9.3000000000000007</v>
      </c>
      <c r="M115" s="58">
        <f>Pillar1!AZ115</f>
        <v>7.4</v>
      </c>
      <c r="N115" s="55">
        <f>Pillar1!BA115</f>
        <v>7.8</v>
      </c>
      <c r="O115" s="55">
        <f>Pillar1!BB115</f>
        <v>0</v>
      </c>
      <c r="P115" s="55">
        <f>Pillar1!BE115</f>
        <v>4</v>
      </c>
      <c r="Q115" s="58">
        <f>Pillar1!BF115</f>
        <v>4.7</v>
      </c>
      <c r="R115" s="58">
        <f>Pillar1!BG115</f>
        <v>7.1</v>
      </c>
      <c r="S115" s="55">
        <f>Pillar1!BH115</f>
        <v>6</v>
      </c>
      <c r="T115" s="198">
        <f>Pillar1!BI115</f>
        <v>3.7</v>
      </c>
      <c r="U115" s="186">
        <f>Pillar2!AD115</f>
        <v>2</v>
      </c>
      <c r="V115" s="186">
        <f>Pillar2!AE115</f>
        <v>5.5</v>
      </c>
      <c r="W115" s="186">
        <f>Pillar2!AF115</f>
        <v>3.9</v>
      </c>
      <c r="X115" s="185">
        <f>Pillar2!AG115</f>
        <v>3.8</v>
      </c>
      <c r="Y115" s="185">
        <f>Pillar2!AH115</f>
        <v>2.7</v>
      </c>
      <c r="Z115" s="185">
        <f>Pillar2!AI115</f>
        <v>1.6</v>
      </c>
      <c r="AA115" s="186">
        <f>Pillar2!AJ115</f>
        <v>7.1</v>
      </c>
      <c r="AB115" s="186">
        <f>Pillar2!AK115</f>
        <v>2.2999999999999998</v>
      </c>
      <c r="AC115" s="186">
        <f>Pillar2!AL115</f>
        <v>7.4</v>
      </c>
      <c r="AD115" s="185">
        <f>Pillar2!AM115</f>
        <v>5.6</v>
      </c>
      <c r="AE115" s="199">
        <f>Pillar2!AN115</f>
        <v>3.4</v>
      </c>
      <c r="AF115" s="200">
        <f t="shared" si="11"/>
        <v>3.6</v>
      </c>
      <c r="AG115" s="50">
        <f t="shared" si="9"/>
        <v>121</v>
      </c>
      <c r="AI115" s="190">
        <f t="shared" si="12"/>
        <v>0</v>
      </c>
      <c r="AJ115" s="175">
        <f>P2_DataMissing_hidden!AD139</f>
        <v>2</v>
      </c>
      <c r="AK115" s="176">
        <f>P2_DataMissing_hidden!AE139</f>
        <v>8.6956521739130432E-2</v>
      </c>
    </row>
    <row r="116" spans="1:37">
      <c r="A116" s="46" t="str">
        <f t="shared" si="10"/>
        <v>PNG</v>
      </c>
      <c r="B116" s="46" t="s">
        <v>313</v>
      </c>
      <c r="C116" s="46" t="s">
        <v>128</v>
      </c>
      <c r="D116" s="47" t="s">
        <v>314</v>
      </c>
      <c r="E116" s="48" t="s">
        <v>315</v>
      </c>
      <c r="F116" s="55">
        <f>Pillar1!AK116</f>
        <v>0.6</v>
      </c>
      <c r="G116" s="55">
        <f>Pillar1!AL116</f>
        <v>5.0999999999999996</v>
      </c>
      <c r="H116" s="55">
        <f>Pillar1!AM116</f>
        <v>9.6999999999999993</v>
      </c>
      <c r="I116" s="55">
        <f>Pillar1!AP116</f>
        <v>1.8</v>
      </c>
      <c r="J116" s="58">
        <f>Pillar1!AW116</f>
        <v>6.4</v>
      </c>
      <c r="K116" s="58">
        <f>Pillar1!AX116</f>
        <v>6.8</v>
      </c>
      <c r="L116" s="58">
        <f>Pillar1!AY116</f>
        <v>8.6999999999999993</v>
      </c>
      <c r="M116" s="58">
        <f>Pillar1!AZ116</f>
        <v>6.2</v>
      </c>
      <c r="N116" s="55">
        <f>Pillar1!BA116</f>
        <v>7.2</v>
      </c>
      <c r="O116" s="55">
        <f>Pillar1!BB116</f>
        <v>4.5999999999999996</v>
      </c>
      <c r="P116" s="55">
        <f>Pillar1!BE116</f>
        <v>1.9</v>
      </c>
      <c r="Q116" s="58">
        <f>Pillar1!BF116</f>
        <v>3.8</v>
      </c>
      <c r="R116" s="58">
        <f>Pillar1!BG116</f>
        <v>0</v>
      </c>
      <c r="S116" s="55">
        <f>Pillar1!BH116</f>
        <v>2.1</v>
      </c>
      <c r="T116" s="198">
        <f>Pillar1!BI116</f>
        <v>5.0999999999999996</v>
      </c>
      <c r="U116" s="186">
        <f>Pillar2!AD116</f>
        <v>8</v>
      </c>
      <c r="V116" s="186">
        <f>Pillar2!AE116</f>
        <v>10</v>
      </c>
      <c r="W116" s="186">
        <f>Pillar2!AF116</f>
        <v>6.7</v>
      </c>
      <c r="X116" s="185">
        <f>Pillar2!AG116</f>
        <v>8.1999999999999993</v>
      </c>
      <c r="Y116" s="185">
        <f>Pillar2!AH116</f>
        <v>5.4</v>
      </c>
      <c r="Z116" s="185">
        <f>Pillar2!AI116</f>
        <v>10</v>
      </c>
      <c r="AA116" s="186" t="str">
        <f>Pillar2!AJ116</f>
        <v>x</v>
      </c>
      <c r="AB116" s="186">
        <f>Pillar2!AK116</f>
        <v>8.8000000000000007</v>
      </c>
      <c r="AC116" s="186">
        <f>Pillar2!AL116</f>
        <v>10</v>
      </c>
      <c r="AD116" s="185">
        <f>Pillar2!AM116</f>
        <v>9.4</v>
      </c>
      <c r="AE116" s="199">
        <f>Pillar2!AN116</f>
        <v>8.3000000000000007</v>
      </c>
      <c r="AF116" s="200">
        <f t="shared" si="11"/>
        <v>7</v>
      </c>
      <c r="AG116" s="50">
        <f t="shared" si="9"/>
        <v>34</v>
      </c>
      <c r="AI116" s="190">
        <f t="shared" si="12"/>
        <v>0</v>
      </c>
      <c r="AJ116" s="175">
        <f>P2_DataMissing_hidden!AD140</f>
        <v>9</v>
      </c>
      <c r="AK116" s="176">
        <f>P2_DataMissing_hidden!AE140</f>
        <v>0.39130434782608697</v>
      </c>
    </row>
    <row r="117" spans="1:37">
      <c r="A117" s="46" t="str">
        <f t="shared" si="10"/>
        <v>PRY</v>
      </c>
      <c r="B117" s="46" t="s">
        <v>79</v>
      </c>
      <c r="C117" s="46" t="s">
        <v>80</v>
      </c>
      <c r="D117" s="47" t="s">
        <v>316</v>
      </c>
      <c r="E117" s="48" t="s">
        <v>317</v>
      </c>
      <c r="F117" s="55">
        <f>Pillar1!AK117</f>
        <v>2.2000000000000002</v>
      </c>
      <c r="G117" s="55">
        <f>Pillar1!AL117</f>
        <v>7.5</v>
      </c>
      <c r="H117" s="55">
        <f>Pillar1!AM117</f>
        <v>0</v>
      </c>
      <c r="I117" s="55">
        <f>Pillar1!AP117</f>
        <v>0</v>
      </c>
      <c r="J117" s="58">
        <f>Pillar1!AW117</f>
        <v>2.6</v>
      </c>
      <c r="K117" s="58">
        <f>Pillar1!AX117</f>
        <v>8.3000000000000007</v>
      </c>
      <c r="L117" s="58">
        <f>Pillar1!AY117</f>
        <v>9.1</v>
      </c>
      <c r="M117" s="58">
        <f>Pillar1!AZ117</f>
        <v>9.5</v>
      </c>
      <c r="N117" s="55">
        <f>Pillar1!BA117</f>
        <v>8.1</v>
      </c>
      <c r="O117" s="55">
        <f>Pillar1!BB117</f>
        <v>3.8</v>
      </c>
      <c r="P117" s="55">
        <f>Pillar1!BE117</f>
        <v>2.2000000000000002</v>
      </c>
      <c r="Q117" s="58">
        <f>Pillar1!BF117</f>
        <v>6.4</v>
      </c>
      <c r="R117" s="58">
        <f>Pillar1!BG117</f>
        <v>6.6</v>
      </c>
      <c r="S117" s="55">
        <f>Pillar1!BH117</f>
        <v>6.5</v>
      </c>
      <c r="T117" s="198">
        <f>Pillar1!BI117</f>
        <v>4.5</v>
      </c>
      <c r="U117" s="186">
        <f>Pillar2!AD117</f>
        <v>2.8</v>
      </c>
      <c r="V117" s="186">
        <f>Pillar2!AE117</f>
        <v>3.4</v>
      </c>
      <c r="W117" s="186">
        <f>Pillar2!AF117</f>
        <v>5.7</v>
      </c>
      <c r="X117" s="185">
        <f>Pillar2!AG117</f>
        <v>4</v>
      </c>
      <c r="Y117" s="185">
        <f>Pillar2!AH117</f>
        <v>2.5</v>
      </c>
      <c r="Z117" s="185">
        <f>Pillar2!AI117</f>
        <v>1.3</v>
      </c>
      <c r="AA117" s="186">
        <f>Pillar2!AJ117</f>
        <v>6.7</v>
      </c>
      <c r="AB117" s="186">
        <f>Pillar2!AK117</f>
        <v>3.2</v>
      </c>
      <c r="AC117" s="186">
        <f>Pillar2!AL117</f>
        <v>6.4</v>
      </c>
      <c r="AD117" s="185">
        <f>Pillar2!AM117</f>
        <v>5.4</v>
      </c>
      <c r="AE117" s="199">
        <f>Pillar2!AN117</f>
        <v>3.3</v>
      </c>
      <c r="AF117" s="200">
        <f t="shared" si="11"/>
        <v>3.9</v>
      </c>
      <c r="AG117" s="50">
        <f t="shared" si="9"/>
        <v>109</v>
      </c>
      <c r="AI117" s="190">
        <f t="shared" si="12"/>
        <v>0</v>
      </c>
      <c r="AJ117" s="175">
        <f>P2_DataMissing_hidden!AD141</f>
        <v>2</v>
      </c>
      <c r="AK117" s="176">
        <f>P2_DataMissing_hidden!AE141</f>
        <v>8.6956521739130432E-2</v>
      </c>
    </row>
    <row r="118" spans="1:37">
      <c r="A118" s="46" t="str">
        <f t="shared" si="10"/>
        <v>PER</v>
      </c>
      <c r="B118" s="46" t="s">
        <v>79</v>
      </c>
      <c r="C118" s="46" t="s">
        <v>80</v>
      </c>
      <c r="D118" s="47" t="s">
        <v>318</v>
      </c>
      <c r="E118" s="48" t="s">
        <v>319</v>
      </c>
      <c r="F118" s="55">
        <f>Pillar1!AK118</f>
        <v>7</v>
      </c>
      <c r="G118" s="55">
        <f>Pillar1!AL118</f>
        <v>5.7</v>
      </c>
      <c r="H118" s="55">
        <f>Pillar1!AM118</f>
        <v>0</v>
      </c>
      <c r="I118" s="55">
        <f>Pillar1!AP118</f>
        <v>0</v>
      </c>
      <c r="J118" s="58">
        <f>Pillar1!AW118</f>
        <v>6.2</v>
      </c>
      <c r="K118" s="58">
        <f>Pillar1!AX118</f>
        <v>6.4</v>
      </c>
      <c r="L118" s="58">
        <f>Pillar1!AY118</f>
        <v>8.1</v>
      </c>
      <c r="M118" s="58">
        <f>Pillar1!AZ118</f>
        <v>7.6</v>
      </c>
      <c r="N118" s="55">
        <f>Pillar1!BA118</f>
        <v>7.2</v>
      </c>
      <c r="O118" s="55">
        <f>Pillar1!BB118</f>
        <v>7.3</v>
      </c>
      <c r="P118" s="55">
        <f>Pillar1!BE118</f>
        <v>7.8</v>
      </c>
      <c r="Q118" s="58">
        <f>Pillar1!BF118</f>
        <v>9.9</v>
      </c>
      <c r="R118" s="58">
        <f>Pillar1!BG118</f>
        <v>8</v>
      </c>
      <c r="S118" s="55">
        <f>Pillar1!BH118</f>
        <v>9.1999999999999993</v>
      </c>
      <c r="T118" s="198">
        <f>Pillar1!BI118</f>
        <v>6.4</v>
      </c>
      <c r="U118" s="186">
        <f>Pillar2!AD118</f>
        <v>3.5</v>
      </c>
      <c r="V118" s="186">
        <f>Pillar2!AE118</f>
        <v>4.7</v>
      </c>
      <c r="W118" s="186">
        <f>Pillar2!AF118</f>
        <v>5</v>
      </c>
      <c r="X118" s="185">
        <f>Pillar2!AG118</f>
        <v>4.4000000000000004</v>
      </c>
      <c r="Y118" s="185">
        <f>Pillar2!AH118</f>
        <v>1.5</v>
      </c>
      <c r="Z118" s="185">
        <f>Pillar2!AI118</f>
        <v>2.1</v>
      </c>
      <c r="AA118" s="186">
        <f>Pillar2!AJ118</f>
        <v>5.6</v>
      </c>
      <c r="AB118" s="186">
        <f>Pillar2!AK118</f>
        <v>2.9</v>
      </c>
      <c r="AC118" s="186">
        <f>Pillar2!AL118</f>
        <v>7.4</v>
      </c>
      <c r="AD118" s="185">
        <f>Pillar2!AM118</f>
        <v>5.3</v>
      </c>
      <c r="AE118" s="199">
        <f>Pillar2!AN118</f>
        <v>3.3</v>
      </c>
      <c r="AF118" s="200">
        <f t="shared" si="11"/>
        <v>5</v>
      </c>
      <c r="AG118" s="50">
        <f t="shared" si="9"/>
        <v>80</v>
      </c>
      <c r="AI118" s="190">
        <f t="shared" si="12"/>
        <v>0</v>
      </c>
      <c r="AJ118" s="175">
        <f>P2_DataMissing_hidden!AD142</f>
        <v>1</v>
      </c>
      <c r="AK118" s="176">
        <f>P2_DataMissing_hidden!AE142</f>
        <v>4.3478260869565216E-2</v>
      </c>
    </row>
    <row r="119" spans="1:37">
      <c r="A119" s="46" t="str">
        <f t="shared" si="10"/>
        <v>PHL</v>
      </c>
      <c r="B119" s="46" t="s">
        <v>119</v>
      </c>
      <c r="C119" s="46" t="s">
        <v>128</v>
      </c>
      <c r="D119" s="47" t="s">
        <v>320</v>
      </c>
      <c r="E119" s="48" t="s">
        <v>321</v>
      </c>
      <c r="F119" s="55">
        <f>Pillar1!AK119</f>
        <v>8.3000000000000007</v>
      </c>
      <c r="G119" s="55">
        <f>Pillar1!AL119</f>
        <v>8.5</v>
      </c>
      <c r="H119" s="55">
        <f>Pillar1!AM119</f>
        <v>10</v>
      </c>
      <c r="I119" s="55">
        <f>Pillar1!AP119</f>
        <v>9.6999999999999993</v>
      </c>
      <c r="J119" s="58">
        <f>Pillar1!AW119</f>
        <v>8.1999999999999993</v>
      </c>
      <c r="K119" s="58">
        <f>Pillar1!AX119</f>
        <v>9.4</v>
      </c>
      <c r="L119" s="58">
        <f>Pillar1!AY119</f>
        <v>9.5</v>
      </c>
      <c r="M119" s="58">
        <f>Pillar1!AZ119</f>
        <v>9.4</v>
      </c>
      <c r="N119" s="55">
        <f>Pillar1!BA119</f>
        <v>9.1999999999999993</v>
      </c>
      <c r="O119" s="55">
        <f>Pillar1!BB119</f>
        <v>7.3</v>
      </c>
      <c r="P119" s="55">
        <f>Pillar1!BE119</f>
        <v>7.4</v>
      </c>
      <c r="Q119" s="58">
        <f>Pillar1!BF119</f>
        <v>10</v>
      </c>
      <c r="R119" s="58">
        <f>Pillar1!BG119</f>
        <v>8.8000000000000007</v>
      </c>
      <c r="S119" s="55">
        <f>Pillar1!BH119</f>
        <v>9.5</v>
      </c>
      <c r="T119" s="198">
        <f>Pillar1!BI119</f>
        <v>8.9</v>
      </c>
      <c r="U119" s="186">
        <f>Pillar2!AD119</f>
        <v>6.8</v>
      </c>
      <c r="V119" s="186">
        <f>Pillar2!AE119</f>
        <v>9.1</v>
      </c>
      <c r="W119" s="186">
        <f>Pillar2!AF119</f>
        <v>5.4</v>
      </c>
      <c r="X119" s="185">
        <f>Pillar2!AG119</f>
        <v>7.1</v>
      </c>
      <c r="Y119" s="185">
        <f>Pillar2!AH119</f>
        <v>1.4</v>
      </c>
      <c r="Z119" s="185">
        <f>Pillar2!AI119</f>
        <v>2</v>
      </c>
      <c r="AA119" s="186">
        <f>Pillar2!AJ119</f>
        <v>6.1</v>
      </c>
      <c r="AB119" s="186">
        <f>Pillar2!AK119</f>
        <v>2.1</v>
      </c>
      <c r="AC119" s="186">
        <f>Pillar2!AL119</f>
        <v>8</v>
      </c>
      <c r="AD119" s="185">
        <f>Pillar2!AM119</f>
        <v>5.4</v>
      </c>
      <c r="AE119" s="199">
        <f>Pillar2!AN119</f>
        <v>4</v>
      </c>
      <c r="AF119" s="200">
        <f t="shared" si="11"/>
        <v>7.1</v>
      </c>
      <c r="AG119" s="50">
        <f t="shared" si="9"/>
        <v>31</v>
      </c>
      <c r="AI119" s="190">
        <f t="shared" si="12"/>
        <v>0</v>
      </c>
      <c r="AJ119" s="175">
        <f>P2_DataMissing_hidden!AD143</f>
        <v>1</v>
      </c>
      <c r="AK119" s="176">
        <f>P2_DataMissing_hidden!AE143</f>
        <v>4.3478260869565216E-2</v>
      </c>
    </row>
    <row r="120" spans="1:37">
      <c r="A120" s="46" t="str">
        <f t="shared" si="10"/>
        <v>POL</v>
      </c>
      <c r="B120" s="46" t="s">
        <v>99</v>
      </c>
      <c r="C120" s="46" t="s">
        <v>87</v>
      </c>
      <c r="D120" s="47" t="s">
        <v>322</v>
      </c>
      <c r="E120" s="48" t="s">
        <v>323</v>
      </c>
      <c r="F120" s="55">
        <f>Pillar1!AK120</f>
        <v>4.8</v>
      </c>
      <c r="G120" s="55">
        <f>Pillar1!AL120</f>
        <v>6.8</v>
      </c>
      <c r="H120" s="55">
        <f>Pillar1!AM120</f>
        <v>0</v>
      </c>
      <c r="I120" s="55">
        <f>Pillar1!AP120</f>
        <v>0</v>
      </c>
      <c r="J120" s="58">
        <f>Pillar1!AW120</f>
        <v>0</v>
      </c>
      <c r="K120" s="58">
        <f>Pillar1!AX120</f>
        <v>0</v>
      </c>
      <c r="L120" s="58">
        <f>Pillar1!AY120</f>
        <v>0</v>
      </c>
      <c r="M120" s="58">
        <f>Pillar1!AZ120</f>
        <v>0</v>
      </c>
      <c r="N120" s="55">
        <f>Pillar1!BA120</f>
        <v>0</v>
      </c>
      <c r="O120" s="55">
        <f>Pillar1!BB120</f>
        <v>6.6</v>
      </c>
      <c r="P120" s="55">
        <f>Pillar1!BE120</f>
        <v>7.7</v>
      </c>
      <c r="Q120" s="58">
        <f>Pillar1!BF120</f>
        <v>4.5999999999999996</v>
      </c>
      <c r="R120" s="58">
        <f>Pillar1!BG120</f>
        <v>9.4</v>
      </c>
      <c r="S120" s="55">
        <f>Pillar1!BH120</f>
        <v>7.8</v>
      </c>
      <c r="T120" s="198">
        <f>Pillar1!BI120</f>
        <v>5</v>
      </c>
      <c r="U120" s="186">
        <f>Pillar2!AD120</f>
        <v>2.2000000000000002</v>
      </c>
      <c r="V120" s="186">
        <f>Pillar2!AE120</f>
        <v>2.4</v>
      </c>
      <c r="W120" s="186">
        <f>Pillar2!AF120</f>
        <v>2.6</v>
      </c>
      <c r="X120" s="185">
        <f>Pillar2!AG120</f>
        <v>2.4</v>
      </c>
      <c r="Y120" s="185">
        <f>Pillar2!AH120</f>
        <v>1.7</v>
      </c>
      <c r="Z120" s="185">
        <f>Pillar2!AI120</f>
        <v>0</v>
      </c>
      <c r="AA120" s="186">
        <f>Pillar2!AJ120</f>
        <v>2.5</v>
      </c>
      <c r="AB120" s="186">
        <f>Pillar2!AK120</f>
        <v>2.1</v>
      </c>
      <c r="AC120" s="186">
        <f>Pillar2!AL120</f>
        <v>3.5</v>
      </c>
      <c r="AD120" s="185">
        <f>Pillar2!AM120</f>
        <v>2.7</v>
      </c>
      <c r="AE120" s="199">
        <f>Pillar2!AN120</f>
        <v>1.7</v>
      </c>
      <c r="AF120" s="200">
        <f t="shared" si="11"/>
        <v>3.5</v>
      </c>
      <c r="AG120" s="50">
        <f t="shared" si="9"/>
        <v>126</v>
      </c>
      <c r="AI120" s="190">
        <f t="shared" si="12"/>
        <v>0</v>
      </c>
      <c r="AJ120" s="175">
        <f>P2_DataMissing_hidden!AD144</f>
        <v>2</v>
      </c>
      <c r="AK120" s="176">
        <f>P2_DataMissing_hidden!AE144</f>
        <v>8.6956521739130432E-2</v>
      </c>
    </row>
    <row r="121" spans="1:37">
      <c r="A121" s="46" t="str">
        <f t="shared" si="10"/>
        <v>PRT</v>
      </c>
      <c r="B121" s="46" t="s">
        <v>67</v>
      </c>
      <c r="C121" s="46" t="s">
        <v>87</v>
      </c>
      <c r="D121" s="47" t="s">
        <v>324</v>
      </c>
      <c r="E121" s="48" t="s">
        <v>325</v>
      </c>
      <c r="F121" s="55">
        <f>Pillar1!AK121</f>
        <v>8.3000000000000007</v>
      </c>
      <c r="G121" s="55">
        <f>Pillar1!AL121</f>
        <v>4.3</v>
      </c>
      <c r="H121" s="55">
        <f>Pillar1!AM121</f>
        <v>0</v>
      </c>
      <c r="I121" s="55">
        <f>Pillar1!AP121</f>
        <v>0</v>
      </c>
      <c r="J121" s="58">
        <f>Pillar1!AW121</f>
        <v>0</v>
      </c>
      <c r="K121" s="58">
        <f>Pillar1!AX121</f>
        <v>0</v>
      </c>
      <c r="L121" s="58">
        <f>Pillar1!AY121</f>
        <v>3.8</v>
      </c>
      <c r="M121" s="58">
        <f>Pillar1!AZ121</f>
        <v>4.8</v>
      </c>
      <c r="N121" s="55">
        <f>Pillar1!BA121</f>
        <v>2.4</v>
      </c>
      <c r="O121" s="55">
        <f>Pillar1!BB121</f>
        <v>6.1</v>
      </c>
      <c r="P121" s="55">
        <f>Pillar1!BE121</f>
        <v>2</v>
      </c>
      <c r="Q121" s="58">
        <f>Pillar1!BF121</f>
        <v>4.0999999999999996</v>
      </c>
      <c r="R121" s="58">
        <f>Pillar1!BG121</f>
        <v>8.1</v>
      </c>
      <c r="S121" s="55">
        <f>Pillar1!BH121</f>
        <v>6.5</v>
      </c>
      <c r="T121" s="198">
        <f>Pillar1!BI121</f>
        <v>4.4000000000000004</v>
      </c>
      <c r="U121" s="186">
        <f>Pillar2!AD121</f>
        <v>0.5</v>
      </c>
      <c r="V121" s="186">
        <f>Pillar2!AE121</f>
        <v>3.4</v>
      </c>
      <c r="W121" s="186">
        <f>Pillar2!AF121</f>
        <v>2</v>
      </c>
      <c r="X121" s="185">
        <f>Pillar2!AG121</f>
        <v>2</v>
      </c>
      <c r="Y121" s="185">
        <f>Pillar2!AH121</f>
        <v>0.6</v>
      </c>
      <c r="Z121" s="185">
        <f>Pillar2!AI121</f>
        <v>0</v>
      </c>
      <c r="AA121" s="186">
        <f>Pillar2!AJ121</f>
        <v>3.5</v>
      </c>
      <c r="AB121" s="186">
        <f>Pillar2!AK121</f>
        <v>2.8</v>
      </c>
      <c r="AC121" s="186">
        <f>Pillar2!AL121</f>
        <v>2</v>
      </c>
      <c r="AD121" s="185">
        <f>Pillar2!AM121</f>
        <v>2.8</v>
      </c>
      <c r="AE121" s="199">
        <f>Pillar2!AN121</f>
        <v>1.4</v>
      </c>
      <c r="AF121" s="200">
        <f t="shared" si="11"/>
        <v>3</v>
      </c>
      <c r="AG121" s="50">
        <f t="shared" si="9"/>
        <v>135</v>
      </c>
      <c r="AI121" s="190">
        <f t="shared" si="12"/>
        <v>0</v>
      </c>
      <c r="AJ121" s="175">
        <f>P2_DataMissing_hidden!AD145</f>
        <v>2</v>
      </c>
      <c r="AK121" s="176">
        <f>P2_DataMissing_hidden!AE145</f>
        <v>8.6956521739130432E-2</v>
      </c>
    </row>
    <row r="122" spans="1:37">
      <c r="A122" s="46" t="str">
        <f t="shared" si="10"/>
        <v>QAT</v>
      </c>
      <c r="B122" s="46" t="s">
        <v>83</v>
      </c>
      <c r="C122" s="46" t="s">
        <v>72</v>
      </c>
      <c r="D122" s="47" t="s">
        <v>326</v>
      </c>
      <c r="E122" s="48" t="s">
        <v>327</v>
      </c>
      <c r="F122" s="55">
        <f>Pillar1!AK122</f>
        <v>9</v>
      </c>
      <c r="G122" s="55">
        <f>Pillar1!AL122</f>
        <v>0.7</v>
      </c>
      <c r="H122" s="55">
        <f>Pillar1!AM122</f>
        <v>0</v>
      </c>
      <c r="I122" s="55">
        <f>Pillar1!AP122</f>
        <v>0</v>
      </c>
      <c r="J122" s="58">
        <f>Pillar1!AW122</f>
        <v>0</v>
      </c>
      <c r="K122" s="58">
        <f>Pillar1!AX122</f>
        <v>0</v>
      </c>
      <c r="L122" s="58">
        <f>Pillar1!AY122</f>
        <v>5.2</v>
      </c>
      <c r="M122" s="58">
        <f>Pillar1!AZ122</f>
        <v>5.8</v>
      </c>
      <c r="N122" s="55">
        <f>Pillar1!BA122</f>
        <v>3.2</v>
      </c>
      <c r="O122" s="55">
        <f>Pillar1!BB122</f>
        <v>0</v>
      </c>
      <c r="P122" s="55">
        <f>Pillar1!BE122</f>
        <v>8.4</v>
      </c>
      <c r="Q122" s="58">
        <f>Pillar1!BF122</f>
        <v>3.2</v>
      </c>
      <c r="R122" s="58">
        <f>Pillar1!BG122</f>
        <v>0</v>
      </c>
      <c r="S122" s="55">
        <f>Pillar1!BH122</f>
        <v>1.7</v>
      </c>
      <c r="T122" s="198">
        <f>Pillar1!BI122</f>
        <v>4.0999999999999996</v>
      </c>
      <c r="U122" s="186">
        <f>Pillar2!AD122</f>
        <v>0.8</v>
      </c>
      <c r="V122" s="186">
        <f>Pillar2!AE122</f>
        <v>3.1</v>
      </c>
      <c r="W122" s="186">
        <f>Pillar2!AF122</f>
        <v>3.8</v>
      </c>
      <c r="X122" s="185">
        <f>Pillar2!AG122</f>
        <v>2.6</v>
      </c>
      <c r="Y122" s="185">
        <f>Pillar2!AH122</f>
        <v>2.9</v>
      </c>
      <c r="Z122" s="185">
        <f>Pillar2!AI122</f>
        <v>0.1</v>
      </c>
      <c r="AA122" s="186" t="str">
        <f>Pillar2!AJ122</f>
        <v>x</v>
      </c>
      <c r="AB122" s="186">
        <f>Pillar2!AK122</f>
        <v>2.1</v>
      </c>
      <c r="AC122" s="186" t="str">
        <f>Pillar2!AL122</f>
        <v>x</v>
      </c>
      <c r="AD122" s="185">
        <f>Pillar2!AM122</f>
        <v>2.1</v>
      </c>
      <c r="AE122" s="199">
        <f>Pillar2!AN122</f>
        <v>1.9</v>
      </c>
      <c r="AF122" s="200">
        <f t="shared" si="11"/>
        <v>3.1</v>
      </c>
      <c r="AG122" s="50">
        <f t="shared" si="9"/>
        <v>133</v>
      </c>
      <c r="AI122" s="190">
        <f t="shared" si="12"/>
        <v>0</v>
      </c>
      <c r="AJ122" s="175">
        <f>P2_DataMissing_hidden!AD146</f>
        <v>7</v>
      </c>
      <c r="AK122" s="176">
        <f>P2_DataMissing_hidden!AE146</f>
        <v>0.30434782608695654</v>
      </c>
    </row>
    <row r="123" spans="1:37">
      <c r="A123" s="46" t="str">
        <f t="shared" si="10"/>
        <v>KOR</v>
      </c>
      <c r="B123" s="46" t="s">
        <v>142</v>
      </c>
      <c r="C123" s="46" t="s">
        <v>87</v>
      </c>
      <c r="D123" s="47" t="s">
        <v>328</v>
      </c>
      <c r="E123" s="48" t="s">
        <v>329</v>
      </c>
      <c r="F123" s="55">
        <f>Pillar1!AK123</f>
        <v>9.8000000000000007</v>
      </c>
      <c r="G123" s="55">
        <f>Pillar1!AL123</f>
        <v>3.5</v>
      </c>
      <c r="H123" s="55">
        <f>Pillar1!AM123</f>
        <v>0.9</v>
      </c>
      <c r="I123" s="55">
        <f>Pillar1!AP123</f>
        <v>9.9</v>
      </c>
      <c r="J123" s="58">
        <f>Pillar1!AW123</f>
        <v>2.7</v>
      </c>
      <c r="K123" s="58">
        <f>Pillar1!AX123</f>
        <v>2.5</v>
      </c>
      <c r="L123" s="58">
        <f>Pillar1!AY123</f>
        <v>6.5</v>
      </c>
      <c r="M123" s="58">
        <f>Pillar1!AZ123</f>
        <v>6</v>
      </c>
      <c r="N123" s="55">
        <f>Pillar1!BA123</f>
        <v>4.7</v>
      </c>
      <c r="O123" s="55">
        <f>Pillar1!BB123</f>
        <v>5.7</v>
      </c>
      <c r="P123" s="55">
        <f>Pillar1!BE123</f>
        <v>8.4</v>
      </c>
      <c r="Q123" s="58">
        <f>Pillar1!BF123</f>
        <v>4.3</v>
      </c>
      <c r="R123" s="58">
        <f>Pillar1!BG123</f>
        <v>8.8000000000000007</v>
      </c>
      <c r="S123" s="55">
        <f>Pillar1!BH123</f>
        <v>7.1</v>
      </c>
      <c r="T123" s="198">
        <f>Pillar1!BI123</f>
        <v>7.3</v>
      </c>
      <c r="U123" s="186">
        <f>Pillar2!AD123</f>
        <v>0.5</v>
      </c>
      <c r="V123" s="186">
        <f>Pillar2!AE123</f>
        <v>2.2000000000000002</v>
      </c>
      <c r="W123" s="186">
        <f>Pillar2!AF123</f>
        <v>2.6</v>
      </c>
      <c r="X123" s="185">
        <f>Pillar2!AG123</f>
        <v>1.8</v>
      </c>
      <c r="Y123" s="185">
        <f>Pillar2!AH123</f>
        <v>1.8</v>
      </c>
      <c r="Z123" s="185">
        <f>Pillar2!AI123</f>
        <v>0</v>
      </c>
      <c r="AA123" s="186" t="str">
        <f>Pillar2!AJ123</f>
        <v>x</v>
      </c>
      <c r="AB123" s="186">
        <f>Pillar2!AK123</f>
        <v>2.2000000000000002</v>
      </c>
      <c r="AC123" s="186">
        <f>Pillar2!AL123</f>
        <v>4.5999999999999996</v>
      </c>
      <c r="AD123" s="185">
        <f>Pillar2!AM123</f>
        <v>3.4</v>
      </c>
      <c r="AE123" s="199">
        <f>Pillar2!AN123</f>
        <v>1.8</v>
      </c>
      <c r="AF123" s="200">
        <f t="shared" si="11"/>
        <v>5.2</v>
      </c>
      <c r="AG123" s="50">
        <f t="shared" si="9"/>
        <v>72</v>
      </c>
      <c r="AI123" s="190">
        <f t="shared" si="12"/>
        <v>0</v>
      </c>
      <c r="AJ123" s="175">
        <f>P2_DataMissing_hidden!AD147</f>
        <v>5</v>
      </c>
      <c r="AK123" s="176">
        <f>P2_DataMissing_hidden!AE147</f>
        <v>0.21739130434782608</v>
      </c>
    </row>
    <row r="124" spans="1:37">
      <c r="A124" s="46" t="str">
        <f t="shared" si="10"/>
        <v>MDA</v>
      </c>
      <c r="B124" s="46" t="s">
        <v>99</v>
      </c>
      <c r="C124" s="46" t="s">
        <v>68</v>
      </c>
      <c r="D124" s="47" t="s">
        <v>330</v>
      </c>
      <c r="E124" s="48" t="s">
        <v>331</v>
      </c>
      <c r="F124" s="55">
        <f>Pillar1!AK124</f>
        <v>5.5</v>
      </c>
      <c r="G124" s="55">
        <f>Pillar1!AL124</f>
        <v>5.3</v>
      </c>
      <c r="H124" s="55">
        <f>Pillar1!AM124</f>
        <v>0</v>
      </c>
      <c r="I124" s="55">
        <f>Pillar1!AP124</f>
        <v>0</v>
      </c>
      <c r="J124" s="58">
        <f>Pillar1!AW124</f>
        <v>0</v>
      </c>
      <c r="K124" s="58">
        <f>Pillar1!AX124</f>
        <v>0</v>
      </c>
      <c r="L124" s="58">
        <f>Pillar1!AY124</f>
        <v>0</v>
      </c>
      <c r="M124" s="58">
        <f>Pillar1!AZ124</f>
        <v>0</v>
      </c>
      <c r="N124" s="55">
        <f>Pillar1!BA124</f>
        <v>0</v>
      </c>
      <c r="O124" s="55">
        <f>Pillar1!BB124</f>
        <v>9.3000000000000007</v>
      </c>
      <c r="P124" s="55">
        <f>Pillar1!BE124</f>
        <v>4.5999999999999996</v>
      </c>
      <c r="Q124" s="58">
        <f>Pillar1!BF124</f>
        <v>6.6</v>
      </c>
      <c r="R124" s="58">
        <f>Pillar1!BG124</f>
        <v>9.1999999999999993</v>
      </c>
      <c r="S124" s="55">
        <f>Pillar1!BH124</f>
        <v>8.1999999999999993</v>
      </c>
      <c r="T124" s="198">
        <f>Pillar1!BI124</f>
        <v>5.2</v>
      </c>
      <c r="U124" s="186">
        <f>Pillar2!AD124</f>
        <v>1.7</v>
      </c>
      <c r="V124" s="186">
        <f>Pillar2!AE124</f>
        <v>2.4</v>
      </c>
      <c r="W124" s="186">
        <f>Pillar2!AF124</f>
        <v>3.7</v>
      </c>
      <c r="X124" s="185">
        <f>Pillar2!AG124</f>
        <v>2.6</v>
      </c>
      <c r="Y124" s="185">
        <f>Pillar2!AH124</f>
        <v>1.9</v>
      </c>
      <c r="Z124" s="185">
        <f>Pillar2!AI124</f>
        <v>2.1</v>
      </c>
      <c r="AA124" s="186">
        <f>Pillar2!AJ124</f>
        <v>2.5</v>
      </c>
      <c r="AB124" s="186">
        <f>Pillar2!AK124</f>
        <v>3.7</v>
      </c>
      <c r="AC124" s="186">
        <f>Pillar2!AL124</f>
        <v>6</v>
      </c>
      <c r="AD124" s="185">
        <f>Pillar2!AM124</f>
        <v>4.0999999999999996</v>
      </c>
      <c r="AE124" s="199">
        <f>Pillar2!AN124</f>
        <v>2.7</v>
      </c>
      <c r="AF124" s="200">
        <f t="shared" si="11"/>
        <v>4.0999999999999996</v>
      </c>
      <c r="AG124" s="50">
        <f t="shared" si="9"/>
        <v>102</v>
      </c>
      <c r="AI124" s="190">
        <f t="shared" si="12"/>
        <v>0</v>
      </c>
      <c r="AJ124" s="175">
        <f>P2_DataMissing_hidden!AD148</f>
        <v>1</v>
      </c>
      <c r="AK124" s="176">
        <f>P2_DataMissing_hidden!AE148</f>
        <v>4.3478260869565216E-2</v>
      </c>
    </row>
    <row r="125" spans="1:37">
      <c r="A125" s="46" t="str">
        <f t="shared" si="10"/>
        <v>ROU</v>
      </c>
      <c r="B125" s="46" t="s">
        <v>99</v>
      </c>
      <c r="C125" s="46" t="s">
        <v>68</v>
      </c>
      <c r="D125" s="47" t="s">
        <v>332</v>
      </c>
      <c r="E125" s="48" t="s">
        <v>333</v>
      </c>
      <c r="F125" s="55">
        <f>Pillar1!AK125</f>
        <v>6.3</v>
      </c>
      <c r="G125" s="55">
        <f>Pillar1!AL125</f>
        <v>8.8000000000000007</v>
      </c>
      <c r="H125" s="55">
        <f>Pillar1!AM125</f>
        <v>0</v>
      </c>
      <c r="I125" s="55">
        <f>Pillar1!AP125</f>
        <v>0</v>
      </c>
      <c r="J125" s="58">
        <f>Pillar1!AW125</f>
        <v>0</v>
      </c>
      <c r="K125" s="58">
        <f>Pillar1!AX125</f>
        <v>0</v>
      </c>
      <c r="L125" s="58">
        <f>Pillar1!AY125</f>
        <v>0</v>
      </c>
      <c r="M125" s="58">
        <f>Pillar1!AZ125</f>
        <v>0</v>
      </c>
      <c r="N125" s="55">
        <f>Pillar1!BA125</f>
        <v>0</v>
      </c>
      <c r="O125" s="55">
        <f>Pillar1!BB125</f>
        <v>9.4</v>
      </c>
      <c r="P125" s="55">
        <f>Pillar1!BE125</f>
        <v>4.8</v>
      </c>
      <c r="Q125" s="58">
        <f>Pillar1!BF125</f>
        <v>5.4</v>
      </c>
      <c r="R125" s="58">
        <f>Pillar1!BG125</f>
        <v>4</v>
      </c>
      <c r="S125" s="55">
        <f>Pillar1!BH125</f>
        <v>4.7</v>
      </c>
      <c r="T125" s="198">
        <f>Pillar1!BI125</f>
        <v>5.4</v>
      </c>
      <c r="U125" s="186">
        <f>Pillar2!AD125</f>
        <v>2.6</v>
      </c>
      <c r="V125" s="186">
        <f>Pillar2!AE125</f>
        <v>4.2</v>
      </c>
      <c r="W125" s="186">
        <f>Pillar2!AF125</f>
        <v>2.6</v>
      </c>
      <c r="X125" s="185">
        <f>Pillar2!AG125</f>
        <v>3.1</v>
      </c>
      <c r="Y125" s="185">
        <f>Pillar2!AH125</f>
        <v>3.2</v>
      </c>
      <c r="Z125" s="185">
        <f>Pillar2!AI125</f>
        <v>0</v>
      </c>
      <c r="AA125" s="186">
        <f>Pillar2!AJ125</f>
        <v>4.5999999999999996</v>
      </c>
      <c r="AB125" s="186">
        <f>Pillar2!AK125</f>
        <v>2.8</v>
      </c>
      <c r="AC125" s="186">
        <f>Pillar2!AL125</f>
        <v>4</v>
      </c>
      <c r="AD125" s="185">
        <f>Pillar2!AM125</f>
        <v>3.8</v>
      </c>
      <c r="AE125" s="199">
        <f>Pillar2!AN125</f>
        <v>2.5</v>
      </c>
      <c r="AF125" s="200">
        <f t="shared" si="11"/>
        <v>4.0999999999999996</v>
      </c>
      <c r="AG125" s="50">
        <f t="shared" si="9"/>
        <v>102</v>
      </c>
      <c r="AI125" s="190">
        <f t="shared" si="12"/>
        <v>0</v>
      </c>
      <c r="AJ125" s="175">
        <f>P2_DataMissing_hidden!AD149</f>
        <v>2</v>
      </c>
      <c r="AK125" s="176">
        <f>P2_DataMissing_hidden!AE149</f>
        <v>8.6956521739130432E-2</v>
      </c>
    </row>
    <row r="126" spans="1:37">
      <c r="A126" s="46" t="str">
        <f t="shared" si="10"/>
        <v>RUS</v>
      </c>
      <c r="B126" s="46" t="s">
        <v>99</v>
      </c>
      <c r="C126" s="46" t="s">
        <v>87</v>
      </c>
      <c r="D126" s="47" t="s">
        <v>334</v>
      </c>
      <c r="E126" s="48" t="s">
        <v>335</v>
      </c>
      <c r="F126" s="55">
        <f>Pillar1!AK126</f>
        <v>7.5</v>
      </c>
      <c r="G126" s="55">
        <f>Pillar1!AL126</f>
        <v>8.3000000000000007</v>
      </c>
      <c r="H126" s="55">
        <f>Pillar1!AM126</f>
        <v>4</v>
      </c>
      <c r="I126" s="55">
        <f>Pillar1!AP126</f>
        <v>2.9</v>
      </c>
      <c r="J126" s="58">
        <f>Pillar1!AW126</f>
        <v>0.5</v>
      </c>
      <c r="K126" s="58">
        <f>Pillar1!AX126</f>
        <v>0</v>
      </c>
      <c r="L126" s="58">
        <f>Pillar1!AY126</f>
        <v>2.2000000000000002</v>
      </c>
      <c r="M126" s="58">
        <f>Pillar1!AZ126</f>
        <v>0</v>
      </c>
      <c r="N126" s="55">
        <f>Pillar1!BA126</f>
        <v>0.7</v>
      </c>
      <c r="O126" s="55">
        <f>Pillar1!BB126</f>
        <v>8.6999999999999993</v>
      </c>
      <c r="P126" s="55">
        <f>Pillar1!BE126</f>
        <v>6.8</v>
      </c>
      <c r="Q126" s="58">
        <f>Pillar1!BF126</f>
        <v>6.9</v>
      </c>
      <c r="R126" s="58">
        <f>Pillar1!BG126</f>
        <v>8.4</v>
      </c>
      <c r="S126" s="55">
        <f>Pillar1!BH126</f>
        <v>7.7</v>
      </c>
      <c r="T126" s="198">
        <f>Pillar1!BI126</f>
        <v>6.5</v>
      </c>
      <c r="U126" s="186">
        <f>Pillar2!AD126</f>
        <v>1.3</v>
      </c>
      <c r="V126" s="186">
        <f>Pillar2!AE126</f>
        <v>3.9</v>
      </c>
      <c r="W126" s="186">
        <f>Pillar2!AF126</f>
        <v>2.9</v>
      </c>
      <c r="X126" s="185">
        <f>Pillar2!AG126</f>
        <v>2.7</v>
      </c>
      <c r="Y126" s="185">
        <f>Pillar2!AH126</f>
        <v>0.8</v>
      </c>
      <c r="Z126" s="185">
        <f>Pillar2!AI126</f>
        <v>0.8</v>
      </c>
      <c r="AA126" s="186">
        <f>Pillar2!AJ126</f>
        <v>3.8</v>
      </c>
      <c r="AB126" s="186">
        <f>Pillar2!AK126</f>
        <v>1.2</v>
      </c>
      <c r="AC126" s="186">
        <f>Pillar2!AL126</f>
        <v>3.4</v>
      </c>
      <c r="AD126" s="185">
        <f>Pillar2!AM126</f>
        <v>2.8</v>
      </c>
      <c r="AE126" s="199">
        <f>Pillar2!AN126</f>
        <v>1.8</v>
      </c>
      <c r="AF126" s="200">
        <f t="shared" si="11"/>
        <v>4.5999999999999996</v>
      </c>
      <c r="AG126" s="50">
        <f t="shared" si="9"/>
        <v>90</v>
      </c>
      <c r="AI126" s="190">
        <f t="shared" si="12"/>
        <v>0</v>
      </c>
      <c r="AJ126" s="175">
        <f>P2_DataMissing_hidden!AD150</f>
        <v>2</v>
      </c>
      <c r="AK126" s="176">
        <f>P2_DataMissing_hidden!AE150</f>
        <v>8.6956521739130432E-2</v>
      </c>
    </row>
    <row r="127" spans="1:37">
      <c r="A127" s="46" t="str">
        <f t="shared" si="10"/>
        <v>RWA</v>
      </c>
      <c r="B127" s="46" t="s">
        <v>75</v>
      </c>
      <c r="C127" s="46" t="s">
        <v>76</v>
      </c>
      <c r="D127" s="47" t="s">
        <v>336</v>
      </c>
      <c r="E127" s="48" t="s">
        <v>337</v>
      </c>
      <c r="F127" s="55">
        <f>Pillar1!AK127</f>
        <v>0</v>
      </c>
      <c r="G127" s="55">
        <f>Pillar1!AL127</f>
        <v>6.2</v>
      </c>
      <c r="H127" s="55">
        <f>Pillar1!AM127</f>
        <v>0</v>
      </c>
      <c r="I127" s="55">
        <f>Pillar1!AP127</f>
        <v>0</v>
      </c>
      <c r="J127" s="58">
        <f>Pillar1!AW127</f>
        <v>4.4000000000000004</v>
      </c>
      <c r="K127" s="58">
        <f>Pillar1!AX127</f>
        <v>8.1</v>
      </c>
      <c r="L127" s="58">
        <f>Pillar1!AY127</f>
        <v>5.6</v>
      </c>
      <c r="M127" s="58">
        <f>Pillar1!AZ127</f>
        <v>7.5</v>
      </c>
      <c r="N127" s="55">
        <f>Pillar1!BA127</f>
        <v>6.6</v>
      </c>
      <c r="O127" s="55">
        <f>Pillar1!BB127</f>
        <v>0</v>
      </c>
      <c r="P127" s="55">
        <f>Pillar1!BE127</f>
        <v>7.1</v>
      </c>
      <c r="Q127" s="58">
        <f>Pillar1!BF127</f>
        <v>7.3</v>
      </c>
      <c r="R127" s="58">
        <f>Pillar1!BG127</f>
        <v>9.1</v>
      </c>
      <c r="S127" s="55">
        <f>Pillar1!BH127</f>
        <v>8.3000000000000007</v>
      </c>
      <c r="T127" s="198">
        <f>Pillar1!BI127</f>
        <v>4.5</v>
      </c>
      <c r="U127" s="186">
        <f>Pillar2!AD127</f>
        <v>2.7</v>
      </c>
      <c r="V127" s="186">
        <f>Pillar2!AE127</f>
        <v>7.3</v>
      </c>
      <c r="W127" s="186">
        <f>Pillar2!AF127</f>
        <v>6.9</v>
      </c>
      <c r="X127" s="185">
        <f>Pillar2!AG127</f>
        <v>5.6</v>
      </c>
      <c r="Y127" s="185">
        <f>Pillar2!AH127</f>
        <v>3.9</v>
      </c>
      <c r="Z127" s="185">
        <f>Pillar2!AI127</f>
        <v>9.4</v>
      </c>
      <c r="AA127" s="186">
        <f>Pillar2!AJ127</f>
        <v>7.6</v>
      </c>
      <c r="AB127" s="186">
        <f>Pillar2!AK127</f>
        <v>9.1</v>
      </c>
      <c r="AC127" s="186">
        <f>Pillar2!AL127</f>
        <v>7</v>
      </c>
      <c r="AD127" s="185">
        <f>Pillar2!AM127</f>
        <v>7.9</v>
      </c>
      <c r="AE127" s="199">
        <f>Pillar2!AN127</f>
        <v>6.7</v>
      </c>
      <c r="AF127" s="200">
        <f t="shared" si="11"/>
        <v>5.7</v>
      </c>
      <c r="AG127" s="50">
        <f t="shared" si="9"/>
        <v>57</v>
      </c>
      <c r="AI127" s="190">
        <f t="shared" si="12"/>
        <v>0</v>
      </c>
      <c r="AJ127" s="175">
        <f>P2_DataMissing_hidden!AD151</f>
        <v>1</v>
      </c>
      <c r="AK127" s="176">
        <f>P2_DataMissing_hidden!AE151</f>
        <v>4.3478260869565216E-2</v>
      </c>
    </row>
    <row r="128" spans="1:37">
      <c r="A128" s="46" t="str">
        <f t="shared" si="10"/>
        <v>SAU</v>
      </c>
      <c r="B128" s="46" t="s">
        <v>83</v>
      </c>
      <c r="C128" s="46" t="s">
        <v>72</v>
      </c>
      <c r="D128" s="47" t="s">
        <v>338</v>
      </c>
      <c r="E128" s="48" t="s">
        <v>339</v>
      </c>
      <c r="F128" s="55">
        <f>Pillar1!AK128</f>
        <v>9.6999999999999993</v>
      </c>
      <c r="G128" s="55">
        <f>Pillar1!AL128</f>
        <v>4.8</v>
      </c>
      <c r="H128" s="55">
        <f>Pillar1!AM128</f>
        <v>5.8</v>
      </c>
      <c r="I128" s="55">
        <f>Pillar1!AP128</f>
        <v>0</v>
      </c>
      <c r="J128" s="58">
        <f>Pillar1!AW128</f>
        <v>4</v>
      </c>
      <c r="K128" s="58">
        <f>Pillar1!AX128</f>
        <v>4.8</v>
      </c>
      <c r="L128" s="58">
        <f>Pillar1!AY128</f>
        <v>7</v>
      </c>
      <c r="M128" s="58">
        <f>Pillar1!AZ128</f>
        <v>7.1</v>
      </c>
      <c r="N128" s="55">
        <f>Pillar1!BA128</f>
        <v>5.9</v>
      </c>
      <c r="O128" s="55">
        <f>Pillar1!BB128</f>
        <v>4.5</v>
      </c>
      <c r="P128" s="55">
        <f>Pillar1!BE128</f>
        <v>9.9</v>
      </c>
      <c r="Q128" s="58">
        <f>Pillar1!BF128</f>
        <v>4.7</v>
      </c>
      <c r="R128" s="58">
        <f>Pillar1!BG128</f>
        <v>6</v>
      </c>
      <c r="S128" s="55">
        <f>Pillar1!BH128</f>
        <v>5.4</v>
      </c>
      <c r="T128" s="198">
        <f>Pillar1!BI128</f>
        <v>6.8</v>
      </c>
      <c r="U128" s="186">
        <f>Pillar2!AD128</f>
        <v>0.9</v>
      </c>
      <c r="V128" s="186">
        <f>Pillar2!AE128</f>
        <v>1.1000000000000001</v>
      </c>
      <c r="W128" s="186">
        <f>Pillar2!AF128</f>
        <v>3.3</v>
      </c>
      <c r="X128" s="185">
        <f>Pillar2!AG128</f>
        <v>1.8</v>
      </c>
      <c r="Y128" s="185">
        <f>Pillar2!AH128</f>
        <v>0.4</v>
      </c>
      <c r="Z128" s="185">
        <f>Pillar2!AI128</f>
        <v>0</v>
      </c>
      <c r="AA128" s="186" t="str">
        <f>Pillar2!AJ128</f>
        <v>x</v>
      </c>
      <c r="AB128" s="186">
        <f>Pillar2!AK128</f>
        <v>2.7</v>
      </c>
      <c r="AC128" s="186">
        <f>Pillar2!AL128</f>
        <v>6.7</v>
      </c>
      <c r="AD128" s="185">
        <f>Pillar2!AM128</f>
        <v>4.7</v>
      </c>
      <c r="AE128" s="199">
        <f>Pillar2!AN128</f>
        <v>1.7</v>
      </c>
      <c r="AF128" s="200">
        <f t="shared" si="11"/>
        <v>4.7</v>
      </c>
      <c r="AG128" s="50">
        <f t="shared" si="9"/>
        <v>88</v>
      </c>
      <c r="AI128" s="190">
        <f t="shared" si="12"/>
        <v>0</v>
      </c>
      <c r="AJ128" s="175">
        <f>P2_DataMissing_hidden!AD158</f>
        <v>6</v>
      </c>
      <c r="AK128" s="176">
        <f>P2_DataMissing_hidden!AE158</f>
        <v>0.2608695652173913</v>
      </c>
    </row>
    <row r="129" spans="1:37">
      <c r="A129" s="46" t="str">
        <f t="shared" si="10"/>
        <v>SEN</v>
      </c>
      <c r="B129" s="46" t="s">
        <v>75</v>
      </c>
      <c r="C129" s="46" t="s">
        <v>106</v>
      </c>
      <c r="D129" s="47" t="s">
        <v>340</v>
      </c>
      <c r="E129" s="48" t="s">
        <v>341</v>
      </c>
      <c r="F129" s="55">
        <f>Pillar1!AK129</f>
        <v>8.6</v>
      </c>
      <c r="G129" s="55">
        <f>Pillar1!AL129</f>
        <v>5.2</v>
      </c>
      <c r="H129" s="55">
        <f>Pillar1!AM129</f>
        <v>10</v>
      </c>
      <c r="I129" s="55">
        <f>Pillar1!AP129</f>
        <v>0</v>
      </c>
      <c r="J129" s="58">
        <f>Pillar1!AW129</f>
        <v>6.3</v>
      </c>
      <c r="K129" s="58">
        <f>Pillar1!AX129</f>
        <v>6.1</v>
      </c>
      <c r="L129" s="58">
        <f>Pillar1!AY129</f>
        <v>9.4</v>
      </c>
      <c r="M129" s="58">
        <f>Pillar1!AZ129</f>
        <v>9.6999999999999993</v>
      </c>
      <c r="N129" s="55">
        <f>Pillar1!BA129</f>
        <v>8.3000000000000007</v>
      </c>
      <c r="O129" s="55">
        <f>Pillar1!BB129</f>
        <v>7.7</v>
      </c>
      <c r="P129" s="55">
        <f>Pillar1!BE129</f>
        <v>9.6</v>
      </c>
      <c r="Q129" s="58">
        <f>Pillar1!BF129</f>
        <v>7.6</v>
      </c>
      <c r="R129" s="58">
        <f>Pillar1!BG129</f>
        <v>4.8</v>
      </c>
      <c r="S129" s="55">
        <f>Pillar1!BH129</f>
        <v>6.4</v>
      </c>
      <c r="T129" s="198">
        <f>Pillar1!BI129</f>
        <v>7.9</v>
      </c>
      <c r="U129" s="186">
        <f>Pillar2!AD129</f>
        <v>5.9</v>
      </c>
      <c r="V129" s="186">
        <f>Pillar2!AE129</f>
        <v>7.5</v>
      </c>
      <c r="W129" s="186">
        <f>Pillar2!AF129</f>
        <v>8.1999999999999993</v>
      </c>
      <c r="X129" s="185">
        <f>Pillar2!AG129</f>
        <v>7.2</v>
      </c>
      <c r="Y129" s="185">
        <f>Pillar2!AH129</f>
        <v>7.3</v>
      </c>
      <c r="Z129" s="185">
        <f>Pillar2!AI129</f>
        <v>6.8</v>
      </c>
      <c r="AA129" s="186" t="str">
        <f>Pillar2!AJ129</f>
        <v>x</v>
      </c>
      <c r="AB129" s="186">
        <f>Pillar2!AK129</f>
        <v>6.2</v>
      </c>
      <c r="AC129" s="186">
        <f>Pillar2!AL129</f>
        <v>7.7</v>
      </c>
      <c r="AD129" s="185">
        <f>Pillar2!AM129</f>
        <v>7</v>
      </c>
      <c r="AE129" s="199">
        <f>Pillar2!AN129</f>
        <v>7.1</v>
      </c>
      <c r="AF129" s="200">
        <f t="shared" si="11"/>
        <v>7.5</v>
      </c>
      <c r="AG129" s="50">
        <f t="shared" si="9"/>
        <v>22</v>
      </c>
      <c r="AI129" s="190">
        <f t="shared" si="12"/>
        <v>0</v>
      </c>
      <c r="AJ129" s="175">
        <f>P2_DataMissing_hidden!AD159</f>
        <v>3</v>
      </c>
      <c r="AK129" s="176">
        <f>P2_DataMissing_hidden!AE159</f>
        <v>0.13043478260869565</v>
      </c>
    </row>
    <row r="130" spans="1:37">
      <c r="A130" s="46" t="str">
        <f t="shared" si="10"/>
        <v>SRB</v>
      </c>
      <c r="B130" s="46" t="s">
        <v>67</v>
      </c>
      <c r="C130" s="46" t="s">
        <v>68</v>
      </c>
      <c r="D130" s="47" t="s">
        <v>342</v>
      </c>
      <c r="E130" s="48" t="s">
        <v>343</v>
      </c>
      <c r="F130" s="55">
        <f>Pillar1!AK130</f>
        <v>3.6</v>
      </c>
      <c r="G130" s="55">
        <f>Pillar1!AL130</f>
        <v>9.1</v>
      </c>
      <c r="H130" s="55">
        <f>Pillar1!AM130</f>
        <v>0</v>
      </c>
      <c r="I130" s="55">
        <f>Pillar1!AP130</f>
        <v>0</v>
      </c>
      <c r="J130" s="58">
        <f>Pillar1!AW130</f>
        <v>0</v>
      </c>
      <c r="K130" s="58">
        <f>Pillar1!AX130</f>
        <v>0</v>
      </c>
      <c r="L130" s="58">
        <f>Pillar1!AY130</f>
        <v>0</v>
      </c>
      <c r="M130" s="58">
        <f>Pillar1!AZ130</f>
        <v>0</v>
      </c>
      <c r="N130" s="55">
        <f>Pillar1!BA130</f>
        <v>0</v>
      </c>
      <c r="O130" s="55">
        <f>Pillar1!BB130</f>
        <v>7</v>
      </c>
      <c r="P130" s="55">
        <f>Pillar1!BE130</f>
        <v>6.1</v>
      </c>
      <c r="Q130" s="58">
        <f>Pillar1!BF130</f>
        <v>4.7</v>
      </c>
      <c r="R130" s="58">
        <f>Pillar1!BG130</f>
        <v>9.3000000000000007</v>
      </c>
      <c r="S130" s="55">
        <f>Pillar1!BH130</f>
        <v>7.7</v>
      </c>
      <c r="T130" s="198">
        <f>Pillar1!BI130</f>
        <v>5.2</v>
      </c>
      <c r="U130" s="186">
        <f>Pillar2!AD130</f>
        <v>2.6</v>
      </c>
      <c r="V130" s="186">
        <f>Pillar2!AE130</f>
        <v>2.2999999999999998</v>
      </c>
      <c r="W130" s="186">
        <f>Pillar2!AF130</f>
        <v>2.6</v>
      </c>
      <c r="X130" s="185">
        <f>Pillar2!AG130</f>
        <v>2.5</v>
      </c>
      <c r="Y130" s="185">
        <f>Pillar2!AH130</f>
        <v>1.6</v>
      </c>
      <c r="Z130" s="185">
        <f>Pillar2!AI130</f>
        <v>0.5</v>
      </c>
      <c r="AA130" s="186">
        <f>Pillar2!AJ130</f>
        <v>4.7</v>
      </c>
      <c r="AB130" s="186">
        <f>Pillar2!AK130</f>
        <v>3.5</v>
      </c>
      <c r="AC130" s="186">
        <f>Pillar2!AL130</f>
        <v>4.2</v>
      </c>
      <c r="AD130" s="185">
        <f>Pillar2!AM130</f>
        <v>4.0999999999999996</v>
      </c>
      <c r="AE130" s="199">
        <f>Pillar2!AN130</f>
        <v>2.2000000000000002</v>
      </c>
      <c r="AF130" s="200">
        <f t="shared" si="11"/>
        <v>3.9</v>
      </c>
      <c r="AG130" s="50">
        <f t="shared" ref="AG130:AG161" si="13">IF(AF130="x","x",_xlfn.RANK.EQ(AF130,AF$2:AF$164))</f>
        <v>109</v>
      </c>
      <c r="AI130" s="190">
        <f t="shared" si="12"/>
        <v>0</v>
      </c>
      <c r="AJ130" s="175">
        <f>P2_DataMissing_hidden!AD160</f>
        <v>1</v>
      </c>
      <c r="AK130" s="176">
        <f>P2_DataMissing_hidden!AE160</f>
        <v>4.3478260869565216E-2</v>
      </c>
    </row>
    <row r="131" spans="1:37">
      <c r="A131" s="46" t="str">
        <f t="shared" si="10"/>
        <v>SLE</v>
      </c>
      <c r="B131" s="46" t="s">
        <v>75</v>
      </c>
      <c r="C131" s="46" t="s">
        <v>106</v>
      </c>
      <c r="D131" s="47" t="s">
        <v>344</v>
      </c>
      <c r="E131" s="48" t="s">
        <v>345</v>
      </c>
      <c r="F131" s="55">
        <f>Pillar1!AK131</f>
        <v>0</v>
      </c>
      <c r="G131" s="55">
        <f>Pillar1!AL131</f>
        <v>5.3</v>
      </c>
      <c r="H131" s="55">
        <f>Pillar1!AM131</f>
        <v>6.3</v>
      </c>
      <c r="I131" s="55">
        <f>Pillar1!AP131</f>
        <v>0</v>
      </c>
      <c r="J131" s="58">
        <f>Pillar1!AW131</f>
        <v>5</v>
      </c>
      <c r="K131" s="58">
        <f>Pillar1!AX131</f>
        <v>8.6999999999999993</v>
      </c>
      <c r="L131" s="58">
        <f>Pillar1!AY131</f>
        <v>9.5</v>
      </c>
      <c r="M131" s="58">
        <f>Pillar1!AZ131</f>
        <v>8.1999999999999993</v>
      </c>
      <c r="N131" s="55">
        <f>Pillar1!BA131</f>
        <v>8.1999999999999993</v>
      </c>
      <c r="O131" s="55">
        <f>Pillar1!BB131</f>
        <v>8.9</v>
      </c>
      <c r="P131" s="55">
        <f>Pillar1!BE131</f>
        <v>9.1</v>
      </c>
      <c r="Q131" s="58">
        <f>Pillar1!BF131</f>
        <v>9.5</v>
      </c>
      <c r="R131" s="58">
        <f>Pillar1!BG131</f>
        <v>8</v>
      </c>
      <c r="S131" s="55">
        <f>Pillar1!BH131</f>
        <v>8.9</v>
      </c>
      <c r="T131" s="198">
        <f>Pillar1!BI131</f>
        <v>6.9</v>
      </c>
      <c r="U131" s="186">
        <f>Pillar2!AD131</f>
        <v>7.4</v>
      </c>
      <c r="V131" s="186">
        <f>Pillar2!AE131</f>
        <v>8.6999999999999993</v>
      </c>
      <c r="W131" s="186">
        <f>Pillar2!AF131</f>
        <v>9.1999999999999993</v>
      </c>
      <c r="X131" s="185">
        <f>Pillar2!AG131</f>
        <v>8.4</v>
      </c>
      <c r="Y131" s="185">
        <f>Pillar2!AH131</f>
        <v>5.0999999999999996</v>
      </c>
      <c r="Z131" s="185">
        <f>Pillar2!AI131</f>
        <v>10</v>
      </c>
      <c r="AA131" s="186">
        <f>Pillar2!AJ131</f>
        <v>7.2</v>
      </c>
      <c r="AB131" s="186">
        <f>Pillar2!AK131</f>
        <v>8.8000000000000007</v>
      </c>
      <c r="AC131" s="186">
        <f>Pillar2!AL131</f>
        <v>8.4</v>
      </c>
      <c r="AD131" s="185">
        <f>Pillar2!AM131</f>
        <v>8.1</v>
      </c>
      <c r="AE131" s="199">
        <f>Pillar2!AN131</f>
        <v>7.9</v>
      </c>
      <c r="AF131" s="200">
        <f t="shared" si="11"/>
        <v>7.4</v>
      </c>
      <c r="AG131" s="50">
        <f t="shared" si="13"/>
        <v>26</v>
      </c>
      <c r="AI131" s="190">
        <f t="shared" si="12"/>
        <v>0</v>
      </c>
      <c r="AJ131" s="175">
        <f>P2_DataMissing_hidden!AD162</f>
        <v>1</v>
      </c>
      <c r="AK131" s="176">
        <f>P2_DataMissing_hidden!AE162</f>
        <v>4.3478260869565216E-2</v>
      </c>
    </row>
    <row r="132" spans="1:37">
      <c r="A132" s="46" t="str">
        <f t="shared" si="10"/>
        <v>SVK</v>
      </c>
      <c r="B132" s="46" t="s">
        <v>99</v>
      </c>
      <c r="C132" s="46" t="s">
        <v>87</v>
      </c>
      <c r="D132" s="47" t="s">
        <v>346</v>
      </c>
      <c r="E132" s="48" t="s">
        <v>347</v>
      </c>
      <c r="F132" s="55">
        <f>Pillar1!AK132</f>
        <v>0</v>
      </c>
      <c r="G132" s="55">
        <f>Pillar1!AL132</f>
        <v>8.9</v>
      </c>
      <c r="H132" s="55">
        <f>Pillar1!AM132</f>
        <v>0</v>
      </c>
      <c r="I132" s="55">
        <f>Pillar1!AP132</f>
        <v>0</v>
      </c>
      <c r="J132" s="58">
        <f>Pillar1!AW132</f>
        <v>0</v>
      </c>
      <c r="K132" s="58">
        <f>Pillar1!AX132</f>
        <v>0</v>
      </c>
      <c r="L132" s="58">
        <f>Pillar1!AY132</f>
        <v>0</v>
      </c>
      <c r="M132" s="58">
        <f>Pillar1!AZ132</f>
        <v>0</v>
      </c>
      <c r="N132" s="55">
        <f>Pillar1!BA132</f>
        <v>0</v>
      </c>
      <c r="O132" s="55">
        <f>Pillar1!BB132</f>
        <v>6</v>
      </c>
      <c r="P132" s="55">
        <f>Pillar1!BE132</f>
        <v>4.5999999999999996</v>
      </c>
      <c r="Q132" s="58">
        <f>Pillar1!BF132</f>
        <v>3.4</v>
      </c>
      <c r="R132" s="58">
        <f>Pillar1!BG132</f>
        <v>2.5</v>
      </c>
      <c r="S132" s="55">
        <f>Pillar1!BH132</f>
        <v>3</v>
      </c>
      <c r="T132" s="198">
        <f>Pillar1!BI132</f>
        <v>3.7</v>
      </c>
      <c r="U132" s="186">
        <f>Pillar2!AD132</f>
        <v>0.9</v>
      </c>
      <c r="V132" s="186">
        <f>Pillar2!AE132</f>
        <v>5.0999999999999996</v>
      </c>
      <c r="W132" s="186">
        <f>Pillar2!AF132</f>
        <v>4.0999999999999996</v>
      </c>
      <c r="X132" s="185">
        <f>Pillar2!AG132</f>
        <v>3.4</v>
      </c>
      <c r="Y132" s="185">
        <f>Pillar2!AH132</f>
        <v>2.6</v>
      </c>
      <c r="Z132" s="185">
        <f>Pillar2!AI132</f>
        <v>0</v>
      </c>
      <c r="AA132" s="186">
        <f>Pillar2!AJ132</f>
        <v>1.3</v>
      </c>
      <c r="AB132" s="186">
        <f>Pillar2!AK132</f>
        <v>2.2000000000000002</v>
      </c>
      <c r="AC132" s="186">
        <f>Pillar2!AL132</f>
        <v>2.8</v>
      </c>
      <c r="AD132" s="185">
        <f>Pillar2!AM132</f>
        <v>2.1</v>
      </c>
      <c r="AE132" s="199">
        <f>Pillar2!AN132</f>
        <v>2</v>
      </c>
      <c r="AF132" s="200">
        <f t="shared" si="11"/>
        <v>2.9</v>
      </c>
      <c r="AG132" s="50">
        <f t="shared" si="13"/>
        <v>138</v>
      </c>
      <c r="AI132" s="190">
        <f t="shared" si="12"/>
        <v>0</v>
      </c>
      <c r="AJ132" s="175">
        <f>P2_DataMissing_hidden!AD164</f>
        <v>3</v>
      </c>
      <c r="AK132" s="176">
        <f>P2_DataMissing_hidden!AE164</f>
        <v>0.13043478260869565</v>
      </c>
    </row>
    <row r="133" spans="1:37">
      <c r="A133" s="46" t="str">
        <f t="shared" si="10"/>
        <v>SVN</v>
      </c>
      <c r="B133" s="46" t="s">
        <v>67</v>
      </c>
      <c r="C133" s="46" t="s">
        <v>87</v>
      </c>
      <c r="D133" s="47" t="s">
        <v>348</v>
      </c>
      <c r="E133" s="48" t="s">
        <v>349</v>
      </c>
      <c r="F133" s="55">
        <f>Pillar1!AK133</f>
        <v>0</v>
      </c>
      <c r="G133" s="55">
        <f>Pillar1!AL133</f>
        <v>5.8</v>
      </c>
      <c r="H133" s="55">
        <f>Pillar1!AM133</f>
        <v>0</v>
      </c>
      <c r="I133" s="55">
        <f>Pillar1!AP133</f>
        <v>0</v>
      </c>
      <c r="J133" s="58">
        <f>Pillar1!AW133</f>
        <v>0</v>
      </c>
      <c r="K133" s="58">
        <f>Pillar1!AX133</f>
        <v>0</v>
      </c>
      <c r="L133" s="58">
        <f>Pillar1!AY133</f>
        <v>0</v>
      </c>
      <c r="M133" s="58">
        <f>Pillar1!AZ133</f>
        <v>1.9</v>
      </c>
      <c r="N133" s="55">
        <f>Pillar1!BA133</f>
        <v>0.5</v>
      </c>
      <c r="O133" s="55">
        <f>Pillar1!BB133</f>
        <v>6.9</v>
      </c>
      <c r="P133" s="55">
        <f>Pillar1!BE133</f>
        <v>4.4000000000000004</v>
      </c>
      <c r="Q133" s="58">
        <f>Pillar1!BF133</f>
        <v>2.2999999999999998</v>
      </c>
      <c r="R133" s="58">
        <f>Pillar1!BG133</f>
        <v>2.1</v>
      </c>
      <c r="S133" s="55">
        <f>Pillar1!BH133</f>
        <v>2.2000000000000002</v>
      </c>
      <c r="T133" s="198">
        <f>Pillar1!BI133</f>
        <v>3</v>
      </c>
      <c r="U133" s="186">
        <f>Pillar2!AD133</f>
        <v>2.1</v>
      </c>
      <c r="V133" s="186">
        <f>Pillar2!AE133</f>
        <v>4.0999999999999996</v>
      </c>
      <c r="W133" s="186">
        <f>Pillar2!AF133</f>
        <v>1.1000000000000001</v>
      </c>
      <c r="X133" s="185">
        <f>Pillar2!AG133</f>
        <v>2.4</v>
      </c>
      <c r="Y133" s="185">
        <f>Pillar2!AH133</f>
        <v>0.8</v>
      </c>
      <c r="Z133" s="185">
        <f>Pillar2!AI133</f>
        <v>0.1</v>
      </c>
      <c r="AA133" s="186">
        <f>Pillar2!AJ133</f>
        <v>1.2</v>
      </c>
      <c r="AB133" s="186">
        <f>Pillar2!AK133</f>
        <v>2.7</v>
      </c>
      <c r="AC133" s="186">
        <f>Pillar2!AL133</f>
        <v>3.8</v>
      </c>
      <c r="AD133" s="185">
        <f>Pillar2!AM133</f>
        <v>2.6</v>
      </c>
      <c r="AE133" s="199">
        <f>Pillar2!AN133</f>
        <v>1.5</v>
      </c>
      <c r="AF133" s="200">
        <f t="shared" si="11"/>
        <v>2.2999999999999998</v>
      </c>
      <c r="AG133" s="50">
        <f t="shared" si="13"/>
        <v>152</v>
      </c>
      <c r="AI133" s="190">
        <f t="shared" si="12"/>
        <v>0</v>
      </c>
      <c r="AJ133" s="175">
        <f>P2_DataMissing_hidden!AD165</f>
        <v>2</v>
      </c>
      <c r="AK133" s="176">
        <f>P2_DataMissing_hidden!AE165</f>
        <v>8.6956521739130432E-2</v>
      </c>
    </row>
    <row r="134" spans="1:37">
      <c r="A134" s="46" t="str">
        <f t="shared" si="10"/>
        <v>SLB</v>
      </c>
      <c r="B134" s="46" t="s">
        <v>313</v>
      </c>
      <c r="C134" s="46" t="s">
        <v>128</v>
      </c>
      <c r="D134" s="47" t="s">
        <v>350</v>
      </c>
      <c r="E134" s="48" t="s">
        <v>351</v>
      </c>
      <c r="F134" s="55">
        <f>Pillar1!AK134</f>
        <v>0</v>
      </c>
      <c r="G134" s="55">
        <f>Pillar1!AL134</f>
        <v>0.1</v>
      </c>
      <c r="H134" s="55">
        <f>Pillar1!AM134</f>
        <v>9.4</v>
      </c>
      <c r="I134" s="55">
        <f>Pillar1!AP134</f>
        <v>5</v>
      </c>
      <c r="J134" s="58">
        <f>Pillar1!AW134</f>
        <v>4</v>
      </c>
      <c r="K134" s="58">
        <f>Pillar1!AX134</f>
        <v>5.5</v>
      </c>
      <c r="L134" s="58">
        <f>Pillar1!AY134</f>
        <v>7.5</v>
      </c>
      <c r="M134" s="58">
        <f>Pillar1!AZ134</f>
        <v>5</v>
      </c>
      <c r="N134" s="55">
        <f>Pillar1!BA134</f>
        <v>5.7</v>
      </c>
      <c r="O134" s="55">
        <f>Pillar1!BB134</f>
        <v>0</v>
      </c>
      <c r="P134" s="55">
        <f>Pillar1!BE134</f>
        <v>0</v>
      </c>
      <c r="Q134" s="58">
        <f>Pillar1!BF134</f>
        <v>7.1</v>
      </c>
      <c r="R134" s="58">
        <f>Pillar1!BG134</f>
        <v>0</v>
      </c>
      <c r="S134" s="55">
        <f>Pillar1!BH134</f>
        <v>4.4000000000000004</v>
      </c>
      <c r="T134" s="198">
        <f>Pillar1!BI134</f>
        <v>4.0999999999999996</v>
      </c>
      <c r="U134" s="186">
        <f>Pillar2!AD134</f>
        <v>4.2</v>
      </c>
      <c r="V134" s="186">
        <f>Pillar2!AE134</f>
        <v>8.4</v>
      </c>
      <c r="W134" s="186">
        <f>Pillar2!AF134</f>
        <v>5.0999999999999996</v>
      </c>
      <c r="X134" s="185">
        <f>Pillar2!AG134</f>
        <v>5.9</v>
      </c>
      <c r="Y134" s="185">
        <f>Pillar2!AH134</f>
        <v>2.2000000000000002</v>
      </c>
      <c r="Z134" s="185">
        <f>Pillar2!AI134</f>
        <v>8.6999999999999993</v>
      </c>
      <c r="AA134" s="186" t="str">
        <f>Pillar2!AJ134</f>
        <v>x</v>
      </c>
      <c r="AB134" s="186">
        <f>Pillar2!AK134</f>
        <v>7.4</v>
      </c>
      <c r="AC134" s="186" t="str">
        <f>Pillar2!AL134</f>
        <v>x</v>
      </c>
      <c r="AD134" s="185">
        <f>Pillar2!AM134</f>
        <v>7.4</v>
      </c>
      <c r="AE134" s="199">
        <f>Pillar2!AN134</f>
        <v>6.1</v>
      </c>
      <c r="AF134" s="200">
        <f t="shared" si="11"/>
        <v>5.2</v>
      </c>
      <c r="AG134" s="50">
        <f t="shared" si="13"/>
        <v>72</v>
      </c>
      <c r="AI134" s="190">
        <f t="shared" si="12"/>
        <v>0</v>
      </c>
      <c r="AJ134" s="175">
        <f>P2_DataMissing_hidden!AD166</f>
        <v>10</v>
      </c>
      <c r="AK134" s="176">
        <f>P2_DataMissing_hidden!AE166</f>
        <v>0.43478260869565216</v>
      </c>
    </row>
    <row r="135" spans="1:37">
      <c r="A135" s="46" t="str">
        <f t="shared" si="10"/>
        <v>SOM</v>
      </c>
      <c r="B135" s="46" t="s">
        <v>75</v>
      </c>
      <c r="C135" s="46" t="s">
        <v>76</v>
      </c>
      <c r="D135" s="47" t="s">
        <v>352</v>
      </c>
      <c r="E135" s="48" t="s">
        <v>353</v>
      </c>
      <c r="F135" s="55">
        <f>Pillar1!AK135</f>
        <v>7.9</v>
      </c>
      <c r="G135" s="55">
        <f>Pillar1!AL135</f>
        <v>8.1</v>
      </c>
      <c r="H135" s="55">
        <f>Pillar1!AM135</f>
        <v>4.5999999999999996</v>
      </c>
      <c r="I135" s="55">
        <f>Pillar1!AP135</f>
        <v>0</v>
      </c>
      <c r="J135" s="58">
        <f>Pillar1!AW135</f>
        <v>7.7</v>
      </c>
      <c r="K135" s="58">
        <f>Pillar1!AX135</f>
        <v>4.9000000000000004</v>
      </c>
      <c r="L135" s="58">
        <f>Pillar1!AY135</f>
        <v>8.1999999999999993</v>
      </c>
      <c r="M135" s="58">
        <f>Pillar1!AZ135</f>
        <v>8.6</v>
      </c>
      <c r="N135" s="55">
        <f>Pillar1!BA135</f>
        <v>7.6</v>
      </c>
      <c r="O135" s="55">
        <f>Pillar1!BB135</f>
        <v>7.8</v>
      </c>
      <c r="P135" s="55">
        <f>Pillar1!BE135</f>
        <v>6.6</v>
      </c>
      <c r="Q135" s="58">
        <f>Pillar1!BF135</f>
        <v>9.9</v>
      </c>
      <c r="R135" s="58">
        <f>Pillar1!BG135</f>
        <v>6.6</v>
      </c>
      <c r="S135" s="55">
        <f>Pillar1!BH135</f>
        <v>8.8000000000000007</v>
      </c>
      <c r="T135" s="198">
        <f>Pillar1!BI135</f>
        <v>7</v>
      </c>
      <c r="U135" s="186">
        <f>Pillar2!AD135</f>
        <v>10</v>
      </c>
      <c r="V135" s="186">
        <f>Pillar2!AE135</f>
        <v>7.8</v>
      </c>
      <c r="W135" s="186">
        <f>Pillar2!AF135</f>
        <v>10</v>
      </c>
      <c r="X135" s="185">
        <f>Pillar2!AG135</f>
        <v>9.3000000000000007</v>
      </c>
      <c r="Y135" s="185" t="str">
        <f>Pillar2!AH135</f>
        <v>x</v>
      </c>
      <c r="Z135" s="185">
        <f>Pillar2!AI135</f>
        <v>9.4</v>
      </c>
      <c r="AA135" s="186" t="str">
        <f>Pillar2!AJ135</f>
        <v>x</v>
      </c>
      <c r="AB135" s="186">
        <f>Pillar2!AK135</f>
        <v>10</v>
      </c>
      <c r="AC135" s="186">
        <f>Pillar2!AL135</f>
        <v>8.4</v>
      </c>
      <c r="AD135" s="185">
        <f>Pillar2!AM135</f>
        <v>9.1999999999999993</v>
      </c>
      <c r="AE135" s="199">
        <f>Pillar2!AN135</f>
        <v>9.3000000000000007</v>
      </c>
      <c r="AF135" s="200">
        <f t="shared" si="11"/>
        <v>8.4</v>
      </c>
      <c r="AG135" s="50">
        <f t="shared" si="13"/>
        <v>4</v>
      </c>
      <c r="AI135" s="190">
        <f t="shared" si="12"/>
        <v>1</v>
      </c>
      <c r="AJ135" s="175">
        <f>P2_DataMissing_hidden!AD167</f>
        <v>11</v>
      </c>
      <c r="AK135" s="176">
        <f>P2_DataMissing_hidden!AE167</f>
        <v>0.47826086956521741</v>
      </c>
    </row>
    <row r="136" spans="1:37">
      <c r="A136" s="46" t="str">
        <f t="shared" si="10"/>
        <v>ZAF</v>
      </c>
      <c r="B136" s="46" t="s">
        <v>75</v>
      </c>
      <c r="C136" s="46" t="s">
        <v>76</v>
      </c>
      <c r="D136" s="47" t="s">
        <v>354</v>
      </c>
      <c r="E136" s="48" t="s">
        <v>355</v>
      </c>
      <c r="F136" s="55">
        <f>Pillar1!AK136</f>
        <v>9</v>
      </c>
      <c r="G136" s="55">
        <f>Pillar1!AL136</f>
        <v>5.6</v>
      </c>
      <c r="H136" s="55">
        <f>Pillar1!AM136</f>
        <v>0</v>
      </c>
      <c r="I136" s="55">
        <f>Pillar1!AP136</f>
        <v>0</v>
      </c>
      <c r="J136" s="58">
        <f>Pillar1!AW136</f>
        <v>6.7</v>
      </c>
      <c r="K136" s="58">
        <f>Pillar1!AX136</f>
        <v>5.0999999999999996</v>
      </c>
      <c r="L136" s="58">
        <f>Pillar1!AY136</f>
        <v>4.9000000000000004</v>
      </c>
      <c r="M136" s="58">
        <f>Pillar1!AZ136</f>
        <v>8.3000000000000007</v>
      </c>
      <c r="N136" s="55">
        <f>Pillar1!BA136</f>
        <v>6.5</v>
      </c>
      <c r="O136" s="55">
        <f>Pillar1!BB136</f>
        <v>6.7</v>
      </c>
      <c r="P136" s="55">
        <f>Pillar1!BE136</f>
        <v>4</v>
      </c>
      <c r="Q136" s="58">
        <f>Pillar1!BF136</f>
        <v>8.1999999999999993</v>
      </c>
      <c r="R136" s="58">
        <f>Pillar1!BG136</f>
        <v>6.9</v>
      </c>
      <c r="S136" s="55">
        <f>Pillar1!BH136</f>
        <v>7.6</v>
      </c>
      <c r="T136" s="198">
        <f>Pillar1!BI136</f>
        <v>5.7</v>
      </c>
      <c r="U136" s="186">
        <f>Pillar2!AD136</f>
        <v>6.3</v>
      </c>
      <c r="V136" s="186">
        <f>Pillar2!AE136</f>
        <v>8.1</v>
      </c>
      <c r="W136" s="186">
        <f>Pillar2!AF136</f>
        <v>5</v>
      </c>
      <c r="X136" s="185">
        <f>Pillar2!AG136</f>
        <v>6.5</v>
      </c>
      <c r="Y136" s="185">
        <f>Pillar2!AH136</f>
        <v>2.1</v>
      </c>
      <c r="Z136" s="185">
        <f>Pillar2!AI136</f>
        <v>4.3</v>
      </c>
      <c r="AA136" s="186">
        <f>Pillar2!AJ136</f>
        <v>10</v>
      </c>
      <c r="AB136" s="186">
        <f>Pillar2!AK136</f>
        <v>2.5</v>
      </c>
      <c r="AC136" s="186">
        <f>Pillar2!AL136</f>
        <v>4.5</v>
      </c>
      <c r="AD136" s="185">
        <f>Pillar2!AM136</f>
        <v>5.7</v>
      </c>
      <c r="AE136" s="199">
        <f>Pillar2!AN136</f>
        <v>4.7</v>
      </c>
      <c r="AF136" s="200">
        <f t="shared" si="11"/>
        <v>5.2</v>
      </c>
      <c r="AG136" s="50">
        <f t="shared" si="13"/>
        <v>72</v>
      </c>
      <c r="AI136" s="190">
        <f t="shared" si="12"/>
        <v>0</v>
      </c>
      <c r="AJ136" s="175">
        <f>P2_DataMissing_hidden!AD168</f>
        <v>0</v>
      </c>
      <c r="AK136" s="176">
        <f>P2_DataMissing_hidden!AE168</f>
        <v>0</v>
      </c>
    </row>
    <row r="137" spans="1:37">
      <c r="A137" s="46" t="str">
        <f t="shared" si="10"/>
        <v>SSD</v>
      </c>
      <c r="B137" s="46" t="s">
        <v>75</v>
      </c>
      <c r="C137" s="46" t="s">
        <v>76</v>
      </c>
      <c r="D137" s="47" t="s">
        <v>356</v>
      </c>
      <c r="E137" s="48" t="s">
        <v>357</v>
      </c>
      <c r="F137" s="55">
        <f>Pillar1!AK137</f>
        <v>7.4</v>
      </c>
      <c r="G137" s="55">
        <f>Pillar1!AL137</f>
        <v>7.5</v>
      </c>
      <c r="H137" s="55">
        <f>Pillar1!AM137</f>
        <v>0</v>
      </c>
      <c r="I137" s="55">
        <f>Pillar1!AP137</f>
        <v>0</v>
      </c>
      <c r="J137" s="58">
        <f>Pillar1!AW137</f>
        <v>7.6</v>
      </c>
      <c r="K137" s="58">
        <f>Pillar1!AX137</f>
        <v>6.5</v>
      </c>
      <c r="L137" s="58">
        <f>Pillar1!AY137</f>
        <v>8.6</v>
      </c>
      <c r="M137" s="58">
        <f>Pillar1!AZ137</f>
        <v>9.8000000000000007</v>
      </c>
      <c r="N137" s="55">
        <f>Pillar1!BA137</f>
        <v>8.4</v>
      </c>
      <c r="O137" s="55">
        <f>Pillar1!BB137</f>
        <v>8.4</v>
      </c>
      <c r="P137" s="55">
        <f>Pillar1!BE137</f>
        <v>8.3000000000000007</v>
      </c>
      <c r="Q137" s="58">
        <f>Pillar1!BF137</f>
        <v>9.5</v>
      </c>
      <c r="R137" s="58">
        <f>Pillar1!BG137</f>
        <v>2.7</v>
      </c>
      <c r="S137" s="55">
        <f>Pillar1!BH137</f>
        <v>7.4</v>
      </c>
      <c r="T137" s="198">
        <f>Pillar1!BI137</f>
        <v>6.8</v>
      </c>
      <c r="U137" s="186">
        <f>Pillar2!AD137</f>
        <v>10</v>
      </c>
      <c r="V137" s="186">
        <f>Pillar2!AE137</f>
        <v>8.6999999999999993</v>
      </c>
      <c r="W137" s="186">
        <f>Pillar2!AF137</f>
        <v>9.5</v>
      </c>
      <c r="X137" s="185">
        <f>Pillar2!AG137</f>
        <v>9.4</v>
      </c>
      <c r="Y137" s="185">
        <f>Pillar2!AH137</f>
        <v>9.1</v>
      </c>
      <c r="Z137" s="185">
        <f>Pillar2!AI137</f>
        <v>10</v>
      </c>
      <c r="AA137" s="186">
        <f>Pillar2!AJ137</f>
        <v>10</v>
      </c>
      <c r="AB137" s="186">
        <f>Pillar2!AK137</f>
        <v>10</v>
      </c>
      <c r="AC137" s="186">
        <f>Pillar2!AL137</f>
        <v>5</v>
      </c>
      <c r="AD137" s="185">
        <f>Pillar2!AM137</f>
        <v>8.3000000000000007</v>
      </c>
      <c r="AE137" s="199">
        <f>Pillar2!AN137</f>
        <v>9.1999999999999993</v>
      </c>
      <c r="AF137" s="200">
        <f t="shared" si="11"/>
        <v>8.1999999999999993</v>
      </c>
      <c r="AG137" s="50">
        <f t="shared" si="13"/>
        <v>7</v>
      </c>
      <c r="AI137" s="190">
        <f t="shared" si="12"/>
        <v>0</v>
      </c>
      <c r="AJ137" s="175">
        <f>P2_DataMissing_hidden!AD169</f>
        <v>7</v>
      </c>
      <c r="AK137" s="176">
        <f>P2_DataMissing_hidden!AE169</f>
        <v>0.30434782608695654</v>
      </c>
    </row>
    <row r="138" spans="1:37">
      <c r="A138" s="46" t="str">
        <f t="shared" si="10"/>
        <v>ESP</v>
      </c>
      <c r="B138" s="46" t="s">
        <v>67</v>
      </c>
      <c r="C138" s="46" t="s">
        <v>87</v>
      </c>
      <c r="D138" s="47" t="s">
        <v>358</v>
      </c>
      <c r="E138" s="48" t="s">
        <v>359</v>
      </c>
      <c r="F138" s="55">
        <f>Pillar1!AK138</f>
        <v>9.3000000000000007</v>
      </c>
      <c r="G138" s="55">
        <f>Pillar1!AL138</f>
        <v>5</v>
      </c>
      <c r="H138" s="55">
        <f>Pillar1!AM138</f>
        <v>0</v>
      </c>
      <c r="I138" s="55">
        <f>Pillar1!AP138</f>
        <v>0</v>
      </c>
      <c r="J138" s="58">
        <f>Pillar1!AW138</f>
        <v>0</v>
      </c>
      <c r="K138" s="58">
        <f>Pillar1!AX138</f>
        <v>2.5</v>
      </c>
      <c r="L138" s="58">
        <f>Pillar1!AY138</f>
        <v>4.0999999999999996</v>
      </c>
      <c r="M138" s="58">
        <f>Pillar1!AZ138</f>
        <v>6</v>
      </c>
      <c r="N138" s="55">
        <f>Pillar1!BA138</f>
        <v>3.5</v>
      </c>
      <c r="O138" s="55">
        <f>Pillar1!BB138</f>
        <v>7.5</v>
      </c>
      <c r="P138" s="55">
        <f>Pillar1!BE138</f>
        <v>2.8</v>
      </c>
      <c r="Q138" s="58">
        <f>Pillar1!BF138</f>
        <v>4.4000000000000004</v>
      </c>
      <c r="R138" s="58">
        <f>Pillar1!BG138</f>
        <v>8.4</v>
      </c>
      <c r="S138" s="55">
        <f>Pillar1!BH138</f>
        <v>6.8</v>
      </c>
      <c r="T138" s="198">
        <f>Pillar1!BI138</f>
        <v>5.3</v>
      </c>
      <c r="U138" s="186">
        <f>Pillar2!AD138</f>
        <v>1</v>
      </c>
      <c r="V138" s="186">
        <f>Pillar2!AE138</f>
        <v>5.5</v>
      </c>
      <c r="W138" s="186">
        <f>Pillar2!AF138</f>
        <v>2.1</v>
      </c>
      <c r="X138" s="185">
        <f>Pillar2!AG138</f>
        <v>2.9</v>
      </c>
      <c r="Y138" s="185">
        <f>Pillar2!AH138</f>
        <v>1.3</v>
      </c>
      <c r="Z138" s="185">
        <f>Pillar2!AI138</f>
        <v>0</v>
      </c>
      <c r="AA138" s="186">
        <f>Pillar2!AJ138</f>
        <v>4</v>
      </c>
      <c r="AB138" s="186">
        <f>Pillar2!AK138</f>
        <v>2.7</v>
      </c>
      <c r="AC138" s="186">
        <f>Pillar2!AL138</f>
        <v>0.6</v>
      </c>
      <c r="AD138" s="185">
        <f>Pillar2!AM138</f>
        <v>2.4</v>
      </c>
      <c r="AE138" s="199">
        <f>Pillar2!AN138</f>
        <v>1.7</v>
      </c>
      <c r="AF138" s="200">
        <f t="shared" si="11"/>
        <v>3.7</v>
      </c>
      <c r="AG138" s="50">
        <f t="shared" si="13"/>
        <v>117</v>
      </c>
      <c r="AI138" s="190">
        <f t="shared" si="12"/>
        <v>0</v>
      </c>
      <c r="AJ138" s="175">
        <f>P2_DataMissing_hidden!AD170</f>
        <v>3</v>
      </c>
      <c r="AK138" s="176">
        <f>P2_DataMissing_hidden!AE170</f>
        <v>0.13043478260869565</v>
      </c>
    </row>
    <row r="139" spans="1:37">
      <c r="A139" s="46" t="str">
        <f t="shared" si="10"/>
        <v>LKA</v>
      </c>
      <c r="B139" s="46" t="s">
        <v>63</v>
      </c>
      <c r="C139" s="46" t="s">
        <v>64</v>
      </c>
      <c r="D139" s="47" t="s">
        <v>360</v>
      </c>
      <c r="E139" s="48" t="s">
        <v>361</v>
      </c>
      <c r="F139" s="55">
        <f>Pillar1!AK139</f>
        <v>8.1999999999999993</v>
      </c>
      <c r="G139" s="55">
        <f>Pillar1!AL139</f>
        <v>7.7</v>
      </c>
      <c r="H139" s="55">
        <f>Pillar1!AM139</f>
        <v>0</v>
      </c>
      <c r="I139" s="55">
        <f>Pillar1!AP139</f>
        <v>1.3</v>
      </c>
      <c r="J139" s="58">
        <f>Pillar1!AW139</f>
        <v>5.8</v>
      </c>
      <c r="K139" s="58">
        <f>Pillar1!AX139</f>
        <v>8.6999999999999993</v>
      </c>
      <c r="L139" s="58">
        <f>Pillar1!AY139</f>
        <v>9.6</v>
      </c>
      <c r="M139" s="58">
        <f>Pillar1!AZ139</f>
        <v>9.3000000000000007</v>
      </c>
      <c r="N139" s="55">
        <f>Pillar1!BA139</f>
        <v>8.6999999999999993</v>
      </c>
      <c r="O139" s="55">
        <f>Pillar1!BB139</f>
        <v>7.9</v>
      </c>
      <c r="P139" s="55">
        <f>Pillar1!BE139</f>
        <v>8.8000000000000007</v>
      </c>
      <c r="Q139" s="58">
        <f>Pillar1!BF139</f>
        <v>4.5</v>
      </c>
      <c r="R139" s="58">
        <f>Pillar1!BG139</f>
        <v>8.6</v>
      </c>
      <c r="S139" s="55">
        <f>Pillar1!BH139</f>
        <v>7</v>
      </c>
      <c r="T139" s="198">
        <f>Pillar1!BI139</f>
        <v>7</v>
      </c>
      <c r="U139" s="186">
        <f>Pillar2!AD139</f>
        <v>0.6</v>
      </c>
      <c r="V139" s="186">
        <f>Pillar2!AE139</f>
        <v>7.3</v>
      </c>
      <c r="W139" s="186">
        <f>Pillar2!AF139</f>
        <v>5.6</v>
      </c>
      <c r="X139" s="185">
        <f>Pillar2!AG139</f>
        <v>4.5</v>
      </c>
      <c r="Y139" s="185">
        <f>Pillar2!AH139</f>
        <v>2.4</v>
      </c>
      <c r="Z139" s="185">
        <f>Pillar2!AI139</f>
        <v>2.4</v>
      </c>
      <c r="AA139" s="186">
        <f>Pillar2!AJ139</f>
        <v>3.4</v>
      </c>
      <c r="AB139" s="186">
        <f>Pillar2!AK139</f>
        <v>3.1</v>
      </c>
      <c r="AC139" s="186">
        <f>Pillar2!AL139</f>
        <v>5</v>
      </c>
      <c r="AD139" s="185">
        <f>Pillar2!AM139</f>
        <v>3.8</v>
      </c>
      <c r="AE139" s="199">
        <f>Pillar2!AN139</f>
        <v>3.3</v>
      </c>
      <c r="AF139" s="200">
        <f t="shared" si="11"/>
        <v>5.4</v>
      </c>
      <c r="AG139" s="50">
        <f t="shared" si="13"/>
        <v>61</v>
      </c>
      <c r="AI139" s="190">
        <f t="shared" si="12"/>
        <v>0</v>
      </c>
      <c r="AJ139" s="175">
        <f>P2_DataMissing_hidden!AD171</f>
        <v>2</v>
      </c>
      <c r="AK139" s="176">
        <f>P2_DataMissing_hidden!AE171</f>
        <v>8.6956521739130432E-2</v>
      </c>
    </row>
    <row r="140" spans="1:37">
      <c r="A140" s="46" t="str">
        <f t="shared" si="10"/>
        <v>PSE</v>
      </c>
      <c r="B140" s="46" t="s">
        <v>83</v>
      </c>
      <c r="C140" s="46" t="s">
        <v>72</v>
      </c>
      <c r="D140" s="47" t="s">
        <v>362</v>
      </c>
      <c r="E140" s="48" t="s">
        <v>363</v>
      </c>
      <c r="F140" s="55">
        <f>Pillar1!AK140</f>
        <v>9.5</v>
      </c>
      <c r="G140" s="55">
        <f>Pillar1!AL140</f>
        <v>3.5</v>
      </c>
      <c r="H140" s="55">
        <f>Pillar1!AM140</f>
        <v>0</v>
      </c>
      <c r="I140" s="55">
        <f>Pillar1!AP140</f>
        <v>0</v>
      </c>
      <c r="J140" s="58">
        <f>Pillar1!AW140</f>
        <v>0</v>
      </c>
      <c r="K140" s="58">
        <f>Pillar1!AX140</f>
        <v>3.1</v>
      </c>
      <c r="L140" s="58">
        <f>Pillar1!AY140</f>
        <v>6</v>
      </c>
      <c r="M140" s="58">
        <f>Pillar1!AZ140</f>
        <v>8.4</v>
      </c>
      <c r="N140" s="55">
        <f>Pillar1!BA140</f>
        <v>5.2</v>
      </c>
      <c r="O140" s="55">
        <f>Pillar1!BB140</f>
        <v>0</v>
      </c>
      <c r="P140" s="55">
        <f>Pillar1!BE140</f>
        <v>6.9</v>
      </c>
      <c r="Q140" s="58">
        <f>Pillar1!BF140</f>
        <v>4.2</v>
      </c>
      <c r="R140" s="58">
        <f>Pillar1!BG140</f>
        <v>8.6999999999999993</v>
      </c>
      <c r="S140" s="55">
        <f>Pillar1!BH140</f>
        <v>7</v>
      </c>
      <c r="T140" s="198">
        <f>Pillar1!BI140</f>
        <v>5.0999999999999996</v>
      </c>
      <c r="U140" s="186">
        <f>Pillar2!AD140</f>
        <v>1.5</v>
      </c>
      <c r="V140" s="186">
        <f>Pillar2!AE140</f>
        <v>3.9</v>
      </c>
      <c r="W140" s="186">
        <f>Pillar2!AF140</f>
        <v>0.5</v>
      </c>
      <c r="X140" s="185">
        <f>Pillar2!AG140</f>
        <v>2</v>
      </c>
      <c r="Y140" s="185">
        <f>Pillar2!AH140</f>
        <v>0.9</v>
      </c>
      <c r="Z140" s="185">
        <f>Pillar2!AI140</f>
        <v>0.5</v>
      </c>
      <c r="AA140" s="186">
        <f>Pillar2!AJ140</f>
        <v>4.7</v>
      </c>
      <c r="AB140" s="186">
        <f>Pillar2!AK140</f>
        <v>3.7</v>
      </c>
      <c r="AC140" s="186">
        <f>Pillar2!AL140</f>
        <v>8.8000000000000007</v>
      </c>
      <c r="AD140" s="185">
        <f>Pillar2!AM140</f>
        <v>5.7</v>
      </c>
      <c r="AE140" s="199">
        <f>Pillar2!AN140</f>
        <v>2.2999999999999998</v>
      </c>
      <c r="AF140" s="200">
        <f t="shared" si="11"/>
        <v>3.8</v>
      </c>
      <c r="AG140" s="50">
        <f t="shared" si="13"/>
        <v>111</v>
      </c>
      <c r="AI140" s="190">
        <f t="shared" si="12"/>
        <v>0</v>
      </c>
      <c r="AJ140" s="175">
        <f>P2_DataMissing_hidden!AD172</f>
        <v>4</v>
      </c>
      <c r="AK140" s="176">
        <f>P2_DataMissing_hidden!AE172</f>
        <v>0.17391304347826086</v>
      </c>
    </row>
    <row r="141" spans="1:37">
      <c r="A141" s="46" t="str">
        <f t="shared" si="10"/>
        <v>SDN</v>
      </c>
      <c r="B141" s="46" t="s">
        <v>71</v>
      </c>
      <c r="C141" s="46" t="s">
        <v>72</v>
      </c>
      <c r="D141" s="47" t="s">
        <v>364</v>
      </c>
      <c r="E141" s="48" t="s">
        <v>365</v>
      </c>
      <c r="F141" s="55">
        <f>Pillar1!AK141</f>
        <v>8.6999999999999993</v>
      </c>
      <c r="G141" s="55">
        <f>Pillar1!AL141</f>
        <v>2.5</v>
      </c>
      <c r="H141" s="55">
        <f>Pillar1!AM141</f>
        <v>3.4</v>
      </c>
      <c r="I141" s="55">
        <f>Pillar1!AP141</f>
        <v>0</v>
      </c>
      <c r="J141" s="58">
        <f>Pillar1!AW141</f>
        <v>8.1</v>
      </c>
      <c r="K141" s="58">
        <f>Pillar1!AX141</f>
        <v>5.6</v>
      </c>
      <c r="L141" s="58">
        <f>Pillar1!AY141</f>
        <v>7.5</v>
      </c>
      <c r="M141" s="58">
        <f>Pillar1!AZ141</f>
        <v>9.6999999999999993</v>
      </c>
      <c r="N141" s="55">
        <f>Pillar1!BA141</f>
        <v>8.1</v>
      </c>
      <c r="O141" s="55">
        <f>Pillar1!BB141</f>
        <v>5.9</v>
      </c>
      <c r="P141" s="55">
        <f>Pillar1!BE141</f>
        <v>10</v>
      </c>
      <c r="Q141" s="58">
        <f>Pillar1!BF141</f>
        <v>10</v>
      </c>
      <c r="R141" s="58">
        <f>Pillar1!BG141</f>
        <v>1.9</v>
      </c>
      <c r="S141" s="55">
        <f>Pillar1!BH141</f>
        <v>7.9</v>
      </c>
      <c r="T141" s="198">
        <f>Pillar1!BI141</f>
        <v>6.9</v>
      </c>
      <c r="U141" s="186">
        <f>Pillar2!AD141</f>
        <v>5.5</v>
      </c>
      <c r="V141" s="186">
        <f>Pillar2!AE141</f>
        <v>9.6</v>
      </c>
      <c r="W141" s="186">
        <f>Pillar2!AF141</f>
        <v>7.9</v>
      </c>
      <c r="X141" s="185">
        <f>Pillar2!AG141</f>
        <v>7.7</v>
      </c>
      <c r="Y141" s="185">
        <f>Pillar2!AH141</f>
        <v>9.5</v>
      </c>
      <c r="Z141" s="185">
        <f>Pillar2!AI141</f>
        <v>9.1999999999999993</v>
      </c>
      <c r="AA141" s="186">
        <f>Pillar2!AJ141</f>
        <v>3.7</v>
      </c>
      <c r="AB141" s="186">
        <f>Pillar2!AK141</f>
        <v>7.8</v>
      </c>
      <c r="AC141" s="186">
        <f>Pillar2!AL141</f>
        <v>7.4</v>
      </c>
      <c r="AD141" s="185">
        <f>Pillar2!AM141</f>
        <v>6.3</v>
      </c>
      <c r="AE141" s="199">
        <f>Pillar2!AN141</f>
        <v>8.1999999999999993</v>
      </c>
      <c r="AF141" s="200">
        <f t="shared" si="11"/>
        <v>7.6</v>
      </c>
      <c r="AG141" s="50">
        <f t="shared" si="13"/>
        <v>15</v>
      </c>
      <c r="AI141" s="190">
        <f t="shared" si="12"/>
        <v>0</v>
      </c>
      <c r="AJ141" s="175">
        <f>P2_DataMissing_hidden!AD173</f>
        <v>5</v>
      </c>
      <c r="AK141" s="176">
        <f>P2_DataMissing_hidden!AE173</f>
        <v>0.21739130434782608</v>
      </c>
    </row>
    <row r="142" spans="1:37">
      <c r="A142" s="46" t="str">
        <f t="shared" si="10"/>
        <v>SUR</v>
      </c>
      <c r="B142" s="46" t="s">
        <v>79</v>
      </c>
      <c r="C142" s="46" t="s">
        <v>80</v>
      </c>
      <c r="D142" s="47" t="s">
        <v>366</v>
      </c>
      <c r="E142" s="48" t="s">
        <v>367</v>
      </c>
      <c r="F142" s="55">
        <f>Pillar1!AK142</f>
        <v>0</v>
      </c>
      <c r="G142" s="55">
        <f>Pillar1!AL142</f>
        <v>8.8000000000000007</v>
      </c>
      <c r="H142" s="55">
        <f>Pillar1!AM142</f>
        <v>9.1999999999999993</v>
      </c>
      <c r="I142" s="55">
        <f>Pillar1!AP142</f>
        <v>0</v>
      </c>
      <c r="J142" s="58">
        <f>Pillar1!AW142</f>
        <v>1.7</v>
      </c>
      <c r="K142" s="58">
        <f>Pillar1!AX142</f>
        <v>8.8000000000000007</v>
      </c>
      <c r="L142" s="58">
        <f>Pillar1!AY142</f>
        <v>8.9</v>
      </c>
      <c r="M142" s="58">
        <f>Pillar1!AZ142</f>
        <v>8.6999999999999993</v>
      </c>
      <c r="N142" s="55">
        <f>Pillar1!BA142</f>
        <v>7.8</v>
      </c>
      <c r="O142" s="55">
        <f>Pillar1!BB142</f>
        <v>8.3000000000000007</v>
      </c>
      <c r="P142" s="55">
        <f>Pillar1!BE142</f>
        <v>4.0999999999999996</v>
      </c>
      <c r="Q142" s="58">
        <f>Pillar1!BF142</f>
        <v>3.2</v>
      </c>
      <c r="R142" s="58">
        <f>Pillar1!BG142</f>
        <v>6.6</v>
      </c>
      <c r="S142" s="55">
        <f>Pillar1!BH142</f>
        <v>5.0999999999999996</v>
      </c>
      <c r="T142" s="198">
        <f>Pillar1!BI142</f>
        <v>6.5</v>
      </c>
      <c r="U142" s="186">
        <f>Pillar2!AD142</f>
        <v>4.2</v>
      </c>
      <c r="V142" s="186">
        <f>Pillar2!AE142</f>
        <v>6.1</v>
      </c>
      <c r="W142" s="186">
        <f>Pillar2!AF142</f>
        <v>4.2</v>
      </c>
      <c r="X142" s="185">
        <f>Pillar2!AG142</f>
        <v>4.8</v>
      </c>
      <c r="Y142" s="185">
        <f>Pillar2!AH142</f>
        <v>2.9</v>
      </c>
      <c r="Z142" s="185">
        <f>Pillar2!AI142</f>
        <v>2.2999999999999998</v>
      </c>
      <c r="AA142" s="186" t="str">
        <f>Pillar2!AJ142</f>
        <v>x</v>
      </c>
      <c r="AB142" s="186">
        <f>Pillar2!AK142</f>
        <v>2.2999999999999998</v>
      </c>
      <c r="AC142" s="186" t="str">
        <f>Pillar2!AL142</f>
        <v>x</v>
      </c>
      <c r="AD142" s="185">
        <f>Pillar2!AM142</f>
        <v>2.2999999999999998</v>
      </c>
      <c r="AE142" s="199">
        <f>Pillar2!AN142</f>
        <v>3.1</v>
      </c>
      <c r="AF142" s="200">
        <f t="shared" si="11"/>
        <v>5</v>
      </c>
      <c r="AG142" s="50">
        <f t="shared" si="13"/>
        <v>80</v>
      </c>
      <c r="AI142" s="190">
        <f t="shared" si="12"/>
        <v>0</v>
      </c>
      <c r="AJ142" s="175">
        <f>P2_DataMissing_hidden!AD174</f>
        <v>8</v>
      </c>
      <c r="AK142" s="176">
        <f>P2_DataMissing_hidden!AE174</f>
        <v>0.34782608695652173</v>
      </c>
    </row>
    <row r="143" spans="1:37">
      <c r="A143" s="46" t="str">
        <f t="shared" si="10"/>
        <v>SWE</v>
      </c>
      <c r="B143" s="46" t="s">
        <v>165</v>
      </c>
      <c r="C143" s="46" t="s">
        <v>87</v>
      </c>
      <c r="D143" s="47" t="s">
        <v>368</v>
      </c>
      <c r="E143" s="48" t="s">
        <v>369</v>
      </c>
      <c r="F143" s="55">
        <f>Pillar1!AK143</f>
        <v>2.4</v>
      </c>
      <c r="G143" s="55">
        <f>Pillar1!AL143</f>
        <v>3.3</v>
      </c>
      <c r="H143" s="55">
        <f>Pillar1!AM143</f>
        <v>2.2000000000000002</v>
      </c>
      <c r="I143" s="55">
        <f>Pillar1!AP143</f>
        <v>0</v>
      </c>
      <c r="J143" s="58">
        <f>Pillar1!AW143</f>
        <v>0</v>
      </c>
      <c r="K143" s="58">
        <f>Pillar1!AX143</f>
        <v>0</v>
      </c>
      <c r="L143" s="58">
        <f>Pillar1!AY143</f>
        <v>0</v>
      </c>
      <c r="M143" s="58">
        <f>Pillar1!AZ143</f>
        <v>0</v>
      </c>
      <c r="N143" s="55">
        <f>Pillar1!BA143</f>
        <v>0</v>
      </c>
      <c r="O143" s="55">
        <f>Pillar1!BB143</f>
        <v>7.3</v>
      </c>
      <c r="P143" s="55">
        <f>Pillar1!BE143</f>
        <v>2.4</v>
      </c>
      <c r="Q143" s="58">
        <f>Pillar1!BF143</f>
        <v>2.9</v>
      </c>
      <c r="R143" s="58">
        <f>Pillar1!BG143</f>
        <v>1</v>
      </c>
      <c r="S143" s="55">
        <f>Pillar1!BH143</f>
        <v>2</v>
      </c>
      <c r="T143" s="198">
        <f>Pillar1!BI143</f>
        <v>2.8</v>
      </c>
      <c r="U143" s="186">
        <f>Pillar2!AD143</f>
        <v>0.6</v>
      </c>
      <c r="V143" s="186">
        <f>Pillar2!AE143</f>
        <v>1.6</v>
      </c>
      <c r="W143" s="186">
        <f>Pillar2!AF143</f>
        <v>0.1</v>
      </c>
      <c r="X143" s="185">
        <f>Pillar2!AG143</f>
        <v>0.8</v>
      </c>
      <c r="Y143" s="185">
        <f>Pillar2!AH143</f>
        <v>0.1</v>
      </c>
      <c r="Z143" s="185">
        <f>Pillar2!AI143</f>
        <v>0</v>
      </c>
      <c r="AA143" s="186">
        <f>Pillar2!AJ143</f>
        <v>2.5</v>
      </c>
      <c r="AB143" s="186">
        <f>Pillar2!AK143</f>
        <v>2.5</v>
      </c>
      <c r="AC143" s="186">
        <f>Pillar2!AL143</f>
        <v>0</v>
      </c>
      <c r="AD143" s="185">
        <f>Pillar2!AM143</f>
        <v>1.7</v>
      </c>
      <c r="AE143" s="199">
        <f>Pillar2!AN143</f>
        <v>0.7</v>
      </c>
      <c r="AF143" s="200">
        <f t="shared" si="11"/>
        <v>1.8</v>
      </c>
      <c r="AG143" s="50">
        <f t="shared" si="13"/>
        <v>158</v>
      </c>
      <c r="AI143" s="190">
        <f t="shared" si="12"/>
        <v>0</v>
      </c>
      <c r="AJ143" s="175">
        <f>P2_DataMissing_hidden!AD175</f>
        <v>4</v>
      </c>
      <c r="AK143" s="176">
        <f>P2_DataMissing_hidden!AE175</f>
        <v>0.17391304347826086</v>
      </c>
    </row>
    <row r="144" spans="1:37">
      <c r="A144" s="46" t="str">
        <f t="shared" si="10"/>
        <v>CHE</v>
      </c>
      <c r="B144" s="46" t="s">
        <v>90</v>
      </c>
      <c r="C144" s="46" t="s">
        <v>87</v>
      </c>
      <c r="D144" s="47" t="s">
        <v>370</v>
      </c>
      <c r="E144" s="48" t="s">
        <v>371</v>
      </c>
      <c r="F144" s="55">
        <f>Pillar1!AK144</f>
        <v>0</v>
      </c>
      <c r="G144" s="55">
        <f>Pillar1!AL144</f>
        <v>3.8</v>
      </c>
      <c r="H144" s="55">
        <f>Pillar1!AM144</f>
        <v>0</v>
      </c>
      <c r="I144" s="55">
        <f>Pillar1!AP144</f>
        <v>0</v>
      </c>
      <c r="J144" s="58">
        <f>Pillar1!AW144</f>
        <v>0</v>
      </c>
      <c r="K144" s="58">
        <f>Pillar1!AX144</f>
        <v>0</v>
      </c>
      <c r="L144" s="58">
        <f>Pillar1!AY144</f>
        <v>0</v>
      </c>
      <c r="M144" s="58">
        <f>Pillar1!AZ144</f>
        <v>0</v>
      </c>
      <c r="N144" s="55">
        <f>Pillar1!BA144</f>
        <v>0</v>
      </c>
      <c r="O144" s="55">
        <f>Pillar1!BB144</f>
        <v>6.8</v>
      </c>
      <c r="P144" s="55">
        <f>Pillar1!BE144</f>
        <v>4.5999999999999996</v>
      </c>
      <c r="Q144" s="58">
        <f>Pillar1!BF144</f>
        <v>3.5</v>
      </c>
      <c r="R144" s="58">
        <f>Pillar1!BG144</f>
        <v>8.5</v>
      </c>
      <c r="S144" s="55">
        <f>Pillar1!BH144</f>
        <v>6.7</v>
      </c>
      <c r="T144" s="198">
        <f>Pillar1!BI144</f>
        <v>3.3</v>
      </c>
      <c r="U144" s="186">
        <f>Pillar2!AD144</f>
        <v>1.4</v>
      </c>
      <c r="V144" s="186">
        <f>Pillar2!AE144</f>
        <v>4.3</v>
      </c>
      <c r="W144" s="186">
        <f>Pillar2!AF144</f>
        <v>1.6</v>
      </c>
      <c r="X144" s="185">
        <f>Pillar2!AG144</f>
        <v>2.4</v>
      </c>
      <c r="Y144" s="185">
        <f>Pillar2!AH144</f>
        <v>0.8</v>
      </c>
      <c r="Z144" s="185">
        <f>Pillar2!AI144</f>
        <v>0</v>
      </c>
      <c r="AA144" s="186">
        <f>Pillar2!AJ144</f>
        <v>3</v>
      </c>
      <c r="AB144" s="186">
        <f>Pillar2!AK144</f>
        <v>2.5</v>
      </c>
      <c r="AC144" s="186">
        <f>Pillar2!AL144</f>
        <v>0.4</v>
      </c>
      <c r="AD144" s="185">
        <f>Pillar2!AM144</f>
        <v>2</v>
      </c>
      <c r="AE144" s="199">
        <f>Pillar2!AN144</f>
        <v>1.3</v>
      </c>
      <c r="AF144" s="200">
        <f t="shared" si="11"/>
        <v>2.4</v>
      </c>
      <c r="AG144" s="50">
        <f t="shared" si="13"/>
        <v>147</v>
      </c>
      <c r="AI144" s="190">
        <f t="shared" si="12"/>
        <v>0</v>
      </c>
      <c r="AJ144" s="175">
        <f>P2_DataMissing_hidden!AD176</f>
        <v>4</v>
      </c>
      <c r="AK144" s="176">
        <f>P2_DataMissing_hidden!AE176</f>
        <v>0.17391304347826086</v>
      </c>
    </row>
    <row r="145" spans="1:37">
      <c r="A145" s="46" t="str">
        <f t="shared" si="10"/>
        <v>SYR</v>
      </c>
      <c r="B145" s="46" t="s">
        <v>83</v>
      </c>
      <c r="C145" s="46" t="s">
        <v>72</v>
      </c>
      <c r="D145" s="47" t="s">
        <v>372</v>
      </c>
      <c r="E145" s="48" t="s">
        <v>373</v>
      </c>
      <c r="F145" s="55">
        <f>Pillar1!AK145</f>
        <v>8.6</v>
      </c>
      <c r="G145" s="55">
        <f>Pillar1!AL145</f>
        <v>5.5</v>
      </c>
      <c r="H145" s="55">
        <f>Pillar1!AM145</f>
        <v>0</v>
      </c>
      <c r="I145" s="55">
        <f>Pillar1!AP145</f>
        <v>0</v>
      </c>
      <c r="J145" s="58">
        <f>Pillar1!AW145</f>
        <v>0.6</v>
      </c>
      <c r="K145" s="58">
        <f>Pillar1!AX145</f>
        <v>3.1</v>
      </c>
      <c r="L145" s="58">
        <f>Pillar1!AY145</f>
        <v>4.3</v>
      </c>
      <c r="M145" s="58">
        <f>Pillar1!AZ145</f>
        <v>8</v>
      </c>
      <c r="N145" s="55">
        <f>Pillar1!BA145</f>
        <v>4.5999999999999996</v>
      </c>
      <c r="O145" s="55">
        <f>Pillar1!BB145</f>
        <v>0</v>
      </c>
      <c r="P145" s="55">
        <f>Pillar1!BE145</f>
        <v>7.7</v>
      </c>
      <c r="Q145" s="58">
        <f>Pillar1!BF145</f>
        <v>8.3000000000000007</v>
      </c>
      <c r="R145" s="58">
        <f>Pillar1!BG145</f>
        <v>7.6</v>
      </c>
      <c r="S145" s="55">
        <f>Pillar1!BH145</f>
        <v>8</v>
      </c>
      <c r="T145" s="198">
        <f>Pillar1!BI145</f>
        <v>5.3</v>
      </c>
      <c r="U145" s="186">
        <f>Pillar2!AD145</f>
        <v>6.3</v>
      </c>
      <c r="V145" s="186">
        <f>Pillar2!AE145</f>
        <v>8.5</v>
      </c>
      <c r="W145" s="186">
        <f>Pillar2!AF145</f>
        <v>4.7</v>
      </c>
      <c r="X145" s="185">
        <f>Pillar2!AG145</f>
        <v>6.5</v>
      </c>
      <c r="Y145" s="185" t="str">
        <f>Pillar2!AH145</f>
        <v>x</v>
      </c>
      <c r="Z145" s="185">
        <f>Pillar2!AI145</f>
        <v>2.2999999999999998</v>
      </c>
      <c r="AA145" s="186" t="str">
        <f>Pillar2!AJ145</f>
        <v>x</v>
      </c>
      <c r="AB145" s="186">
        <f>Pillar2!AK145</f>
        <v>3.8</v>
      </c>
      <c r="AC145" s="186" t="str">
        <f>Pillar2!AL145</f>
        <v>x</v>
      </c>
      <c r="AD145" s="185">
        <f>Pillar2!AM145</f>
        <v>3.8</v>
      </c>
      <c r="AE145" s="199">
        <f>Pillar2!AN145</f>
        <v>4.2</v>
      </c>
      <c r="AF145" s="200">
        <f t="shared" si="11"/>
        <v>4.8</v>
      </c>
      <c r="AG145" s="50">
        <f t="shared" si="13"/>
        <v>84</v>
      </c>
      <c r="AI145" s="190">
        <f t="shared" si="12"/>
        <v>1</v>
      </c>
      <c r="AJ145" s="175">
        <f>P2_DataMissing_hidden!AD177</f>
        <v>13</v>
      </c>
      <c r="AK145" s="176">
        <f>P2_DataMissing_hidden!AE177</f>
        <v>0.56521739130434778</v>
      </c>
    </row>
    <row r="146" spans="1:37">
      <c r="A146" s="46" t="str">
        <f t="shared" si="10"/>
        <v>TJK</v>
      </c>
      <c r="B146" s="46" t="s">
        <v>238</v>
      </c>
      <c r="C146" s="46" t="s">
        <v>68</v>
      </c>
      <c r="D146" s="47" t="s">
        <v>374</v>
      </c>
      <c r="E146" s="48" t="s">
        <v>375</v>
      </c>
      <c r="F146" s="55">
        <f>Pillar1!AK146</f>
        <v>8.3000000000000007</v>
      </c>
      <c r="G146" s="55">
        <f>Pillar1!AL146</f>
        <v>5.8</v>
      </c>
      <c r="H146" s="55">
        <f>Pillar1!AM146</f>
        <v>0</v>
      </c>
      <c r="I146" s="55">
        <f>Pillar1!AP146</f>
        <v>0</v>
      </c>
      <c r="J146" s="58">
        <f>Pillar1!AW146</f>
        <v>5.4</v>
      </c>
      <c r="K146" s="58">
        <f>Pillar1!AX146</f>
        <v>4.7</v>
      </c>
      <c r="L146" s="58">
        <f>Pillar1!AY146</f>
        <v>4.0999999999999996</v>
      </c>
      <c r="M146" s="58">
        <f>Pillar1!AZ146</f>
        <v>6.6</v>
      </c>
      <c r="N146" s="55">
        <f>Pillar1!BA146</f>
        <v>5.3</v>
      </c>
      <c r="O146" s="55">
        <f>Pillar1!BB146</f>
        <v>8.3000000000000007</v>
      </c>
      <c r="P146" s="55">
        <f>Pillar1!BE146</f>
        <v>9.6</v>
      </c>
      <c r="Q146" s="58">
        <f>Pillar1!BF146</f>
        <v>9.4</v>
      </c>
      <c r="R146" s="58">
        <f>Pillar1!BG146</f>
        <v>5.5</v>
      </c>
      <c r="S146" s="55">
        <f>Pillar1!BH146</f>
        <v>8</v>
      </c>
      <c r="T146" s="198">
        <f>Pillar1!BI146</f>
        <v>6.7</v>
      </c>
      <c r="U146" s="186">
        <f>Pillar2!AD146</f>
        <v>2.8</v>
      </c>
      <c r="V146" s="186">
        <f>Pillar2!AE146</f>
        <v>4.0999999999999996</v>
      </c>
      <c r="W146" s="186">
        <f>Pillar2!AF146</f>
        <v>4.5</v>
      </c>
      <c r="X146" s="185">
        <f>Pillar2!AG146</f>
        <v>3.8</v>
      </c>
      <c r="Y146" s="185">
        <f>Pillar2!AH146</f>
        <v>0.5</v>
      </c>
      <c r="Z146" s="185">
        <f>Pillar2!AI146</f>
        <v>5</v>
      </c>
      <c r="AA146" s="186">
        <f>Pillar2!AJ146</f>
        <v>4.5</v>
      </c>
      <c r="AB146" s="186">
        <f>Pillar2!AK146</f>
        <v>3</v>
      </c>
      <c r="AC146" s="186">
        <f>Pillar2!AL146</f>
        <v>7.9</v>
      </c>
      <c r="AD146" s="185">
        <f>Pillar2!AM146</f>
        <v>5.0999999999999996</v>
      </c>
      <c r="AE146" s="199">
        <f>Pillar2!AN146</f>
        <v>3.6</v>
      </c>
      <c r="AF146" s="200">
        <f t="shared" si="11"/>
        <v>5.4</v>
      </c>
      <c r="AG146" s="50">
        <f t="shared" si="13"/>
        <v>61</v>
      </c>
      <c r="AI146" s="190">
        <f t="shared" si="12"/>
        <v>0</v>
      </c>
      <c r="AJ146" s="175">
        <f>P2_DataMissing_hidden!AD178</f>
        <v>2</v>
      </c>
      <c r="AK146" s="176">
        <f>P2_DataMissing_hidden!AE178</f>
        <v>8.6956521739130432E-2</v>
      </c>
    </row>
    <row r="147" spans="1:37">
      <c r="A147" s="46" t="str">
        <f t="shared" si="10"/>
        <v>THA</v>
      </c>
      <c r="B147" s="46" t="s">
        <v>119</v>
      </c>
      <c r="C147" s="46" t="s">
        <v>128</v>
      </c>
      <c r="D147" s="47" t="s">
        <v>376</v>
      </c>
      <c r="E147" s="48" t="s">
        <v>377</v>
      </c>
      <c r="F147" s="55">
        <f>Pillar1!AK147</f>
        <v>8.1</v>
      </c>
      <c r="G147" s="55">
        <f>Pillar1!AL147</f>
        <v>9.1999999999999993</v>
      </c>
      <c r="H147" s="55">
        <f>Pillar1!AM147</f>
        <v>10</v>
      </c>
      <c r="I147" s="55">
        <f>Pillar1!AP147</f>
        <v>4.0999999999999996</v>
      </c>
      <c r="J147" s="58">
        <f>Pillar1!AW147</f>
        <v>7.6</v>
      </c>
      <c r="K147" s="58">
        <f>Pillar1!AX147</f>
        <v>9.4</v>
      </c>
      <c r="L147" s="58">
        <f>Pillar1!AY147</f>
        <v>10</v>
      </c>
      <c r="M147" s="58">
        <f>Pillar1!AZ147</f>
        <v>9.6</v>
      </c>
      <c r="N147" s="55">
        <f>Pillar1!BA147</f>
        <v>9.3000000000000007</v>
      </c>
      <c r="O147" s="55">
        <f>Pillar1!BB147</f>
        <v>7.9</v>
      </c>
      <c r="P147" s="55">
        <f>Pillar1!BE147</f>
        <v>8.8000000000000007</v>
      </c>
      <c r="Q147" s="58">
        <f>Pillar1!BF147</f>
        <v>3.8</v>
      </c>
      <c r="R147" s="58">
        <f>Pillar1!BG147</f>
        <v>7.9</v>
      </c>
      <c r="S147" s="55">
        <f>Pillar1!BH147</f>
        <v>6.3</v>
      </c>
      <c r="T147" s="198">
        <f>Pillar1!BI147</f>
        <v>8.4</v>
      </c>
      <c r="U147" s="186">
        <f>Pillar2!AD147</f>
        <v>1.5</v>
      </c>
      <c r="V147" s="186">
        <f>Pillar2!AE147</f>
        <v>5.3</v>
      </c>
      <c r="W147" s="186">
        <f>Pillar2!AF147</f>
        <v>4.8</v>
      </c>
      <c r="X147" s="185">
        <f>Pillar2!AG147</f>
        <v>3.9</v>
      </c>
      <c r="Y147" s="185">
        <f>Pillar2!AH147</f>
        <v>0.6</v>
      </c>
      <c r="Z147" s="185">
        <f>Pillar2!AI147</f>
        <v>1</v>
      </c>
      <c r="AA147" s="186">
        <f>Pillar2!AJ147</f>
        <v>3.3</v>
      </c>
      <c r="AB147" s="186">
        <f>Pillar2!AK147</f>
        <v>0.5</v>
      </c>
      <c r="AC147" s="186">
        <f>Pillar2!AL147</f>
        <v>6.6</v>
      </c>
      <c r="AD147" s="185">
        <f>Pillar2!AM147</f>
        <v>3.5</v>
      </c>
      <c r="AE147" s="199">
        <f>Pillar2!AN147</f>
        <v>2.2999999999999998</v>
      </c>
      <c r="AF147" s="200">
        <f t="shared" si="11"/>
        <v>6.2</v>
      </c>
      <c r="AG147" s="50">
        <f t="shared" si="13"/>
        <v>50</v>
      </c>
      <c r="AI147" s="190">
        <f t="shared" si="12"/>
        <v>0</v>
      </c>
      <c r="AJ147" s="175">
        <f>P2_DataMissing_hidden!AD179</f>
        <v>4</v>
      </c>
      <c r="AK147" s="176">
        <f>P2_DataMissing_hidden!AE179</f>
        <v>0.17391304347826086</v>
      </c>
    </row>
    <row r="148" spans="1:37">
      <c r="A148" s="46" t="str">
        <f t="shared" si="10"/>
        <v>TGO</v>
      </c>
      <c r="B148" s="46" t="s">
        <v>75</v>
      </c>
      <c r="C148" s="46" t="s">
        <v>106</v>
      </c>
      <c r="D148" s="47" t="s">
        <v>378</v>
      </c>
      <c r="E148" s="48" t="s">
        <v>379</v>
      </c>
      <c r="F148" s="55">
        <f>Pillar1!AK148</f>
        <v>2.6</v>
      </c>
      <c r="G148" s="55">
        <f>Pillar1!AL148</f>
        <v>6.6</v>
      </c>
      <c r="H148" s="55">
        <f>Pillar1!AM148</f>
        <v>10</v>
      </c>
      <c r="I148" s="55">
        <f>Pillar1!AP148</f>
        <v>0</v>
      </c>
      <c r="J148" s="58">
        <f>Pillar1!AW148</f>
        <v>5.5</v>
      </c>
      <c r="K148" s="58">
        <f>Pillar1!AX148</f>
        <v>8</v>
      </c>
      <c r="L148" s="58">
        <f>Pillar1!AY148</f>
        <v>9.6</v>
      </c>
      <c r="M148" s="58">
        <f>Pillar1!AZ148</f>
        <v>9.5</v>
      </c>
      <c r="N148" s="55">
        <f>Pillar1!BA148</f>
        <v>8.6</v>
      </c>
      <c r="O148" s="55">
        <f>Pillar1!BB148</f>
        <v>7.7</v>
      </c>
      <c r="P148" s="55">
        <f>Pillar1!BE148</f>
        <v>9.6</v>
      </c>
      <c r="Q148" s="58">
        <f>Pillar1!BF148</f>
        <v>9.4</v>
      </c>
      <c r="R148" s="58">
        <f>Pillar1!BG148</f>
        <v>7.1</v>
      </c>
      <c r="S148" s="55">
        <f>Pillar1!BH148</f>
        <v>8.5</v>
      </c>
      <c r="T148" s="198">
        <f>Pillar1!BI148</f>
        <v>7.8</v>
      </c>
      <c r="U148" s="186">
        <f>Pillar2!AD148</f>
        <v>6.1</v>
      </c>
      <c r="V148" s="186">
        <f>Pillar2!AE148</f>
        <v>8.4</v>
      </c>
      <c r="W148" s="186">
        <f>Pillar2!AF148</f>
        <v>8.6999999999999993</v>
      </c>
      <c r="X148" s="185">
        <f>Pillar2!AG148</f>
        <v>7.7</v>
      </c>
      <c r="Y148" s="185">
        <f>Pillar2!AH148</f>
        <v>3.4</v>
      </c>
      <c r="Z148" s="185">
        <f>Pillar2!AI148</f>
        <v>9.9</v>
      </c>
      <c r="AA148" s="186">
        <f>Pillar2!AJ148</f>
        <v>8.6</v>
      </c>
      <c r="AB148" s="186">
        <f>Pillar2!AK148</f>
        <v>8.5</v>
      </c>
      <c r="AC148" s="186">
        <f>Pillar2!AL148</f>
        <v>7.2</v>
      </c>
      <c r="AD148" s="185">
        <f>Pillar2!AM148</f>
        <v>8.1</v>
      </c>
      <c r="AE148" s="199">
        <f>Pillar2!AN148</f>
        <v>7.3</v>
      </c>
      <c r="AF148" s="200">
        <f t="shared" si="11"/>
        <v>7.6</v>
      </c>
      <c r="AG148" s="50">
        <f t="shared" si="13"/>
        <v>15</v>
      </c>
      <c r="AI148" s="190">
        <f t="shared" si="12"/>
        <v>0</v>
      </c>
      <c r="AJ148" s="175">
        <f>P2_DataMissing_hidden!AD181</f>
        <v>1</v>
      </c>
      <c r="AK148" s="176">
        <f>P2_DataMissing_hidden!AE181</f>
        <v>4.3478260869565216E-2</v>
      </c>
    </row>
    <row r="149" spans="1:37">
      <c r="A149" s="46" t="str">
        <f t="shared" si="10"/>
        <v>TUN</v>
      </c>
      <c r="B149" s="46" t="s">
        <v>71</v>
      </c>
      <c r="C149" s="46" t="s">
        <v>72</v>
      </c>
      <c r="D149" s="47" t="s">
        <v>380</v>
      </c>
      <c r="E149" s="48" t="s">
        <v>381</v>
      </c>
      <c r="F149" s="55">
        <f>Pillar1!AK149</f>
        <v>8.5</v>
      </c>
      <c r="G149" s="55">
        <f>Pillar1!AL149</f>
        <v>4.5999999999999996</v>
      </c>
      <c r="H149" s="55">
        <f>Pillar1!AM149</f>
        <v>0</v>
      </c>
      <c r="I149" s="55">
        <f>Pillar1!AP149</f>
        <v>0</v>
      </c>
      <c r="J149" s="58">
        <f>Pillar1!AW149</f>
        <v>0</v>
      </c>
      <c r="K149" s="58">
        <f>Pillar1!AX149</f>
        <v>0</v>
      </c>
      <c r="L149" s="58">
        <f>Pillar1!AY149</f>
        <v>3.9</v>
      </c>
      <c r="M149" s="58">
        <f>Pillar1!AZ149</f>
        <v>6.8</v>
      </c>
      <c r="N149" s="55">
        <f>Pillar1!BA149</f>
        <v>3.2</v>
      </c>
      <c r="O149" s="55">
        <f>Pillar1!BB149</f>
        <v>3.6</v>
      </c>
      <c r="P149" s="55">
        <f>Pillar1!BE149</f>
        <v>6.2</v>
      </c>
      <c r="Q149" s="58">
        <f>Pillar1!BF149</f>
        <v>5.8</v>
      </c>
      <c r="R149" s="58">
        <f>Pillar1!BG149</f>
        <v>5.0999999999999996</v>
      </c>
      <c r="S149" s="55">
        <f>Pillar1!BH149</f>
        <v>5.5</v>
      </c>
      <c r="T149" s="198">
        <f>Pillar1!BI149</f>
        <v>4.5</v>
      </c>
      <c r="U149" s="186">
        <f>Pillar2!AD149</f>
        <v>1.5</v>
      </c>
      <c r="V149" s="186">
        <f>Pillar2!AE149</f>
        <v>3.8</v>
      </c>
      <c r="W149" s="186">
        <f>Pillar2!AF149</f>
        <v>4.3</v>
      </c>
      <c r="X149" s="185">
        <f>Pillar2!AG149</f>
        <v>3.2</v>
      </c>
      <c r="Y149" s="185">
        <f>Pillar2!AH149</f>
        <v>0.7</v>
      </c>
      <c r="Z149" s="185">
        <f>Pillar2!AI149</f>
        <v>1.6</v>
      </c>
      <c r="AA149" s="186">
        <f>Pillar2!AJ149</f>
        <v>3.1</v>
      </c>
      <c r="AB149" s="186">
        <f>Pillar2!AK149</f>
        <v>2.5</v>
      </c>
      <c r="AC149" s="186">
        <f>Pillar2!AL149</f>
        <v>7.3</v>
      </c>
      <c r="AD149" s="185">
        <f>Pillar2!AM149</f>
        <v>4.3</v>
      </c>
      <c r="AE149" s="199">
        <f>Pillar2!AN149</f>
        <v>2.5</v>
      </c>
      <c r="AF149" s="200">
        <f t="shared" si="11"/>
        <v>3.6</v>
      </c>
      <c r="AG149" s="50">
        <f t="shared" si="13"/>
        <v>121</v>
      </c>
      <c r="AI149" s="190">
        <f t="shared" si="12"/>
        <v>0</v>
      </c>
      <c r="AJ149" s="175">
        <f>P2_DataMissing_hidden!AD185</f>
        <v>3</v>
      </c>
      <c r="AK149" s="176">
        <f>P2_DataMissing_hidden!AE185</f>
        <v>0.13043478260869565</v>
      </c>
    </row>
    <row r="150" spans="1:37">
      <c r="A150" s="46" t="str">
        <f t="shared" si="10"/>
        <v>TUR</v>
      </c>
      <c r="B150" s="46" t="s">
        <v>83</v>
      </c>
      <c r="C150" s="46" t="s">
        <v>68</v>
      </c>
      <c r="D150" s="47" t="s">
        <v>382</v>
      </c>
      <c r="E150" s="48" t="s">
        <v>383</v>
      </c>
      <c r="F150" s="55">
        <f>Pillar1!AK150</f>
        <v>8.5</v>
      </c>
      <c r="G150" s="55">
        <f>Pillar1!AL150</f>
        <v>5.8</v>
      </c>
      <c r="H150" s="55">
        <f>Pillar1!AM150</f>
        <v>0</v>
      </c>
      <c r="I150" s="55">
        <f>Pillar1!AP150</f>
        <v>0</v>
      </c>
      <c r="J150" s="58">
        <f>Pillar1!AW150</f>
        <v>2.4</v>
      </c>
      <c r="K150" s="58">
        <f>Pillar1!AX150</f>
        <v>3.5</v>
      </c>
      <c r="L150" s="58">
        <f>Pillar1!AY150</f>
        <v>5.3</v>
      </c>
      <c r="M150" s="58">
        <f>Pillar1!AZ150</f>
        <v>6.8</v>
      </c>
      <c r="N150" s="55">
        <f>Pillar1!BA150</f>
        <v>4.7</v>
      </c>
      <c r="O150" s="55">
        <f>Pillar1!BB150</f>
        <v>7</v>
      </c>
      <c r="P150" s="55">
        <f>Pillar1!BE150</f>
        <v>7.1</v>
      </c>
      <c r="Q150" s="58">
        <f>Pillar1!BF150</f>
        <v>5.0999999999999996</v>
      </c>
      <c r="R150" s="58">
        <f>Pillar1!BG150</f>
        <v>9.1999999999999993</v>
      </c>
      <c r="S150" s="55">
        <f>Pillar1!BH150</f>
        <v>7.7</v>
      </c>
      <c r="T150" s="198">
        <f>Pillar1!BI150</f>
        <v>5.8</v>
      </c>
      <c r="U150" s="186">
        <f>Pillar2!AD150</f>
        <v>1.3</v>
      </c>
      <c r="V150" s="186">
        <f>Pillar2!AE150</f>
        <v>7.6</v>
      </c>
      <c r="W150" s="186">
        <f>Pillar2!AF150</f>
        <v>4.5</v>
      </c>
      <c r="X150" s="185">
        <f>Pillar2!AG150</f>
        <v>4.5</v>
      </c>
      <c r="Y150" s="185">
        <f>Pillar2!AH150</f>
        <v>1.2</v>
      </c>
      <c r="Z150" s="185">
        <f>Pillar2!AI150</f>
        <v>0.6</v>
      </c>
      <c r="AA150" s="186">
        <f>Pillar2!AJ150</f>
        <v>4.9000000000000004</v>
      </c>
      <c r="AB150" s="186">
        <f>Pillar2!AK150</f>
        <v>3.5</v>
      </c>
      <c r="AC150" s="186">
        <f>Pillar2!AL150</f>
        <v>5.5</v>
      </c>
      <c r="AD150" s="185">
        <f>Pillar2!AM150</f>
        <v>4.5999999999999996</v>
      </c>
      <c r="AE150" s="199">
        <f>Pillar2!AN150</f>
        <v>2.7</v>
      </c>
      <c r="AF150" s="200">
        <f t="shared" si="11"/>
        <v>4.4000000000000004</v>
      </c>
      <c r="AG150" s="50">
        <f t="shared" si="13"/>
        <v>97</v>
      </c>
      <c r="AI150" s="190">
        <f t="shared" si="12"/>
        <v>0</v>
      </c>
      <c r="AJ150" s="175">
        <f>P2_DataMissing_hidden!AD186</f>
        <v>4</v>
      </c>
      <c r="AK150" s="176">
        <f>P2_DataMissing_hidden!AE186</f>
        <v>0.17391304347826086</v>
      </c>
    </row>
    <row r="151" spans="1:37">
      <c r="A151" s="46" t="str">
        <f t="shared" si="10"/>
        <v>TKM</v>
      </c>
      <c r="B151" s="46" t="s">
        <v>238</v>
      </c>
      <c r="C151" s="46" t="s">
        <v>68</v>
      </c>
      <c r="D151" s="47" t="s">
        <v>384</v>
      </c>
      <c r="E151" s="48" t="s">
        <v>385</v>
      </c>
      <c r="F151" s="55">
        <f>Pillar1!AK151</f>
        <v>9.4</v>
      </c>
      <c r="G151" s="55">
        <f>Pillar1!AL151</f>
        <v>6.3</v>
      </c>
      <c r="H151" s="55">
        <f>Pillar1!AM151</f>
        <v>0</v>
      </c>
      <c r="I151" s="55">
        <f>Pillar1!AP151</f>
        <v>0</v>
      </c>
      <c r="J151" s="58">
        <f>Pillar1!AW151</f>
        <v>2</v>
      </c>
      <c r="K151" s="58">
        <f>Pillar1!AX151</f>
        <v>0</v>
      </c>
      <c r="L151" s="58">
        <f>Pillar1!AY151</f>
        <v>0.8</v>
      </c>
      <c r="M151" s="58">
        <f>Pillar1!AZ151</f>
        <v>5.3</v>
      </c>
      <c r="N151" s="55">
        <f>Pillar1!BA151</f>
        <v>2.2999999999999998</v>
      </c>
      <c r="O151" s="55">
        <f>Pillar1!BB151</f>
        <v>9</v>
      </c>
      <c r="P151" s="55">
        <f>Pillar1!BE151</f>
        <v>9.4</v>
      </c>
      <c r="Q151" s="58">
        <f>Pillar1!BF151</f>
        <v>4.0999999999999996</v>
      </c>
      <c r="R151" s="58">
        <f>Pillar1!BG151</f>
        <v>6.1</v>
      </c>
      <c r="S151" s="55">
        <f>Pillar1!BH151</f>
        <v>5.2</v>
      </c>
      <c r="T151" s="198">
        <f>Pillar1!BI151</f>
        <v>6.5</v>
      </c>
      <c r="U151" s="186">
        <f>Pillar2!AD151</f>
        <v>3</v>
      </c>
      <c r="V151" s="186">
        <f>Pillar2!AE151</f>
        <v>2.8</v>
      </c>
      <c r="W151" s="186">
        <f>Pillar2!AF151</f>
        <v>4.9000000000000004</v>
      </c>
      <c r="X151" s="185">
        <f>Pillar2!AG151</f>
        <v>3.6</v>
      </c>
      <c r="Y151" s="185">
        <f>Pillar2!AH151</f>
        <v>1.2</v>
      </c>
      <c r="Z151" s="185">
        <f>Pillar2!AI151</f>
        <v>0</v>
      </c>
      <c r="AA151" s="186" t="str">
        <f>Pillar2!AJ151</f>
        <v>x</v>
      </c>
      <c r="AB151" s="186">
        <f>Pillar2!AK151</f>
        <v>1.3</v>
      </c>
      <c r="AC151" s="186">
        <f>Pillar2!AL151</f>
        <v>4.7</v>
      </c>
      <c r="AD151" s="185">
        <f>Pillar2!AM151</f>
        <v>3</v>
      </c>
      <c r="AE151" s="199">
        <f>Pillar2!AN151</f>
        <v>2</v>
      </c>
      <c r="AF151" s="200">
        <f t="shared" si="11"/>
        <v>4.5999999999999996</v>
      </c>
      <c r="AG151" s="50">
        <f t="shared" si="13"/>
        <v>90</v>
      </c>
      <c r="AI151" s="190">
        <f t="shared" si="12"/>
        <v>0</v>
      </c>
      <c r="AJ151" s="175">
        <f>P2_DataMissing_hidden!AD187</f>
        <v>7</v>
      </c>
      <c r="AK151" s="176">
        <f>P2_DataMissing_hidden!AE187</f>
        <v>0.30434782608695654</v>
      </c>
    </row>
    <row r="152" spans="1:37">
      <c r="A152" s="46" t="str">
        <f t="shared" si="10"/>
        <v>UGA</v>
      </c>
      <c r="B152" s="46" t="s">
        <v>75</v>
      </c>
      <c r="C152" s="46" t="s">
        <v>76</v>
      </c>
      <c r="D152" s="47" t="s">
        <v>386</v>
      </c>
      <c r="E152" s="48" t="s">
        <v>387</v>
      </c>
      <c r="F152" s="55">
        <f>Pillar1!AK152</f>
        <v>6.2</v>
      </c>
      <c r="G152" s="55">
        <f>Pillar1!AL152</f>
        <v>6.4</v>
      </c>
      <c r="H152" s="55">
        <f>Pillar1!AM152</f>
        <v>0</v>
      </c>
      <c r="I152" s="55">
        <f>Pillar1!AP152</f>
        <v>0</v>
      </c>
      <c r="J152" s="58">
        <f>Pillar1!AW152</f>
        <v>7.3</v>
      </c>
      <c r="K152" s="58">
        <f>Pillar1!AX152</f>
        <v>9.4</v>
      </c>
      <c r="L152" s="58">
        <f>Pillar1!AY152</f>
        <v>8.6999999999999993</v>
      </c>
      <c r="M152" s="58">
        <f>Pillar1!AZ152</f>
        <v>9.3000000000000007</v>
      </c>
      <c r="N152" s="55">
        <f>Pillar1!BA152</f>
        <v>8.8000000000000007</v>
      </c>
      <c r="O152" s="55">
        <f>Pillar1!BB152</f>
        <v>7.7</v>
      </c>
      <c r="P152" s="55">
        <f>Pillar1!BE152</f>
        <v>8.4</v>
      </c>
      <c r="Q152" s="58">
        <f>Pillar1!BF152</f>
        <v>8.1</v>
      </c>
      <c r="R152" s="58">
        <f>Pillar1!BG152</f>
        <v>4</v>
      </c>
      <c r="S152" s="55">
        <f>Pillar1!BH152</f>
        <v>6.5</v>
      </c>
      <c r="T152" s="198">
        <f>Pillar1!BI152</f>
        <v>6.3</v>
      </c>
      <c r="U152" s="186">
        <f>Pillar2!AD152</f>
        <v>4.0999999999999996</v>
      </c>
      <c r="V152" s="186">
        <f>Pillar2!AE152</f>
        <v>8</v>
      </c>
      <c r="W152" s="186">
        <f>Pillar2!AF152</f>
        <v>8.3000000000000007</v>
      </c>
      <c r="X152" s="185">
        <f>Pillar2!AG152</f>
        <v>6.8</v>
      </c>
      <c r="Y152" s="185">
        <f>Pillar2!AH152</f>
        <v>5</v>
      </c>
      <c r="Z152" s="185">
        <f>Pillar2!AI152</f>
        <v>9.6</v>
      </c>
      <c r="AA152" s="186">
        <f>Pillar2!AJ152</f>
        <v>5.7</v>
      </c>
      <c r="AB152" s="186">
        <f>Pillar2!AK152</f>
        <v>9.8000000000000007</v>
      </c>
      <c r="AC152" s="186">
        <f>Pillar2!AL152</f>
        <v>7.3</v>
      </c>
      <c r="AD152" s="185">
        <f>Pillar2!AM152</f>
        <v>7.6</v>
      </c>
      <c r="AE152" s="199">
        <f>Pillar2!AN152</f>
        <v>7.3</v>
      </c>
      <c r="AF152" s="200">
        <f t="shared" si="11"/>
        <v>6.8</v>
      </c>
      <c r="AG152" s="50">
        <f t="shared" si="13"/>
        <v>37</v>
      </c>
      <c r="AI152" s="190">
        <f t="shared" si="12"/>
        <v>0</v>
      </c>
      <c r="AJ152" s="175">
        <f>P2_DataMissing_hidden!AD190</f>
        <v>5</v>
      </c>
      <c r="AK152" s="176">
        <f>P2_DataMissing_hidden!AE190</f>
        <v>0.21739130434782608</v>
      </c>
    </row>
    <row r="153" spans="1:37">
      <c r="A153" s="46" t="str">
        <f t="shared" si="10"/>
        <v>UKR</v>
      </c>
      <c r="B153" s="46" t="s">
        <v>99</v>
      </c>
      <c r="C153" s="46" t="s">
        <v>68</v>
      </c>
      <c r="D153" s="47" t="s">
        <v>388</v>
      </c>
      <c r="E153" s="48" t="s">
        <v>389</v>
      </c>
      <c r="F153" s="55">
        <f>Pillar1!AK153</f>
        <v>3.5</v>
      </c>
      <c r="G153" s="55">
        <f>Pillar1!AL153</f>
        <v>7.3</v>
      </c>
      <c r="H153" s="55">
        <f>Pillar1!AM153</f>
        <v>0</v>
      </c>
      <c r="I153" s="55">
        <f>Pillar1!AP153</f>
        <v>0</v>
      </c>
      <c r="J153" s="58">
        <f>Pillar1!AW153</f>
        <v>0</v>
      </c>
      <c r="K153" s="58">
        <f>Pillar1!AX153</f>
        <v>0</v>
      </c>
      <c r="L153" s="58">
        <f>Pillar1!AY153</f>
        <v>0</v>
      </c>
      <c r="M153" s="58">
        <f>Pillar1!AZ153</f>
        <v>0</v>
      </c>
      <c r="N153" s="55">
        <f>Pillar1!BA153</f>
        <v>0</v>
      </c>
      <c r="O153" s="55">
        <f>Pillar1!BB153</f>
        <v>9.5</v>
      </c>
      <c r="P153" s="55">
        <f>Pillar1!BE153</f>
        <v>5</v>
      </c>
      <c r="Q153" s="58">
        <f>Pillar1!BF153</f>
        <v>4.4000000000000004</v>
      </c>
      <c r="R153" s="58">
        <f>Pillar1!BG153</f>
        <v>9.5</v>
      </c>
      <c r="S153" s="55">
        <f>Pillar1!BH153</f>
        <v>7.8</v>
      </c>
      <c r="T153" s="198">
        <f>Pillar1!BI153</f>
        <v>5.3</v>
      </c>
      <c r="U153" s="186">
        <f>Pillar2!AD153</f>
        <v>3.6</v>
      </c>
      <c r="V153" s="186">
        <f>Pillar2!AE153</f>
        <v>4.2</v>
      </c>
      <c r="W153" s="186">
        <f>Pillar2!AF153</f>
        <v>3.2</v>
      </c>
      <c r="X153" s="185">
        <f>Pillar2!AG153</f>
        <v>3.7</v>
      </c>
      <c r="Y153" s="185">
        <f>Pillar2!AH153</f>
        <v>1.8</v>
      </c>
      <c r="Z153" s="185">
        <f>Pillar2!AI153</f>
        <v>1</v>
      </c>
      <c r="AA153" s="186">
        <f>Pillar2!AJ153</f>
        <v>0.4</v>
      </c>
      <c r="AB153" s="186">
        <f>Pillar2!AK153</f>
        <v>2.2999999999999998</v>
      </c>
      <c r="AC153" s="186">
        <f>Pillar2!AL153</f>
        <v>1.7</v>
      </c>
      <c r="AD153" s="185">
        <f>Pillar2!AM153</f>
        <v>1.5</v>
      </c>
      <c r="AE153" s="199">
        <f>Pillar2!AN153</f>
        <v>2</v>
      </c>
      <c r="AF153" s="200">
        <f t="shared" si="11"/>
        <v>3.8</v>
      </c>
      <c r="AG153" s="50">
        <f t="shared" si="13"/>
        <v>111</v>
      </c>
      <c r="AI153" s="190">
        <f t="shared" si="12"/>
        <v>0</v>
      </c>
      <c r="AJ153" s="175">
        <f>P2_DataMissing_hidden!AD191</f>
        <v>3</v>
      </c>
      <c r="AK153" s="176">
        <f>P2_DataMissing_hidden!AE191</f>
        <v>0.13043478260869565</v>
      </c>
    </row>
    <row r="154" spans="1:37">
      <c r="A154" s="46" t="str">
        <f t="shared" si="10"/>
        <v>ARE</v>
      </c>
      <c r="B154" s="46" t="s">
        <v>83</v>
      </c>
      <c r="C154" s="46" t="s">
        <v>72</v>
      </c>
      <c r="D154" s="47" t="s">
        <v>390</v>
      </c>
      <c r="E154" s="48" t="s">
        <v>391</v>
      </c>
      <c r="F154" s="55">
        <f>Pillar1!AK154</f>
        <v>9.4</v>
      </c>
      <c r="G154" s="55">
        <f>Pillar1!AL154</f>
        <v>4.5</v>
      </c>
      <c r="H154" s="55">
        <f>Pillar1!AM154</f>
        <v>0</v>
      </c>
      <c r="I154" s="55">
        <f>Pillar1!AP154</f>
        <v>0</v>
      </c>
      <c r="J154" s="58">
        <f>Pillar1!AW154</f>
        <v>0</v>
      </c>
      <c r="K154" s="58">
        <f>Pillar1!AX154</f>
        <v>4.3</v>
      </c>
      <c r="L154" s="58">
        <f>Pillar1!AY154</f>
        <v>8.9</v>
      </c>
      <c r="M154" s="58">
        <f>Pillar1!AZ154</f>
        <v>5.7</v>
      </c>
      <c r="N154" s="55">
        <f>Pillar1!BA154</f>
        <v>5.6</v>
      </c>
      <c r="O154" s="55">
        <f>Pillar1!BB154</f>
        <v>6.1</v>
      </c>
      <c r="P154" s="55">
        <f>Pillar1!BE154</f>
        <v>9.3000000000000007</v>
      </c>
      <c r="Q154" s="58">
        <f>Pillar1!BF154</f>
        <v>3.3</v>
      </c>
      <c r="R154" s="58">
        <f>Pillar1!BG154</f>
        <v>5.0999999999999996</v>
      </c>
      <c r="S154" s="55">
        <f>Pillar1!BH154</f>
        <v>4.3</v>
      </c>
      <c r="T154" s="198">
        <f>Pillar1!BI154</f>
        <v>6</v>
      </c>
      <c r="U154" s="186">
        <f>Pillar2!AD154</f>
        <v>0.6</v>
      </c>
      <c r="V154" s="186">
        <f>Pillar2!AE154</f>
        <v>8.5</v>
      </c>
      <c r="W154" s="186">
        <f>Pillar2!AF154</f>
        <v>4.0999999999999996</v>
      </c>
      <c r="X154" s="185">
        <f>Pillar2!AG154</f>
        <v>4.4000000000000004</v>
      </c>
      <c r="Y154" s="185">
        <f>Pillar2!AH154</f>
        <v>0.3</v>
      </c>
      <c r="Z154" s="185">
        <f>Pillar2!AI154</f>
        <v>0</v>
      </c>
      <c r="AA154" s="186">
        <f>Pillar2!AJ154</f>
        <v>3</v>
      </c>
      <c r="AB154" s="186">
        <f>Pillar2!AK154</f>
        <v>0</v>
      </c>
      <c r="AC154" s="186">
        <f>Pillar2!AL154</f>
        <v>6.9</v>
      </c>
      <c r="AD154" s="185">
        <f>Pillar2!AM154</f>
        <v>3.3</v>
      </c>
      <c r="AE154" s="199">
        <f>Pillar2!AN154</f>
        <v>2</v>
      </c>
      <c r="AF154" s="200">
        <f t="shared" si="11"/>
        <v>4.3</v>
      </c>
      <c r="AG154" s="50">
        <f t="shared" si="13"/>
        <v>100</v>
      </c>
      <c r="AI154" s="190">
        <f t="shared" si="12"/>
        <v>0</v>
      </c>
      <c r="AJ154" s="175">
        <f>P2_DataMissing_hidden!AD192</f>
        <v>5</v>
      </c>
      <c r="AK154" s="176">
        <f>P2_DataMissing_hidden!AE192</f>
        <v>0.21739130434782608</v>
      </c>
    </row>
    <row r="155" spans="1:37">
      <c r="A155" s="46" t="str">
        <f t="shared" si="10"/>
        <v>GBR</v>
      </c>
      <c r="B155" s="46" t="s">
        <v>165</v>
      </c>
      <c r="C155" s="46" t="s">
        <v>87</v>
      </c>
      <c r="D155" s="47" t="s">
        <v>392</v>
      </c>
      <c r="E155" s="48" t="s">
        <v>393</v>
      </c>
      <c r="F155" s="55">
        <f>Pillar1!AK155</f>
        <v>5.4</v>
      </c>
      <c r="G155" s="55">
        <f>Pillar1!AL155</f>
        <v>4.8</v>
      </c>
      <c r="H155" s="55">
        <f>Pillar1!AM155</f>
        <v>7.6</v>
      </c>
      <c r="I155" s="55">
        <f>Pillar1!AP155</f>
        <v>0</v>
      </c>
      <c r="J155" s="58">
        <f>Pillar1!AW155</f>
        <v>0</v>
      </c>
      <c r="K155" s="58">
        <f>Pillar1!AX155</f>
        <v>0</v>
      </c>
      <c r="L155" s="58">
        <f>Pillar1!AY155</f>
        <v>0</v>
      </c>
      <c r="M155" s="58">
        <f>Pillar1!AZ155</f>
        <v>0</v>
      </c>
      <c r="N155" s="55">
        <f>Pillar1!BA155</f>
        <v>0</v>
      </c>
      <c r="O155" s="55">
        <f>Pillar1!BB155</f>
        <v>9.1999999999999993</v>
      </c>
      <c r="P155" s="55">
        <f>Pillar1!BE155</f>
        <v>4.4000000000000004</v>
      </c>
      <c r="Q155" s="58">
        <f>Pillar1!BF155</f>
        <v>4.2</v>
      </c>
      <c r="R155" s="58">
        <f>Pillar1!BG155</f>
        <v>8.6999999999999993</v>
      </c>
      <c r="S155" s="55">
        <f>Pillar1!BH155</f>
        <v>7</v>
      </c>
      <c r="T155" s="198">
        <f>Pillar1!BI155</f>
        <v>5.6</v>
      </c>
      <c r="U155" s="186">
        <f>Pillar2!AD155</f>
        <v>1.3</v>
      </c>
      <c r="V155" s="186">
        <f>Pillar2!AE155</f>
        <v>4.5999999999999996</v>
      </c>
      <c r="W155" s="186">
        <f>Pillar2!AF155</f>
        <v>1.1000000000000001</v>
      </c>
      <c r="X155" s="185">
        <f>Pillar2!AG155</f>
        <v>2.2999999999999998</v>
      </c>
      <c r="Y155" s="185">
        <f>Pillar2!AH155</f>
        <v>0.6</v>
      </c>
      <c r="Z155" s="185">
        <f>Pillar2!AI155</f>
        <v>0</v>
      </c>
      <c r="AA155" s="186">
        <f>Pillar2!AJ155</f>
        <v>3.8</v>
      </c>
      <c r="AB155" s="186">
        <f>Pillar2!AK155</f>
        <v>2.8</v>
      </c>
      <c r="AC155" s="186">
        <f>Pillar2!AL155</f>
        <v>0.5</v>
      </c>
      <c r="AD155" s="185">
        <f>Pillar2!AM155</f>
        <v>2.4</v>
      </c>
      <c r="AE155" s="199">
        <f>Pillar2!AN155</f>
        <v>1.3</v>
      </c>
      <c r="AF155" s="200">
        <f t="shared" si="11"/>
        <v>3.8</v>
      </c>
      <c r="AG155" s="50">
        <f t="shared" si="13"/>
        <v>111</v>
      </c>
      <c r="AI155" s="190">
        <f t="shared" si="12"/>
        <v>0</v>
      </c>
      <c r="AJ155" s="175">
        <f>P2_DataMissing_hidden!AD193</f>
        <v>4</v>
      </c>
      <c r="AK155" s="176">
        <f>P2_DataMissing_hidden!AE193</f>
        <v>0.17391304347826086</v>
      </c>
    </row>
    <row r="156" spans="1:37">
      <c r="A156" s="46" t="str">
        <f t="shared" ref="A156:A164" si="14">E156</f>
        <v>TZA</v>
      </c>
      <c r="B156" s="46" t="s">
        <v>75</v>
      </c>
      <c r="C156" s="46" t="s">
        <v>76</v>
      </c>
      <c r="D156" s="47" t="s">
        <v>394</v>
      </c>
      <c r="E156" s="48" t="s">
        <v>395</v>
      </c>
      <c r="F156" s="55">
        <f>Pillar1!AK156</f>
        <v>7.3</v>
      </c>
      <c r="G156" s="55">
        <f>Pillar1!AL156</f>
        <v>6.5</v>
      </c>
      <c r="H156" s="55">
        <f>Pillar1!AM156</f>
        <v>6.3</v>
      </c>
      <c r="I156" s="55">
        <f>Pillar1!AP156</f>
        <v>0</v>
      </c>
      <c r="J156" s="58">
        <f>Pillar1!AW156</f>
        <v>5.8</v>
      </c>
      <c r="K156" s="58">
        <f>Pillar1!AX156</f>
        <v>8.4</v>
      </c>
      <c r="L156" s="58">
        <f>Pillar1!AY156</f>
        <v>8.6999999999999993</v>
      </c>
      <c r="M156" s="58">
        <f>Pillar1!AZ156</f>
        <v>9.4</v>
      </c>
      <c r="N156" s="55">
        <f>Pillar1!BA156</f>
        <v>8.3000000000000007</v>
      </c>
      <c r="O156" s="55">
        <f>Pillar1!BB156</f>
        <v>7.4</v>
      </c>
      <c r="P156" s="55">
        <f>Pillar1!BE156</f>
        <v>3.9</v>
      </c>
      <c r="Q156" s="58">
        <f>Pillar1!BF156</f>
        <v>8.6</v>
      </c>
      <c r="R156" s="58">
        <f>Pillar1!BG156</f>
        <v>2.5</v>
      </c>
      <c r="S156" s="55">
        <f>Pillar1!BH156</f>
        <v>6.5</v>
      </c>
      <c r="T156" s="198">
        <f>Pillar1!BI156</f>
        <v>6.2</v>
      </c>
      <c r="U156" s="186">
        <f>Pillar2!AD156</f>
        <v>4.0999999999999996</v>
      </c>
      <c r="V156" s="186">
        <f>Pillar2!AE156</f>
        <v>8.1</v>
      </c>
      <c r="W156" s="186">
        <f>Pillar2!AF156</f>
        <v>9.1</v>
      </c>
      <c r="X156" s="185">
        <f>Pillar2!AG156</f>
        <v>7.1</v>
      </c>
      <c r="Y156" s="185">
        <f>Pillar2!AH156</f>
        <v>5.6</v>
      </c>
      <c r="Z156" s="185">
        <f>Pillar2!AI156</f>
        <v>8.3000000000000007</v>
      </c>
      <c r="AA156" s="186">
        <f>Pillar2!AJ156</f>
        <v>5.8</v>
      </c>
      <c r="AB156" s="186">
        <f>Pillar2!AK156</f>
        <v>9</v>
      </c>
      <c r="AC156" s="186">
        <f>Pillar2!AL156</f>
        <v>8.3000000000000007</v>
      </c>
      <c r="AD156" s="185">
        <f>Pillar2!AM156</f>
        <v>7.7</v>
      </c>
      <c r="AE156" s="199">
        <f>Pillar2!AN156</f>
        <v>7.2</v>
      </c>
      <c r="AF156" s="200">
        <f t="shared" ref="AF156:AF164" si="15">IF(AND(T156="x", AE156="x"), "x",IF(OR(T156="x",AE156="x"),"x",ROUND((10-GEOMEAN(((10-T156)/10*9+1),((10-AE156)/10*9+1)))/9*10,1)))</f>
        <v>6.7</v>
      </c>
      <c r="AG156" s="50">
        <f t="shared" si="13"/>
        <v>40</v>
      </c>
      <c r="AI156" s="190">
        <f t="shared" ref="AI156:AI164" si="16">COUNTIF(X156:Z156,"x")+COUNTIF(AD156:AD156,"x")</f>
        <v>0</v>
      </c>
      <c r="AJ156" s="175">
        <f>P2_DataMissing_hidden!AD194</f>
        <v>1</v>
      </c>
      <c r="AK156" s="176">
        <f>P2_DataMissing_hidden!AE194</f>
        <v>4.3478260869565216E-2</v>
      </c>
    </row>
    <row r="157" spans="1:37">
      <c r="A157" s="46" t="str">
        <f t="shared" si="14"/>
        <v>USA</v>
      </c>
      <c r="B157" s="46" t="s">
        <v>133</v>
      </c>
      <c r="C157" s="46" t="s">
        <v>87</v>
      </c>
      <c r="D157" s="47" t="s">
        <v>396</v>
      </c>
      <c r="E157" s="48" t="s">
        <v>397</v>
      </c>
      <c r="F157" s="55">
        <f>Pillar1!AK157</f>
        <v>8.1</v>
      </c>
      <c r="G157" s="55">
        <f>Pillar1!AL157</f>
        <v>6.1</v>
      </c>
      <c r="H157" s="55">
        <f>Pillar1!AM157</f>
        <v>7.5</v>
      </c>
      <c r="I157" s="55">
        <f>Pillar1!AP157</f>
        <v>7.5</v>
      </c>
      <c r="J157" s="58">
        <f>Pillar1!AW157</f>
        <v>0</v>
      </c>
      <c r="K157" s="58">
        <f>Pillar1!AX157</f>
        <v>7.9</v>
      </c>
      <c r="L157" s="58">
        <f>Pillar1!AY157</f>
        <v>7.5</v>
      </c>
      <c r="M157" s="58">
        <f>Pillar1!AZ157</f>
        <v>8.6</v>
      </c>
      <c r="N157" s="55">
        <f>Pillar1!BA157</f>
        <v>6.9</v>
      </c>
      <c r="O157" s="55">
        <f>Pillar1!BB157</f>
        <v>9.3000000000000007</v>
      </c>
      <c r="P157" s="55">
        <f>Pillar1!BE157</f>
        <v>3.4</v>
      </c>
      <c r="Q157" s="58">
        <f>Pillar1!BF157</f>
        <v>5.5</v>
      </c>
      <c r="R157" s="58">
        <f>Pillar1!BG157</f>
        <v>8.1</v>
      </c>
      <c r="S157" s="55">
        <f>Pillar1!BH157</f>
        <v>7</v>
      </c>
      <c r="T157" s="198">
        <f>Pillar1!BI157</f>
        <v>7.3</v>
      </c>
      <c r="U157" s="186">
        <f>Pillar2!AD157</f>
        <v>1.3</v>
      </c>
      <c r="V157" s="186">
        <f>Pillar2!AE157</f>
        <v>3.1</v>
      </c>
      <c r="W157" s="186">
        <f>Pillar2!AF157</f>
        <v>0.1</v>
      </c>
      <c r="X157" s="185">
        <f>Pillar2!AG157</f>
        <v>1.5</v>
      </c>
      <c r="Y157" s="185">
        <f>Pillar2!AH157</f>
        <v>0.2</v>
      </c>
      <c r="Z157" s="185">
        <f>Pillar2!AI157</f>
        <v>0</v>
      </c>
      <c r="AA157" s="186">
        <f>Pillar2!AJ157</f>
        <v>6.4</v>
      </c>
      <c r="AB157" s="186">
        <f>Pillar2!AK157</f>
        <v>2.6</v>
      </c>
      <c r="AC157" s="186">
        <f>Pillar2!AL157</f>
        <v>1.8</v>
      </c>
      <c r="AD157" s="185">
        <f>Pillar2!AM157</f>
        <v>3.6</v>
      </c>
      <c r="AE157" s="199">
        <f>Pillar2!AN157</f>
        <v>1.3</v>
      </c>
      <c r="AF157" s="200">
        <f t="shared" si="15"/>
        <v>5</v>
      </c>
      <c r="AG157" s="50">
        <f t="shared" si="13"/>
        <v>80</v>
      </c>
      <c r="AI157" s="190">
        <f t="shared" si="16"/>
        <v>0</v>
      </c>
      <c r="AJ157" s="175">
        <f>P2_DataMissing_hidden!AD195</f>
        <v>6</v>
      </c>
      <c r="AK157" s="176">
        <f>P2_DataMissing_hidden!AE195</f>
        <v>0.2608695652173913</v>
      </c>
    </row>
    <row r="158" spans="1:37">
      <c r="A158" s="46" t="str">
        <f t="shared" si="14"/>
        <v>URY</v>
      </c>
      <c r="B158" s="46" t="s">
        <v>79</v>
      </c>
      <c r="C158" s="46" t="s">
        <v>80</v>
      </c>
      <c r="D158" s="47" t="s">
        <v>398</v>
      </c>
      <c r="E158" s="48" t="s">
        <v>399</v>
      </c>
      <c r="F158" s="55">
        <f>Pillar1!AK158</f>
        <v>0.4</v>
      </c>
      <c r="G158" s="55">
        <f>Pillar1!AL158</f>
        <v>6</v>
      </c>
      <c r="H158" s="55">
        <f>Pillar1!AM158</f>
        <v>0</v>
      </c>
      <c r="I158" s="55">
        <f>Pillar1!AP158</f>
        <v>0</v>
      </c>
      <c r="J158" s="58">
        <f>Pillar1!AW158</f>
        <v>0</v>
      </c>
      <c r="K158" s="58">
        <f>Pillar1!AX158</f>
        <v>3.2</v>
      </c>
      <c r="L158" s="58">
        <f>Pillar1!AY158</f>
        <v>3.6</v>
      </c>
      <c r="M158" s="58">
        <f>Pillar1!AZ158</f>
        <v>7.4</v>
      </c>
      <c r="N158" s="55">
        <f>Pillar1!BA158</f>
        <v>4.0999999999999996</v>
      </c>
      <c r="O158" s="55">
        <f>Pillar1!BB158</f>
        <v>8.3000000000000007</v>
      </c>
      <c r="P158" s="55">
        <f>Pillar1!BE158</f>
        <v>0</v>
      </c>
      <c r="Q158" s="58">
        <f>Pillar1!BF158</f>
        <v>5.9</v>
      </c>
      <c r="R158" s="58">
        <f>Pillar1!BG158</f>
        <v>7.1</v>
      </c>
      <c r="S158" s="55">
        <f>Pillar1!BH158</f>
        <v>6.5</v>
      </c>
      <c r="T158" s="198">
        <f>Pillar1!BI158</f>
        <v>4</v>
      </c>
      <c r="U158" s="186">
        <f>Pillar2!AD158</f>
        <v>1.5</v>
      </c>
      <c r="V158" s="186">
        <f>Pillar2!AE158</f>
        <v>3.5</v>
      </c>
      <c r="W158" s="186">
        <f>Pillar2!AF158</f>
        <v>3</v>
      </c>
      <c r="X158" s="185">
        <f>Pillar2!AG158</f>
        <v>2.7</v>
      </c>
      <c r="Y158" s="185">
        <f>Pillar2!AH158</f>
        <v>0.7</v>
      </c>
      <c r="Z158" s="185">
        <f>Pillar2!AI158</f>
        <v>0.1</v>
      </c>
      <c r="AA158" s="186">
        <f>Pillar2!AJ158</f>
        <v>3.9</v>
      </c>
      <c r="AB158" s="186">
        <f>Pillar2!AK158</f>
        <v>2.1</v>
      </c>
      <c r="AC158" s="186">
        <f>Pillar2!AL158</f>
        <v>5.9</v>
      </c>
      <c r="AD158" s="185">
        <f>Pillar2!AM158</f>
        <v>4</v>
      </c>
      <c r="AE158" s="199">
        <f>Pillar2!AN158</f>
        <v>1.9</v>
      </c>
      <c r="AF158" s="200">
        <f t="shared" si="15"/>
        <v>3</v>
      </c>
      <c r="AG158" s="50">
        <f t="shared" si="13"/>
        <v>135</v>
      </c>
      <c r="AI158" s="190">
        <f t="shared" si="16"/>
        <v>0</v>
      </c>
      <c r="AJ158" s="175">
        <f>P2_DataMissing_hidden!AD196</f>
        <v>1</v>
      </c>
      <c r="AK158" s="176">
        <f>P2_DataMissing_hidden!AE196</f>
        <v>4.3478260869565216E-2</v>
      </c>
    </row>
    <row r="159" spans="1:37">
      <c r="A159" s="46" t="str">
        <f t="shared" si="14"/>
        <v>UZB</v>
      </c>
      <c r="B159" s="46" t="s">
        <v>238</v>
      </c>
      <c r="C159" s="46" t="s">
        <v>68</v>
      </c>
      <c r="D159" s="47" t="s">
        <v>400</v>
      </c>
      <c r="E159" s="48" t="s">
        <v>401</v>
      </c>
      <c r="F159" s="55">
        <f>Pillar1!AK159</f>
        <v>9.9</v>
      </c>
      <c r="G159" s="55">
        <f>Pillar1!AL159</f>
        <v>6.9</v>
      </c>
      <c r="H159" s="55">
        <f>Pillar1!AM159</f>
        <v>0</v>
      </c>
      <c r="I159" s="55">
        <f>Pillar1!AP159</f>
        <v>0</v>
      </c>
      <c r="J159" s="58">
        <f>Pillar1!AW159</f>
        <v>1</v>
      </c>
      <c r="K159" s="58">
        <f>Pillar1!AX159</f>
        <v>0</v>
      </c>
      <c r="L159" s="58">
        <f>Pillar1!AY159</f>
        <v>2.5</v>
      </c>
      <c r="M159" s="58">
        <f>Pillar1!AZ159</f>
        <v>6.4</v>
      </c>
      <c r="N159" s="55">
        <f>Pillar1!BA159</f>
        <v>2.9</v>
      </c>
      <c r="O159" s="55">
        <f>Pillar1!BB159</f>
        <v>9.6</v>
      </c>
      <c r="P159" s="55">
        <f>Pillar1!BE159</f>
        <v>9.8000000000000007</v>
      </c>
      <c r="Q159" s="58">
        <f>Pillar1!BF159</f>
        <v>6.7</v>
      </c>
      <c r="R159" s="58">
        <f>Pillar1!BG159</f>
        <v>9</v>
      </c>
      <c r="S159" s="55">
        <f>Pillar1!BH159</f>
        <v>8.1</v>
      </c>
      <c r="T159" s="198">
        <f>Pillar1!BI159</f>
        <v>7.5</v>
      </c>
      <c r="U159" s="186">
        <f>Pillar2!AD159</f>
        <v>1.5</v>
      </c>
      <c r="V159" s="186">
        <f>Pillar2!AE159</f>
        <v>3.2</v>
      </c>
      <c r="W159" s="186">
        <f>Pillar2!AF159</f>
        <v>2.8</v>
      </c>
      <c r="X159" s="185">
        <f>Pillar2!AG159</f>
        <v>2.5</v>
      </c>
      <c r="Y159" s="185">
        <f>Pillar2!AH159</f>
        <v>0.5</v>
      </c>
      <c r="Z159" s="185">
        <f>Pillar2!AI159</f>
        <v>0.9</v>
      </c>
      <c r="AA159" s="186" t="str">
        <f>Pillar2!AJ159</f>
        <v>x</v>
      </c>
      <c r="AB159" s="186">
        <f>Pillar2!AK159</f>
        <v>3.3</v>
      </c>
      <c r="AC159" s="186">
        <f>Pillar2!AL159</f>
        <v>6.4</v>
      </c>
      <c r="AD159" s="185">
        <f>Pillar2!AM159</f>
        <v>4.9000000000000004</v>
      </c>
      <c r="AE159" s="199">
        <f>Pillar2!AN159</f>
        <v>2.2000000000000002</v>
      </c>
      <c r="AF159" s="200">
        <f t="shared" si="15"/>
        <v>5.4</v>
      </c>
      <c r="AG159" s="50">
        <f t="shared" si="13"/>
        <v>61</v>
      </c>
      <c r="AI159" s="190">
        <f t="shared" si="16"/>
        <v>0</v>
      </c>
      <c r="AJ159" s="175">
        <f>P2_DataMissing_hidden!AD197</f>
        <v>3</v>
      </c>
      <c r="AK159" s="176">
        <f>P2_DataMissing_hidden!AE197</f>
        <v>0.13043478260869565</v>
      </c>
    </row>
    <row r="160" spans="1:37">
      <c r="A160" s="46" t="str">
        <f t="shared" si="14"/>
        <v>VEN</v>
      </c>
      <c r="B160" s="46" t="s">
        <v>79</v>
      </c>
      <c r="C160" s="46" t="s">
        <v>80</v>
      </c>
      <c r="D160" s="47" t="s">
        <v>402</v>
      </c>
      <c r="E160" s="48" t="s">
        <v>403</v>
      </c>
      <c r="F160" s="55">
        <f>Pillar1!AK160</f>
        <v>7.5</v>
      </c>
      <c r="G160" s="55">
        <f>Pillar1!AL160</f>
        <v>6.7</v>
      </c>
      <c r="H160" s="55">
        <f>Pillar1!AM160</f>
        <v>7.3</v>
      </c>
      <c r="I160" s="55">
        <f>Pillar1!AP160</f>
        <v>2.8</v>
      </c>
      <c r="J160" s="58">
        <f>Pillar1!AW160</f>
        <v>6</v>
      </c>
      <c r="K160" s="58">
        <f>Pillar1!AX160</f>
        <v>8.6</v>
      </c>
      <c r="L160" s="58">
        <f>Pillar1!AY160</f>
        <v>9.1</v>
      </c>
      <c r="M160" s="58">
        <f>Pillar1!AZ160</f>
        <v>9.1</v>
      </c>
      <c r="N160" s="55">
        <f>Pillar1!BA160</f>
        <v>8.4</v>
      </c>
      <c r="O160" s="55">
        <f>Pillar1!BB160</f>
        <v>6.2</v>
      </c>
      <c r="P160" s="55">
        <f>Pillar1!BE160</f>
        <v>6.1</v>
      </c>
      <c r="Q160" s="58">
        <f>Pillar1!BF160</f>
        <v>8.5</v>
      </c>
      <c r="R160" s="58">
        <f>Pillar1!BG160</f>
        <v>6.6</v>
      </c>
      <c r="S160" s="55">
        <f>Pillar1!BH160</f>
        <v>7.7</v>
      </c>
      <c r="T160" s="198">
        <f>Pillar1!BI160</f>
        <v>6.8</v>
      </c>
      <c r="U160" s="186">
        <f>Pillar2!AD160</f>
        <v>6.6</v>
      </c>
      <c r="V160" s="186">
        <f>Pillar2!AE160</f>
        <v>4.5999999999999996</v>
      </c>
      <c r="W160" s="186">
        <f>Pillar2!AF160</f>
        <v>6.4</v>
      </c>
      <c r="X160" s="185">
        <f>Pillar2!AG160</f>
        <v>5.9</v>
      </c>
      <c r="Y160" s="185">
        <f>Pillar2!AH160</f>
        <v>2.4</v>
      </c>
      <c r="Z160" s="185">
        <f>Pillar2!AI160</f>
        <v>1.7</v>
      </c>
      <c r="AA160" s="186">
        <f>Pillar2!AJ160</f>
        <v>6.6</v>
      </c>
      <c r="AB160" s="186">
        <f>Pillar2!AK160</f>
        <v>4.8</v>
      </c>
      <c r="AC160" s="186">
        <f>Pillar2!AL160</f>
        <v>5.2</v>
      </c>
      <c r="AD160" s="185">
        <f>Pillar2!AM160</f>
        <v>5.5</v>
      </c>
      <c r="AE160" s="199">
        <f>Pillar2!AN160</f>
        <v>3.9</v>
      </c>
      <c r="AF160" s="200">
        <f t="shared" si="15"/>
        <v>5.5</v>
      </c>
      <c r="AG160" s="50">
        <f t="shared" si="13"/>
        <v>59</v>
      </c>
      <c r="AI160" s="190">
        <f t="shared" si="16"/>
        <v>0</v>
      </c>
      <c r="AJ160" s="175">
        <f>P2_DataMissing_hidden!AD199</f>
        <v>5</v>
      </c>
      <c r="AK160" s="176">
        <f>P2_DataMissing_hidden!AE199</f>
        <v>0.21739130434782608</v>
      </c>
    </row>
    <row r="161" spans="1:37">
      <c r="A161" s="46" t="str">
        <f t="shared" si="14"/>
        <v>VNM</v>
      </c>
      <c r="B161" s="46" t="s">
        <v>119</v>
      </c>
      <c r="C161" s="46" t="s">
        <v>128</v>
      </c>
      <c r="D161" s="47" t="s">
        <v>404</v>
      </c>
      <c r="E161" s="48" t="s">
        <v>405</v>
      </c>
      <c r="F161" s="55">
        <f>Pillar1!AK161</f>
        <v>6</v>
      </c>
      <c r="G161" s="55">
        <f>Pillar1!AL161</f>
        <v>10</v>
      </c>
      <c r="H161" s="55">
        <f>Pillar1!AM161</f>
        <v>10</v>
      </c>
      <c r="I161" s="55">
        <f>Pillar1!AP161</f>
        <v>8</v>
      </c>
      <c r="J161" s="58">
        <f>Pillar1!AW161</f>
        <v>7.7</v>
      </c>
      <c r="K161" s="58">
        <f>Pillar1!AX161</f>
        <v>9.1999999999999993</v>
      </c>
      <c r="L161" s="58">
        <f>Pillar1!AY161</f>
        <v>9.9</v>
      </c>
      <c r="M161" s="58">
        <f>Pillar1!AZ161</f>
        <v>9.5</v>
      </c>
      <c r="N161" s="55">
        <f>Pillar1!BA161</f>
        <v>9.1999999999999993</v>
      </c>
      <c r="O161" s="55">
        <f>Pillar1!BB161</f>
        <v>7.4</v>
      </c>
      <c r="P161" s="55">
        <f>Pillar1!BE161</f>
        <v>8.9</v>
      </c>
      <c r="Q161" s="58">
        <f>Pillar1!BF161</f>
        <v>7</v>
      </c>
      <c r="R161" s="58">
        <f>Pillar1!BG161</f>
        <v>8.8000000000000007</v>
      </c>
      <c r="S161" s="55">
        <f>Pillar1!BH161</f>
        <v>8</v>
      </c>
      <c r="T161" s="198">
        <f>Pillar1!BI161</f>
        <v>8.8000000000000007</v>
      </c>
      <c r="U161" s="186">
        <f>Pillar2!AD161</f>
        <v>4</v>
      </c>
      <c r="V161" s="186">
        <f>Pillar2!AE161</f>
        <v>6</v>
      </c>
      <c r="W161" s="186">
        <f>Pillar2!AF161</f>
        <v>5.3</v>
      </c>
      <c r="X161" s="185">
        <f>Pillar2!AG161</f>
        <v>5.0999999999999996</v>
      </c>
      <c r="Y161" s="185">
        <f>Pillar2!AH161</f>
        <v>1.8</v>
      </c>
      <c r="Z161" s="185">
        <f>Pillar2!AI161</f>
        <v>1.4</v>
      </c>
      <c r="AA161" s="186">
        <f>Pillar2!AJ161</f>
        <v>2.8</v>
      </c>
      <c r="AB161" s="186">
        <f>Pillar2!AK161</f>
        <v>2</v>
      </c>
      <c r="AC161" s="186">
        <f>Pillar2!AL161</f>
        <v>6.6</v>
      </c>
      <c r="AD161" s="185">
        <f>Pillar2!AM161</f>
        <v>3.8</v>
      </c>
      <c r="AE161" s="199">
        <f>Pillar2!AN161</f>
        <v>3</v>
      </c>
      <c r="AF161" s="200">
        <f t="shared" si="15"/>
        <v>6.8</v>
      </c>
      <c r="AG161" s="50">
        <f t="shared" si="13"/>
        <v>37</v>
      </c>
      <c r="AI161" s="190">
        <f t="shared" si="16"/>
        <v>0</v>
      </c>
      <c r="AJ161" s="175">
        <f>P2_DataMissing_hidden!AD200</f>
        <v>3</v>
      </c>
      <c r="AK161" s="176">
        <f>P2_DataMissing_hidden!AE200</f>
        <v>0.13043478260869565</v>
      </c>
    </row>
    <row r="162" spans="1:37">
      <c r="A162" s="46" t="str">
        <f t="shared" si="14"/>
        <v>YEM</v>
      </c>
      <c r="B162" s="46" t="s">
        <v>83</v>
      </c>
      <c r="C162" s="46" t="s">
        <v>72</v>
      </c>
      <c r="D162" s="47" t="s">
        <v>406</v>
      </c>
      <c r="E162" s="48" t="s">
        <v>407</v>
      </c>
      <c r="F162" s="55">
        <f>Pillar1!AK162</f>
        <v>9.1</v>
      </c>
      <c r="G162" s="55">
        <f>Pillar1!AL162</f>
        <v>4.7</v>
      </c>
      <c r="H162" s="55">
        <f>Pillar1!AM162</f>
        <v>3.4</v>
      </c>
      <c r="I162" s="55">
        <f>Pillar1!AP162</f>
        <v>0</v>
      </c>
      <c r="J162" s="58">
        <f>Pillar1!AW162</f>
        <v>7.4</v>
      </c>
      <c r="K162" s="58">
        <f>Pillar1!AX162</f>
        <v>5.2</v>
      </c>
      <c r="L162" s="58">
        <f>Pillar1!AY162</f>
        <v>7.9</v>
      </c>
      <c r="M162" s="58">
        <f>Pillar1!AZ162</f>
        <v>8</v>
      </c>
      <c r="N162" s="55">
        <f>Pillar1!BA162</f>
        <v>7.3</v>
      </c>
      <c r="O162" s="55">
        <f>Pillar1!BB162</f>
        <v>5.2</v>
      </c>
      <c r="P162" s="55">
        <f>Pillar1!BE162</f>
        <v>10</v>
      </c>
      <c r="Q162" s="58">
        <f>Pillar1!BF162</f>
        <v>10</v>
      </c>
      <c r="R162" s="58">
        <f>Pillar1!BG162</f>
        <v>4.3</v>
      </c>
      <c r="S162" s="55">
        <f>Pillar1!BH162</f>
        <v>8.4</v>
      </c>
      <c r="T162" s="198">
        <f>Pillar1!BI162</f>
        <v>7</v>
      </c>
      <c r="U162" s="186">
        <f>Pillar2!AD162</f>
        <v>8.5</v>
      </c>
      <c r="V162" s="186">
        <f>Pillar2!AE162</f>
        <v>10</v>
      </c>
      <c r="W162" s="186">
        <f>Pillar2!AF162</f>
        <v>7.3</v>
      </c>
      <c r="X162" s="185">
        <f>Pillar2!AG162</f>
        <v>8.6</v>
      </c>
      <c r="Y162" s="185">
        <f>Pillar2!AH162</f>
        <v>8</v>
      </c>
      <c r="Z162" s="185">
        <f>Pillar2!AI162</f>
        <v>6.9</v>
      </c>
      <c r="AA162" s="186">
        <f>Pillar2!AJ162</f>
        <v>7.2</v>
      </c>
      <c r="AB162" s="186">
        <f>Pillar2!AK162</f>
        <v>6.6</v>
      </c>
      <c r="AC162" s="186">
        <f>Pillar2!AL162</f>
        <v>8.6999999999999993</v>
      </c>
      <c r="AD162" s="185">
        <f>Pillar2!AM162</f>
        <v>7.5</v>
      </c>
      <c r="AE162" s="199">
        <f>Pillar2!AN162</f>
        <v>7.8</v>
      </c>
      <c r="AF162" s="200">
        <f t="shared" si="15"/>
        <v>7.4</v>
      </c>
      <c r="AG162" s="50">
        <f t="shared" ref="AG162:AG164" si="17">IF(AF162="x","x",_xlfn.RANK.EQ(AF162,AF$2:AF$164))</f>
        <v>26</v>
      </c>
      <c r="AI162" s="190">
        <f t="shared" si="16"/>
        <v>0</v>
      </c>
      <c r="AJ162" s="175">
        <f>P2_DataMissing_hidden!AD201</f>
        <v>5</v>
      </c>
      <c r="AK162" s="176">
        <f>P2_DataMissing_hidden!AE201</f>
        <v>0.21739130434782608</v>
      </c>
    </row>
    <row r="163" spans="1:37">
      <c r="A163" s="46" t="str">
        <f t="shared" si="14"/>
        <v>ZMB</v>
      </c>
      <c r="B163" s="46" t="s">
        <v>75</v>
      </c>
      <c r="C163" s="46" t="s">
        <v>76</v>
      </c>
      <c r="D163" s="47" t="s">
        <v>408</v>
      </c>
      <c r="E163" s="48" t="s">
        <v>409</v>
      </c>
      <c r="F163" s="55">
        <f>Pillar1!AK163</f>
        <v>7.2</v>
      </c>
      <c r="G163" s="55">
        <f>Pillar1!AL163</f>
        <v>5.8</v>
      </c>
      <c r="H163" s="55">
        <f>Pillar1!AM163</f>
        <v>0</v>
      </c>
      <c r="I163" s="55">
        <f>Pillar1!AP163</f>
        <v>0</v>
      </c>
      <c r="J163" s="58">
        <f>Pillar1!AW163</f>
        <v>5</v>
      </c>
      <c r="K163" s="58">
        <f>Pillar1!AX163</f>
        <v>7.1</v>
      </c>
      <c r="L163" s="58">
        <f>Pillar1!AY163</f>
        <v>7.9</v>
      </c>
      <c r="M163" s="58">
        <f>Pillar1!AZ163</f>
        <v>9.6</v>
      </c>
      <c r="N163" s="55">
        <f>Pillar1!BA163</f>
        <v>7.8</v>
      </c>
      <c r="O163" s="55">
        <f>Pillar1!BB163</f>
        <v>6.8</v>
      </c>
      <c r="P163" s="55">
        <f>Pillar1!BE163</f>
        <v>4.8</v>
      </c>
      <c r="Q163" s="58">
        <f>Pillar1!BF163</f>
        <v>6.4</v>
      </c>
      <c r="R163" s="58">
        <f>Pillar1!BG163</f>
        <v>4.0999999999999996</v>
      </c>
      <c r="S163" s="55">
        <f>Pillar1!BH163</f>
        <v>5.4</v>
      </c>
      <c r="T163" s="198">
        <f>Pillar1!BI163</f>
        <v>5.3</v>
      </c>
      <c r="U163" s="186">
        <f>Pillar2!AD163</f>
        <v>6.2</v>
      </c>
      <c r="V163" s="186">
        <f>Pillar2!AE163</f>
        <v>8.5</v>
      </c>
      <c r="W163" s="186">
        <f>Pillar2!AF163</f>
        <v>6.8</v>
      </c>
      <c r="X163" s="185">
        <f>Pillar2!AG163</f>
        <v>7.2</v>
      </c>
      <c r="Y163" s="185">
        <f>Pillar2!AH163</f>
        <v>4.0999999999999996</v>
      </c>
      <c r="Z163" s="185">
        <f>Pillar2!AI163</f>
        <v>10</v>
      </c>
      <c r="AA163" s="186">
        <f>Pillar2!AJ163</f>
        <v>10</v>
      </c>
      <c r="AB163" s="186">
        <f>Pillar2!AK163</f>
        <v>8.5</v>
      </c>
      <c r="AC163" s="186">
        <f>Pillar2!AL163</f>
        <v>8.6999999999999993</v>
      </c>
      <c r="AD163" s="185">
        <f>Pillar2!AM163</f>
        <v>9.1</v>
      </c>
      <c r="AE163" s="199">
        <f>Pillar2!AN163</f>
        <v>7.6</v>
      </c>
      <c r="AF163" s="200">
        <f t="shared" si="15"/>
        <v>6.6</v>
      </c>
      <c r="AG163" s="50">
        <f t="shared" si="17"/>
        <v>45</v>
      </c>
      <c r="AI163" s="190">
        <f t="shared" si="16"/>
        <v>0</v>
      </c>
      <c r="AJ163" s="175">
        <f>P2_DataMissing_hidden!AD202</f>
        <v>1</v>
      </c>
      <c r="AK163" s="176">
        <f>P2_DataMissing_hidden!AE202</f>
        <v>4.3478260869565216E-2</v>
      </c>
    </row>
    <row r="164" spans="1:37">
      <c r="A164" s="46" t="str">
        <f t="shared" si="14"/>
        <v>ZWE</v>
      </c>
      <c r="B164" s="46" t="s">
        <v>75</v>
      </c>
      <c r="C164" s="46" t="s">
        <v>76</v>
      </c>
      <c r="D164" s="47" t="s">
        <v>410</v>
      </c>
      <c r="E164" s="48" t="s">
        <v>411</v>
      </c>
      <c r="F164" s="55">
        <f>Pillar1!AK164</f>
        <v>8.6999999999999993</v>
      </c>
      <c r="G164" s="55">
        <f>Pillar1!AL164</f>
        <v>5.2</v>
      </c>
      <c r="H164" s="55">
        <f>Pillar1!AM164</f>
        <v>0</v>
      </c>
      <c r="I164" s="55">
        <f>Pillar1!AP164</f>
        <v>0</v>
      </c>
      <c r="J164" s="58">
        <f>Pillar1!AW164</f>
        <v>5</v>
      </c>
      <c r="K164" s="58">
        <f>Pillar1!AX164</f>
        <v>4.2</v>
      </c>
      <c r="L164" s="58">
        <f>Pillar1!AY164</f>
        <v>5</v>
      </c>
      <c r="M164" s="58">
        <f>Pillar1!AZ164</f>
        <v>8.9</v>
      </c>
      <c r="N164" s="55">
        <f>Pillar1!BA164</f>
        <v>6.2</v>
      </c>
      <c r="O164" s="55">
        <f>Pillar1!BB164</f>
        <v>8.3000000000000007</v>
      </c>
      <c r="P164" s="55">
        <f>Pillar1!BE164</f>
        <v>2.4</v>
      </c>
      <c r="Q164" s="58">
        <f>Pillar1!BF164</f>
        <v>9.8000000000000007</v>
      </c>
      <c r="R164" s="58">
        <f>Pillar1!BG164</f>
        <v>2.8</v>
      </c>
      <c r="S164" s="55">
        <f>Pillar1!BH164</f>
        <v>7.8</v>
      </c>
      <c r="T164" s="198">
        <f>Pillar1!BI164</f>
        <v>5.7</v>
      </c>
      <c r="U164" s="186">
        <f>Pillar2!AD164</f>
        <v>5.4</v>
      </c>
      <c r="V164" s="186">
        <f>Pillar2!AE164</f>
        <v>7.5</v>
      </c>
      <c r="W164" s="186">
        <f>Pillar2!AF164</f>
        <v>8.6</v>
      </c>
      <c r="X164" s="185">
        <f>Pillar2!AG164</f>
        <v>7.2</v>
      </c>
      <c r="Y164" s="185">
        <f>Pillar2!AH164</f>
        <v>1.7</v>
      </c>
      <c r="Z164" s="185">
        <f>Pillar2!AI164</f>
        <v>8.8000000000000007</v>
      </c>
      <c r="AA164" s="186">
        <f>Pillar2!AJ164</f>
        <v>7.7</v>
      </c>
      <c r="AB164" s="186">
        <f>Pillar2!AK164</f>
        <v>8.6</v>
      </c>
      <c r="AC164" s="186">
        <f>Pillar2!AL164</f>
        <v>7.9</v>
      </c>
      <c r="AD164" s="185">
        <f>Pillar2!AM164</f>
        <v>8.1</v>
      </c>
      <c r="AE164" s="199">
        <f>Pillar2!AN164</f>
        <v>6.5</v>
      </c>
      <c r="AF164" s="200">
        <f t="shared" si="15"/>
        <v>6.1</v>
      </c>
      <c r="AG164" s="50">
        <f t="shared" si="17"/>
        <v>51</v>
      </c>
      <c r="AI164" s="190">
        <f t="shared" si="16"/>
        <v>0</v>
      </c>
      <c r="AJ164" s="175">
        <f>P2_DataMissing_hidden!AD203</f>
        <v>3</v>
      </c>
      <c r="AK164" s="176">
        <f>P2_DataMissing_hidden!AE203</f>
        <v>0.13043478260869565</v>
      </c>
    </row>
  </sheetData>
  <sheetProtection sheet="1" objects="1" scenarios="1"/>
  <autoFilter ref="A1:AK164" xr:uid="{DD98E5A2-5945-4236-9BEC-40EF38054AD7}"/>
  <conditionalFormatting sqref="F2:S164 U2:AD164">
    <cfRule type="cellIs" dxfId="33" priority="20" operator="equal">
      <formula>"x"</formula>
    </cfRule>
  </conditionalFormatting>
  <conditionalFormatting sqref="T2:T164">
    <cfRule type="cellIs" dxfId="32" priority="13" operator="greaterThan">
      <formula>7</formula>
    </cfRule>
    <cfRule type="cellIs" dxfId="31" priority="14" operator="between">
      <formula>5.5</formula>
      <formula>7</formula>
    </cfRule>
    <cfRule type="cellIs" dxfId="30" priority="15" operator="between">
      <formula>3.8</formula>
      <formula>5.4</formula>
    </cfRule>
    <cfRule type="cellIs" dxfId="29" priority="16" operator="between">
      <formula>2.1</formula>
      <formula>3.7</formula>
    </cfRule>
    <cfRule type="cellIs" dxfId="28" priority="17" operator="between">
      <formula>0</formula>
      <formula>2</formula>
    </cfRule>
  </conditionalFormatting>
  <conditionalFormatting sqref="AE2:AE164">
    <cfRule type="cellIs" dxfId="27" priority="7" operator="equal">
      <formula>"x"</formula>
    </cfRule>
    <cfRule type="cellIs" dxfId="26" priority="8" operator="greaterThan">
      <formula>7</formula>
    </cfRule>
    <cfRule type="cellIs" dxfId="25" priority="9" operator="between">
      <formula>5.5</formula>
      <formula>7</formula>
    </cfRule>
    <cfRule type="cellIs" dxfId="24" priority="10" operator="between">
      <formula>3.8</formula>
      <formula>5.4</formula>
    </cfRule>
    <cfRule type="cellIs" dxfId="23" priority="11" operator="between">
      <formula>2.1</formula>
      <formula>3.7</formula>
    </cfRule>
    <cfRule type="cellIs" dxfId="22" priority="12" operator="between">
      <formula>0</formula>
      <formula>2</formula>
    </cfRule>
  </conditionalFormatting>
  <conditionalFormatting sqref="AF2:AF164">
    <cfRule type="cellIs" dxfId="21" priority="1" operator="equal">
      <formula>"x"</formula>
    </cfRule>
    <cfRule type="cellIs" dxfId="20" priority="2" operator="greaterThan">
      <formula>7</formula>
    </cfRule>
    <cfRule type="cellIs" dxfId="19" priority="3" operator="between">
      <formula>5.5</formula>
      <formula>7</formula>
    </cfRule>
    <cfRule type="cellIs" dxfId="18" priority="4" operator="between">
      <formula>3.8</formula>
      <formula>5.4</formula>
    </cfRule>
    <cfRule type="cellIs" dxfId="17" priority="5" operator="between">
      <formula>2.1</formula>
      <formula>3.7</formula>
    </cfRule>
    <cfRule type="cellIs" dxfId="16" priority="6" operator="between">
      <formula>0</formula>
      <formula>2</formula>
    </cfRule>
  </conditionalFormatting>
  <conditionalFormatting sqref="AG2:AG164">
    <cfRule type="cellIs" dxfId="15" priority="21" operator="equal">
      <formula>"x"</formula>
    </cfRule>
  </conditionalFormatting>
  <pageMargins left="0.7" right="0.7" top="0.75" bottom="0.75" header="0.3" footer="0.3"/>
  <pageSetup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iconSet" priority="1331" id="{2050518C-CAC2-4B5A-89A2-C57F31CA6EF7}">
            <x14:iconSet custom="1">
              <x14:cfvo type="percent">
                <xm:f>0</xm:f>
              </x14:cfvo>
              <x14:cfvo type="num">
                <xm:f>1</xm:f>
              </x14:cfvo>
              <x14:cfvo type="num">
                <xm:f>3</xm:f>
              </x14:cfvo>
              <x14:cfIcon iconSet="3TrafficLights1" iconId="2"/>
              <x14:cfIcon iconSet="3TrafficLights1" iconId="1"/>
              <x14:cfIcon iconSet="3TrafficLights1" iconId="0"/>
            </x14:iconSet>
          </x14:cfRule>
          <xm:sqref>AI2:AI164</xm:sqref>
        </x14:conditionalFormatting>
        <x14:conditionalFormatting xmlns:xm="http://schemas.microsoft.com/office/excel/2006/main">
          <x14:cfRule type="iconSet" priority="1333" id="{32A3FC67-03C3-45E7-9B96-78DB5ED6E30E}">
            <x14:iconSet custom="1">
              <x14:cfvo type="percent">
                <xm:f>0</xm:f>
              </x14:cfvo>
              <x14:cfvo type="num">
                <xm:f>4</xm:f>
              </x14:cfvo>
              <x14:cfvo type="num">
                <xm:f>8</xm:f>
              </x14:cfvo>
              <x14:cfIcon iconSet="3TrafficLights1" iconId="2"/>
              <x14:cfIcon iconSet="3TrafficLights1" iconId="1"/>
              <x14:cfIcon iconSet="3TrafficLights1" iconId="0"/>
            </x14:iconSet>
          </x14:cfRule>
          <xm:sqref>AJ2:AJ164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C3A8-47A1-42A6-9033-0420B6A639DF}">
  <sheetPr>
    <tabColor rgb="FFF4B432"/>
  </sheetPr>
  <dimension ref="A1:BI166"/>
  <sheetViews>
    <sheetView workbookViewId="0">
      <pane xSplit="2" ySplit="1" topLeftCell="C2" activePane="bottomRight" state="frozen"/>
      <selection pane="bottomRight"/>
      <selection pane="bottomLeft" activeCell="A2" sqref="A2"/>
      <selection pane="topRight" activeCell="C1" sqref="C1"/>
    </sheetView>
  </sheetViews>
  <sheetFormatPr defaultColWidth="18.140625" defaultRowHeight="15"/>
  <cols>
    <col min="2" max="2" width="7.140625" customWidth="1"/>
    <col min="3" max="3" width="14.7109375" customWidth="1"/>
    <col min="5" max="8" width="17.7109375" customWidth="1"/>
    <col min="9" max="9" width="23.28515625" bestFit="1" customWidth="1"/>
    <col min="10" max="12" width="24" customWidth="1"/>
    <col min="13" max="16" width="22.42578125" customWidth="1"/>
    <col min="17" max="20" width="25.140625" customWidth="1"/>
    <col min="21" max="36" width="18.140625" customWidth="1"/>
    <col min="37" max="39" width="14.140625" customWidth="1"/>
    <col min="40" max="54" width="13" customWidth="1"/>
    <col min="55" max="55" width="15.7109375" customWidth="1"/>
    <col min="56" max="56" width="14.28515625" customWidth="1"/>
    <col min="57" max="57" width="12.42578125" customWidth="1"/>
    <col min="58" max="59" width="13" customWidth="1"/>
    <col min="60" max="60" width="14.42578125" customWidth="1"/>
    <col min="61" max="61" width="19.42578125" customWidth="1"/>
  </cols>
  <sheetData>
    <row r="1" spans="1:61" s="41" customFormat="1" ht="30" customHeight="1">
      <c r="A1" s="40" t="s">
        <v>31</v>
      </c>
      <c r="B1" s="40" t="s">
        <v>28</v>
      </c>
      <c r="C1" s="143" t="s">
        <v>412</v>
      </c>
      <c r="D1" s="143" t="s">
        <v>413</v>
      </c>
      <c r="E1" s="143" t="s">
        <v>414</v>
      </c>
      <c r="F1" s="143" t="s">
        <v>415</v>
      </c>
      <c r="G1" s="143" t="s">
        <v>416</v>
      </c>
      <c r="H1" s="143" t="s">
        <v>417</v>
      </c>
      <c r="I1" s="143" t="s">
        <v>418</v>
      </c>
      <c r="J1" s="143" t="s">
        <v>419</v>
      </c>
      <c r="K1" s="143" t="s">
        <v>420</v>
      </c>
      <c r="L1" s="143" t="s">
        <v>421</v>
      </c>
      <c r="M1" s="143" t="s">
        <v>422</v>
      </c>
      <c r="N1" s="143" t="s">
        <v>423</v>
      </c>
      <c r="O1" s="143" t="s">
        <v>424</v>
      </c>
      <c r="P1" s="143" t="s">
        <v>425</v>
      </c>
      <c r="Q1" s="143" t="s">
        <v>426</v>
      </c>
      <c r="R1" s="143" t="s">
        <v>427</v>
      </c>
      <c r="S1" s="143" t="s">
        <v>428</v>
      </c>
      <c r="T1" s="143" t="s">
        <v>429</v>
      </c>
      <c r="U1" s="143" t="s">
        <v>430</v>
      </c>
      <c r="V1" s="143" t="s">
        <v>431</v>
      </c>
      <c r="W1" s="143" t="s">
        <v>432</v>
      </c>
      <c r="X1" s="143" t="s">
        <v>433</v>
      </c>
      <c r="Y1" s="143" t="s">
        <v>434</v>
      </c>
      <c r="Z1" s="143" t="s">
        <v>435</v>
      </c>
      <c r="AA1" s="151" t="s">
        <v>436</v>
      </c>
      <c r="AB1" s="151" t="s">
        <v>437</v>
      </c>
      <c r="AC1" s="143" t="s">
        <v>438</v>
      </c>
      <c r="AD1" s="143" t="s">
        <v>439</v>
      </c>
      <c r="AE1" s="143" t="s">
        <v>440</v>
      </c>
      <c r="AF1" s="143" t="s">
        <v>441</v>
      </c>
      <c r="AG1" s="16" t="s">
        <v>442</v>
      </c>
      <c r="AH1" s="143" t="s">
        <v>443</v>
      </c>
      <c r="AI1" s="151" t="s">
        <v>444</v>
      </c>
      <c r="AJ1" s="151" t="s">
        <v>445</v>
      </c>
      <c r="AK1" s="144" t="s">
        <v>32</v>
      </c>
      <c r="AL1" s="144" t="s">
        <v>33</v>
      </c>
      <c r="AM1" s="144" t="s">
        <v>34</v>
      </c>
      <c r="AN1" s="146" t="s">
        <v>446</v>
      </c>
      <c r="AO1" s="146" t="s">
        <v>447</v>
      </c>
      <c r="AP1" s="144" t="s">
        <v>35</v>
      </c>
      <c r="AQ1" s="148" t="s">
        <v>448</v>
      </c>
      <c r="AR1" s="148" t="s">
        <v>449</v>
      </c>
      <c r="AS1" s="148" t="s">
        <v>450</v>
      </c>
      <c r="AT1" s="148" t="s">
        <v>451</v>
      </c>
      <c r="AU1" s="148" t="s">
        <v>452</v>
      </c>
      <c r="AV1" s="148" t="s">
        <v>453</v>
      </c>
      <c r="AW1" s="146" t="s">
        <v>454</v>
      </c>
      <c r="AX1" s="146" t="s">
        <v>455</v>
      </c>
      <c r="AY1" s="146" t="s">
        <v>456</v>
      </c>
      <c r="AZ1" s="146" t="s">
        <v>457</v>
      </c>
      <c r="BA1" s="144" t="s">
        <v>40</v>
      </c>
      <c r="BB1" s="144" t="s">
        <v>41</v>
      </c>
      <c r="BC1" s="146" t="s">
        <v>458</v>
      </c>
      <c r="BD1" s="146" t="s">
        <v>459</v>
      </c>
      <c r="BE1" s="144" t="s">
        <v>42</v>
      </c>
      <c r="BF1" s="146" t="s">
        <v>460</v>
      </c>
      <c r="BG1" s="146" t="s">
        <v>461</v>
      </c>
      <c r="BH1" s="131" t="s">
        <v>45</v>
      </c>
      <c r="BI1" s="150" t="s">
        <v>46</v>
      </c>
    </row>
    <row r="2" spans="1:61">
      <c r="A2" s="1" t="s">
        <v>65</v>
      </c>
      <c r="B2" s="2" t="s">
        <v>66</v>
      </c>
      <c r="C2" s="42">
        <f>IF(P1_IndicatorData!D2="No data","x",IF(P1_IndicatorData!D2=0,0,ROUND(IF(LOG(P1_IndicatorData!D2)&gt;C$166,10,IF(LOG(P1_IndicatorData!D2)&lt;C$165,0,10-(C$166-LOG(P1_IndicatorData!D2))/(C$166-C$165)*10)),1)))</f>
        <v>10</v>
      </c>
      <c r="D2" s="42">
        <f>IF(P1_IndicatorData!E2="No data","x",ROUND(IF(P1_IndicatorData!E2&gt;D$166,10,IF(P1_IndicatorData!E2&lt;D$165,0,10-(D$166-P1_IndicatorData!E2)/(D$166-D$165)*10)),1))</f>
        <v>7.6</v>
      </c>
      <c r="E2" s="42">
        <f>IF(P1_IndicatorData!G2="No data",0.1,IF(P1_IndicatorData!G2=0,0.1,IF(LOG(P1_IndicatorData!G2)&lt;E$165,0.1,ROUND(IF(LOG(P1_IndicatorData!G2)&gt;E$166,10,IF(LOG(P1_IndicatorData!G2)&lt;E$165,0,10-(E$166-LOG(P1_IndicatorData!G2))/(E$166-E$165)*10)),1))))</f>
        <v>8.4</v>
      </c>
      <c r="F2" s="42">
        <f>IF(P1_IndicatorData!H2="No data",0.1,IF(ROUND(P1_IndicatorData!H2,2)=0,0.1,ROUND(IF(P1_IndicatorData!H2&gt;F$166,10,IF(P1_IndicatorData!H2&lt;F$165,0,10-(F$166-P1_IndicatorData!H2)/(F$166-F$165)*10)),1)))</f>
        <v>4.2</v>
      </c>
      <c r="G2" s="42">
        <f>IF(P1_IndicatorData!J2="No data","x",IF(P1_IndicatorData!J2=0,0,ROUND(IF(LOG(P1_IndicatorData!J2)&gt;G$166,10,IF(LOG(P1_IndicatorData!J2)&lt;G$165,0,10-(G$166-LOG(P1_IndicatorData!J2))/(G$166-G$165)*10)),1)))</f>
        <v>0</v>
      </c>
      <c r="H2" s="42">
        <f>IF(P1_IndicatorData!K2="No data","x",IF(P1_IndicatorData!K2=0,0,ROUND(IF(P1_IndicatorData!K2&gt;H$166,10,IF(P1_IndicatorData!K2&lt;H$165,0,10-(H$166-P1_IndicatorData!K2)/(H$166-H$165)*10)),1)))</f>
        <v>0</v>
      </c>
      <c r="I2" s="42">
        <f>IF(P1_IndicatorData!Q2="No data","x",IF(P1_IndicatorData!Q2=0,0,ROUND(IF(LOG(P1_IndicatorData!Q2)&gt;I$166,10,IF(LOG(P1_IndicatorData!Q2)&lt;I$165,0,10-(I$166-LOG(P1_IndicatorData!Q2))/(I$166-I$165)*10)),1)))</f>
        <v>0</v>
      </c>
      <c r="J2" s="42">
        <f>IF(P1_IndicatorData!R2="No data","x",ROUND(IF(P1_IndicatorData!R2&gt;J$166,10,IF(P1_IndicatorData!R2&lt;J$165,0,10-(J$166-P1_IndicatorData!R2)/(J$166-J$165)*10)),1))</f>
        <v>0</v>
      </c>
      <c r="K2" s="42">
        <f>IF(P1_IndicatorData!T2="No data","x",IF(P1_IndicatorData!T2=0,0,ROUND(IF(LOG(P1_IndicatorData!T2)&gt;K$166,10,IF(LOG(P1_IndicatorData!T2)&lt;K$165,0,10-(K$166-LOG(P1_IndicatorData!T2))/(K$166-K$165)*10)),1)))</f>
        <v>0</v>
      </c>
      <c r="L2" s="42">
        <f>IF(P1_IndicatorData!U2="No data","x",ROUND(IF(P1_IndicatorData!U2&gt;L$166,10,IF(P1_IndicatorData!U2&lt;L$165,0,10-(L$166-P1_IndicatorData!U2)/(L$166-L$165)*10)),1))</f>
        <v>0</v>
      </c>
      <c r="M2" s="42">
        <f>IF(P1_IndicatorData!W2="No data","x",IF(P1_IndicatorData!W2=0,0,ROUND(IF(LOG(P1_IndicatorData!W2)&gt;M$166,10,IF(LOG(P1_IndicatorData!W2)&lt;M$165,0,10-(M$166-LOG(P1_IndicatorData!W2))/(M$166-M$165)*10)),1)))</f>
        <v>8.9</v>
      </c>
      <c r="N2" s="42">
        <f>IF(P1_IndicatorData!X2="No data","x",ROUND(IF(P1_IndicatorData!X2&gt;N$166,10,IF(P1_IndicatorData!X2&lt;N$165,0,10-(N$166-P1_IndicatorData!X2)/(N$166-N$165)*10)),1))</f>
        <v>1.3</v>
      </c>
      <c r="O2" s="42">
        <f>IF(P1_IndicatorData!Z2="No data","x",IF(P1_IndicatorData!Z2=0,0,ROUND(IF(LOG(P1_IndicatorData!Z2)&gt;O$166,10,IF(LOG(P1_IndicatorData!Z2)&lt;O$165,0,10-(O$166-LOG(P1_IndicatorData!Z2))/(O$166-O$165)*10)),1)))</f>
        <v>10</v>
      </c>
      <c r="P2" s="42">
        <f>IF(P1_IndicatorData!AA2="No data","x",ROUND(IF(P1_IndicatorData!AA2&gt;P$166,10,IF(P1_IndicatorData!AA2&lt;P$165,0,10-(P$166-P1_IndicatorData!AA2)/(P$166-P$165)*10)),1))</f>
        <v>7.1</v>
      </c>
      <c r="Q2" s="42">
        <f>IF(P1_IndicatorData!AC2="No data","x",IF(P1_IndicatorData!AC2=0,0,ROUND(IF(LOG(P1_IndicatorData!AC2)&gt;Q$166,10,IF(LOG(P1_IndicatorData!AC2)&lt;Q$165,0,10-(Q$166-LOG(P1_IndicatorData!AC2))/(Q$166-Q$165)*10)),1)))</f>
        <v>9.1</v>
      </c>
      <c r="R2" s="42">
        <f>IF(P1_IndicatorData!AD2="No data","x",ROUND(IF(P1_IndicatorData!AD2&gt;R$166,10,IF(P1_IndicatorData!AD2&lt;R$165,0,10-(R$166-P1_IndicatorData!AD2)/(R$166-R$165)*10)),1))</f>
        <v>1.6</v>
      </c>
      <c r="S2" s="42">
        <f>IF(P1_IndicatorData!AF2="No data","x",IF(P1_IndicatorData!AF2=0,0,ROUND(IF(LOG(P1_IndicatorData!AF2)&gt;S$166,10,IF(LOG(P1_IndicatorData!AF2)&lt;S$165,0,10-(S$166-LOG(P1_IndicatorData!AF2))/(S$166-S$165)*10)),1)))</f>
        <v>10</v>
      </c>
      <c r="T2" s="42">
        <f>IF(P1_IndicatorData!AG2="No data","x",ROUND(IF(P1_IndicatorData!AG2&gt;T$166,10,IF(P1_IndicatorData!AG2&lt;T$165,0,10-(T$166-P1_IndicatorData!AG2)/(T$166-T$165)*10)),1))</f>
        <v>6.6</v>
      </c>
      <c r="U2" s="42">
        <f>IF(P1_IndicatorData!AI2="No data","x",IF(P1_IndicatorData!AI2=0,0,ROUND(IF(LOG(P1_IndicatorData!AI2)&gt;U$166,10,IF(LOG(P1_IndicatorData!AI2)&lt;U$165,0,10-(U$166-LOG(P1_IndicatorData!AI2))/(U$166-U$165)*10)),1)))</f>
        <v>0</v>
      </c>
      <c r="V2" s="42">
        <f>IF(P1_IndicatorData!AJ2="No data","x",ROUND(IF(P1_IndicatorData!AJ2&gt;V$166,10,IF(P1_IndicatorData!AJ2&lt;V$165,0,10-(V$166-P1_IndicatorData!AJ2)/(V$166-V$165)*10)),1))</f>
        <v>0</v>
      </c>
      <c r="W2" s="42">
        <f>IF(P1_IndicatorData!AL2="No data","x",IF(P1_IndicatorData!AL2=0,0,ROUND(IF(LOG(P1_IndicatorData!AL2)&gt;W$166,10,IF(LOG(P1_IndicatorData!AL2)&lt;W$165,0,10-(W$166-LOG(P1_IndicatorData!AL2))/(W$166-W$165)*10)),1)))</f>
        <v>8.5</v>
      </c>
      <c r="X2" s="42">
        <f>IF(P1_IndicatorData!AM2="No data","x",ROUND(IF(P1_IndicatorData!AM2&gt;X$166,10,IF(P1_IndicatorData!AM2&lt;X$165,0,10-(X$166-P1_IndicatorData!AM2)/(X$166-X$165)*10)),1))</f>
        <v>0.7</v>
      </c>
      <c r="Y2" s="42">
        <f>IF(P1_IndicatorData!AO2="No data","x",IF(P1_IndicatorData!AO2=0,0,ROUND(IF(LOG(P1_IndicatorData!AO2)&gt;Y$166,10,IF(LOG(P1_IndicatorData!AO2)&lt;Y$165,0,10-(Y$166-LOG(P1_IndicatorData!AO2))/(Y$166-Y$165)*10)),1)))</f>
        <v>8.6999999999999993</v>
      </c>
      <c r="Z2" s="42">
        <f>IF(P1_IndicatorData!AP2="No data","x",ROUND(IF(P1_IndicatorData!AP2&gt;Z$166,10,IF(P1_IndicatorData!AP2&lt;Z$165,0,10-(Z$166-P1_IndicatorData!AP2)/(Z$166-Z$165)*10)),1))</f>
        <v>1</v>
      </c>
      <c r="AA2" s="42">
        <f>IF(P1_IndicatorData!AR2="No data","x",IF(P1_IndicatorData!AR2=0,0,ROUND(IF(LOG(P1_IndicatorData!AR2)&gt;AA$166,10,IF(LOG(P1_IndicatorData!AR2)&lt;AA$165,0,10-(AA$166-LOG(P1_IndicatorData!AR2))/(AA$166-AA$165)*10)),1)))</f>
        <v>9.4</v>
      </c>
      <c r="AB2" s="42">
        <f>IF(P1_IndicatorData!AS2="No data","x",ROUND(IF(P1_IndicatorData!AS2&gt;AB$166,10,IF(P1_IndicatorData!AS2&lt;AB$165,0,10-(AB$166-P1_IndicatorData!AS2)/(AB$166-AB$165)*10)),1))</f>
        <v>2.5</v>
      </c>
      <c r="AC2" s="42">
        <f>IF(P1_IndicatorData!AV2="No data","x",IF(P1_IndicatorData!AV2=0,0,ROUND(IF(LOG(P1_IndicatorData!AV2)&gt;AC$166,10,IF(LOG(P1_IndicatorData!AV2)&lt;AC$165,0,10-(AC$166-LOG(P1_IndicatorData!AV2))/(AC$166-AC$165)*10)),1)))</f>
        <v>10</v>
      </c>
      <c r="AD2" s="42">
        <f>IF(P1_IndicatorData!AW2="No data","x",ROUND(IF(P1_IndicatorData!AW2&gt;AD$166,10,IF(P1_IndicatorData!AW2&lt;AD$165,0,10-(AD$166-P1_IndicatorData!AW2)/(AD$166-AD$165)*10)),1))</f>
        <v>10</v>
      </c>
      <c r="AE2" s="42">
        <f>IF(P1_IndicatorData!AX2="No data","x",IF(P1_IndicatorData!AX2=0,0,ROUND(IF(LOG(P1_IndicatorData!AX2)&gt;AE$166,10,IF(LOG(P1_IndicatorData!AX2)&lt;AE$165,0,10-(AE$166-LOG(P1_IndicatorData!AX2))/(AE$166-AE$165)*10)),1)))</f>
        <v>10</v>
      </c>
      <c r="AF2" s="42">
        <f>IF(P1_IndicatorData!AY2="No data","x",ROUND(IF(P1_IndicatorData!AY2&gt;AF$166,10,IF(P1_IndicatorData!AY2&lt;AF$165,0,10-(AF$166-P1_IndicatorData!AY2)/(AF$166-AF$165)*10)),1))</f>
        <v>10</v>
      </c>
      <c r="AG2" s="42">
        <f>IF(P1_IndicatorData!AZ2="No data","x",IF(P1_IndicatorData!AZ2=0,0,ROUND(IF(LOG(P1_IndicatorData!AZ2)&gt;AG$166,10,IF(LOG(P1_IndicatorData!AZ2)&lt;AG$165,0,10-(AG$166-LOG(P1_IndicatorData!AZ2))/(AG$166-AG$165)*10)),1)))</f>
        <v>10</v>
      </c>
      <c r="AH2" s="42">
        <f>IF(P1_IndicatorData!BA2="No data","x",ROUND(IF(P1_IndicatorData!BA2&gt;AH$166,10,IF(P1_IndicatorData!BA2&lt;AH$165,0,10-(AH$166-P1_IndicatorData!BA2)/(AH$166-AH$165)*10)),1))</f>
        <v>10</v>
      </c>
      <c r="AI2" s="42">
        <f>IF(P1_IndicatorData!BD2="No data","x",IF(P1_IndicatorData!BD2=0,0,ROUND(IF(LOG(P1_IndicatorData!BD2)&gt;AI$166,10,IF(LOG(P1_IndicatorData!BD2)&lt;AI$165,0,10-(AI$166-LOG(P1_IndicatorData!BD2))/(AI$166-AI$165)*10)),1)))</f>
        <v>10</v>
      </c>
      <c r="AJ2" s="42">
        <f>IF(P1_IndicatorData!BE2="No data","x",ROUND(IF(P1_IndicatorData!BE2&gt;AJ$166,10,IF(P1_IndicatorData!BE2&lt;AJ$165,0,10-(AJ$166-P1_IndicatorData!BE2)/(AJ$166-AJ$165)*10)),1))</f>
        <v>5.8</v>
      </c>
      <c r="AK2" s="145">
        <f t="shared" ref="AK2:AK54" si="0">IF(AND(C2="x",D2="x"),"x",ROUND((10-GEOMEAN(((10-C2)/10*9+1),((10-D2)/10*9+1)))/9*10,1))</f>
        <v>9.1</v>
      </c>
      <c r="AL2" s="145">
        <f t="shared" ref="AL2:AL54" si="1">IF(AND(E2="x",F2="x"),"x",ROUND((10-GEOMEAN(((10-E2)/10*9+1),((10-F2)/10*9+1)))/9*10,1))</f>
        <v>6.8</v>
      </c>
      <c r="AM2" s="145">
        <f t="shared" ref="AM2:AM54" si="2">IF(AND(G2="x",H2="x"),"x",ROUND((10-GEOMEAN(((10-G2)/10*9+1),((10-H2)/10*9+1)))/9*10,1))</f>
        <v>0</v>
      </c>
      <c r="AN2" s="147">
        <f t="shared" ref="AN2:AN54" si="3">IF(OR(I2="x",K2="x"),"x",ROUND((10-GEOMEAN(((10-I2)/10*9+1),((10-K2)/10*9+1)))/9*10,1))</f>
        <v>0</v>
      </c>
      <c r="AO2" s="147">
        <f t="shared" ref="AO2:AO54" si="4">IF(OR(J2="x",L2="x"),"x",ROUND((10-GEOMEAN(((10-J2)/10*9+1),((10-L2)/10*9+1)))/9*10,1))</f>
        <v>0</v>
      </c>
      <c r="AP2" s="145">
        <f>IF(AND(AN2="x",AO2="x"),"x",ROUND((10-GEOMEAN(((10-AN2)/10*9+1),((10-AO2)/10*9+1)))/9*10,1))</f>
        <v>0</v>
      </c>
      <c r="AQ2" s="149">
        <f t="shared" ref="AQ2:AQ54" si="5">ROUND(AVERAGE(M2,O2),1)</f>
        <v>9.5</v>
      </c>
      <c r="AR2" s="149">
        <f t="shared" ref="AR2:AR54" si="6">ROUND(AVERAGE(N2,P2),1)</f>
        <v>4.2</v>
      </c>
      <c r="AS2" s="149">
        <f t="shared" ref="AS2:AS54" si="7">IF(AND(AQ2="x",AR2="x"),"x",ROUND((10-GEOMEAN(((10-AQ2)/10*9+1),((10-AR2)/10*9+1)))/9*10,1))</f>
        <v>7.8</v>
      </c>
      <c r="AT2" s="149">
        <f t="shared" ref="AT2:AT54" si="8">ROUND(AVERAGE(Q2,S2),1)</f>
        <v>9.6</v>
      </c>
      <c r="AU2" s="149">
        <f t="shared" ref="AU2:AU54" si="9">ROUND(AVERAGE(R2,T2),1)</f>
        <v>4.0999999999999996</v>
      </c>
      <c r="AV2" s="149">
        <f t="shared" ref="AV2" si="10">IF(AND(AT2="x",AU2="x"),"x",ROUND((10-GEOMEAN(((10-AT2)/10*9+1),((10-AU2)/10*9+1)))/9*10,1))</f>
        <v>7.9</v>
      </c>
      <c r="AW2" s="147">
        <f t="shared" ref="AW2:AW54" si="11">IF(AND(AS2="x",AV2="x"),"x",ROUND((10-GEOMEAN(((10-AS2)/10*9+1),((10-AV2)/10*9+1)))/9*10,1))</f>
        <v>7.9</v>
      </c>
      <c r="AX2" s="147">
        <f t="shared" ref="AX2:AX54" si="12">IF(AND(U2="x",V2="x"),"x",ROUND((10-GEOMEAN(((10-U2)/10*9+1),((10-V2)/10*9+1)))/9*10,1))</f>
        <v>0</v>
      </c>
      <c r="AY2" s="147">
        <f t="shared" ref="AY2:AY54" si="13">IF(AND(W2="x",X2="x"),"x",ROUND((10-GEOMEAN(((10-W2)/10*9+1),((10-X2)/10*9+1)))/9*10,1))</f>
        <v>5.9</v>
      </c>
      <c r="AZ2" s="147">
        <f t="shared" ref="AZ2:AZ54" si="14">IF(AND(Y2="x",Z2="x"),"x",ROUND((10-GEOMEAN(((10-Y2)/10*9+1),((10-Z2)/10*9+1)))/9*10,1))</f>
        <v>6.2</v>
      </c>
      <c r="BA2" s="145">
        <f t="shared" ref="BA2:BA54" si="15">IF(OR(AX2="x",AY2="x",AZ2="x"),"x",ROUND((10-GEOMEAN(((10-AW2)/10*9+1),((10-AX2)/10*9+1),((10-AY2)/10*9+1),((10-AZ2)/10*9+1)))/9*10,1))</f>
        <v>5.6</v>
      </c>
      <c r="BB2" s="145">
        <f t="shared" ref="BB2:BB54" si="16">IF(AND(AA2="x",AB2="x"),"x",IF(AA2="x", AB2, ROUND((10-GEOMEAN(((10-AA2)/10*9+1),((10-AB2)/10*9+1)))/9*10,1)))</f>
        <v>7.3</v>
      </c>
      <c r="BC2" s="147">
        <f t="shared" ref="BC2:BC54" si="17">IF(AC2="x","x",ROUND(AVERAGE(AC2,AE2),1))</f>
        <v>10</v>
      </c>
      <c r="BD2" s="147">
        <f t="shared" ref="BD2:BD54" si="18">IF(AD2="x","x",ROUND(AVERAGE(AD2,AF2),1))</f>
        <v>10</v>
      </c>
      <c r="BE2" s="145">
        <f t="shared" ref="BE2" si="19">IF(AND(BC2="x",BD2="x"),"x",ROUND((10-GEOMEAN(((10-BC2)/10*9+1),((10-BD2)/10*9+1)))/9*10,1))</f>
        <v>10</v>
      </c>
      <c r="BF2" s="147">
        <f t="shared" ref="BF2:BF54" si="20">IF(AND(AG2="x",AH2="x"),"x",IF(AH2="x", AG2, ROUND((10-GEOMEAN(((10-AG2)/10*9+1),((10-AH2)/10*9+1)))/9*10,1)))</f>
        <v>10</v>
      </c>
      <c r="BG2" s="147">
        <f t="shared" ref="BG2:BG54" si="21">IF(AND(AI2="x",AJ2="x"),"x",IF(AJ2="x", AI2, ROUND((10-GEOMEAN(((10-AI2)/10*9+1),((10-AJ2)/10*9+1)))/9*10,1)))</f>
        <v>8.6999999999999993</v>
      </c>
      <c r="BH2" s="145">
        <f t="shared" ref="BH2:BH54" si="22">IF(AND(BF2="x",BG2="x"),"x",IF(BF2="x", BG2, IF(BG2="x", BF2, ROUND((10-GEOMEAN(((10-BF2)/10*9+1),((10-BG2)/10*9+1)))/9*10,1))))</f>
        <v>9.5</v>
      </c>
      <c r="BI2" s="198">
        <f t="shared" ref="BI2:BI54" si="23">IF(OR(AND(AK2="x",AP2="x",BA2="x"),AND(AM2="x",AP2="x",BA2="x")), "x",IF(AND(AP2="x",BA2="x"), ROUND((10-GEOMEAN(((10-AK2)/10*9+1),((10-AL2)/10*9+1),((10-AM2)/10*9+1),((10-BB2)/10*9+1),((10-BE2)/10*9+1),((10-BH2)/10*9+1)))/9*10,1),IF(AND(AK2="x",BH2="x"), ROUND((10-GEOMEAN(((10-AL2)/10*9+1),((10-AM2)/10*9+1),((10-AP2)/10*9+1),((10-BA2)/10*9+1),((10-BE2)/10*9+1),((10-BB2)/10*9+1)))/9*10,1), IF(AK2="x",ROUND((10-GEOMEAN(((10-AL2)/10*9+1),((10-AM2)/10*9+1),((10-AP2)/10*9+1),((10-BA2)/10*9+1),((10-BB2)/10*9+1),((10-BE2)/10*9+1),((10-BH2)/10*9+1)))/9*10,1), IF(BH2="x",ROUND((10-GEOMEAN(((10-AL2)/10*9+1),((10-AM2)/10*9+1),((10-AP2)/10*9+1),((10-BA2)/10*9+1),((10-AK2)/10*9+1),((10-BE2)/10*9+1),((10-BB2)/10*9+1)))/9*10,1),IF(AP2="x",ROUND((10-GEOMEAN(((10-AL2)/10*9+1),((10-AM2)/10*9+1),((10-BA2)/10*9+1),((10-BH2)/10*9+1),((10-AK2)/10*9+1),((10-BE2)/10*9+1),((10-BB2)/10*9+1)))/9*10,1),IF(BA2="x",ROUND((10-GEOMEAN(((10-AL2)/10*9+1),((10-AM2)/10*9+1),((10-AP2)/10*9+1),((10-BB2)/10*9+1),((10-BE2)/10*9+1),((10-BH2)/10*9+1),((10-AK2)/10*9+1)))/9*10,1),ROUND((10-GEOMEAN(((10-AK2)/10*9+1),((10-AL2)/10*9+1),((10-AM2)/10*9+1),((10-AP2)/10*9+1),((10-BA2)/10*9+1),((10-BB2)/10*9+1),((10-BE2)/10*9+1),((10-BH2)/10*9+1)))/9*10,1))))))))</f>
        <v>7.3</v>
      </c>
    </row>
    <row r="3" spans="1:61">
      <c r="A3" s="1" t="s">
        <v>69</v>
      </c>
      <c r="B3" s="2" t="s">
        <v>70</v>
      </c>
      <c r="C3" s="39">
        <f>IF(P1_IndicatorData!D3="No data","x",IF(P1_IndicatorData!D3=0,0,ROUND(IF(LOG(P1_IndicatorData!D3)&gt;C$166,10,IF(LOG(P1_IndicatorData!D3)&lt;C$165,0,10-(C$166-LOG(P1_IndicatorData!D3))/(C$166-C$165)*10)),1)))</f>
        <v>7.4</v>
      </c>
      <c r="D3" s="39">
        <f>IF(P1_IndicatorData!E3="No data","x",ROUND(IF(P1_IndicatorData!E3&gt;D$166,10,IF(P1_IndicatorData!E3&lt;D$165,0,10-(D$166-P1_IndicatorData!E3)/(D$166-D$165)*10)),1))</f>
        <v>9.6</v>
      </c>
      <c r="E3" s="39">
        <f>IF(P1_IndicatorData!G3="No data",0.1,IF(P1_IndicatorData!G3=0,0.1,IF(LOG(P1_IndicatorData!G3)&lt;E$165,0.1,ROUND(IF(LOG(P1_IndicatorData!G3)&gt;E$166,10,IF(LOG(P1_IndicatorData!G3)&lt;E$165,0,10-(E$166-LOG(P1_IndicatorData!G3))/(E$166-E$165)*10)),1))))</f>
        <v>5.7</v>
      </c>
      <c r="F3" s="39">
        <f>IF(P1_IndicatorData!H3="No data",0.1,IF(ROUND(P1_IndicatorData!H3,2)=0,0.1,ROUND(IF(P1_IndicatorData!H3&gt;F$166,10,IF(P1_IndicatorData!H3&lt;F$165,0,10-(F$166-P1_IndicatorData!H3)/(F$166-F$165)*10)),1)))</f>
        <v>5.4</v>
      </c>
      <c r="G3" s="39">
        <f>IF(P1_IndicatorData!J3="No data","x",IF(P1_IndicatorData!J3=0,0,ROUND(IF(LOG(P1_IndicatorData!J3)&gt;G$166,10,IF(LOG(P1_IndicatorData!J3)&lt;G$165,0,10-(G$166-LOG(P1_IndicatorData!J3))/(G$166-G$165)*10)),1)))</f>
        <v>9</v>
      </c>
      <c r="H3" s="39">
        <f>IF(P1_IndicatorData!K3="No data","x",IF(P1_IndicatorData!K3=0,0,ROUND(IF(P1_IndicatorData!K3&gt;H$166,10,IF(P1_IndicatorData!K3&lt;H$165,0,10-(H$166-P1_IndicatorData!K3)/(H$166-H$165)*10)),1)))</f>
        <v>10</v>
      </c>
      <c r="I3" s="42">
        <f>IF(P1_IndicatorData!Q3="No data","x",IF(P1_IndicatorData!Q3=0,0,ROUND(IF(LOG(P1_IndicatorData!Q3)&gt;I$166,10,IF(LOG(P1_IndicatorData!Q3)&lt;I$165,0,10-(I$166-LOG(P1_IndicatorData!Q3))/(I$166-I$165)*10)),1)))</f>
        <v>0</v>
      </c>
      <c r="J3" s="42">
        <f>IF(P1_IndicatorData!R3="No data","x",ROUND(IF(P1_IndicatorData!R3&gt;J$166,10,IF(P1_IndicatorData!R3&lt;J$165,0,10-(J$166-P1_IndicatorData!R3)/(J$166-J$165)*10)),1))</f>
        <v>0</v>
      </c>
      <c r="K3" s="42">
        <f>IF(P1_IndicatorData!T3="No data","x",IF(P1_IndicatorData!T3=0,0,ROUND(IF(LOG(P1_IndicatorData!T3)&gt;K$166,10,IF(LOG(P1_IndicatorData!T3)&lt;K$165,0,10-(K$166-LOG(P1_IndicatorData!T3))/(K$166-K$165)*10)),1)))</f>
        <v>0</v>
      </c>
      <c r="L3" s="42">
        <f>IF(P1_IndicatorData!U3="No data","x",ROUND(IF(P1_IndicatorData!U3&gt;L$166,10,IF(P1_IndicatorData!U3&lt;L$165,0,10-(L$166-P1_IndicatorData!U3)/(L$166-L$165)*10)),1))</f>
        <v>0</v>
      </c>
      <c r="M3" s="39">
        <f>IF(P1_IndicatorData!W3="No data","x",IF(P1_IndicatorData!W3=0,0,ROUND(IF(LOG(P1_IndicatorData!W3)&gt;M$166,10,IF(LOG(P1_IndicatorData!W3)&lt;M$165,0,10-(M$166-LOG(P1_IndicatorData!W3))/(M$166-M$165)*10)),1)))</f>
        <v>0</v>
      </c>
      <c r="N3" s="39">
        <f>IF(P1_IndicatorData!X3="No data","x",ROUND(IF(P1_IndicatorData!X3&gt;N$166,10,IF(P1_IndicatorData!X3&lt;N$165,0,10-(N$166-P1_IndicatorData!X3)/(N$166-N$165)*10)),1))</f>
        <v>0</v>
      </c>
      <c r="O3" s="42">
        <f>IF(P1_IndicatorData!Z3="No data","x",IF(P1_IndicatorData!Z3=0,0,ROUND(IF(LOG(P1_IndicatorData!Z3)&gt;O$166,10,IF(LOG(P1_IndicatorData!Z3)&lt;O$165,0,10-(O$166-LOG(P1_IndicatorData!Z3))/(O$166-O$165)*10)),1)))</f>
        <v>0</v>
      </c>
      <c r="P3" s="42">
        <f>IF(P1_IndicatorData!AA3="No data","x",ROUND(IF(P1_IndicatorData!AA3&gt;P$166,10,IF(P1_IndicatorData!AA3&lt;P$165,0,10-(P$166-P1_IndicatorData!AA3)/(P$166-P$165)*10)),1))</f>
        <v>0</v>
      </c>
      <c r="Q3" s="42">
        <f>IF(P1_IndicatorData!AC3="No data","x",IF(P1_IndicatorData!AC3=0,0,ROUND(IF(LOG(P1_IndicatorData!AC3)&gt;Q$166,10,IF(LOG(P1_IndicatorData!AC3)&lt;Q$165,0,10-(Q$166-LOG(P1_IndicatorData!AC3))/(Q$166-Q$165)*10)),1)))</f>
        <v>0</v>
      </c>
      <c r="R3" s="42">
        <f>IF(P1_IndicatorData!AD3="No data","x",ROUND(IF(P1_IndicatorData!AD3&gt;R$166,10,IF(P1_IndicatorData!AD3&lt;R$165,0,10-(R$166-P1_IndicatorData!AD3)/(R$166-R$165)*10)),1))</f>
        <v>0</v>
      </c>
      <c r="S3" s="42">
        <f>IF(P1_IndicatorData!AF3="No data","x",IF(P1_IndicatorData!AF3=0,0,ROUND(IF(LOG(P1_IndicatorData!AF3)&gt;S$166,10,IF(LOG(P1_IndicatorData!AF3)&lt;S$165,0,10-(S$166-LOG(P1_IndicatorData!AF3))/(S$166-S$165)*10)),1)))</f>
        <v>0</v>
      </c>
      <c r="T3" s="42">
        <f>IF(P1_IndicatorData!AG3="No data","x",ROUND(IF(P1_IndicatorData!AG3&gt;T$166,10,IF(P1_IndicatorData!AG3&lt;T$165,0,10-(T$166-P1_IndicatorData!AG3)/(T$166-T$165)*10)),1))</f>
        <v>0</v>
      </c>
      <c r="U3" s="42">
        <f>IF(P1_IndicatorData!AI3="No data","x",IF(P1_IndicatorData!AI3=0,0,ROUND(IF(LOG(P1_IndicatorData!AI3)&gt;U$166,10,IF(LOG(P1_IndicatorData!AI3)&lt;U$165,0,10-(U$166-LOG(P1_IndicatorData!AI3))/(U$166-U$165)*10)),1)))</f>
        <v>0</v>
      </c>
      <c r="V3" s="42">
        <f>IF(P1_IndicatorData!AJ3="No data","x",ROUND(IF(P1_IndicatorData!AJ3&gt;V$166,10,IF(P1_IndicatorData!AJ3&lt;V$165,0,10-(V$166-P1_IndicatorData!AJ3)/(V$166-V$165)*10)),1))</f>
        <v>0</v>
      </c>
      <c r="W3" s="42">
        <f>IF(P1_IndicatorData!AL3="No data","x",IF(P1_IndicatorData!AL3=0,0,ROUND(IF(LOG(P1_IndicatorData!AL3)&gt;W$166,10,IF(LOG(P1_IndicatorData!AL3)&lt;W$165,0,10-(W$166-LOG(P1_IndicatorData!AL3))/(W$166-W$165)*10)),1)))</f>
        <v>5.9</v>
      </c>
      <c r="X3" s="42">
        <f>IF(P1_IndicatorData!AM3="No data","x",ROUND(IF(P1_IndicatorData!AM3&gt;X$166,10,IF(P1_IndicatorData!AM3&lt;X$165,0,10-(X$166-P1_IndicatorData!AM3)/(X$166-X$165)*10)),1))</f>
        <v>0.6</v>
      </c>
      <c r="Y3" s="42">
        <f>IF(P1_IndicatorData!AO3="No data","x",IF(P1_IndicatorData!AO3=0,0,ROUND(IF(LOG(P1_IndicatorData!AO3)&gt;Y$166,10,IF(LOG(P1_IndicatorData!AO3)&lt;Y$165,0,10-(Y$166-LOG(P1_IndicatorData!AO3))/(Y$166-Y$165)*10)),1)))</f>
        <v>0</v>
      </c>
      <c r="Z3" s="42">
        <f>IF(P1_IndicatorData!AP3="No data","x",ROUND(IF(P1_IndicatorData!AP3&gt;Z$166,10,IF(P1_IndicatorData!AP3&lt;Z$165,0,10-(Z$166-P1_IndicatorData!AP3)/(Z$166-Z$165)*10)),1))</f>
        <v>0</v>
      </c>
      <c r="AA3" s="42">
        <f>IF(P1_IndicatorData!AR3="No data","x",IF(P1_IndicatorData!AR3=0,0,ROUND(IF(LOG(P1_IndicatorData!AR3)&gt;AA$166,10,IF(LOG(P1_IndicatorData!AR3)&lt;AA$165,0,10-(AA$166-LOG(P1_IndicatorData!AR3))/(AA$166-AA$165)*10)),1)))</f>
        <v>7.7</v>
      </c>
      <c r="AB3" s="42">
        <f>IF(P1_IndicatorData!AS3="No data","x",ROUND(IF(P1_IndicatorData!AS3&gt;AB$166,10,IF(P1_IndicatorData!AS3&lt;AB$165,0,10-(AB$166-P1_IndicatorData!AS3)/(AB$166-AB$165)*10)),1))</f>
        <v>7.1</v>
      </c>
      <c r="AC3" s="42">
        <f>IF(P1_IndicatorData!AV3="No data","x",IF(P1_IndicatorData!AV3=0,0,ROUND(IF(LOG(P1_IndicatorData!AV3)&gt;AC$166,10,IF(LOG(P1_IndicatorData!AV3)&lt;AC$165,0,10-(AC$166-LOG(P1_IndicatorData!AV3))/(AC$166-AC$165)*10)),1)))</f>
        <v>8</v>
      </c>
      <c r="AD3" s="42">
        <f>IF(P1_IndicatorData!AW3="No data","x",ROUND(IF(P1_IndicatorData!AW3&gt;AD$166,10,IF(P1_IndicatorData!AW3&lt;AD$165,0,10-(AD$166-P1_IndicatorData!AW3)/(AD$166-AD$165)*10)),1))</f>
        <v>9.6</v>
      </c>
      <c r="AE3" s="42">
        <f>IF(P1_IndicatorData!AX3="No data","x",IF(P1_IndicatorData!AX3=0,0,ROUND(IF(LOG(P1_IndicatorData!AX3)&gt;AE$166,10,IF(LOG(P1_IndicatorData!AX3)&lt;AE$165,0,10-(AE$166-LOG(P1_IndicatorData!AX3))/(AE$166-AE$165)*10)),1)))</f>
        <v>0</v>
      </c>
      <c r="AF3" s="42">
        <f>IF(P1_IndicatorData!AY3="No data","x",ROUND(IF(P1_IndicatorData!AY3&gt;AF$166,10,IF(P1_IndicatorData!AY3&lt;AF$165,0,10-(AF$166-P1_IndicatorData!AY3)/(AF$166-AF$165)*10)),1))</f>
        <v>0</v>
      </c>
      <c r="AG3" s="42">
        <f>IF(P1_IndicatorData!AZ3="No data","x",IF(P1_IndicatorData!AZ3=0,0,ROUND(IF(LOG(P1_IndicatorData!AZ3)&gt;AG$166,10,IF(LOG(P1_IndicatorData!AZ3)&lt;AG$165,0,10-(AG$166-LOG(P1_IndicatorData!AZ3))/(AG$166-AG$165)*10)),1)))</f>
        <v>6.5</v>
      </c>
      <c r="AH3" s="42">
        <f>IF(P1_IndicatorData!BA3="No data","x",ROUND(IF(P1_IndicatorData!BA3&gt;AH$166,10,IF(P1_IndicatorData!BA3&lt;AH$165,0,10-(AH$166-P1_IndicatorData!BA3)/(AH$166-AH$165)*10)),1))</f>
        <v>6.9</v>
      </c>
      <c r="AI3" s="42">
        <f>IF(P1_IndicatorData!BD3="No data","x",IF(P1_IndicatorData!BD3=0,0,ROUND(IF(LOG(P1_IndicatorData!BD3)&gt;AI$166,10,IF(LOG(P1_IndicatorData!BD3)&lt;AI$165,0,10-(AI$166-LOG(P1_IndicatorData!BD3))/(AI$166-AI$165)*10)),1)))</f>
        <v>7.9</v>
      </c>
      <c r="AJ3" s="42">
        <f>IF(P1_IndicatorData!BE3="No data","x",ROUND(IF(P1_IndicatorData!BE3&gt;AJ$166,10,IF(P1_IndicatorData!BE3&lt;AJ$165,0,10-(AJ$166-P1_IndicatorData!BE3)/(AJ$166-AJ$165)*10)),1))</f>
        <v>8.8000000000000007</v>
      </c>
      <c r="AK3" s="145">
        <f t="shared" si="0"/>
        <v>8.6999999999999993</v>
      </c>
      <c r="AL3" s="145">
        <f t="shared" si="1"/>
        <v>5.6</v>
      </c>
      <c r="AM3" s="145">
        <f t="shared" si="2"/>
        <v>9.6</v>
      </c>
      <c r="AN3" s="147">
        <f t="shared" si="3"/>
        <v>0</v>
      </c>
      <c r="AO3" s="147">
        <f t="shared" si="4"/>
        <v>0</v>
      </c>
      <c r="AP3" s="145">
        <f t="shared" ref="AP3:AP55" si="24">IF(AND(AN3="x",AO3="x"),"x",ROUND((10-GEOMEAN(((10-AN3)/10*9+1),((10-AO3)/10*9+1)))/9*10,1))</f>
        <v>0</v>
      </c>
      <c r="AQ3" s="149">
        <f t="shared" si="5"/>
        <v>0</v>
      </c>
      <c r="AR3" s="149">
        <f t="shared" si="6"/>
        <v>0</v>
      </c>
      <c r="AS3" s="149">
        <f t="shared" si="7"/>
        <v>0</v>
      </c>
      <c r="AT3" s="149">
        <f t="shared" si="8"/>
        <v>0</v>
      </c>
      <c r="AU3" s="149">
        <f t="shared" si="9"/>
        <v>0</v>
      </c>
      <c r="AV3" s="149">
        <f t="shared" ref="AV3:AV55" si="25">IF(AND(AT3="x",AU3="x"),"x",ROUND((10-GEOMEAN(((10-AT3)/10*9+1),((10-AU3)/10*9+1)))/9*10,1))</f>
        <v>0</v>
      </c>
      <c r="AW3" s="147">
        <f t="shared" si="11"/>
        <v>0</v>
      </c>
      <c r="AX3" s="147">
        <f t="shared" si="12"/>
        <v>0</v>
      </c>
      <c r="AY3" s="147">
        <f t="shared" si="13"/>
        <v>3.7</v>
      </c>
      <c r="AZ3" s="147">
        <f t="shared" si="14"/>
        <v>0</v>
      </c>
      <c r="BA3" s="145">
        <f t="shared" si="15"/>
        <v>1.1000000000000001</v>
      </c>
      <c r="BB3" s="145">
        <f t="shared" si="16"/>
        <v>7.4</v>
      </c>
      <c r="BC3" s="147">
        <f t="shared" si="17"/>
        <v>4</v>
      </c>
      <c r="BD3" s="147">
        <f t="shared" si="18"/>
        <v>4.8</v>
      </c>
      <c r="BE3" s="145">
        <f t="shared" ref="BE3:BE55" si="26">IF(AND(BC3="x",BD3="x"),"x",ROUND((10-GEOMEAN(((10-BC3)/10*9+1),((10-BD3)/10*9+1)))/9*10,1))</f>
        <v>4.4000000000000004</v>
      </c>
      <c r="BF3" s="147">
        <f t="shared" si="20"/>
        <v>6.7</v>
      </c>
      <c r="BG3" s="147">
        <f t="shared" si="21"/>
        <v>8.4</v>
      </c>
      <c r="BH3" s="145">
        <f t="shared" si="22"/>
        <v>7.7</v>
      </c>
      <c r="BI3" s="198">
        <f t="shared" si="23"/>
        <v>6.5</v>
      </c>
    </row>
    <row r="4" spans="1:61">
      <c r="A4" s="1" t="s">
        <v>73</v>
      </c>
      <c r="B4" s="2" t="s">
        <v>74</v>
      </c>
      <c r="C4" s="39">
        <f>IF(P1_IndicatorData!D4="No data","x",IF(P1_IndicatorData!D4=0,0,ROUND(IF(LOG(P1_IndicatorData!D4)&gt;C$166,10,IF(LOG(P1_IndicatorData!D4)&lt;C$165,0,10-(C$166-LOG(P1_IndicatorData!D4))/(C$166-C$165)*10)),1)))</f>
        <v>10</v>
      </c>
      <c r="D4" s="39">
        <f>IF(P1_IndicatorData!E4="No data","x",ROUND(IF(P1_IndicatorData!E4&gt;D$166,10,IF(P1_IndicatorData!E4&lt;D$165,0,10-(D$166-P1_IndicatorData!E4)/(D$166-D$165)*10)),1))</f>
        <v>8.6999999999999993</v>
      </c>
      <c r="E4" s="39">
        <f>IF(P1_IndicatorData!G4="No data",0.1,IF(P1_IndicatorData!G4=0,0.1,IF(LOG(P1_IndicatorData!G4)&lt;E$165,0.1,ROUND(IF(LOG(P1_IndicatorData!G4)&gt;E$166,10,IF(LOG(P1_IndicatorData!G4)&lt;E$165,0,10-(E$166-LOG(P1_IndicatorData!G4))/(E$166-E$165)*10)),1))))</f>
        <v>7.9</v>
      </c>
      <c r="F4" s="39">
        <f>IF(P1_IndicatorData!H4="No data",0.1,IF(ROUND(P1_IndicatorData!H4,2)=0,0.1,ROUND(IF(P1_IndicatorData!H4&gt;F$166,10,IF(P1_IndicatorData!H4&lt;F$165,0,10-(F$166-P1_IndicatorData!H4)/(F$166-F$165)*10)),1)))</f>
        <v>2.6</v>
      </c>
      <c r="G4" s="39">
        <f>IF(P1_IndicatorData!J4="No data","x",IF(P1_IndicatorData!J4=0,0,ROUND(IF(LOG(P1_IndicatorData!J4)&gt;G$166,10,IF(LOG(P1_IndicatorData!J4)&lt;G$165,0,10-(G$166-LOG(P1_IndicatorData!J4))/(G$166-G$165)*10)),1)))</f>
        <v>0</v>
      </c>
      <c r="H4" s="39">
        <f>IF(P1_IndicatorData!K4="No data","x",IF(P1_IndicatorData!K4=0,0,ROUND(IF(P1_IndicatorData!K4&gt;H$166,10,IF(P1_IndicatorData!K4&lt;H$165,0,10-(H$166-P1_IndicatorData!K4)/(H$166-H$165)*10)),1)))</f>
        <v>0</v>
      </c>
      <c r="I4" s="42">
        <f>IF(P1_IndicatorData!Q4="No data","x",IF(P1_IndicatorData!Q4=0,0,ROUND(IF(LOG(P1_IndicatorData!Q4)&gt;I$166,10,IF(LOG(P1_IndicatorData!Q4)&lt;I$165,0,10-(I$166-LOG(P1_IndicatorData!Q4))/(I$166-I$165)*10)),1)))</f>
        <v>0</v>
      </c>
      <c r="J4" s="42">
        <f>IF(P1_IndicatorData!R4="No data","x",ROUND(IF(P1_IndicatorData!R4&gt;J$166,10,IF(P1_IndicatorData!R4&lt;J$165,0,10-(J$166-P1_IndicatorData!R4)/(J$166-J$165)*10)),1))</f>
        <v>0</v>
      </c>
      <c r="K4" s="42">
        <f>IF(P1_IndicatorData!T4="No data","x",IF(P1_IndicatorData!T4=0,0,ROUND(IF(LOG(P1_IndicatorData!T4)&gt;K$166,10,IF(LOG(P1_IndicatorData!T4)&lt;K$165,0,10-(K$166-LOG(P1_IndicatorData!T4))/(K$166-K$165)*10)),1)))</f>
        <v>0</v>
      </c>
      <c r="L4" s="42">
        <f>IF(P1_IndicatorData!U4="No data","x",ROUND(IF(P1_IndicatorData!U4&gt;L$166,10,IF(P1_IndicatorData!U4&lt;L$165,0,10-(L$166-P1_IndicatorData!U4)/(L$166-L$165)*10)),1))</f>
        <v>0</v>
      </c>
      <c r="M4" s="39">
        <f>IF(P1_IndicatorData!W4="No data","x",IF(P1_IndicatorData!W4=0,0,ROUND(IF(LOG(P1_IndicatorData!W4)&gt;M$166,10,IF(LOG(P1_IndicatorData!W4)&lt;M$165,0,10-(M$166-LOG(P1_IndicatorData!W4))/(M$166-M$165)*10)),1)))</f>
        <v>0</v>
      </c>
      <c r="N4" s="39">
        <f>IF(P1_IndicatorData!X4="No data","x",ROUND(IF(P1_IndicatorData!X4&gt;N$166,10,IF(P1_IndicatorData!X4&lt;N$165,0,10-(N$166-P1_IndicatorData!X4)/(N$166-N$165)*10)),1))</f>
        <v>0</v>
      </c>
      <c r="O4" s="42">
        <f>IF(P1_IndicatorData!Z4="No data","x",IF(P1_IndicatorData!Z4=0,0,ROUND(IF(LOG(P1_IndicatorData!Z4)&gt;O$166,10,IF(LOG(P1_IndicatorData!Z4)&lt;O$165,0,10-(O$166-LOG(P1_IndicatorData!Z4))/(O$166-O$165)*10)),1)))</f>
        <v>2.5</v>
      </c>
      <c r="P4" s="42">
        <f>IF(P1_IndicatorData!AA4="No data","x",ROUND(IF(P1_IndicatorData!AA4&gt;P$166,10,IF(P1_IndicatorData!AA4&lt;P$165,0,10-(P$166-P1_IndicatorData!AA4)/(P$166-P$165)*10)),1))</f>
        <v>0</v>
      </c>
      <c r="Q4" s="42">
        <f>IF(P1_IndicatorData!AC4="No data","x",IF(P1_IndicatorData!AC4=0,0,ROUND(IF(LOG(P1_IndicatorData!AC4)&gt;Q$166,10,IF(LOG(P1_IndicatorData!AC4)&lt;Q$165,0,10-(Q$166-LOG(P1_IndicatorData!AC4))/(Q$166-Q$165)*10)),1)))</f>
        <v>0</v>
      </c>
      <c r="R4" s="42">
        <f>IF(P1_IndicatorData!AD4="No data","x",ROUND(IF(P1_IndicatorData!AD4&gt;R$166,10,IF(P1_IndicatorData!AD4&lt;R$165,0,10-(R$166-P1_IndicatorData!AD4)/(R$166-R$165)*10)),1))</f>
        <v>0</v>
      </c>
      <c r="S4" s="42">
        <f>IF(P1_IndicatorData!AF4="No data","x",IF(P1_IndicatorData!AF4=0,0,ROUND(IF(LOG(P1_IndicatorData!AF4)&gt;S$166,10,IF(LOG(P1_IndicatorData!AF4)&lt;S$165,0,10-(S$166-LOG(P1_IndicatorData!AF4))/(S$166-S$165)*10)),1)))</f>
        <v>3</v>
      </c>
      <c r="T4" s="42">
        <f>IF(P1_IndicatorData!AG4="No data","x",ROUND(IF(P1_IndicatorData!AG4&gt;T$166,10,IF(P1_IndicatorData!AG4&lt;T$165,0,10-(T$166-P1_IndicatorData!AG4)/(T$166-T$165)*10)),1))</f>
        <v>0</v>
      </c>
      <c r="U4" s="42">
        <f>IF(P1_IndicatorData!AI4="No data","x",IF(P1_IndicatorData!AI4=0,0,ROUND(IF(LOG(P1_IndicatorData!AI4)&gt;U$166,10,IF(LOG(P1_IndicatorData!AI4)&lt;U$165,0,10-(U$166-LOG(P1_IndicatorData!AI4))/(U$166-U$165)*10)),1)))</f>
        <v>8.3000000000000007</v>
      </c>
      <c r="V4" s="42">
        <f>IF(P1_IndicatorData!AJ4="No data","x",ROUND(IF(P1_IndicatorData!AJ4&gt;V$166,10,IF(P1_IndicatorData!AJ4&lt;V$165,0,10-(V$166-P1_IndicatorData!AJ4)/(V$166-V$165)*10)),1))</f>
        <v>0.6</v>
      </c>
      <c r="W4" s="42">
        <f>IF(P1_IndicatorData!AL4="No data","x",IF(P1_IndicatorData!AL4=0,0,ROUND(IF(LOG(P1_IndicatorData!AL4)&gt;W$166,10,IF(LOG(P1_IndicatorData!AL4)&lt;W$165,0,10-(W$166-LOG(P1_IndicatorData!AL4))/(W$166-W$165)*10)),1)))</f>
        <v>8.1</v>
      </c>
      <c r="X4" s="42">
        <f>IF(P1_IndicatorData!AM4="No data","x",ROUND(IF(P1_IndicatorData!AM4&gt;X$166,10,IF(P1_IndicatorData!AM4&lt;X$165,0,10-(X$166-P1_IndicatorData!AM4)/(X$166-X$165)*10)),1))</f>
        <v>0.5</v>
      </c>
      <c r="Y4" s="42">
        <f>IF(P1_IndicatorData!AO4="No data","x",IF(P1_IndicatorData!AO4=0,0,ROUND(IF(LOG(P1_IndicatorData!AO4)&gt;Y$166,10,IF(LOG(P1_IndicatorData!AO4)&lt;Y$165,0,10-(Y$166-LOG(P1_IndicatorData!AO4))/(Y$166-Y$165)*10)),1)))</f>
        <v>9.6999999999999993</v>
      </c>
      <c r="Z4" s="42">
        <f>IF(P1_IndicatorData!AP4="No data","x",ROUND(IF(P1_IndicatorData!AP4&gt;Z$166,10,IF(P1_IndicatorData!AP4&lt;Z$165,0,10-(Z$166-P1_IndicatorData!AP4)/(Z$166-Z$165)*10)),1))</f>
        <v>4.2</v>
      </c>
      <c r="AA4" s="42">
        <f>IF(P1_IndicatorData!AR4="No data","x",IF(P1_IndicatorData!AR4=0,0,ROUND(IF(LOG(P1_IndicatorData!AR4)&gt;AA$166,10,IF(LOG(P1_IndicatorData!AR4)&lt;AA$165,0,10-(AA$166-LOG(P1_IndicatorData!AR4))/(AA$166-AA$165)*10)),1)))</f>
        <v>7.8</v>
      </c>
      <c r="AB4" s="42">
        <f>IF(P1_IndicatorData!AS4="No data","x",ROUND(IF(P1_IndicatorData!AS4&gt;AB$166,10,IF(P1_IndicatorData!AS4&lt;AB$165,0,10-(AB$166-P1_IndicatorData!AS4)/(AB$166-AB$165)*10)),1))</f>
        <v>0.3</v>
      </c>
      <c r="AC4" s="42">
        <f>IF(P1_IndicatorData!AV4="No data","x",IF(P1_IndicatorData!AV4=0,0,ROUND(IF(LOG(P1_IndicatorData!AV4)&gt;AC$166,10,IF(LOG(P1_IndicatorData!AV4)&lt;AC$165,0,10-(AC$166-LOG(P1_IndicatorData!AV4))/(AC$166-AC$165)*10)),1)))</f>
        <v>10</v>
      </c>
      <c r="AD4" s="42">
        <f>IF(P1_IndicatorData!AW4="No data","x",ROUND(IF(P1_IndicatorData!AW4&gt;AD$166,10,IF(P1_IndicatorData!AW4&lt;AD$165,0,10-(AD$166-P1_IndicatorData!AW4)/(AD$166-AD$165)*10)),1))</f>
        <v>9.5</v>
      </c>
      <c r="AE4" s="42">
        <f>IF(P1_IndicatorData!AX4="No data","x",IF(P1_IndicatorData!AX4=0,0,ROUND(IF(LOG(P1_IndicatorData!AX4)&gt;AE$166,10,IF(LOG(P1_IndicatorData!AX4)&lt;AE$165,0,10-(AE$166-LOG(P1_IndicatorData!AX4))/(AE$166-AE$165)*10)),1)))</f>
        <v>8.3000000000000007</v>
      </c>
      <c r="AF4" s="42">
        <f>IF(P1_IndicatorData!AY4="No data","x",ROUND(IF(P1_IndicatorData!AY4&gt;AF$166,10,IF(P1_IndicatorData!AY4&lt;AF$165,0,10-(AF$166-P1_IndicatorData!AY4)/(AF$166-AF$165)*10)),1))</f>
        <v>0.7</v>
      </c>
      <c r="AG4" s="42">
        <f>IF(P1_IndicatorData!AZ4="No data","x",IF(P1_IndicatorData!AZ4=0,0,ROUND(IF(LOG(P1_IndicatorData!AZ4)&gt;AG$166,10,IF(LOG(P1_IndicatorData!AZ4)&lt;AG$165,0,10-(AG$166-LOG(P1_IndicatorData!AZ4))/(AG$166-AG$165)*10)),1)))</f>
        <v>8.9</v>
      </c>
      <c r="AH4" s="42">
        <f>IF(P1_IndicatorData!BA4="No data","x",ROUND(IF(P1_IndicatorData!BA4&gt;AH$166,10,IF(P1_IndicatorData!BA4&lt;AH$165,0,10-(AH$166-P1_IndicatorData!BA4)/(AH$166-AH$165)*10)),1))</f>
        <v>5.2</v>
      </c>
      <c r="AI4" s="42">
        <f>IF(P1_IndicatorData!BD4="No data","x",IF(P1_IndicatorData!BD4=0,0,ROUND(IF(LOG(P1_IndicatorData!BD4)&gt;AI$166,10,IF(LOG(P1_IndicatorData!BD4)&lt;AI$165,0,10-(AI$166-LOG(P1_IndicatorData!BD4))/(AI$166-AI$165)*10)),1)))</f>
        <v>9.9</v>
      </c>
      <c r="AJ4" s="42">
        <f>IF(P1_IndicatorData!BE4="No data","x",ROUND(IF(P1_IndicatorData!BE4&gt;AJ$166,10,IF(P1_IndicatorData!BE4&lt;AJ$165,0,10-(AJ$166-P1_IndicatorData!BE4)/(AJ$166-AJ$165)*10)),1))</f>
        <v>5.8</v>
      </c>
      <c r="AK4" s="145">
        <f t="shared" si="0"/>
        <v>9.5</v>
      </c>
      <c r="AL4" s="145">
        <f t="shared" si="1"/>
        <v>5.9</v>
      </c>
      <c r="AM4" s="145">
        <f t="shared" si="2"/>
        <v>0</v>
      </c>
      <c r="AN4" s="147">
        <f t="shared" si="3"/>
        <v>0</v>
      </c>
      <c r="AO4" s="147">
        <f t="shared" si="4"/>
        <v>0</v>
      </c>
      <c r="AP4" s="145">
        <f t="shared" si="24"/>
        <v>0</v>
      </c>
      <c r="AQ4" s="149">
        <f t="shared" si="5"/>
        <v>1.3</v>
      </c>
      <c r="AR4" s="149">
        <f t="shared" si="6"/>
        <v>0</v>
      </c>
      <c r="AS4" s="149">
        <f t="shared" si="7"/>
        <v>0.7</v>
      </c>
      <c r="AT4" s="149">
        <f t="shared" si="8"/>
        <v>1.5</v>
      </c>
      <c r="AU4" s="149">
        <f t="shared" si="9"/>
        <v>0</v>
      </c>
      <c r="AV4" s="149">
        <f t="shared" si="25"/>
        <v>0.8</v>
      </c>
      <c r="AW4" s="147">
        <f t="shared" si="11"/>
        <v>0.8</v>
      </c>
      <c r="AX4" s="147">
        <f t="shared" si="12"/>
        <v>5.7</v>
      </c>
      <c r="AY4" s="147">
        <f t="shared" si="13"/>
        <v>5.5</v>
      </c>
      <c r="AZ4" s="147">
        <f t="shared" si="14"/>
        <v>8</v>
      </c>
      <c r="BA4" s="145">
        <f t="shared" si="15"/>
        <v>5.5</v>
      </c>
      <c r="BB4" s="145">
        <f t="shared" si="16"/>
        <v>5.0999999999999996</v>
      </c>
      <c r="BC4" s="147">
        <f t="shared" si="17"/>
        <v>9.1999999999999993</v>
      </c>
      <c r="BD4" s="147">
        <f t="shared" si="18"/>
        <v>5.0999999999999996</v>
      </c>
      <c r="BE4" s="145">
        <f t="shared" si="26"/>
        <v>7.7</v>
      </c>
      <c r="BF4" s="147">
        <f t="shared" si="20"/>
        <v>7.5</v>
      </c>
      <c r="BG4" s="147">
        <f t="shared" si="21"/>
        <v>8.6</v>
      </c>
      <c r="BH4" s="145">
        <f t="shared" si="22"/>
        <v>8.1</v>
      </c>
      <c r="BI4" s="198">
        <f t="shared" si="23"/>
        <v>6.2</v>
      </c>
    </row>
    <row r="5" spans="1:61">
      <c r="A5" s="1" t="s">
        <v>77</v>
      </c>
      <c r="B5" s="2" t="s">
        <v>78</v>
      </c>
      <c r="C5" s="39">
        <f>IF(P1_IndicatorData!D5="No data","x",IF(P1_IndicatorData!D5=0,0,ROUND(IF(LOG(P1_IndicatorData!D5)&gt;C$166,10,IF(LOG(P1_IndicatorData!D5)&lt;C$165,0,10-(C$166-LOG(P1_IndicatorData!D5))/(C$166-C$165)*10)),1)))</f>
        <v>9.6999999999999993</v>
      </c>
      <c r="D5" s="39">
        <f>IF(P1_IndicatorData!E5="No data","x",ROUND(IF(P1_IndicatorData!E5&gt;D$166,10,IF(P1_IndicatorData!E5&lt;D$165,0,10-(D$166-P1_IndicatorData!E5)/(D$166-D$165)*10)),1))</f>
        <v>5.4</v>
      </c>
      <c r="E5" s="39">
        <f>IF(P1_IndicatorData!G5="No data",0.1,IF(P1_IndicatorData!G5=0,0.1,IF(LOG(P1_IndicatorData!G5)&lt;E$165,0.1,ROUND(IF(LOG(P1_IndicatorData!G5)&gt;E$166,10,IF(LOG(P1_IndicatorData!G5)&lt;E$165,0,10-(E$166-LOG(P1_IndicatorData!G5))/(E$166-E$165)*10)),1))))</f>
        <v>8</v>
      </c>
      <c r="F5" s="39">
        <f>IF(P1_IndicatorData!H5="No data",0.1,IF(ROUND(P1_IndicatorData!H5,2)=0,0.1,ROUND(IF(P1_IndicatorData!H5&gt;F$166,10,IF(P1_IndicatorData!H5&lt;F$165,0,10-(F$166-P1_IndicatorData!H5)/(F$166-F$165)*10)),1)))</f>
        <v>3</v>
      </c>
      <c r="G5" s="39">
        <f>IF(P1_IndicatorData!J5="No data","x",IF(P1_IndicatorData!J5=0,0,ROUND(IF(LOG(P1_IndicatorData!J5)&gt;G$166,10,IF(LOG(P1_IndicatorData!J5)&lt;G$165,0,10-(G$166-LOG(P1_IndicatorData!J5))/(G$166-G$165)*10)),1)))</f>
        <v>0</v>
      </c>
      <c r="H5" s="39">
        <f>IF(P1_IndicatorData!K5="No data","x",IF(P1_IndicatorData!K5=0,0,ROUND(IF(P1_IndicatorData!K5&gt;H$166,10,IF(P1_IndicatorData!K5&lt;H$165,0,10-(H$166-P1_IndicatorData!K5)/(H$166-H$165)*10)),1)))</f>
        <v>0</v>
      </c>
      <c r="I5" s="42">
        <f>IF(P1_IndicatorData!Q5="No data","x",IF(P1_IndicatorData!Q5=0,0,ROUND(IF(LOG(P1_IndicatorData!Q5)&gt;I$166,10,IF(LOG(P1_IndicatorData!Q5)&lt;I$165,0,10-(I$166-LOG(P1_IndicatorData!Q5))/(I$166-I$165)*10)),1)))</f>
        <v>0</v>
      </c>
      <c r="J5" s="42">
        <f>IF(P1_IndicatorData!R5="No data","x",ROUND(IF(P1_IndicatorData!R5&gt;J$166,10,IF(P1_IndicatorData!R5&lt;J$165,0,10-(J$166-P1_IndicatorData!R5)/(J$166-J$165)*10)),1))</f>
        <v>0</v>
      </c>
      <c r="K5" s="42">
        <f>IF(P1_IndicatorData!T5="No data","x",IF(P1_IndicatorData!T5=0,0,ROUND(IF(LOG(P1_IndicatorData!T5)&gt;K$166,10,IF(LOG(P1_IndicatorData!T5)&lt;K$165,0,10-(K$166-LOG(P1_IndicatorData!T5))/(K$166-K$165)*10)),1)))</f>
        <v>0</v>
      </c>
      <c r="L5" s="42">
        <f>IF(P1_IndicatorData!U5="No data","x",ROUND(IF(P1_IndicatorData!U5&gt;L$166,10,IF(P1_IndicatorData!U5&lt;L$165,0,10-(L$166-P1_IndicatorData!U5)/(L$166-L$165)*10)),1))</f>
        <v>0</v>
      </c>
      <c r="M5" s="39">
        <f>IF(P1_IndicatorData!W5="No data","x",IF(P1_IndicatorData!W5=0,0,ROUND(IF(LOG(P1_IndicatorData!W5)&gt;M$166,10,IF(LOG(P1_IndicatorData!W5)&lt;M$165,0,10-(M$166-LOG(P1_IndicatorData!W5))/(M$166-M$165)*10)),1)))</f>
        <v>0</v>
      </c>
      <c r="N5" s="39">
        <f>IF(P1_IndicatorData!X5="No data","x",ROUND(IF(P1_IndicatorData!X5&gt;N$166,10,IF(P1_IndicatorData!X5&lt;N$165,0,10-(N$166-P1_IndicatorData!X5)/(N$166-N$165)*10)),1))</f>
        <v>0</v>
      </c>
      <c r="O5" s="42">
        <f>IF(P1_IndicatorData!Z5="No data","x",IF(P1_IndicatorData!Z5=0,0,ROUND(IF(LOG(P1_IndicatorData!Z5)&gt;O$166,10,IF(LOG(P1_IndicatorData!Z5)&lt;O$165,0,10-(O$166-LOG(P1_IndicatorData!Z5))/(O$166-O$165)*10)),1)))</f>
        <v>10</v>
      </c>
      <c r="P5" s="42">
        <f>IF(P1_IndicatorData!AA5="No data","x",ROUND(IF(P1_IndicatorData!AA5&gt;P$166,10,IF(P1_IndicatorData!AA5&lt;P$165,0,10-(P$166-P1_IndicatorData!AA5)/(P$166-P$165)*10)),1))</f>
        <v>10</v>
      </c>
      <c r="Q5" s="42">
        <f>IF(P1_IndicatorData!AC5="No data","x",IF(P1_IndicatorData!AC5=0,0,ROUND(IF(LOG(P1_IndicatorData!AC5)&gt;Q$166,10,IF(LOG(P1_IndicatorData!AC5)&lt;Q$165,0,10-(Q$166-LOG(P1_IndicatorData!AC5))/(Q$166-Q$165)*10)),1)))</f>
        <v>10</v>
      </c>
      <c r="R5" s="42">
        <f>IF(P1_IndicatorData!AD5="No data","x",ROUND(IF(P1_IndicatorData!AD5&gt;R$166,10,IF(P1_IndicatorData!AD5&lt;R$165,0,10-(R$166-P1_IndicatorData!AD5)/(R$166-R$165)*10)),1))</f>
        <v>9.9</v>
      </c>
      <c r="S5" s="42">
        <f>IF(P1_IndicatorData!AF5="No data","x",IF(P1_IndicatorData!AF5=0,0,ROUND(IF(LOG(P1_IndicatorData!AF5)&gt;S$166,10,IF(LOG(P1_IndicatorData!AF5)&lt;S$165,0,10-(S$166-LOG(P1_IndicatorData!AF5))/(S$166-S$165)*10)),1)))</f>
        <v>7.4</v>
      </c>
      <c r="T5" s="42">
        <f>IF(P1_IndicatorData!AG5="No data","x",ROUND(IF(P1_IndicatorData!AG5&gt;T$166,10,IF(P1_IndicatorData!AG5&lt;T$165,0,10-(T$166-P1_IndicatorData!AG5)/(T$166-T$165)*10)),1))</f>
        <v>0.1</v>
      </c>
      <c r="U5" s="42">
        <f>IF(P1_IndicatorData!AI5="No data","x",IF(P1_IndicatorData!AI5=0,0,ROUND(IF(LOG(P1_IndicatorData!AI5)&gt;U$166,10,IF(LOG(P1_IndicatorData!AI5)&lt;U$165,0,10-(U$166-LOG(P1_IndicatorData!AI5))/(U$166-U$165)*10)),1)))</f>
        <v>9.6999999999999993</v>
      </c>
      <c r="V5" s="42">
        <f>IF(P1_IndicatorData!AJ5="No data","x",ROUND(IF(P1_IndicatorData!AJ5&gt;V$166,10,IF(P1_IndicatorData!AJ5&lt;V$165,0,10-(V$166-P1_IndicatorData!AJ5)/(V$166-V$165)*10)),1))</f>
        <v>4.5999999999999996</v>
      </c>
      <c r="W5" s="42">
        <f>IF(P1_IndicatorData!AL5="No data","x",IF(P1_IndicatorData!AL5=0,0,ROUND(IF(LOG(P1_IndicatorData!AL5)&gt;W$166,10,IF(LOG(P1_IndicatorData!AL5)&lt;W$165,0,10-(W$166-LOG(P1_IndicatorData!AL5))/(W$166-W$165)*10)),1)))</f>
        <v>10</v>
      </c>
      <c r="X5" s="42">
        <f>IF(P1_IndicatorData!AM5="No data","x",ROUND(IF(P1_IndicatorData!AM5&gt;X$166,10,IF(P1_IndicatorData!AM5&lt;X$165,0,10-(X$166-P1_IndicatorData!AM5)/(X$166-X$165)*10)),1))</f>
        <v>7.4</v>
      </c>
      <c r="Y5" s="42">
        <f>IF(P1_IndicatorData!AO5="No data","x",IF(P1_IndicatorData!AO5=0,0,ROUND(IF(LOG(P1_IndicatorData!AO5)&gt;Y$166,10,IF(LOG(P1_IndicatorData!AO5)&lt;Y$165,0,10-(Y$166-LOG(P1_IndicatorData!AO5))/(Y$166-Y$165)*10)),1)))</f>
        <v>10</v>
      </c>
      <c r="Z5" s="42">
        <f>IF(P1_IndicatorData!AP5="No data","x",ROUND(IF(P1_IndicatorData!AP5&gt;Z$166,10,IF(P1_IndicatorData!AP5&lt;Z$165,0,10-(Z$166-P1_IndicatorData!AP5)/(Z$166-Z$165)*10)),1))</f>
        <v>8.8000000000000007</v>
      </c>
      <c r="AA5" s="42">
        <f>IF(P1_IndicatorData!AR5="No data","x",IF(P1_IndicatorData!AR5=0,0,ROUND(IF(LOG(P1_IndicatorData!AR5)&gt;AA$166,10,IF(LOG(P1_IndicatorData!AR5)&lt;AA$165,0,10-(AA$166-LOG(P1_IndicatorData!AR5))/(AA$166-AA$165)*10)),1)))</f>
        <v>9.8000000000000007</v>
      </c>
      <c r="AB5" s="42">
        <f>IF(P1_IndicatorData!AS5="No data","x",ROUND(IF(P1_IndicatorData!AS5&gt;AB$166,10,IF(P1_IndicatorData!AS5&lt;AB$165,0,10-(AB$166-P1_IndicatorData!AS5)/(AB$166-AB$165)*10)),1))</f>
        <v>4.9000000000000004</v>
      </c>
      <c r="AC5" s="42">
        <f>IF(P1_IndicatorData!AV5="No data","x",IF(P1_IndicatorData!AV5=0,0,ROUND(IF(LOG(P1_IndicatorData!AV5)&gt;AC$166,10,IF(LOG(P1_IndicatorData!AV5)&lt;AC$165,0,10-(AC$166-LOG(P1_IndicatorData!AV5))/(AC$166-AC$165)*10)),1)))</f>
        <v>10</v>
      </c>
      <c r="AD5" s="42">
        <f>IF(P1_IndicatorData!AW5="No data","x",ROUND(IF(P1_IndicatorData!AW5&gt;AD$166,10,IF(P1_IndicatorData!AW5&lt;AD$165,0,10-(AD$166-P1_IndicatorData!AW5)/(AD$166-AD$165)*10)),1))</f>
        <v>9.6</v>
      </c>
      <c r="AE5" s="42">
        <f>IF(P1_IndicatorData!AX5="No data","x",IF(P1_IndicatorData!AX5=0,0,ROUND(IF(LOG(P1_IndicatorData!AX5)&gt;AE$166,10,IF(LOG(P1_IndicatorData!AX5)&lt;AE$165,0,10-(AE$166-LOG(P1_IndicatorData!AX5))/(AE$166-AE$165)*10)),1)))</f>
        <v>7.6</v>
      </c>
      <c r="AF5" s="42">
        <f>IF(P1_IndicatorData!AY5="No data","x",ROUND(IF(P1_IndicatorData!AY5&gt;AF$166,10,IF(P1_IndicatorData!AY5&lt;AF$165,0,10-(AF$166-P1_IndicatorData!AY5)/(AF$166-AF$165)*10)),1))</f>
        <v>0.2</v>
      </c>
      <c r="AG5" s="42">
        <f>IF(P1_IndicatorData!AZ5="No data","x",IF(P1_IndicatorData!AZ5=0,0,ROUND(IF(LOG(P1_IndicatorData!AZ5)&gt;AG$166,10,IF(LOG(P1_IndicatorData!AZ5)&lt;AG$165,0,10-(AG$166-LOG(P1_IndicatorData!AZ5))/(AG$166-AG$165)*10)),1)))</f>
        <v>9.4</v>
      </c>
      <c r="AH5" s="42">
        <f>IF(P1_IndicatorData!BA5="No data","x",ROUND(IF(P1_IndicatorData!BA5&gt;AH$166,10,IF(P1_IndicatorData!BA5&lt;AH$165,0,10-(AH$166-P1_IndicatorData!BA5)/(AH$166-AH$165)*10)),1))</f>
        <v>7.4</v>
      </c>
      <c r="AI5" s="42">
        <f>IF(P1_IndicatorData!BD5="No data","x",IF(P1_IndicatorData!BD5=0,0,ROUND(IF(LOG(P1_IndicatorData!BD5)&gt;AI$166,10,IF(LOG(P1_IndicatorData!BD5)&lt;AI$165,0,10-(AI$166-LOG(P1_IndicatorData!BD5))/(AI$166-AI$165)*10)),1)))</f>
        <v>6.5</v>
      </c>
      <c r="AJ5" s="42">
        <f>IF(P1_IndicatorData!BE5="No data","x",ROUND(IF(P1_IndicatorData!BE5&gt;AJ$166,10,IF(P1_IndicatorData!BE5&lt;AJ$165,0,10-(AJ$166-P1_IndicatorData!BE5)/(AJ$166-AJ$165)*10)),1))</f>
        <v>0.1</v>
      </c>
      <c r="AK5" s="145">
        <f t="shared" si="0"/>
        <v>8.3000000000000007</v>
      </c>
      <c r="AL5" s="145">
        <f t="shared" si="1"/>
        <v>6.1</v>
      </c>
      <c r="AM5" s="145">
        <f t="shared" si="2"/>
        <v>0</v>
      </c>
      <c r="AN5" s="147">
        <f t="shared" si="3"/>
        <v>0</v>
      </c>
      <c r="AO5" s="147">
        <f t="shared" si="4"/>
        <v>0</v>
      </c>
      <c r="AP5" s="145">
        <f t="shared" si="24"/>
        <v>0</v>
      </c>
      <c r="AQ5" s="149">
        <f t="shared" si="5"/>
        <v>5</v>
      </c>
      <c r="AR5" s="149">
        <f t="shared" si="6"/>
        <v>5</v>
      </c>
      <c r="AS5" s="149">
        <f t="shared" si="7"/>
        <v>5</v>
      </c>
      <c r="AT5" s="149">
        <f t="shared" si="8"/>
        <v>8.6999999999999993</v>
      </c>
      <c r="AU5" s="149">
        <f t="shared" si="9"/>
        <v>5</v>
      </c>
      <c r="AV5" s="149">
        <f t="shared" si="25"/>
        <v>7.3</v>
      </c>
      <c r="AW5" s="147">
        <f t="shared" si="11"/>
        <v>6.3</v>
      </c>
      <c r="AX5" s="147">
        <f t="shared" si="12"/>
        <v>8.1</v>
      </c>
      <c r="AY5" s="147">
        <f t="shared" si="13"/>
        <v>9.1</v>
      </c>
      <c r="AZ5" s="147">
        <f t="shared" si="14"/>
        <v>9.5</v>
      </c>
      <c r="BA5" s="145">
        <f t="shared" si="15"/>
        <v>8.5</v>
      </c>
      <c r="BB5" s="145">
        <f t="shared" si="16"/>
        <v>8.3000000000000007</v>
      </c>
      <c r="BC5" s="147">
        <f t="shared" si="17"/>
        <v>8.8000000000000007</v>
      </c>
      <c r="BD5" s="147">
        <f t="shared" si="18"/>
        <v>4.9000000000000004</v>
      </c>
      <c r="BE5" s="145">
        <f t="shared" si="26"/>
        <v>7.3</v>
      </c>
      <c r="BF5" s="147">
        <f t="shared" si="20"/>
        <v>8.6</v>
      </c>
      <c r="BG5" s="147">
        <f t="shared" si="21"/>
        <v>4</v>
      </c>
      <c r="BH5" s="145">
        <f t="shared" si="22"/>
        <v>6.9</v>
      </c>
      <c r="BI5" s="198">
        <f t="shared" si="23"/>
        <v>6.5</v>
      </c>
    </row>
    <row r="6" spans="1:61">
      <c r="A6" s="1" t="s">
        <v>81</v>
      </c>
      <c r="B6" s="2" t="s">
        <v>82</v>
      </c>
      <c r="C6" s="39">
        <f>IF(P1_IndicatorData!D6="No data","x",IF(P1_IndicatorData!D6=0,0,ROUND(IF(LOG(P1_IndicatorData!D6)&gt;C$166,10,IF(LOG(P1_IndicatorData!D6)&lt;C$165,0,10-(C$166-LOG(P1_IndicatorData!D6))/(C$166-C$165)*10)),1)))</f>
        <v>8.6999999999999993</v>
      </c>
      <c r="D6" s="39">
        <f>IF(P1_IndicatorData!E6="No data","x",ROUND(IF(P1_IndicatorData!E6&gt;D$166,10,IF(P1_IndicatorData!E6&lt;D$165,0,10-(D$166-P1_IndicatorData!E6)/(D$166-D$165)*10)),1))</f>
        <v>2</v>
      </c>
      <c r="E6" s="39">
        <f>IF(P1_IndicatorData!G6="No data",0.1,IF(P1_IndicatorData!G6=0,0.1,IF(LOG(P1_IndicatorData!G6)&lt;E$165,0.1,ROUND(IF(LOG(P1_IndicatorData!G6)&gt;E$166,10,IF(LOG(P1_IndicatorData!G6)&lt;E$165,0,10-(E$166-LOG(P1_IndicatorData!G6))/(E$166-E$165)*10)),1))))</f>
        <v>8.3000000000000007</v>
      </c>
      <c r="F6" s="39">
        <f>IF(P1_IndicatorData!H6="No data",0.1,IF(ROUND(P1_IndicatorData!H6,2)=0,0.1,ROUND(IF(P1_IndicatorData!H6&gt;F$166,10,IF(P1_IndicatorData!H6&lt;F$165,0,10-(F$166-P1_IndicatorData!H6)/(F$166-F$165)*10)),1)))</f>
        <v>4.7</v>
      </c>
      <c r="G6" s="39">
        <f>IF(P1_IndicatorData!J6="No data","x",IF(P1_IndicatorData!J6=0,0,ROUND(IF(LOG(P1_IndicatorData!J6)&gt;G$166,10,IF(LOG(P1_IndicatorData!J6)&lt;G$165,0,10-(G$166-LOG(P1_IndicatorData!J6))/(G$166-G$165)*10)),1)))</f>
        <v>6.7</v>
      </c>
      <c r="H6" s="39">
        <f>IF(P1_IndicatorData!K6="No data","x",IF(P1_IndicatorData!K6=0,0,ROUND(IF(P1_IndicatorData!K6&gt;H$166,10,IF(P1_IndicatorData!K6&lt;H$165,0,10-(H$166-P1_IndicatorData!K6)/(H$166-H$165)*10)),1)))</f>
        <v>0.4</v>
      </c>
      <c r="I6" s="42">
        <f>IF(P1_IndicatorData!Q6="No data","x",IF(P1_IndicatorData!Q6=0,0,ROUND(IF(LOG(P1_IndicatorData!Q6)&gt;I$166,10,IF(LOG(P1_IndicatorData!Q6)&lt;I$165,0,10-(I$166-LOG(P1_IndicatorData!Q6))/(I$166-I$165)*10)),1)))</f>
        <v>0</v>
      </c>
      <c r="J6" s="42">
        <f>IF(P1_IndicatorData!R6="No data","x",ROUND(IF(P1_IndicatorData!R6&gt;J$166,10,IF(P1_IndicatorData!R6&lt;J$165,0,10-(J$166-P1_IndicatorData!R6)/(J$166-J$165)*10)),1))</f>
        <v>0</v>
      </c>
      <c r="K6" s="42">
        <f>IF(P1_IndicatorData!T6="No data","x",IF(P1_IndicatorData!T6=0,0,ROUND(IF(LOG(P1_IndicatorData!T6)&gt;K$166,10,IF(LOG(P1_IndicatorData!T6)&lt;K$165,0,10-(K$166-LOG(P1_IndicatorData!T6))/(K$166-K$165)*10)),1)))</f>
        <v>0</v>
      </c>
      <c r="L6" s="42">
        <f>IF(P1_IndicatorData!U6="No data","x",ROUND(IF(P1_IndicatorData!U6&gt;L$166,10,IF(P1_IndicatorData!U6&lt;L$165,0,10-(L$166-P1_IndicatorData!U6)/(L$166-L$165)*10)),1))</f>
        <v>0</v>
      </c>
      <c r="M6" s="39">
        <f>IF(P1_IndicatorData!W6="No data","x",IF(P1_IndicatorData!W6=0,0,ROUND(IF(LOG(P1_IndicatorData!W6)&gt;M$166,10,IF(LOG(P1_IndicatorData!W6)&lt;M$165,0,10-(M$166-LOG(P1_IndicatorData!W6))/(M$166-M$165)*10)),1)))</f>
        <v>6.9</v>
      </c>
      <c r="N6" s="39">
        <f>IF(P1_IndicatorData!X6="No data","x",ROUND(IF(P1_IndicatorData!X6&gt;N$166,10,IF(P1_IndicatorData!X6&lt;N$165,0,10-(N$166-P1_IndicatorData!X6)/(N$166-N$165)*10)),1))</f>
        <v>0.1</v>
      </c>
      <c r="O6" s="42">
        <f>IF(P1_IndicatorData!Z6="No data","x",IF(P1_IndicatorData!Z6=0,0,ROUND(IF(LOG(P1_IndicatorData!Z6)&gt;O$166,10,IF(LOG(P1_IndicatorData!Z6)&lt;O$165,0,10-(O$166-LOG(P1_IndicatorData!Z6))/(O$166-O$165)*10)),1)))</f>
        <v>7.4</v>
      </c>
      <c r="P6" s="42">
        <f>IF(P1_IndicatorData!AA6="No data","x",ROUND(IF(P1_IndicatorData!AA6&gt;P$166,10,IF(P1_IndicatorData!AA6&lt;P$165,0,10-(P$166-P1_IndicatorData!AA6)/(P$166-P$165)*10)),1))</f>
        <v>0.2</v>
      </c>
      <c r="Q6" s="42">
        <f>IF(P1_IndicatorData!AC6="No data","x",IF(P1_IndicatorData!AC6=0,0,ROUND(IF(LOG(P1_IndicatorData!AC6)&gt;Q$166,10,IF(LOG(P1_IndicatorData!AC6)&lt;Q$165,0,10-(Q$166-LOG(P1_IndicatorData!AC6))/(Q$166-Q$165)*10)),1)))</f>
        <v>0</v>
      </c>
      <c r="R6" s="42">
        <f>IF(P1_IndicatorData!AD6="No data","x",ROUND(IF(P1_IndicatorData!AD6&gt;R$166,10,IF(P1_IndicatorData!AD6&lt;R$165,0,10-(R$166-P1_IndicatorData!AD6)/(R$166-R$165)*10)),1))</f>
        <v>0</v>
      </c>
      <c r="S6" s="42">
        <f>IF(P1_IndicatorData!AF6="No data","x",IF(P1_IndicatorData!AF6=0,0,ROUND(IF(LOG(P1_IndicatorData!AF6)&gt;S$166,10,IF(LOG(P1_IndicatorData!AF6)&lt;S$165,0,10-(S$166-LOG(P1_IndicatorData!AF6))/(S$166-S$165)*10)),1)))</f>
        <v>0</v>
      </c>
      <c r="T6" s="42">
        <f>IF(P1_IndicatorData!AG6="No data","x",ROUND(IF(P1_IndicatorData!AG6&gt;T$166,10,IF(P1_IndicatorData!AG6&lt;T$165,0,10-(T$166-P1_IndicatorData!AG6)/(T$166-T$165)*10)),1))</f>
        <v>0</v>
      </c>
      <c r="U6" s="42">
        <f>IF(P1_IndicatorData!AI6="No data","x",IF(P1_IndicatorData!AI6=0,0,ROUND(IF(LOG(P1_IndicatorData!AI6)&gt;U$166,10,IF(LOG(P1_IndicatorData!AI6)&lt;U$165,0,10-(U$166-LOG(P1_IndicatorData!AI6))/(U$166-U$165)*10)),1)))</f>
        <v>8.4</v>
      </c>
      <c r="V6" s="42">
        <f>IF(P1_IndicatorData!AJ6="No data","x",ROUND(IF(P1_IndicatorData!AJ6&gt;V$166,10,IF(P1_IndicatorData!AJ6&lt;V$165,0,10-(V$166-P1_IndicatorData!AJ6)/(V$166-V$165)*10)),1))</f>
        <v>0.8</v>
      </c>
      <c r="W6" s="42">
        <f>IF(P1_IndicatorData!AL6="No data","x",IF(P1_IndicatorData!AL6=0,0,ROUND(IF(LOG(P1_IndicatorData!AL6)&gt;W$166,10,IF(LOG(P1_IndicatorData!AL6)&lt;W$165,0,10-(W$166-LOG(P1_IndicatorData!AL6))/(W$166-W$165)*10)),1)))</f>
        <v>8.3000000000000007</v>
      </c>
      <c r="X6" s="42">
        <f>IF(P1_IndicatorData!AM6="No data","x",ROUND(IF(P1_IndicatorData!AM6&gt;X$166,10,IF(P1_IndicatorData!AM6&lt;X$165,0,10-(X$166-P1_IndicatorData!AM6)/(X$166-X$165)*10)),1))</f>
        <v>0.7</v>
      </c>
      <c r="Y6" s="42">
        <f>IF(P1_IndicatorData!AO6="No data","x",IF(P1_IndicatorData!AO6=0,0,ROUND(IF(LOG(P1_IndicatorData!AO6)&gt;Y$166,10,IF(LOG(P1_IndicatorData!AO6)&lt;Y$165,0,10-(Y$166-LOG(P1_IndicatorData!AO6))/(Y$166-Y$165)*10)),1)))</f>
        <v>9.6999999999999993</v>
      </c>
      <c r="Z6" s="42">
        <f>IF(P1_IndicatorData!AP6="No data","x",ROUND(IF(P1_IndicatorData!AP6&gt;Z$166,10,IF(P1_IndicatorData!AP6&lt;Z$165,0,10-(Z$166-P1_IndicatorData!AP6)/(Z$166-Z$165)*10)),1))</f>
        <v>5.0999999999999996</v>
      </c>
      <c r="AA6" s="42">
        <f>IF(P1_IndicatorData!AR6="No data","x",IF(P1_IndicatorData!AR6=0,0,ROUND(IF(LOG(P1_IndicatorData!AR6)&gt;AA$166,10,IF(LOG(P1_IndicatorData!AR6)&lt;AA$165,0,10-(AA$166-LOG(P1_IndicatorData!AR6))/(AA$166-AA$165)*10)),1)))</f>
        <v>9.8000000000000007</v>
      </c>
      <c r="AB6" s="42">
        <f>IF(P1_IndicatorData!AS6="No data","x",ROUND(IF(P1_IndicatorData!AS6&gt;AB$166,10,IF(P1_IndicatorData!AS6&lt;AB$165,0,10-(AB$166-P1_IndicatorData!AS6)/(AB$166-AB$165)*10)),1))</f>
        <v>5.4</v>
      </c>
      <c r="AC6" s="42">
        <f>IF(P1_IndicatorData!AV6="No data","x",IF(P1_IndicatorData!AV6=0,0,ROUND(IF(LOG(P1_IndicatorData!AV6)&gt;AC$166,10,IF(LOG(P1_IndicatorData!AV6)&lt;AC$165,0,10-(AC$166-LOG(P1_IndicatorData!AV6))/(AC$166-AC$165)*10)),1)))</f>
        <v>8.1999999999999993</v>
      </c>
      <c r="AD6" s="42">
        <f>IF(P1_IndicatorData!AW6="No data","x",ROUND(IF(P1_IndicatorData!AW6&gt;AD$166,10,IF(P1_IndicatorData!AW6&lt;AD$165,0,10-(AD$166-P1_IndicatorData!AW6)/(AD$166-AD$165)*10)),1))</f>
        <v>0.7</v>
      </c>
      <c r="AE6" s="42">
        <f>IF(P1_IndicatorData!AX6="No data","x",IF(P1_IndicatorData!AX6=0,0,ROUND(IF(LOG(P1_IndicatorData!AX6)&gt;AE$166,10,IF(LOG(P1_IndicatorData!AX6)&lt;AE$165,0,10-(AE$166-LOG(P1_IndicatorData!AX6))/(AE$166-AE$165)*10)),1)))</f>
        <v>0</v>
      </c>
      <c r="AF6" s="42">
        <f>IF(P1_IndicatorData!AY6="No data","x",ROUND(IF(P1_IndicatorData!AY6&gt;AF$166,10,IF(P1_IndicatorData!AY6&lt;AF$165,0,10-(AF$166-P1_IndicatorData!AY6)/(AF$166-AF$165)*10)),1))</f>
        <v>0</v>
      </c>
      <c r="AG6" s="42">
        <f>IF(P1_IndicatorData!AZ6="No data","x",IF(P1_IndicatorData!AZ6=0,0,ROUND(IF(LOG(P1_IndicatorData!AZ6)&gt;AG$166,10,IF(LOG(P1_IndicatorData!AZ6)&lt;AG$165,0,10-(AG$166-LOG(P1_IndicatorData!AZ6))/(AG$166-AG$165)*10)),1)))</f>
        <v>8</v>
      </c>
      <c r="AH6" s="42">
        <f>IF(P1_IndicatorData!BA6="No data","x",ROUND(IF(P1_IndicatorData!BA6&gt;AH$166,10,IF(P1_IndicatorData!BA6&lt;AH$165,0,10-(AH$166-P1_IndicatorData!BA6)/(AH$166-AH$165)*10)),1))</f>
        <v>1.9</v>
      </c>
      <c r="AI6" s="42">
        <f>IF(P1_IndicatorData!BD6="No data","x",IF(P1_IndicatorData!BD6=0,0,ROUND(IF(LOG(P1_IndicatorData!BD6)&gt;AI$166,10,IF(LOG(P1_IndicatorData!BD6)&lt;AI$165,0,10-(AI$166-LOG(P1_IndicatorData!BD6))/(AI$166-AI$165)*10)),1)))</f>
        <v>9.4</v>
      </c>
      <c r="AJ6" s="42">
        <f>IF(P1_IndicatorData!BE6="No data","x",ROUND(IF(P1_IndicatorData!BE6&gt;AJ$166,10,IF(P1_IndicatorData!BE6&lt;AJ$165,0,10-(AJ$166-P1_IndicatorData!BE6)/(AJ$166-AJ$165)*10)),1))</f>
        <v>3.2</v>
      </c>
      <c r="AK6" s="145">
        <f t="shared" si="0"/>
        <v>6.4</v>
      </c>
      <c r="AL6" s="145">
        <f t="shared" si="1"/>
        <v>6.9</v>
      </c>
      <c r="AM6" s="145">
        <f t="shared" si="2"/>
        <v>4.2</v>
      </c>
      <c r="AN6" s="147">
        <f t="shared" si="3"/>
        <v>0</v>
      </c>
      <c r="AO6" s="147">
        <f t="shared" si="4"/>
        <v>0</v>
      </c>
      <c r="AP6" s="145">
        <f t="shared" si="24"/>
        <v>0</v>
      </c>
      <c r="AQ6" s="149">
        <f t="shared" si="5"/>
        <v>7.2</v>
      </c>
      <c r="AR6" s="149">
        <f t="shared" si="6"/>
        <v>0.2</v>
      </c>
      <c r="AS6" s="149">
        <f t="shared" si="7"/>
        <v>4.5999999999999996</v>
      </c>
      <c r="AT6" s="149">
        <f t="shared" si="8"/>
        <v>0</v>
      </c>
      <c r="AU6" s="149">
        <f t="shared" si="9"/>
        <v>0</v>
      </c>
      <c r="AV6" s="149">
        <f t="shared" si="25"/>
        <v>0</v>
      </c>
      <c r="AW6" s="147">
        <f t="shared" si="11"/>
        <v>2.6</v>
      </c>
      <c r="AX6" s="147">
        <f t="shared" si="12"/>
        <v>5.8</v>
      </c>
      <c r="AY6" s="147">
        <f t="shared" si="13"/>
        <v>5.7</v>
      </c>
      <c r="AZ6" s="147">
        <f t="shared" si="14"/>
        <v>8.1999999999999993</v>
      </c>
      <c r="BA6" s="145">
        <f t="shared" si="15"/>
        <v>5.9</v>
      </c>
      <c r="BB6" s="145">
        <f t="shared" si="16"/>
        <v>8.4</v>
      </c>
      <c r="BC6" s="147">
        <f t="shared" si="17"/>
        <v>4.0999999999999996</v>
      </c>
      <c r="BD6" s="147">
        <f t="shared" si="18"/>
        <v>0.4</v>
      </c>
      <c r="BE6" s="145">
        <f t="shared" si="26"/>
        <v>2.4</v>
      </c>
      <c r="BF6" s="147">
        <f t="shared" si="20"/>
        <v>5.8</v>
      </c>
      <c r="BG6" s="147">
        <f t="shared" si="21"/>
        <v>7.4</v>
      </c>
      <c r="BH6" s="145">
        <f t="shared" si="22"/>
        <v>6.7</v>
      </c>
      <c r="BI6" s="198">
        <f t="shared" si="23"/>
        <v>5.6</v>
      </c>
    </row>
    <row r="7" spans="1:61">
      <c r="A7" s="1" t="s">
        <v>84</v>
      </c>
      <c r="B7" s="2" t="s">
        <v>85</v>
      </c>
      <c r="C7" s="39">
        <f>IF(P1_IndicatorData!D7="No data","x",IF(P1_IndicatorData!D7=0,0,ROUND(IF(LOG(P1_IndicatorData!D7)&gt;C$166,10,IF(LOG(P1_IndicatorData!D7)&lt;C$165,0,10-(C$166-LOG(P1_IndicatorData!D7))/(C$166-C$165)*10)),1)))</f>
        <v>7.6</v>
      </c>
      <c r="D7" s="39">
        <f>IF(P1_IndicatorData!E7="No data","x",ROUND(IF(P1_IndicatorData!E7&gt;D$166,10,IF(P1_IndicatorData!E7&lt;D$165,0,10-(D$166-P1_IndicatorData!E7)/(D$166-D$165)*10)),1))</f>
        <v>9.9</v>
      </c>
      <c r="E7" s="39">
        <f>IF(P1_IndicatorData!G7="No data",0.1,IF(P1_IndicatorData!G7=0,0.1,IF(LOG(P1_IndicatorData!G7)&lt;E$165,0.1,ROUND(IF(LOG(P1_IndicatorData!G7)&gt;E$166,10,IF(LOG(P1_IndicatorData!G7)&lt;E$165,0,10-(E$166-LOG(P1_IndicatorData!G7))/(E$166-E$165)*10)),1))))</f>
        <v>5.9</v>
      </c>
      <c r="F7" s="39">
        <f>IF(P1_IndicatorData!H7="No data",0.1,IF(ROUND(P1_IndicatorData!H7,2)=0,0.1,ROUND(IF(P1_IndicatorData!H7&gt;F$166,10,IF(P1_IndicatorData!H7&lt;F$165,0,10-(F$166-P1_IndicatorData!H7)/(F$166-F$165)*10)),1)))</f>
        <v>5.5</v>
      </c>
      <c r="G7" s="39">
        <f>IF(P1_IndicatorData!J7="No data","x",IF(P1_IndicatorData!J7=0,0,ROUND(IF(LOG(P1_IndicatorData!J7)&gt;G$166,10,IF(LOG(P1_IndicatorData!J7)&lt;G$165,0,10-(G$166-LOG(P1_IndicatorData!J7))/(G$166-G$165)*10)),1)))</f>
        <v>0</v>
      </c>
      <c r="H7" s="39">
        <f>IF(P1_IndicatorData!K7="No data","x",IF(P1_IndicatorData!K7=0,0,ROUND(IF(P1_IndicatorData!K7&gt;H$166,10,IF(P1_IndicatorData!K7&lt;H$165,0,10-(H$166-P1_IndicatorData!K7)/(H$166-H$165)*10)),1)))</f>
        <v>0</v>
      </c>
      <c r="I7" s="42">
        <f>IF(P1_IndicatorData!Q7="No data","x",IF(P1_IndicatorData!Q7=0,0,ROUND(IF(LOG(P1_IndicatorData!Q7)&gt;I$166,10,IF(LOG(P1_IndicatorData!Q7)&lt;I$165,0,10-(I$166-LOG(P1_IndicatorData!Q7))/(I$166-I$165)*10)),1)))</f>
        <v>0</v>
      </c>
      <c r="J7" s="42">
        <f>IF(P1_IndicatorData!R7="No data","x",ROUND(IF(P1_IndicatorData!R7&gt;J$166,10,IF(P1_IndicatorData!R7&lt;J$165,0,10-(J$166-P1_IndicatorData!R7)/(J$166-J$165)*10)),1))</f>
        <v>0</v>
      </c>
      <c r="K7" s="42">
        <f>IF(P1_IndicatorData!T7="No data","x",IF(P1_IndicatorData!T7=0,0,ROUND(IF(LOG(P1_IndicatorData!T7)&gt;K$166,10,IF(LOG(P1_IndicatorData!T7)&lt;K$165,0,10-(K$166-LOG(P1_IndicatorData!T7))/(K$166-K$165)*10)),1)))</f>
        <v>0</v>
      </c>
      <c r="L7" s="42">
        <f>IF(P1_IndicatorData!U7="No data","x",ROUND(IF(P1_IndicatorData!U7&gt;L$166,10,IF(P1_IndicatorData!U7&lt;L$165,0,10-(L$166-P1_IndicatorData!U7)/(L$166-L$165)*10)),1))</f>
        <v>0</v>
      </c>
      <c r="M7" s="39">
        <f>IF(P1_IndicatorData!W7="No data","x",IF(P1_IndicatorData!W7=0,0,ROUND(IF(LOG(P1_IndicatorData!W7)&gt;M$166,10,IF(LOG(P1_IndicatorData!W7)&lt;M$165,0,10-(M$166-LOG(P1_IndicatorData!W7))/(M$166-M$165)*10)),1)))</f>
        <v>2.4</v>
      </c>
      <c r="N7" s="39">
        <f>IF(P1_IndicatorData!X7="No data","x",ROUND(IF(P1_IndicatorData!X7&gt;N$166,10,IF(P1_IndicatorData!X7&lt;N$165,0,10-(N$166-P1_IndicatorData!X7)/(N$166-N$165)*10)),1))</f>
        <v>0</v>
      </c>
      <c r="O7" s="42">
        <f>IF(P1_IndicatorData!Z7="No data","x",IF(P1_IndicatorData!Z7=0,0,ROUND(IF(LOG(P1_IndicatorData!Z7)&gt;O$166,10,IF(LOG(P1_IndicatorData!Z7)&lt;O$165,0,10-(O$166-LOG(P1_IndicatorData!Z7))/(O$166-O$165)*10)),1)))</f>
        <v>4</v>
      </c>
      <c r="P7" s="42">
        <f>IF(P1_IndicatorData!AA7="No data","x",ROUND(IF(P1_IndicatorData!AA7&gt;P$166,10,IF(P1_IndicatorData!AA7&lt;P$165,0,10-(P$166-P1_IndicatorData!AA7)/(P$166-P$165)*10)),1))</f>
        <v>0</v>
      </c>
      <c r="Q7" s="42">
        <f>IF(P1_IndicatorData!AC7="No data","x",IF(P1_IndicatorData!AC7=0,0,ROUND(IF(LOG(P1_IndicatorData!AC7)&gt;Q$166,10,IF(LOG(P1_IndicatorData!AC7)&lt;Q$165,0,10-(Q$166-LOG(P1_IndicatorData!AC7))/(Q$166-Q$165)*10)),1)))</f>
        <v>0</v>
      </c>
      <c r="R7" s="42">
        <f>IF(P1_IndicatorData!AD7="No data","x",ROUND(IF(P1_IndicatorData!AD7&gt;R$166,10,IF(P1_IndicatorData!AD7&lt;R$165,0,10-(R$166-P1_IndicatorData!AD7)/(R$166-R$165)*10)),1))</f>
        <v>0</v>
      </c>
      <c r="S7" s="42">
        <f>IF(P1_IndicatorData!AF7="No data","x",IF(P1_IndicatorData!AF7=0,0,ROUND(IF(LOG(P1_IndicatorData!AF7)&gt;S$166,10,IF(LOG(P1_IndicatorData!AF7)&lt;S$165,0,10-(S$166-LOG(P1_IndicatorData!AF7))/(S$166-S$165)*10)),1)))</f>
        <v>0</v>
      </c>
      <c r="T7" s="42">
        <f>IF(P1_IndicatorData!AG7="No data","x",ROUND(IF(P1_IndicatorData!AG7&gt;T$166,10,IF(P1_IndicatorData!AG7&lt;T$165,0,10-(T$166-P1_IndicatorData!AG7)/(T$166-T$165)*10)),1))</f>
        <v>0</v>
      </c>
      <c r="U7" s="42">
        <f>IF(P1_IndicatorData!AI7="No data","x",IF(P1_IndicatorData!AI7=0,0,ROUND(IF(LOG(P1_IndicatorData!AI7)&gt;U$166,10,IF(LOG(P1_IndicatorData!AI7)&lt;U$165,0,10-(U$166-LOG(P1_IndicatorData!AI7))/(U$166-U$165)*10)),1)))</f>
        <v>0</v>
      </c>
      <c r="V7" s="42">
        <f>IF(P1_IndicatorData!AJ7="No data","x",ROUND(IF(P1_IndicatorData!AJ7&gt;V$166,10,IF(P1_IndicatorData!AJ7&lt;V$165,0,10-(V$166-P1_IndicatorData!AJ7)/(V$166-V$165)*10)),1))</f>
        <v>0</v>
      </c>
      <c r="W7" s="42">
        <f>IF(P1_IndicatorData!AL7="No data","x",IF(P1_IndicatorData!AL7=0,0,ROUND(IF(LOG(P1_IndicatorData!AL7)&gt;W$166,10,IF(LOG(P1_IndicatorData!AL7)&lt;W$165,0,10-(W$166-LOG(P1_IndicatorData!AL7))/(W$166-W$165)*10)),1)))</f>
        <v>0</v>
      </c>
      <c r="X7" s="42">
        <f>IF(P1_IndicatorData!AM7="No data","x",ROUND(IF(P1_IndicatorData!AM7&gt;X$166,10,IF(P1_IndicatorData!AM7&lt;X$165,0,10-(X$166-P1_IndicatorData!AM7)/(X$166-X$165)*10)),1))</f>
        <v>0</v>
      </c>
      <c r="Y7" s="42">
        <f>IF(P1_IndicatorData!AO7="No data","x",IF(P1_IndicatorData!AO7=0,0,ROUND(IF(LOG(P1_IndicatorData!AO7)&gt;Y$166,10,IF(LOG(P1_IndicatorData!AO7)&lt;Y$165,0,10-(Y$166-LOG(P1_IndicatorData!AO7))/(Y$166-Y$165)*10)),1)))</f>
        <v>0</v>
      </c>
      <c r="Z7" s="42">
        <f>IF(P1_IndicatorData!AP7="No data","x",ROUND(IF(P1_IndicatorData!AP7&gt;Z$166,10,IF(P1_IndicatorData!AP7&lt;Z$165,0,10-(Z$166-P1_IndicatorData!AP7)/(Z$166-Z$165)*10)),1))</f>
        <v>0</v>
      </c>
      <c r="AA7" s="42">
        <f>IF(P1_IndicatorData!AR7="No data","x",IF(P1_IndicatorData!AR7=0,0,ROUND(IF(LOG(P1_IndicatorData!AR7)&gt;AA$166,10,IF(LOG(P1_IndicatorData!AR7)&lt;AA$165,0,10-(AA$166-LOG(P1_IndicatorData!AR7))/(AA$166-AA$165)*10)),1)))</f>
        <v>0</v>
      </c>
      <c r="AB7" s="42">
        <f>IF(P1_IndicatorData!AS7="No data","x",ROUND(IF(P1_IndicatorData!AS7&gt;AB$166,10,IF(P1_IndicatorData!AS7&lt;AB$165,0,10-(AB$166-P1_IndicatorData!AS7)/(AB$166-AB$165)*10)),1))</f>
        <v>0</v>
      </c>
      <c r="AC7" s="42">
        <f>IF(P1_IndicatorData!AV7="No data","x",IF(P1_IndicatorData!AV7=0,0,ROUND(IF(LOG(P1_IndicatorData!AV7)&gt;AC$166,10,IF(LOG(P1_IndicatorData!AV7)&lt;AC$165,0,10-(AC$166-LOG(P1_IndicatorData!AV7))/(AC$166-AC$165)*10)),1)))</f>
        <v>8.1</v>
      </c>
      <c r="AD7" s="42">
        <f>IF(P1_IndicatorData!AW7="No data","x",ROUND(IF(P1_IndicatorData!AW7&gt;AD$166,10,IF(P1_IndicatorData!AW7&lt;AD$165,0,10-(AD$166-P1_IndicatorData!AW7)/(AD$166-AD$165)*10)),1))</f>
        <v>10</v>
      </c>
      <c r="AE7" s="42">
        <f>IF(P1_IndicatorData!AX7="No data","x",IF(P1_IndicatorData!AX7=0,0,ROUND(IF(LOG(P1_IndicatorData!AX7)&gt;AE$166,10,IF(LOG(P1_IndicatorData!AX7)&lt;AE$165,0,10-(AE$166-LOG(P1_IndicatorData!AX7))/(AE$166-AE$165)*10)),1)))</f>
        <v>7.1</v>
      </c>
      <c r="AF7" s="42">
        <f>IF(P1_IndicatorData!AY7="No data","x",ROUND(IF(P1_IndicatorData!AY7&gt;AF$166,10,IF(P1_IndicatorData!AY7&lt;AF$165,0,10-(AF$166-P1_IndicatorData!AY7)/(AF$166-AF$165)*10)),1))</f>
        <v>2.2999999999999998</v>
      </c>
      <c r="AG7" s="42">
        <f>IF(P1_IndicatorData!AZ7="No data","x",IF(P1_IndicatorData!AZ7=0,0,ROUND(IF(LOG(P1_IndicatorData!AZ7)&gt;AG$166,10,IF(LOG(P1_IndicatorData!AZ7)&lt;AG$165,0,10-(AG$166-LOG(P1_IndicatorData!AZ7))/(AG$166-AG$165)*10)),1)))</f>
        <v>5.7</v>
      </c>
      <c r="AH7" s="42">
        <f>IF(P1_IndicatorData!BA7="No data","x",ROUND(IF(P1_IndicatorData!BA7&gt;AH$166,10,IF(P1_IndicatorData!BA7&lt;AH$165,0,10-(AH$166-P1_IndicatorData!BA7)/(AH$166-AH$165)*10)),1))</f>
        <v>2.6</v>
      </c>
      <c r="AI7" s="42">
        <f>IF(P1_IndicatorData!BD7="No data","x",IF(P1_IndicatorData!BD7=0,0,ROUND(IF(LOG(P1_IndicatorData!BD7)&gt;AI$166,10,IF(LOG(P1_IndicatorData!BD7)&lt;AI$165,0,10-(AI$166-LOG(P1_IndicatorData!BD7))/(AI$166-AI$165)*10)),1)))</f>
        <v>7.6</v>
      </c>
      <c r="AJ7" s="42">
        <f>IF(P1_IndicatorData!BE7="No data","x",ROUND(IF(P1_IndicatorData!BE7&gt;AJ$166,10,IF(P1_IndicatorData!BE7&lt;AJ$165,0,10-(AJ$166-P1_IndicatorData!BE7)/(AJ$166-AJ$165)*10)),1))</f>
        <v>4.8</v>
      </c>
      <c r="AK7" s="145">
        <f t="shared" si="0"/>
        <v>9</v>
      </c>
      <c r="AL7" s="145">
        <f t="shared" si="1"/>
        <v>5.7</v>
      </c>
      <c r="AM7" s="145">
        <f t="shared" si="2"/>
        <v>0</v>
      </c>
      <c r="AN7" s="147">
        <f t="shared" si="3"/>
        <v>0</v>
      </c>
      <c r="AO7" s="147">
        <f t="shared" si="4"/>
        <v>0</v>
      </c>
      <c r="AP7" s="145">
        <f t="shared" si="24"/>
        <v>0</v>
      </c>
      <c r="AQ7" s="149">
        <f t="shared" si="5"/>
        <v>3.2</v>
      </c>
      <c r="AR7" s="149">
        <f t="shared" si="6"/>
        <v>0</v>
      </c>
      <c r="AS7" s="149">
        <f t="shared" si="7"/>
        <v>1.7</v>
      </c>
      <c r="AT7" s="149">
        <f t="shared" si="8"/>
        <v>0</v>
      </c>
      <c r="AU7" s="149">
        <f t="shared" si="9"/>
        <v>0</v>
      </c>
      <c r="AV7" s="149">
        <f t="shared" si="25"/>
        <v>0</v>
      </c>
      <c r="AW7" s="147">
        <f t="shared" si="11"/>
        <v>0.9</v>
      </c>
      <c r="AX7" s="147">
        <f t="shared" si="12"/>
        <v>0</v>
      </c>
      <c r="AY7" s="147">
        <f t="shared" si="13"/>
        <v>0</v>
      </c>
      <c r="AZ7" s="147">
        <f t="shared" si="14"/>
        <v>0</v>
      </c>
      <c r="BA7" s="145">
        <f t="shared" si="15"/>
        <v>0.2</v>
      </c>
      <c r="BB7" s="145">
        <f t="shared" si="16"/>
        <v>0</v>
      </c>
      <c r="BC7" s="147">
        <f t="shared" si="17"/>
        <v>7.6</v>
      </c>
      <c r="BD7" s="147">
        <f t="shared" si="18"/>
        <v>6.2</v>
      </c>
      <c r="BE7" s="145">
        <f t="shared" si="26"/>
        <v>7</v>
      </c>
      <c r="BF7" s="147">
        <f t="shared" si="20"/>
        <v>4.3</v>
      </c>
      <c r="BG7" s="147">
        <f t="shared" si="21"/>
        <v>6.4</v>
      </c>
      <c r="BH7" s="145">
        <f t="shared" si="22"/>
        <v>5.4</v>
      </c>
      <c r="BI7" s="198">
        <f t="shared" si="23"/>
        <v>4.4000000000000004</v>
      </c>
    </row>
    <row r="8" spans="1:61">
      <c r="A8" s="1" t="s">
        <v>88</v>
      </c>
      <c r="B8" s="2" t="s">
        <v>89</v>
      </c>
      <c r="C8" s="39">
        <f>IF(P1_IndicatorData!D8="No data","x",IF(P1_IndicatorData!D8=0,0,ROUND(IF(LOG(P1_IndicatorData!D8)&gt;C$166,10,IF(LOG(P1_IndicatorData!D8)&lt;C$165,0,10-(C$166-LOG(P1_IndicatorData!D8))/(C$166-C$165)*10)),1)))</f>
        <v>9</v>
      </c>
      <c r="D8" s="39">
        <f>IF(P1_IndicatorData!E8="No data","x",ROUND(IF(P1_IndicatorData!E8&gt;D$166,10,IF(P1_IndicatorData!E8&lt;D$165,0,10-(D$166-P1_IndicatorData!E8)/(D$166-D$165)*10)),1))</f>
        <v>6.5</v>
      </c>
      <c r="E8" s="39">
        <f>IF(P1_IndicatorData!G8="No data",0.1,IF(P1_IndicatorData!G8=0,0.1,IF(LOG(P1_IndicatorData!G8)&lt;E$165,0.1,ROUND(IF(LOG(P1_IndicatorData!G8)&gt;E$166,10,IF(LOG(P1_IndicatorData!G8)&lt;E$165,0,10-(E$166-LOG(P1_IndicatorData!G8))/(E$166-E$165)*10)),1))))</f>
        <v>7.4</v>
      </c>
      <c r="F8" s="39">
        <f>IF(P1_IndicatorData!H8="No data",0.1,IF(ROUND(P1_IndicatorData!H8,2)=0,0.1,ROUND(IF(P1_IndicatorData!H8&gt;F$166,10,IF(P1_IndicatorData!H8&lt;F$165,0,10-(F$166-P1_IndicatorData!H8)/(F$166-F$165)*10)),1)))</f>
        <v>4</v>
      </c>
      <c r="G8" s="39">
        <f>IF(P1_IndicatorData!J8="No data","x",IF(P1_IndicatorData!J8=0,0,ROUND(IF(LOG(P1_IndicatorData!J8)&gt;G$166,10,IF(LOG(P1_IndicatorData!J8)&lt;G$165,0,10-(G$166-LOG(P1_IndicatorData!J8))/(G$166-G$165)*10)),1)))</f>
        <v>6.5</v>
      </c>
      <c r="H8" s="39">
        <f>IF(P1_IndicatorData!K8="No data","x",IF(P1_IndicatorData!K8=0,0,ROUND(IF(P1_IndicatorData!K8&gt;H$166,10,IF(P1_IndicatorData!K8&lt;H$165,0,10-(H$166-P1_IndicatorData!K8)/(H$166-H$165)*10)),1)))</f>
        <v>0.7</v>
      </c>
      <c r="I8" s="42">
        <f>IF(P1_IndicatorData!Q8="No data","x",IF(P1_IndicatorData!Q8=0,0,ROUND(IF(LOG(P1_IndicatorData!Q8)&gt;I$166,10,IF(LOG(P1_IndicatorData!Q8)&lt;I$165,0,10-(I$166-LOG(P1_IndicatorData!Q8))/(I$166-I$165)*10)),1)))</f>
        <v>8.3000000000000007</v>
      </c>
      <c r="J8" s="42">
        <f>IF(P1_IndicatorData!R8="No data","x",ROUND(IF(P1_IndicatorData!R8&gt;J$166,10,IF(P1_IndicatorData!R8&lt;J$165,0,10-(J$166-P1_IndicatorData!R8)/(J$166-J$165)*10)),1))</f>
        <v>1.6</v>
      </c>
      <c r="K8" s="42">
        <f>IF(P1_IndicatorData!T8="No data","x",IF(P1_IndicatorData!T8=0,0,ROUND(IF(LOG(P1_IndicatorData!T8)&gt;K$166,10,IF(LOG(P1_IndicatorData!T8)&lt;K$165,0,10-(K$166-LOG(P1_IndicatorData!T8))/(K$166-K$165)*10)),1)))</f>
        <v>5.5</v>
      </c>
      <c r="L8" s="42">
        <f>IF(P1_IndicatorData!U8="No data","x",ROUND(IF(P1_IndicatorData!U8&gt;L$166,10,IF(P1_IndicatorData!U8&lt;L$165,0,10-(L$166-P1_IndicatorData!U8)/(L$166-L$165)*10)),1))</f>
        <v>0</v>
      </c>
      <c r="M8" s="39">
        <f>IF(P1_IndicatorData!W8="No data","x",IF(P1_IndicatorData!W8=0,0,ROUND(IF(LOG(P1_IndicatorData!W8)&gt;M$166,10,IF(LOG(P1_IndicatorData!W8)&lt;M$165,0,10-(M$166-LOG(P1_IndicatorData!W8))/(M$166-M$165)*10)),1)))</f>
        <v>0</v>
      </c>
      <c r="N8" s="39">
        <f>IF(P1_IndicatorData!X8="No data","x",ROUND(IF(P1_IndicatorData!X8&gt;N$166,10,IF(P1_IndicatorData!X8&lt;N$165,0,10-(N$166-P1_IndicatorData!X8)/(N$166-N$165)*10)),1))</f>
        <v>0</v>
      </c>
      <c r="O8" s="42">
        <f>IF(P1_IndicatorData!Z8="No data","x",IF(P1_IndicatorData!Z8=0,0,ROUND(IF(LOG(P1_IndicatorData!Z8)&gt;O$166,10,IF(LOG(P1_IndicatorData!Z8)&lt;O$165,0,10-(O$166-LOG(P1_IndicatorData!Z8))/(O$166-O$165)*10)),1)))</f>
        <v>0</v>
      </c>
      <c r="P8" s="42">
        <f>IF(P1_IndicatorData!AA8="No data","x",ROUND(IF(P1_IndicatorData!AA8&gt;P$166,10,IF(P1_IndicatorData!AA8&lt;P$165,0,10-(P$166-P1_IndicatorData!AA8)/(P$166-P$165)*10)),1))</f>
        <v>0</v>
      </c>
      <c r="Q8" s="42">
        <f>IF(P1_IndicatorData!AC8="No data","x",IF(P1_IndicatorData!AC8=0,0,ROUND(IF(LOG(P1_IndicatorData!AC8)&gt;Q$166,10,IF(LOG(P1_IndicatorData!AC8)&lt;Q$165,0,10-(Q$166-LOG(P1_IndicatorData!AC8))/(Q$166-Q$165)*10)),1)))</f>
        <v>0</v>
      </c>
      <c r="R8" s="42">
        <f>IF(P1_IndicatorData!AD8="No data","x",ROUND(IF(P1_IndicatorData!AD8&gt;R$166,10,IF(P1_IndicatorData!AD8&lt;R$165,0,10-(R$166-P1_IndicatorData!AD8)/(R$166-R$165)*10)),1))</f>
        <v>0</v>
      </c>
      <c r="S8" s="42">
        <f>IF(P1_IndicatorData!AF8="No data","x",IF(P1_IndicatorData!AF8=0,0,ROUND(IF(LOG(P1_IndicatorData!AF8)&gt;S$166,10,IF(LOG(P1_IndicatorData!AF8)&lt;S$165,0,10-(S$166-LOG(P1_IndicatorData!AF8))/(S$166-S$165)*10)),1)))</f>
        <v>0</v>
      </c>
      <c r="T8" s="42">
        <f>IF(P1_IndicatorData!AG8="No data","x",ROUND(IF(P1_IndicatorData!AG8&gt;T$166,10,IF(P1_IndicatorData!AG8&lt;T$165,0,10-(T$166-P1_IndicatorData!AG8)/(T$166-T$165)*10)),1))</f>
        <v>0</v>
      </c>
      <c r="U8" s="42">
        <f>IF(P1_IndicatorData!AI8="No data","x",IF(P1_IndicatorData!AI8=0,0,ROUND(IF(LOG(P1_IndicatorData!AI8)&gt;U$166,10,IF(LOG(P1_IndicatorData!AI8)&lt;U$165,0,10-(U$166-LOG(P1_IndicatorData!AI8))/(U$166-U$165)*10)),1)))</f>
        <v>7</v>
      </c>
      <c r="V8" s="42">
        <f>IF(P1_IndicatorData!AJ8="No data","x",ROUND(IF(P1_IndicatorData!AJ8&gt;V$166,10,IF(P1_IndicatorData!AJ8&lt;V$165,0,10-(V$166-P1_IndicatorData!AJ8)/(V$166-V$165)*10)),1))</f>
        <v>0.3</v>
      </c>
      <c r="W8" s="42">
        <f>IF(P1_IndicatorData!AL8="No data","x",IF(P1_IndicatorData!AL8=0,0,ROUND(IF(LOG(P1_IndicatorData!AL8)&gt;W$166,10,IF(LOG(P1_IndicatorData!AL8)&lt;W$165,0,10-(W$166-LOG(P1_IndicatorData!AL8))/(W$166-W$165)*10)),1)))</f>
        <v>7.7</v>
      </c>
      <c r="X8" s="42">
        <f>IF(P1_IndicatorData!AM8="No data","x",ROUND(IF(P1_IndicatorData!AM8&gt;X$166,10,IF(P1_IndicatorData!AM8&lt;X$165,0,10-(X$166-P1_IndicatorData!AM8)/(X$166-X$165)*10)),1))</f>
        <v>0.7</v>
      </c>
      <c r="Y8" s="42">
        <f>IF(P1_IndicatorData!AO8="No data","x",IF(P1_IndicatorData!AO8=0,0,ROUND(IF(LOG(P1_IndicatorData!AO8)&gt;Y$166,10,IF(LOG(P1_IndicatorData!AO8)&lt;Y$165,0,10-(Y$166-LOG(P1_IndicatorData!AO8))/(Y$166-Y$165)*10)),1)))</f>
        <v>8.4</v>
      </c>
      <c r="Z8" s="42">
        <f>IF(P1_IndicatorData!AP8="No data","x",ROUND(IF(P1_IndicatorData!AP8&gt;Z$166,10,IF(P1_IndicatorData!AP8&lt;Z$165,0,10-(Z$166-P1_IndicatorData!AP8)/(Z$166-Z$165)*10)),1))</f>
        <v>1.9</v>
      </c>
      <c r="AA8" s="42">
        <f>IF(P1_IndicatorData!AR8="No data","x",IF(P1_IndicatorData!AR8=0,0,ROUND(IF(LOG(P1_IndicatorData!AR8)&gt;AA$166,10,IF(LOG(P1_IndicatorData!AR8)&lt;AA$165,0,10-(AA$166-LOG(P1_IndicatorData!AR8))/(AA$166-AA$165)*10)),1)))</f>
        <v>9</v>
      </c>
      <c r="AB8" s="42">
        <f>IF(P1_IndicatorData!AS8="No data","x",ROUND(IF(P1_IndicatorData!AS8&gt;AB$166,10,IF(P1_IndicatorData!AS8&lt;AB$165,0,10-(AB$166-P1_IndicatorData!AS8)/(AB$166-AB$165)*10)),1))</f>
        <v>4.2</v>
      </c>
      <c r="AC8" s="42">
        <f>IF(P1_IndicatorData!AV8="No data","x",IF(P1_IndicatorData!AV8=0,0,ROUND(IF(LOG(P1_IndicatorData!AV8)&gt;AC$166,10,IF(LOG(P1_IndicatorData!AV8)&lt;AC$165,0,10-(AC$166-LOG(P1_IndicatorData!AV8))/(AC$166-AC$165)*10)),1)))</f>
        <v>4.9000000000000004</v>
      </c>
      <c r="AD8" s="42">
        <f>IF(P1_IndicatorData!AW8="No data","x",ROUND(IF(P1_IndicatorData!AW8&gt;AD$166,10,IF(P1_IndicatorData!AW8&lt;AD$165,0,10-(AD$166-P1_IndicatorData!AW8)/(AD$166-AD$165)*10)),1))</f>
        <v>0</v>
      </c>
      <c r="AE8" s="42">
        <f>IF(P1_IndicatorData!AX8="No data","x",IF(P1_IndicatorData!AX8=0,0,ROUND(IF(LOG(P1_IndicatorData!AX8)&gt;AE$166,10,IF(LOG(P1_IndicatorData!AX8)&lt;AE$165,0,10-(AE$166-LOG(P1_IndicatorData!AX8))/(AE$166-AE$165)*10)),1)))</f>
        <v>0</v>
      </c>
      <c r="AF8" s="42">
        <f>IF(P1_IndicatorData!AY8="No data","x",ROUND(IF(P1_IndicatorData!AY8&gt;AF$166,10,IF(P1_IndicatorData!AY8&lt;AF$165,0,10-(AF$166-P1_IndicatorData!AY8)/(AF$166-AF$165)*10)),1))</f>
        <v>0</v>
      </c>
      <c r="AG8" s="42">
        <f>IF(P1_IndicatorData!AZ8="No data","x",IF(P1_IndicatorData!AZ8=0,0,ROUND(IF(LOG(P1_IndicatorData!AZ8)&gt;AG$166,10,IF(LOG(P1_IndicatorData!AZ8)&lt;AG$165,0,10-(AG$166-LOG(P1_IndicatorData!AZ8))/(AG$166-AG$165)*10)),1)))</f>
        <v>6.1</v>
      </c>
      <c r="AH8" s="42">
        <f>IF(P1_IndicatorData!BA8="No data","x",ROUND(IF(P1_IndicatorData!BA8&gt;AH$166,10,IF(P1_IndicatorData!BA8&lt;AH$165,0,10-(AH$166-P1_IndicatorData!BA8)/(AH$166-AH$165)*10)),1))</f>
        <v>0.5</v>
      </c>
      <c r="AI8" s="42">
        <f>IF(P1_IndicatorData!BD8="No data","x",IF(P1_IndicatorData!BD8=0,0,ROUND(IF(LOG(P1_IndicatorData!BD8)&gt;AI$166,10,IF(LOG(P1_IndicatorData!BD8)&lt;AI$165,0,10-(AI$166-LOG(P1_IndicatorData!BD8))/(AI$166-AI$165)*10)),1)))</f>
        <v>7.9</v>
      </c>
      <c r="AJ8" s="42">
        <f>IF(P1_IndicatorData!BE8="No data","x",ROUND(IF(P1_IndicatorData!BE8&gt;AJ$166,10,IF(P1_IndicatorData!BE8&lt;AJ$165,0,10-(AJ$166-P1_IndicatorData!BE8)/(AJ$166-AJ$165)*10)),1))</f>
        <v>1</v>
      </c>
      <c r="AK8" s="145">
        <f t="shared" si="0"/>
        <v>8</v>
      </c>
      <c r="AL8" s="145">
        <f t="shared" si="1"/>
        <v>6</v>
      </c>
      <c r="AM8" s="145">
        <f t="shared" si="2"/>
        <v>4.2</v>
      </c>
      <c r="AN8" s="147">
        <f t="shared" si="3"/>
        <v>7.1</v>
      </c>
      <c r="AO8" s="147">
        <f t="shared" si="4"/>
        <v>0.8</v>
      </c>
      <c r="AP8" s="145">
        <f t="shared" si="24"/>
        <v>4.7</v>
      </c>
      <c r="AQ8" s="149">
        <f t="shared" si="5"/>
        <v>0</v>
      </c>
      <c r="AR8" s="149">
        <f t="shared" si="6"/>
        <v>0</v>
      </c>
      <c r="AS8" s="149">
        <f t="shared" si="7"/>
        <v>0</v>
      </c>
      <c r="AT8" s="149">
        <f t="shared" si="8"/>
        <v>0</v>
      </c>
      <c r="AU8" s="149">
        <f t="shared" si="9"/>
        <v>0</v>
      </c>
      <c r="AV8" s="149">
        <f t="shared" si="25"/>
        <v>0</v>
      </c>
      <c r="AW8" s="147">
        <f t="shared" si="11"/>
        <v>0</v>
      </c>
      <c r="AX8" s="147">
        <f t="shared" si="12"/>
        <v>4.4000000000000004</v>
      </c>
      <c r="AY8" s="147">
        <f t="shared" si="13"/>
        <v>5.2</v>
      </c>
      <c r="AZ8" s="147">
        <f t="shared" si="14"/>
        <v>6.1</v>
      </c>
      <c r="BA8" s="145">
        <f t="shared" si="15"/>
        <v>4.3</v>
      </c>
      <c r="BB8" s="145">
        <f t="shared" si="16"/>
        <v>7.3</v>
      </c>
      <c r="BC8" s="147">
        <f t="shared" si="17"/>
        <v>2.5</v>
      </c>
      <c r="BD8" s="147">
        <f t="shared" si="18"/>
        <v>0</v>
      </c>
      <c r="BE8" s="145">
        <f t="shared" si="26"/>
        <v>1.3</v>
      </c>
      <c r="BF8" s="147">
        <f t="shared" si="20"/>
        <v>3.8</v>
      </c>
      <c r="BG8" s="147">
        <f t="shared" si="21"/>
        <v>5.4</v>
      </c>
      <c r="BH8" s="145">
        <f t="shared" si="22"/>
        <v>4.5999999999999996</v>
      </c>
      <c r="BI8" s="198">
        <f t="shared" si="23"/>
        <v>5.4</v>
      </c>
    </row>
    <row r="9" spans="1:61">
      <c r="A9" s="1" t="s">
        <v>91</v>
      </c>
      <c r="B9" s="2" t="s">
        <v>92</v>
      </c>
      <c r="C9" s="39">
        <f>IF(P1_IndicatorData!D9="No data","x",IF(P1_IndicatorData!D9=0,0,ROUND(IF(LOG(P1_IndicatorData!D9)&gt;C$166,10,IF(LOG(P1_IndicatorData!D9)&lt;C$165,0,10-(C$166-LOG(P1_IndicatorData!D9))/(C$166-C$165)*10)),1)))</f>
        <v>0</v>
      </c>
      <c r="D9" s="39">
        <f>IF(P1_IndicatorData!E9="No data","x",ROUND(IF(P1_IndicatorData!E9&gt;D$166,10,IF(P1_IndicatorData!E9&lt;D$165,0,10-(D$166-P1_IndicatorData!E9)/(D$166-D$165)*10)),1))</f>
        <v>0</v>
      </c>
      <c r="E9" s="39">
        <f>IF(P1_IndicatorData!G9="No data",0.1,IF(P1_IndicatorData!G9=0,0.1,IF(LOG(P1_IndicatorData!G9)&lt;E$165,0.1,ROUND(IF(LOG(P1_IndicatorData!G9)&gt;E$166,10,IF(LOG(P1_IndicatorData!G9)&lt;E$165,0,10-(E$166-LOG(P1_IndicatorData!G9))/(E$166-E$165)*10)),1))))</f>
        <v>6.3</v>
      </c>
      <c r="F9" s="39">
        <f>IF(P1_IndicatorData!H9="No data",0.1,IF(ROUND(P1_IndicatorData!H9,2)=0,0.1,ROUND(IF(P1_IndicatorData!H9&gt;F$166,10,IF(P1_IndicatorData!H9&lt;F$165,0,10-(F$166-P1_IndicatorData!H9)/(F$166-F$165)*10)),1)))</f>
        <v>4.3</v>
      </c>
      <c r="G9" s="39">
        <f>IF(P1_IndicatorData!J9="No data","x",IF(P1_IndicatorData!J9=0,0,ROUND(IF(LOG(P1_IndicatorData!J9)&gt;G$166,10,IF(LOG(P1_IndicatorData!J9)&lt;G$165,0,10-(G$166-LOG(P1_IndicatorData!J9))/(G$166-G$165)*10)),1)))</f>
        <v>0</v>
      </c>
      <c r="H9" s="39">
        <f>IF(P1_IndicatorData!K9="No data","x",IF(P1_IndicatorData!K9=0,0,ROUND(IF(P1_IndicatorData!K9&gt;H$166,10,IF(P1_IndicatorData!K9&lt;H$165,0,10-(H$166-P1_IndicatorData!K9)/(H$166-H$165)*10)),1)))</f>
        <v>0</v>
      </c>
      <c r="I9" s="42">
        <f>IF(P1_IndicatorData!Q9="No data","x",IF(P1_IndicatorData!Q9=0,0,ROUND(IF(LOG(P1_IndicatorData!Q9)&gt;I$166,10,IF(LOG(P1_IndicatorData!Q9)&lt;I$165,0,10-(I$166-LOG(P1_IndicatorData!Q9))/(I$166-I$165)*10)),1)))</f>
        <v>0</v>
      </c>
      <c r="J9" s="42">
        <f>IF(P1_IndicatorData!R9="No data","x",ROUND(IF(P1_IndicatorData!R9&gt;J$166,10,IF(P1_IndicatorData!R9&lt;J$165,0,10-(J$166-P1_IndicatorData!R9)/(J$166-J$165)*10)),1))</f>
        <v>0</v>
      </c>
      <c r="K9" s="42">
        <f>IF(P1_IndicatorData!T9="No data","x",IF(P1_IndicatorData!T9=0,0,ROUND(IF(LOG(P1_IndicatorData!T9)&gt;K$166,10,IF(LOG(P1_IndicatorData!T9)&lt;K$165,0,10-(K$166-LOG(P1_IndicatorData!T9))/(K$166-K$165)*10)),1)))</f>
        <v>0</v>
      </c>
      <c r="L9" s="42">
        <f>IF(P1_IndicatorData!U9="No data","x",ROUND(IF(P1_IndicatorData!U9&gt;L$166,10,IF(P1_IndicatorData!U9&lt;L$165,0,10-(L$166-P1_IndicatorData!U9)/(L$166-L$165)*10)),1))</f>
        <v>0</v>
      </c>
      <c r="M9" s="39">
        <f>IF(P1_IndicatorData!W9="No data","x",IF(P1_IndicatorData!W9=0,0,ROUND(IF(LOG(P1_IndicatorData!W9)&gt;M$166,10,IF(LOG(P1_IndicatorData!W9)&lt;M$165,0,10-(M$166-LOG(P1_IndicatorData!W9))/(M$166-M$165)*10)),1)))</f>
        <v>0</v>
      </c>
      <c r="N9" s="39">
        <f>IF(P1_IndicatorData!X9="No data","x",ROUND(IF(P1_IndicatorData!X9&gt;N$166,10,IF(P1_IndicatorData!X9&lt;N$165,0,10-(N$166-P1_IndicatorData!X9)/(N$166-N$165)*10)),1))</f>
        <v>0</v>
      </c>
      <c r="O9" s="42">
        <f>IF(P1_IndicatorData!Z9="No data","x",IF(P1_IndicatorData!Z9=0,0,ROUND(IF(LOG(P1_IndicatorData!Z9)&gt;O$166,10,IF(LOG(P1_IndicatorData!Z9)&lt;O$165,0,10-(O$166-LOG(P1_IndicatorData!Z9))/(O$166-O$165)*10)),1)))</f>
        <v>0</v>
      </c>
      <c r="P9" s="42">
        <f>IF(P1_IndicatorData!AA9="No data","x",ROUND(IF(P1_IndicatorData!AA9&gt;P$166,10,IF(P1_IndicatorData!AA9&lt;P$165,0,10-(P$166-P1_IndicatorData!AA9)/(P$166-P$165)*10)),1))</f>
        <v>0</v>
      </c>
      <c r="Q9" s="42">
        <f>IF(P1_IndicatorData!AC9="No data","x",IF(P1_IndicatorData!AC9=0,0,ROUND(IF(LOG(P1_IndicatorData!AC9)&gt;Q$166,10,IF(LOG(P1_IndicatorData!AC9)&lt;Q$165,0,10-(Q$166-LOG(P1_IndicatorData!AC9))/(Q$166-Q$165)*10)),1)))</f>
        <v>0</v>
      </c>
      <c r="R9" s="42">
        <f>IF(P1_IndicatorData!AD9="No data","x",ROUND(IF(P1_IndicatorData!AD9&gt;R$166,10,IF(P1_IndicatorData!AD9&lt;R$165,0,10-(R$166-P1_IndicatorData!AD9)/(R$166-R$165)*10)),1))</f>
        <v>0</v>
      </c>
      <c r="S9" s="42">
        <f>IF(P1_IndicatorData!AF9="No data","x",IF(P1_IndicatorData!AF9=0,0,ROUND(IF(LOG(P1_IndicatorData!AF9)&gt;S$166,10,IF(LOG(P1_IndicatorData!AF9)&lt;S$165,0,10-(S$166-LOG(P1_IndicatorData!AF9))/(S$166-S$165)*10)),1)))</f>
        <v>0</v>
      </c>
      <c r="T9" s="42">
        <f>IF(P1_IndicatorData!AG9="No data","x",ROUND(IF(P1_IndicatorData!AG9&gt;T$166,10,IF(P1_IndicatorData!AG9&lt;T$165,0,10-(T$166-P1_IndicatorData!AG9)/(T$166-T$165)*10)),1))</f>
        <v>0</v>
      </c>
      <c r="U9" s="42">
        <f>IF(P1_IndicatorData!AI9="No data","x",IF(P1_IndicatorData!AI9=0,0,ROUND(IF(LOG(P1_IndicatorData!AI9)&gt;U$166,10,IF(LOG(P1_IndicatorData!AI9)&lt;U$165,0,10-(U$166-LOG(P1_IndicatorData!AI9))/(U$166-U$165)*10)),1)))</f>
        <v>0</v>
      </c>
      <c r="V9" s="42">
        <f>IF(P1_IndicatorData!AJ9="No data","x",ROUND(IF(P1_IndicatorData!AJ9&gt;V$166,10,IF(P1_IndicatorData!AJ9&lt;V$165,0,10-(V$166-P1_IndicatorData!AJ9)/(V$166-V$165)*10)),1))</f>
        <v>0</v>
      </c>
      <c r="W9" s="42">
        <f>IF(P1_IndicatorData!AL9="No data","x",IF(P1_IndicatorData!AL9=0,0,ROUND(IF(LOG(P1_IndicatorData!AL9)&gt;W$166,10,IF(LOG(P1_IndicatorData!AL9)&lt;W$165,0,10-(W$166-LOG(P1_IndicatorData!AL9))/(W$166-W$165)*10)),1)))</f>
        <v>0</v>
      </c>
      <c r="X9" s="42">
        <f>IF(P1_IndicatorData!AM9="No data","x",ROUND(IF(P1_IndicatorData!AM9&gt;X$166,10,IF(P1_IndicatorData!AM9&lt;X$165,0,10-(X$166-P1_IndicatorData!AM9)/(X$166-X$165)*10)),1))</f>
        <v>0</v>
      </c>
      <c r="Y9" s="42">
        <f>IF(P1_IndicatorData!AO9="No data","x",IF(P1_IndicatorData!AO9=0,0,ROUND(IF(LOG(P1_IndicatorData!AO9)&gt;Y$166,10,IF(LOG(P1_IndicatorData!AO9)&lt;Y$165,0,10-(Y$166-LOG(P1_IndicatorData!AO9))/(Y$166-Y$165)*10)),1)))</f>
        <v>0</v>
      </c>
      <c r="Z9" s="42">
        <f>IF(P1_IndicatorData!AP9="No data","x",ROUND(IF(P1_IndicatorData!AP9&gt;Z$166,10,IF(P1_IndicatorData!AP9&lt;Z$165,0,10-(Z$166-P1_IndicatorData!AP9)/(Z$166-Z$165)*10)),1))</f>
        <v>0</v>
      </c>
      <c r="AA9" s="42">
        <f>IF(P1_IndicatorData!AR9="No data","x",IF(P1_IndicatorData!AR9=0,0,ROUND(IF(LOG(P1_IndicatorData!AR9)&gt;AA$166,10,IF(LOG(P1_IndicatorData!AR9)&lt;AA$165,0,10-(AA$166-LOG(P1_IndicatorData!AR9))/(AA$166-AA$165)*10)),1)))</f>
        <v>7.4</v>
      </c>
      <c r="AB9" s="42">
        <f>IF(P1_IndicatorData!AS9="No data","x",ROUND(IF(P1_IndicatorData!AS9&gt;AB$166,10,IF(P1_IndicatorData!AS9&lt;AB$165,0,10-(AB$166-P1_IndicatorData!AS9)/(AB$166-AB$165)*10)),1))</f>
        <v>1.8</v>
      </c>
      <c r="AC9" s="42">
        <f>IF(P1_IndicatorData!AV9="No data","x",IF(P1_IndicatorData!AV9=0,0,ROUND(IF(LOG(P1_IndicatorData!AV9)&gt;AC$166,10,IF(LOG(P1_IndicatorData!AV9)&lt;AC$165,0,10-(AC$166-LOG(P1_IndicatorData!AV9))/(AC$166-AC$165)*10)),1)))</f>
        <v>8.6</v>
      </c>
      <c r="AD9" s="42">
        <f>IF(P1_IndicatorData!AW9="No data","x",ROUND(IF(P1_IndicatorData!AW9&gt;AD$166,10,IF(P1_IndicatorData!AW9&lt;AD$165,0,10-(AD$166-P1_IndicatorData!AW9)/(AD$166-AD$165)*10)),1))</f>
        <v>9.8000000000000007</v>
      </c>
      <c r="AE9" s="42">
        <f>IF(P1_IndicatorData!AX9="No data","x",IF(P1_IndicatorData!AX9=0,0,ROUND(IF(LOG(P1_IndicatorData!AX9)&gt;AE$166,10,IF(LOG(P1_IndicatorData!AX9)&lt;AE$165,0,10-(AE$166-LOG(P1_IndicatorData!AX9))/(AE$166-AE$165)*10)),1)))</f>
        <v>0</v>
      </c>
      <c r="AF9" s="42">
        <f>IF(P1_IndicatorData!AY9="No data","x",ROUND(IF(P1_IndicatorData!AY9&gt;AF$166,10,IF(P1_IndicatorData!AY9&lt;AF$165,0,10-(AF$166-P1_IndicatorData!AY9)/(AF$166-AF$165)*10)),1))</f>
        <v>0</v>
      </c>
      <c r="AG9" s="42">
        <f>IF(P1_IndicatorData!AZ9="No data","x",IF(P1_IndicatorData!AZ9=0,0,ROUND(IF(LOG(P1_IndicatorData!AZ9)&gt;AG$166,10,IF(LOG(P1_IndicatorData!AZ9)&lt;AG$165,0,10-(AG$166-LOG(P1_IndicatorData!AZ9))/(AG$166-AG$165)*10)),1)))</f>
        <v>4.9000000000000004</v>
      </c>
      <c r="AH9" s="42">
        <f>IF(P1_IndicatorData!BA9="No data","x",ROUND(IF(P1_IndicatorData!BA9&gt;AH$166,10,IF(P1_IndicatorData!BA9&lt;AH$165,0,10-(AH$166-P1_IndicatorData!BA9)/(AH$166-AH$165)*10)),1))</f>
        <v>0.4</v>
      </c>
      <c r="AI9" s="42">
        <f>IF(P1_IndicatorData!BD9="No data","x",IF(P1_IndicatorData!BD9=0,0,ROUND(IF(LOG(P1_IndicatorData!BD9)&gt;AI$166,10,IF(LOG(P1_IndicatorData!BD9)&lt;AI$165,0,10-(AI$166-LOG(P1_IndicatorData!BD9))/(AI$166-AI$165)*10)),1)))</f>
        <v>5.0999999999999996</v>
      </c>
      <c r="AJ9" s="42">
        <f>IF(P1_IndicatorData!BE9="No data","x",ROUND(IF(P1_IndicatorData!BE9&gt;AJ$166,10,IF(P1_IndicatorData!BE9&lt;AJ$165,0,10-(AJ$166-P1_IndicatorData!BE9)/(AJ$166-AJ$165)*10)),1))</f>
        <v>0.1</v>
      </c>
      <c r="AK9" s="145">
        <f t="shared" si="0"/>
        <v>0</v>
      </c>
      <c r="AL9" s="145">
        <f t="shared" si="1"/>
        <v>5.4</v>
      </c>
      <c r="AM9" s="145">
        <f t="shared" si="2"/>
        <v>0</v>
      </c>
      <c r="AN9" s="147">
        <f t="shared" si="3"/>
        <v>0</v>
      </c>
      <c r="AO9" s="147">
        <f t="shared" si="4"/>
        <v>0</v>
      </c>
      <c r="AP9" s="145">
        <f t="shared" si="24"/>
        <v>0</v>
      </c>
      <c r="AQ9" s="149">
        <f t="shared" si="5"/>
        <v>0</v>
      </c>
      <c r="AR9" s="149">
        <f t="shared" si="6"/>
        <v>0</v>
      </c>
      <c r="AS9" s="149">
        <f t="shared" si="7"/>
        <v>0</v>
      </c>
      <c r="AT9" s="149">
        <f t="shared" si="8"/>
        <v>0</v>
      </c>
      <c r="AU9" s="149">
        <f t="shared" si="9"/>
        <v>0</v>
      </c>
      <c r="AV9" s="149">
        <f t="shared" si="25"/>
        <v>0</v>
      </c>
      <c r="AW9" s="147">
        <f t="shared" si="11"/>
        <v>0</v>
      </c>
      <c r="AX9" s="147">
        <f t="shared" si="12"/>
        <v>0</v>
      </c>
      <c r="AY9" s="147">
        <f t="shared" si="13"/>
        <v>0</v>
      </c>
      <c r="AZ9" s="147">
        <f t="shared" si="14"/>
        <v>0</v>
      </c>
      <c r="BA9" s="145">
        <f t="shared" si="15"/>
        <v>0</v>
      </c>
      <c r="BB9" s="145">
        <f t="shared" si="16"/>
        <v>5.2</v>
      </c>
      <c r="BC9" s="147">
        <f t="shared" si="17"/>
        <v>4.3</v>
      </c>
      <c r="BD9" s="147">
        <f t="shared" si="18"/>
        <v>4.9000000000000004</v>
      </c>
      <c r="BE9" s="145">
        <f t="shared" si="26"/>
        <v>4.5999999999999996</v>
      </c>
      <c r="BF9" s="147">
        <f t="shared" si="20"/>
        <v>3</v>
      </c>
      <c r="BG9" s="147">
        <f t="shared" si="21"/>
        <v>3</v>
      </c>
      <c r="BH9" s="145">
        <f t="shared" si="22"/>
        <v>3</v>
      </c>
      <c r="BI9" s="198">
        <f t="shared" si="23"/>
        <v>2.6</v>
      </c>
    </row>
    <row r="10" spans="1:61">
      <c r="A10" s="1" t="s">
        <v>93</v>
      </c>
      <c r="B10" s="2" t="s">
        <v>94</v>
      </c>
      <c r="C10" s="39">
        <f>IF(P1_IndicatorData!D10="No data","x",IF(P1_IndicatorData!D10=0,0,ROUND(IF(LOG(P1_IndicatorData!D10)&gt;C$166,10,IF(LOG(P1_IndicatorData!D10)&lt;C$165,0,10-(C$166-LOG(P1_IndicatorData!D10))/(C$166-C$165)*10)),1)))</f>
        <v>8.1999999999999993</v>
      </c>
      <c r="D10" s="39">
        <f>IF(P1_IndicatorData!E10="No data","x",ROUND(IF(P1_IndicatorData!E10&gt;D$166,10,IF(P1_IndicatorData!E10&lt;D$165,0,10-(D$166-P1_IndicatorData!E10)/(D$166-D$165)*10)),1))</f>
        <v>5.0999999999999996</v>
      </c>
      <c r="E10" s="39">
        <f>IF(P1_IndicatorData!G10="No data",0.1,IF(P1_IndicatorData!G10=0,0.1,IF(LOG(P1_IndicatorData!G10)&lt;E$165,0.1,ROUND(IF(LOG(P1_IndicatorData!G10)&gt;E$166,10,IF(LOG(P1_IndicatorData!G10)&lt;E$165,0,10-(E$166-LOG(P1_IndicatorData!G10))/(E$166-E$165)*10)),1))))</f>
        <v>7.1</v>
      </c>
      <c r="F10" s="39">
        <f>IF(P1_IndicatorData!H10="No data",0.1,IF(ROUND(P1_IndicatorData!H10,2)=0,0.1,ROUND(IF(P1_IndicatorData!H10&gt;F$166,10,IF(P1_IndicatorData!H10&lt;F$165,0,10-(F$166-P1_IndicatorData!H10)/(F$166-F$165)*10)),1)))</f>
        <v>5.9</v>
      </c>
      <c r="G10" s="39">
        <f>IF(P1_IndicatorData!J10="No data","x",IF(P1_IndicatorData!J10=0,0,ROUND(IF(LOG(P1_IndicatorData!J10)&gt;G$166,10,IF(LOG(P1_IndicatorData!J10)&lt;G$165,0,10-(G$166-LOG(P1_IndicatorData!J10))/(G$166-G$165)*10)),1)))</f>
        <v>0</v>
      </c>
      <c r="H10" s="39">
        <f>IF(P1_IndicatorData!K10="No data","x",IF(P1_IndicatorData!K10=0,0,ROUND(IF(P1_IndicatorData!K10&gt;H$166,10,IF(P1_IndicatorData!K10&lt;H$165,0,10-(H$166-P1_IndicatorData!K10)/(H$166-H$165)*10)),1)))</f>
        <v>0</v>
      </c>
      <c r="I10" s="42">
        <f>IF(P1_IndicatorData!Q10="No data","x",IF(P1_IndicatorData!Q10=0,0,ROUND(IF(LOG(P1_IndicatorData!Q10)&gt;I$166,10,IF(LOG(P1_IndicatorData!Q10)&lt;I$165,0,10-(I$166-LOG(P1_IndicatorData!Q10))/(I$166-I$165)*10)),1)))</f>
        <v>0</v>
      </c>
      <c r="J10" s="42">
        <f>IF(P1_IndicatorData!R10="No data","x",ROUND(IF(P1_IndicatorData!R10&gt;J$166,10,IF(P1_IndicatorData!R10&lt;J$165,0,10-(J$166-P1_IndicatorData!R10)/(J$166-J$165)*10)),1))</f>
        <v>0</v>
      </c>
      <c r="K10" s="42">
        <f>IF(P1_IndicatorData!T10="No data","x",IF(P1_IndicatorData!T10=0,0,ROUND(IF(LOG(P1_IndicatorData!T10)&gt;K$166,10,IF(LOG(P1_IndicatorData!T10)&lt;K$165,0,10-(K$166-LOG(P1_IndicatorData!T10))/(K$166-K$165)*10)),1)))</f>
        <v>0</v>
      </c>
      <c r="L10" s="42">
        <f>IF(P1_IndicatorData!U10="No data","x",ROUND(IF(P1_IndicatorData!U10&gt;L$166,10,IF(P1_IndicatorData!U10&lt;L$165,0,10-(L$166-P1_IndicatorData!U10)/(L$166-L$165)*10)),1))</f>
        <v>0</v>
      </c>
      <c r="M10" s="39">
        <f>IF(P1_IndicatorData!W10="No data","x",IF(P1_IndicatorData!W10=0,0,ROUND(IF(LOG(P1_IndicatorData!W10)&gt;M$166,10,IF(LOG(P1_IndicatorData!W10)&lt;M$165,0,10-(M$166-LOG(P1_IndicatorData!W10))/(M$166-M$165)*10)),1)))</f>
        <v>4.8</v>
      </c>
      <c r="N10" s="39">
        <f>IF(P1_IndicatorData!X10="No data","x",ROUND(IF(P1_IndicatorData!X10&gt;N$166,10,IF(P1_IndicatorData!X10&lt;N$165,0,10-(N$166-P1_IndicatorData!X10)/(N$166-N$165)*10)),1))</f>
        <v>0</v>
      </c>
      <c r="O10" s="42">
        <f>IF(P1_IndicatorData!Z10="No data","x",IF(P1_IndicatorData!Z10=0,0,ROUND(IF(LOG(P1_IndicatorData!Z10)&gt;O$166,10,IF(LOG(P1_IndicatorData!Z10)&lt;O$165,0,10-(O$166-LOG(P1_IndicatorData!Z10))/(O$166-O$165)*10)),1)))</f>
        <v>8.5</v>
      </c>
      <c r="P10" s="42">
        <f>IF(P1_IndicatorData!AA10="No data","x",ROUND(IF(P1_IndicatorData!AA10&gt;P$166,10,IF(P1_IndicatorData!AA10&lt;P$165,0,10-(P$166-P1_IndicatorData!AA10)/(P$166-P$165)*10)),1))</f>
        <v>4.7</v>
      </c>
      <c r="Q10" s="42">
        <f>IF(P1_IndicatorData!AC10="No data","x",IF(P1_IndicatorData!AC10=0,0,ROUND(IF(LOG(P1_IndicatorData!AC10)&gt;Q$166,10,IF(LOG(P1_IndicatorData!AC10)&lt;Q$165,0,10-(Q$166-LOG(P1_IndicatorData!AC10))/(Q$166-Q$165)*10)),1)))</f>
        <v>0</v>
      </c>
      <c r="R10" s="42">
        <f>IF(P1_IndicatorData!AD10="No data","x",ROUND(IF(P1_IndicatorData!AD10&gt;R$166,10,IF(P1_IndicatorData!AD10&lt;R$165,0,10-(R$166-P1_IndicatorData!AD10)/(R$166-R$165)*10)),1))</f>
        <v>0</v>
      </c>
      <c r="S10" s="42">
        <f>IF(P1_IndicatorData!AF10="No data","x",IF(P1_IndicatorData!AF10=0,0,ROUND(IF(LOG(P1_IndicatorData!AF10)&gt;S$166,10,IF(LOG(P1_IndicatorData!AF10)&lt;S$165,0,10-(S$166-LOG(P1_IndicatorData!AF10))/(S$166-S$165)*10)),1)))</f>
        <v>0</v>
      </c>
      <c r="T10" s="42">
        <f>IF(P1_IndicatorData!AG10="No data","x",ROUND(IF(P1_IndicatorData!AG10&gt;T$166,10,IF(P1_IndicatorData!AG10&lt;T$165,0,10-(T$166-P1_IndicatorData!AG10)/(T$166-T$165)*10)),1))</f>
        <v>0</v>
      </c>
      <c r="U10" s="42">
        <f>IF(P1_IndicatorData!AI10="No data","x",IF(P1_IndicatorData!AI10=0,0,ROUND(IF(LOG(P1_IndicatorData!AI10)&gt;U$166,10,IF(LOG(P1_IndicatorData!AI10)&lt;U$165,0,10-(U$166-LOG(P1_IndicatorData!AI10))/(U$166-U$165)*10)),1)))</f>
        <v>0</v>
      </c>
      <c r="V10" s="42">
        <f>IF(P1_IndicatorData!AJ10="No data","x",ROUND(IF(P1_IndicatorData!AJ10&gt;V$166,10,IF(P1_IndicatorData!AJ10&lt;V$165,0,10-(V$166-P1_IndicatorData!AJ10)/(V$166-V$165)*10)),1))</f>
        <v>0</v>
      </c>
      <c r="W10" s="42">
        <f>IF(P1_IndicatorData!AL10="No data","x",IF(P1_IndicatorData!AL10=0,0,ROUND(IF(LOG(P1_IndicatorData!AL10)&gt;W$166,10,IF(LOG(P1_IndicatorData!AL10)&lt;W$165,0,10-(W$166-LOG(P1_IndicatorData!AL10))/(W$166-W$165)*10)),1)))</f>
        <v>4.5</v>
      </c>
      <c r="X10" s="42">
        <f>IF(P1_IndicatorData!AM10="No data","x",ROUND(IF(P1_IndicatorData!AM10&gt;X$166,10,IF(P1_IndicatorData!AM10&lt;X$165,0,10-(X$166-P1_IndicatorData!AM10)/(X$166-X$165)*10)),1))</f>
        <v>0</v>
      </c>
      <c r="Y10" s="42">
        <f>IF(P1_IndicatorData!AO10="No data","x",IF(P1_IndicatorData!AO10=0,0,ROUND(IF(LOG(P1_IndicatorData!AO10)&gt;Y$166,10,IF(LOG(P1_IndicatorData!AO10)&lt;Y$165,0,10-(Y$166-LOG(P1_IndicatorData!AO10))/(Y$166-Y$165)*10)),1)))</f>
        <v>3.8</v>
      </c>
      <c r="Z10" s="42">
        <f>IF(P1_IndicatorData!AP10="No data","x",ROUND(IF(P1_IndicatorData!AP10&gt;Z$166,10,IF(P1_IndicatorData!AP10&lt;Z$165,0,10-(Z$166-P1_IndicatorData!AP10)/(Z$166-Z$165)*10)),1))</f>
        <v>0</v>
      </c>
      <c r="AA10" s="42">
        <f>IF(P1_IndicatorData!AR10="No data","x",IF(P1_IndicatorData!AR10=0,0,ROUND(IF(LOG(P1_IndicatorData!AR10)&gt;AA$166,10,IF(LOG(P1_IndicatorData!AR10)&lt;AA$165,0,10-(AA$166-LOG(P1_IndicatorData!AR10))/(AA$166-AA$165)*10)),1)))</f>
        <v>0</v>
      </c>
      <c r="AB10" s="42">
        <f>IF(P1_IndicatorData!AS10="No data","x",ROUND(IF(P1_IndicatorData!AS10&gt;AB$166,10,IF(P1_IndicatorData!AS10&lt;AB$165,0,10-(AB$166-P1_IndicatorData!AS10)/(AB$166-AB$165)*10)),1))</f>
        <v>0</v>
      </c>
      <c r="AC10" s="42">
        <f>IF(P1_IndicatorData!AV10="No data","x",IF(P1_IndicatorData!AV10=0,0,ROUND(IF(LOG(P1_IndicatorData!AV10)&gt;AC$166,10,IF(LOG(P1_IndicatorData!AV10)&lt;AC$165,0,10-(AC$166-LOG(P1_IndicatorData!AV10))/(AC$166-AC$165)*10)),1)))</f>
        <v>9</v>
      </c>
      <c r="AD10" s="42">
        <f>IF(P1_IndicatorData!AW10="No data","x",ROUND(IF(P1_IndicatorData!AW10&gt;AD$166,10,IF(P1_IndicatorData!AW10&lt;AD$165,0,10-(AD$166-P1_IndicatorData!AW10)/(AD$166-AD$165)*10)),1))</f>
        <v>9.6999999999999993</v>
      </c>
      <c r="AE10" s="42">
        <f>IF(P1_IndicatorData!AX10="No data","x",IF(P1_IndicatorData!AX10=0,0,ROUND(IF(LOG(P1_IndicatorData!AX10)&gt;AE$166,10,IF(LOG(P1_IndicatorData!AX10)&lt;AE$165,0,10-(AE$166-LOG(P1_IndicatorData!AX10))/(AE$166-AE$165)*10)),1)))</f>
        <v>6</v>
      </c>
      <c r="AF10" s="42">
        <f>IF(P1_IndicatorData!AY10="No data","x",ROUND(IF(P1_IndicatorData!AY10&gt;AF$166,10,IF(P1_IndicatorData!AY10&lt;AF$165,0,10-(AF$166-P1_IndicatorData!AY10)/(AF$166-AF$165)*10)),1))</f>
        <v>0.1</v>
      </c>
      <c r="AG10" s="42">
        <f>IF(P1_IndicatorData!AZ10="No data","x",IF(P1_IndicatorData!AZ10=0,0,ROUND(IF(LOG(P1_IndicatorData!AZ10)&gt;AG$166,10,IF(LOG(P1_IndicatorData!AZ10)&lt;AG$165,0,10-(AG$166-LOG(P1_IndicatorData!AZ10))/(AG$166-AG$165)*10)),1)))</f>
        <v>6.7</v>
      </c>
      <c r="AH10" s="42">
        <f>IF(P1_IndicatorData!BA10="No data","x",ROUND(IF(P1_IndicatorData!BA10&gt;AH$166,10,IF(P1_IndicatorData!BA10&lt;AH$165,0,10-(AH$166-P1_IndicatorData!BA10)/(AH$166-AH$165)*10)),1))</f>
        <v>2.2000000000000002</v>
      </c>
      <c r="AI10" s="42">
        <f>IF(P1_IndicatorData!BD10="No data","x",IF(P1_IndicatorData!BD10=0,0,ROUND(IF(LOG(P1_IndicatorData!BD10)&gt;AI$166,10,IF(LOG(P1_IndicatorData!BD10)&lt;AI$165,0,10-(AI$166-LOG(P1_IndicatorData!BD10))/(AI$166-AI$165)*10)),1)))</f>
        <v>8.5</v>
      </c>
      <c r="AJ10" s="42">
        <f>IF(P1_IndicatorData!BE10="No data","x",ROUND(IF(P1_IndicatorData!BE10&gt;AJ$166,10,IF(P1_IndicatorData!BE10&lt;AJ$165,0,10-(AJ$166-P1_IndicatorData!BE10)/(AJ$166-AJ$165)*10)),1))</f>
        <v>4.5</v>
      </c>
      <c r="AK10" s="145">
        <f t="shared" si="0"/>
        <v>6.9</v>
      </c>
      <c r="AL10" s="145">
        <f t="shared" si="1"/>
        <v>6.5</v>
      </c>
      <c r="AM10" s="145">
        <f t="shared" si="2"/>
        <v>0</v>
      </c>
      <c r="AN10" s="147">
        <f t="shared" si="3"/>
        <v>0</v>
      </c>
      <c r="AO10" s="147">
        <f t="shared" si="4"/>
        <v>0</v>
      </c>
      <c r="AP10" s="145">
        <f t="shared" si="24"/>
        <v>0</v>
      </c>
      <c r="AQ10" s="149">
        <f t="shared" si="5"/>
        <v>6.7</v>
      </c>
      <c r="AR10" s="149">
        <f t="shared" si="6"/>
        <v>2.4</v>
      </c>
      <c r="AS10" s="149">
        <f t="shared" si="7"/>
        <v>4.9000000000000004</v>
      </c>
      <c r="AT10" s="149">
        <f t="shared" si="8"/>
        <v>0</v>
      </c>
      <c r="AU10" s="149">
        <f t="shared" si="9"/>
        <v>0</v>
      </c>
      <c r="AV10" s="149">
        <f t="shared" si="25"/>
        <v>0</v>
      </c>
      <c r="AW10" s="147">
        <f t="shared" si="11"/>
        <v>2.8</v>
      </c>
      <c r="AX10" s="147">
        <f t="shared" si="12"/>
        <v>0</v>
      </c>
      <c r="AY10" s="147">
        <f t="shared" si="13"/>
        <v>2.5</v>
      </c>
      <c r="AZ10" s="147">
        <f t="shared" si="14"/>
        <v>2.1</v>
      </c>
      <c r="BA10" s="145">
        <f t="shared" si="15"/>
        <v>1.9</v>
      </c>
      <c r="BB10" s="145">
        <f t="shared" si="16"/>
        <v>0</v>
      </c>
      <c r="BC10" s="147">
        <f t="shared" si="17"/>
        <v>7.5</v>
      </c>
      <c r="BD10" s="147">
        <f t="shared" si="18"/>
        <v>4.9000000000000004</v>
      </c>
      <c r="BE10" s="145">
        <f t="shared" si="26"/>
        <v>6.4</v>
      </c>
      <c r="BF10" s="147">
        <f t="shared" si="20"/>
        <v>4.8</v>
      </c>
      <c r="BG10" s="147">
        <f t="shared" si="21"/>
        <v>7</v>
      </c>
      <c r="BH10" s="145">
        <f t="shared" si="22"/>
        <v>6</v>
      </c>
      <c r="BI10" s="198">
        <f t="shared" si="23"/>
        <v>4.0999999999999996</v>
      </c>
    </row>
    <row r="11" spans="1:61">
      <c r="A11" s="1" t="s">
        <v>95</v>
      </c>
      <c r="B11" s="2" t="s">
        <v>96</v>
      </c>
      <c r="C11" s="39">
        <f>IF(P1_IndicatorData!D11="No data","x",IF(P1_IndicatorData!D11=0,0,ROUND(IF(LOG(P1_IndicatorData!D11)&gt;C$166,10,IF(LOG(P1_IndicatorData!D11)&lt;C$165,0,10-(C$166-LOG(P1_IndicatorData!D11))/(C$166-C$165)*10)),1)))</f>
        <v>6.8</v>
      </c>
      <c r="D11" s="39">
        <f>IF(P1_IndicatorData!E11="No data","x",ROUND(IF(P1_IndicatorData!E11&gt;D$166,10,IF(P1_IndicatorData!E11&lt;D$165,0,10-(D$166-P1_IndicatorData!E11)/(D$166-D$165)*10)),1))</f>
        <v>10</v>
      </c>
      <c r="E11" s="39">
        <f>IF(P1_IndicatorData!G11="No data",0.1,IF(P1_IndicatorData!G11=0,0.1,IF(LOG(P1_IndicatorData!G11)&lt;E$165,0.1,ROUND(IF(LOG(P1_IndicatorData!G11)&gt;E$166,10,IF(LOG(P1_IndicatorData!G11)&lt;E$165,0,10-(E$166-LOG(P1_IndicatorData!G11))/(E$166-E$165)*10)),1))))</f>
        <v>0.1</v>
      </c>
      <c r="F11" s="39">
        <f>IF(P1_IndicatorData!H11="No data",0.1,IF(ROUND(P1_IndicatorData!H11,2)=0,0.1,ROUND(IF(P1_IndicatorData!H11&gt;F$166,10,IF(P1_IndicatorData!H11&lt;F$165,0,10-(F$166-P1_IndicatorData!H11)/(F$166-F$165)*10)),1)))</f>
        <v>0.1</v>
      </c>
      <c r="G11" s="39">
        <f>IF(P1_IndicatorData!J11="No data","x",IF(P1_IndicatorData!J11=0,0,ROUND(IF(LOG(P1_IndicatorData!J11)&gt;G$166,10,IF(LOG(P1_IndicatorData!J11)&lt;G$165,0,10-(G$166-LOG(P1_IndicatorData!J11))/(G$166-G$165)*10)),1)))</f>
        <v>0</v>
      </c>
      <c r="H11" s="39">
        <f>IF(P1_IndicatorData!K11="No data","x",IF(P1_IndicatorData!K11=0,0,ROUND(IF(P1_IndicatorData!K11&gt;H$166,10,IF(P1_IndicatorData!K11&lt;H$165,0,10-(H$166-P1_IndicatorData!K11)/(H$166-H$165)*10)),1)))</f>
        <v>0</v>
      </c>
      <c r="I11" s="42">
        <f>IF(P1_IndicatorData!Q11="No data","x",IF(P1_IndicatorData!Q11=0,0,ROUND(IF(LOG(P1_IndicatorData!Q11)&gt;I$166,10,IF(LOG(P1_IndicatorData!Q11)&lt;I$165,0,10-(I$166-LOG(P1_IndicatorData!Q11))/(I$166-I$165)*10)),1)))</f>
        <v>0</v>
      </c>
      <c r="J11" s="42">
        <f>IF(P1_IndicatorData!R11="No data","x",ROUND(IF(P1_IndicatorData!R11&gt;J$166,10,IF(P1_IndicatorData!R11&lt;J$165,0,10-(J$166-P1_IndicatorData!R11)/(J$166-J$165)*10)),1))</f>
        <v>0</v>
      </c>
      <c r="K11" s="42">
        <f>IF(P1_IndicatorData!T11="No data","x",IF(P1_IndicatorData!T11=0,0,ROUND(IF(LOG(P1_IndicatorData!T11)&gt;K$166,10,IF(LOG(P1_IndicatorData!T11)&lt;K$165,0,10-(K$166-LOG(P1_IndicatorData!T11))/(K$166-K$165)*10)),1)))</f>
        <v>0</v>
      </c>
      <c r="L11" s="42">
        <f>IF(P1_IndicatorData!U11="No data","x",ROUND(IF(P1_IndicatorData!U11&gt;L$166,10,IF(P1_IndicatorData!U11&lt;L$165,0,10-(L$166-P1_IndicatorData!U11)/(L$166-L$165)*10)),1))</f>
        <v>0</v>
      </c>
      <c r="M11" s="39">
        <f>IF(P1_IndicatorData!W11="No data","x",IF(P1_IndicatorData!W11=0,0,ROUND(IF(LOG(P1_IndicatorData!W11)&gt;M$166,10,IF(LOG(P1_IndicatorData!W11)&lt;M$165,0,10-(M$166-LOG(P1_IndicatorData!W11))/(M$166-M$165)*10)),1)))</f>
        <v>0</v>
      </c>
      <c r="N11" s="39">
        <f>IF(P1_IndicatorData!X11="No data","x",ROUND(IF(P1_IndicatorData!X11&gt;N$166,10,IF(P1_IndicatorData!X11&lt;N$165,0,10-(N$166-P1_IndicatorData!X11)/(N$166-N$165)*10)),1))</f>
        <v>0</v>
      </c>
      <c r="O11" s="42">
        <f>IF(P1_IndicatorData!Z11="No data","x",IF(P1_IndicatorData!Z11=0,0,ROUND(IF(LOG(P1_IndicatorData!Z11)&gt;O$166,10,IF(LOG(P1_IndicatorData!Z11)&lt;O$165,0,10-(O$166-LOG(P1_IndicatorData!Z11))/(O$166-O$165)*10)),1)))</f>
        <v>0</v>
      </c>
      <c r="P11" s="42">
        <f>IF(P1_IndicatorData!AA11="No data","x",ROUND(IF(P1_IndicatorData!AA11&gt;P$166,10,IF(P1_IndicatorData!AA11&lt;P$165,0,10-(P$166-P1_IndicatorData!AA11)/(P$166-P$165)*10)),1))</f>
        <v>0</v>
      </c>
      <c r="Q11" s="42">
        <f>IF(P1_IndicatorData!AC11="No data","x",IF(P1_IndicatorData!AC11=0,0,ROUND(IF(LOG(P1_IndicatorData!AC11)&gt;Q$166,10,IF(LOG(P1_IndicatorData!AC11)&lt;Q$165,0,10-(Q$166-LOG(P1_IndicatorData!AC11))/(Q$166-Q$165)*10)),1)))</f>
        <v>0</v>
      </c>
      <c r="R11" s="42">
        <f>IF(P1_IndicatorData!AD11="No data","x",ROUND(IF(P1_IndicatorData!AD11&gt;R$166,10,IF(P1_IndicatorData!AD11&lt;R$165,0,10-(R$166-P1_IndicatorData!AD11)/(R$166-R$165)*10)),1))</f>
        <v>0</v>
      </c>
      <c r="S11" s="42">
        <f>IF(P1_IndicatorData!AF11="No data","x",IF(P1_IndicatorData!AF11=0,0,ROUND(IF(LOG(P1_IndicatorData!AF11)&gt;S$166,10,IF(LOG(P1_IndicatorData!AF11)&lt;S$165,0,10-(S$166-LOG(P1_IndicatorData!AF11))/(S$166-S$165)*10)),1)))</f>
        <v>0</v>
      </c>
      <c r="T11" s="42">
        <f>IF(P1_IndicatorData!AG11="No data","x",ROUND(IF(P1_IndicatorData!AG11&gt;T$166,10,IF(P1_IndicatorData!AG11&lt;T$165,0,10-(T$166-P1_IndicatorData!AG11)/(T$166-T$165)*10)),1))</f>
        <v>0</v>
      </c>
      <c r="U11" s="42">
        <f>IF(P1_IndicatorData!AI11="No data","x",IF(P1_IndicatorData!AI11=0,0,ROUND(IF(LOG(P1_IndicatorData!AI11)&gt;U$166,10,IF(LOG(P1_IndicatorData!AI11)&lt;U$165,0,10-(U$166-LOG(P1_IndicatorData!AI11))/(U$166-U$165)*10)),1)))</f>
        <v>0</v>
      </c>
      <c r="V11" s="42">
        <f>IF(P1_IndicatorData!AJ11="No data","x",ROUND(IF(P1_IndicatorData!AJ11&gt;V$166,10,IF(P1_IndicatorData!AJ11&lt;V$165,0,10-(V$166-P1_IndicatorData!AJ11)/(V$166-V$165)*10)),1))</f>
        <v>0</v>
      </c>
      <c r="W11" s="42">
        <f>IF(P1_IndicatorData!AL11="No data","x",IF(P1_IndicatorData!AL11=0,0,ROUND(IF(LOG(P1_IndicatorData!AL11)&gt;W$166,10,IF(LOG(P1_IndicatorData!AL11)&lt;W$165,0,10-(W$166-LOG(P1_IndicatorData!AL11))/(W$166-W$165)*10)),1)))</f>
        <v>7</v>
      </c>
      <c r="X11" s="42">
        <f>IF(P1_IndicatorData!AM11="No data","x",ROUND(IF(P1_IndicatorData!AM11&gt;X$166,10,IF(P1_IndicatorData!AM11&lt;X$165,0,10-(X$166-P1_IndicatorData!AM11)/(X$166-X$165)*10)),1))</f>
        <v>6.1</v>
      </c>
      <c r="Y11" s="42">
        <f>IF(P1_IndicatorData!AO11="No data","x",IF(P1_IndicatorData!AO11=0,0,ROUND(IF(LOG(P1_IndicatorData!AO11)&gt;Y$166,10,IF(LOG(P1_IndicatorData!AO11)&lt;Y$165,0,10-(Y$166-LOG(P1_IndicatorData!AO11))/(Y$166-Y$165)*10)),1)))</f>
        <v>7.3</v>
      </c>
      <c r="Z11" s="42">
        <f>IF(P1_IndicatorData!AP11="No data","x",ROUND(IF(P1_IndicatorData!AP11&gt;Z$166,10,IF(P1_IndicatorData!AP11&lt;Z$165,0,10-(Z$166-P1_IndicatorData!AP11)/(Z$166-Z$165)*10)),1))</f>
        <v>8.6</v>
      </c>
      <c r="AA11" s="42">
        <f>IF(P1_IndicatorData!AR11="No data","x",IF(P1_IndicatorData!AR11=0,0,ROUND(IF(LOG(P1_IndicatorData!AR11)&gt;AA$166,10,IF(LOG(P1_IndicatorData!AR11)&lt;AA$165,0,10-(AA$166-LOG(P1_IndicatorData!AR11))/(AA$166-AA$165)*10)),1)))</f>
        <v>0</v>
      </c>
      <c r="AB11" s="42">
        <f>IF(P1_IndicatorData!AS11="No data","x",ROUND(IF(P1_IndicatorData!AS11&gt;AB$166,10,IF(P1_IndicatorData!AS11&lt;AB$165,0,10-(AB$166-P1_IndicatorData!AS11)/(AB$166-AB$165)*10)),1))</f>
        <v>0</v>
      </c>
      <c r="AC11" s="42">
        <f>IF(P1_IndicatorData!AV11="No data","x",IF(P1_IndicatorData!AV11=0,0,ROUND(IF(LOG(P1_IndicatorData!AV11)&gt;AC$166,10,IF(LOG(P1_IndicatorData!AV11)&lt;AC$165,0,10-(AC$166-LOG(P1_IndicatorData!AV11))/(AC$166-AC$165)*10)),1)))</f>
        <v>7.2</v>
      </c>
      <c r="AD11" s="42">
        <f>IF(P1_IndicatorData!AW11="No data","x",ROUND(IF(P1_IndicatorData!AW11&gt;AD$166,10,IF(P1_IndicatorData!AW11&lt;AD$165,0,10-(AD$166-P1_IndicatorData!AW11)/(AD$166-AD$165)*10)),1))</f>
        <v>7.7</v>
      </c>
      <c r="AE11" s="42">
        <f>IF(P1_IndicatorData!AX11="No data","x",IF(P1_IndicatorData!AX11=0,0,ROUND(IF(LOG(P1_IndicatorData!AX11)&gt;AE$166,10,IF(LOG(P1_IndicatorData!AX11)&lt;AE$165,0,10-(AE$166-LOG(P1_IndicatorData!AX11))/(AE$166-AE$165)*10)),1)))</f>
        <v>7.2</v>
      </c>
      <c r="AF11" s="42">
        <f>IF(P1_IndicatorData!AY11="No data","x",ROUND(IF(P1_IndicatorData!AY11&gt;AF$166,10,IF(P1_IndicatorData!AY11&lt;AF$165,0,10-(AF$166-P1_IndicatorData!AY11)/(AF$166-AF$165)*10)),1))</f>
        <v>7.7</v>
      </c>
      <c r="AG11" s="42">
        <f>IF(P1_IndicatorData!AZ11="No data","x",IF(P1_IndicatorData!AZ11=0,0,ROUND(IF(LOG(P1_IndicatorData!AZ11)&gt;AG$166,10,IF(LOG(P1_IndicatorData!AZ11)&lt;AG$165,0,10-(AG$166-LOG(P1_IndicatorData!AZ11))/(AG$166-AG$165)*10)),1)))</f>
        <v>4.8</v>
      </c>
      <c r="AH11" s="42">
        <f>IF(P1_IndicatorData!BA11="No data","x",ROUND(IF(P1_IndicatorData!BA11&gt;AH$166,10,IF(P1_IndicatorData!BA11&lt;AH$165,0,10-(AH$166-P1_IndicatorData!BA11)/(AH$166-AH$165)*10)),1))</f>
        <v>1.8</v>
      </c>
      <c r="AI11" s="42">
        <f>IF(P1_IndicatorData!BD11="No data","x",IF(P1_IndicatorData!BD11=0,0,ROUND(IF(LOG(P1_IndicatorData!BD11)&gt;AI$166,10,IF(LOG(P1_IndicatorData!BD11)&lt;AI$165,0,10-(AI$166-LOG(P1_IndicatorData!BD11))/(AI$166-AI$165)*10)),1)))</f>
        <v>0</v>
      </c>
      <c r="AJ11" s="42">
        <f>IF(P1_IndicatorData!BE11="No data","x",ROUND(IF(P1_IndicatorData!BE11&gt;AJ$166,10,IF(P1_IndicatorData!BE11&lt;AJ$165,0,10-(AJ$166-P1_IndicatorData!BE11)/(AJ$166-AJ$165)*10)),1))</f>
        <v>0</v>
      </c>
      <c r="AK11" s="145">
        <f t="shared" si="0"/>
        <v>8.9</v>
      </c>
      <c r="AL11" s="145">
        <f t="shared" si="1"/>
        <v>0.1</v>
      </c>
      <c r="AM11" s="145">
        <f t="shared" si="2"/>
        <v>0</v>
      </c>
      <c r="AN11" s="147">
        <f t="shared" si="3"/>
        <v>0</v>
      </c>
      <c r="AO11" s="147">
        <f t="shared" si="4"/>
        <v>0</v>
      </c>
      <c r="AP11" s="145">
        <f t="shared" si="24"/>
        <v>0</v>
      </c>
      <c r="AQ11" s="149">
        <f t="shared" si="5"/>
        <v>0</v>
      </c>
      <c r="AR11" s="149">
        <f t="shared" si="6"/>
        <v>0</v>
      </c>
      <c r="AS11" s="149">
        <f t="shared" si="7"/>
        <v>0</v>
      </c>
      <c r="AT11" s="149">
        <f t="shared" si="8"/>
        <v>0</v>
      </c>
      <c r="AU11" s="149">
        <f t="shared" si="9"/>
        <v>0</v>
      </c>
      <c r="AV11" s="149">
        <f t="shared" si="25"/>
        <v>0</v>
      </c>
      <c r="AW11" s="147">
        <f t="shared" si="11"/>
        <v>0</v>
      </c>
      <c r="AX11" s="147">
        <f t="shared" si="12"/>
        <v>0</v>
      </c>
      <c r="AY11" s="147">
        <f t="shared" si="13"/>
        <v>6.6</v>
      </c>
      <c r="AZ11" s="147">
        <f t="shared" si="14"/>
        <v>8</v>
      </c>
      <c r="BA11" s="145">
        <f t="shared" si="15"/>
        <v>4.7</v>
      </c>
      <c r="BB11" s="145">
        <f t="shared" si="16"/>
        <v>0</v>
      </c>
      <c r="BC11" s="147">
        <f t="shared" si="17"/>
        <v>7.2</v>
      </c>
      <c r="BD11" s="147">
        <f t="shared" si="18"/>
        <v>7.7</v>
      </c>
      <c r="BE11" s="145">
        <f t="shared" si="26"/>
        <v>7.5</v>
      </c>
      <c r="BF11" s="147">
        <f t="shared" si="20"/>
        <v>3.4</v>
      </c>
      <c r="BG11" s="147">
        <f t="shared" si="21"/>
        <v>0</v>
      </c>
      <c r="BH11" s="145">
        <f t="shared" si="22"/>
        <v>1.9</v>
      </c>
      <c r="BI11" s="198">
        <f t="shared" si="23"/>
        <v>3.9</v>
      </c>
    </row>
    <row r="12" spans="1:61">
      <c r="A12" s="1" t="s">
        <v>97</v>
      </c>
      <c r="B12" s="2" t="s">
        <v>98</v>
      </c>
      <c r="C12" s="39">
        <f>IF(P1_IndicatorData!D12="No data","x",IF(P1_IndicatorData!D12=0,0,ROUND(IF(LOG(P1_IndicatorData!D12)&gt;C$166,10,IF(LOG(P1_IndicatorData!D12)&lt;C$165,0,10-(C$166-LOG(P1_IndicatorData!D12))/(C$166-C$165)*10)),1)))</f>
        <v>9.3000000000000007</v>
      </c>
      <c r="D12" s="39">
        <f>IF(P1_IndicatorData!E12="No data","x",ROUND(IF(P1_IndicatorData!E12&gt;D$166,10,IF(P1_IndicatorData!E12&lt;D$165,0,10-(D$166-P1_IndicatorData!E12)/(D$166-D$165)*10)),1))</f>
        <v>0.9</v>
      </c>
      <c r="E12" s="39">
        <f>IF(P1_IndicatorData!G12="No data",0.1,IF(P1_IndicatorData!G12=0,0.1,IF(LOG(P1_IndicatorData!G12)&lt;E$165,0.1,ROUND(IF(LOG(P1_IndicatorData!G12)&gt;E$166,10,IF(LOG(P1_IndicatorData!G12)&lt;E$165,0,10-(E$166-LOG(P1_IndicatorData!G12))/(E$166-E$165)*10)),1))))</f>
        <v>10</v>
      </c>
      <c r="F12" s="39">
        <f>IF(P1_IndicatorData!H12="No data",0.1,IF(ROUND(P1_IndicatorData!H12,2)=0,0.1,ROUND(IF(P1_IndicatorData!H12&gt;F$166,10,IF(P1_IndicatorData!H12&lt;F$165,0,10-(F$166-P1_IndicatorData!H12)/(F$166-F$165)*10)),1)))</f>
        <v>10</v>
      </c>
      <c r="G12" s="39">
        <f>IF(P1_IndicatorData!J12="No data","x",IF(P1_IndicatorData!J12=0,0,ROUND(IF(LOG(P1_IndicatorData!J12)&gt;G$166,10,IF(LOG(P1_IndicatorData!J12)&lt;G$165,0,10-(G$166-LOG(P1_IndicatorData!J12))/(G$166-G$165)*10)),1)))</f>
        <v>10</v>
      </c>
      <c r="H12" s="39">
        <f>IF(P1_IndicatorData!K12="No data","x",IF(P1_IndicatorData!K12=0,0,ROUND(IF(P1_IndicatorData!K12&gt;H$166,10,IF(P1_IndicatorData!K12&lt;H$165,0,10-(H$166-P1_IndicatorData!K12)/(H$166-H$165)*10)),1)))</f>
        <v>10</v>
      </c>
      <c r="I12" s="42">
        <f>IF(P1_IndicatorData!Q12="No data","x",IF(P1_IndicatorData!Q12=0,0,ROUND(IF(LOG(P1_IndicatorData!Q12)&gt;I$166,10,IF(LOG(P1_IndicatorData!Q12)&lt;I$165,0,10-(I$166-LOG(P1_IndicatorData!Q12))/(I$166-I$165)*10)),1)))</f>
        <v>10</v>
      </c>
      <c r="J12" s="42">
        <f>IF(P1_IndicatorData!R12="No data","x",ROUND(IF(P1_IndicatorData!R12&gt;J$166,10,IF(P1_IndicatorData!R12&lt;J$165,0,10-(J$166-P1_IndicatorData!R12)/(J$166-J$165)*10)),1))</f>
        <v>3.7</v>
      </c>
      <c r="K12" s="42">
        <f>IF(P1_IndicatorData!T12="No data","x",IF(P1_IndicatorData!T12=0,0,ROUND(IF(LOG(P1_IndicatorData!T12)&gt;K$166,10,IF(LOG(P1_IndicatorData!T12)&lt;K$165,0,10-(K$166-LOG(P1_IndicatorData!T12))/(K$166-K$165)*10)),1)))</f>
        <v>0</v>
      </c>
      <c r="L12" s="42">
        <f>IF(P1_IndicatorData!U12="No data","x",ROUND(IF(P1_IndicatorData!U12&gt;L$166,10,IF(P1_IndicatorData!U12&lt;L$165,0,10-(L$166-P1_IndicatorData!U12)/(L$166-L$165)*10)),1))</f>
        <v>0</v>
      </c>
      <c r="M12" s="39">
        <f>IF(P1_IndicatorData!W12="No data","x",IF(P1_IndicatorData!W12=0,0,ROUND(IF(LOG(P1_IndicatorData!W12)&gt;M$166,10,IF(LOG(P1_IndicatorData!W12)&lt;M$165,0,10-(M$166-LOG(P1_IndicatorData!W12))/(M$166-M$165)*10)),1)))</f>
        <v>9.6</v>
      </c>
      <c r="N12" s="39">
        <f>IF(P1_IndicatorData!X12="No data","x",ROUND(IF(P1_IndicatorData!X12&gt;N$166,10,IF(P1_IndicatorData!X12&lt;N$165,0,10-(N$166-P1_IndicatorData!X12)/(N$166-N$165)*10)),1))</f>
        <v>1.1000000000000001</v>
      </c>
      <c r="O12" s="42">
        <f>IF(P1_IndicatorData!Z12="No data","x",IF(P1_IndicatorData!Z12=0,0,ROUND(IF(LOG(P1_IndicatorData!Z12)&gt;O$166,10,IF(LOG(P1_IndicatorData!Z12)&lt;O$165,0,10-(O$166-LOG(P1_IndicatorData!Z12))/(O$166-O$165)*10)),1)))</f>
        <v>9.6999999999999993</v>
      </c>
      <c r="P12" s="42">
        <f>IF(P1_IndicatorData!AA12="No data","x",ROUND(IF(P1_IndicatorData!AA12&gt;P$166,10,IF(P1_IndicatorData!AA12&lt;P$165,0,10-(P$166-P1_IndicatorData!AA12)/(P$166-P$165)*10)),1))</f>
        <v>1.3</v>
      </c>
      <c r="Q12" s="42">
        <f>IF(P1_IndicatorData!AC12="No data","x",IF(P1_IndicatorData!AC12=0,0,ROUND(IF(LOG(P1_IndicatorData!AC12)&gt;Q$166,10,IF(LOG(P1_IndicatorData!AC12)&lt;Q$165,0,10-(Q$166-LOG(P1_IndicatorData!AC12))/(Q$166-Q$165)*10)),1)))</f>
        <v>10</v>
      </c>
      <c r="R12" s="42">
        <f>IF(P1_IndicatorData!AD12="No data","x",ROUND(IF(P1_IndicatorData!AD12&gt;R$166,10,IF(P1_IndicatorData!AD12&lt;R$165,0,10-(R$166-P1_IndicatorData!AD12)/(R$166-R$165)*10)),1))</f>
        <v>2.2999999999999998</v>
      </c>
      <c r="S12" s="42">
        <f>IF(P1_IndicatorData!AF12="No data","x",IF(P1_IndicatorData!AF12=0,0,ROUND(IF(LOG(P1_IndicatorData!AF12)&gt;S$166,10,IF(LOG(P1_IndicatorData!AF12)&lt;S$165,0,10-(S$166-LOG(P1_IndicatorData!AF12))/(S$166-S$165)*10)),1)))</f>
        <v>8.8000000000000007</v>
      </c>
      <c r="T12" s="42">
        <f>IF(P1_IndicatorData!AG12="No data","x",ROUND(IF(P1_IndicatorData!AG12&gt;T$166,10,IF(P1_IndicatorData!AG12&lt;T$165,0,10-(T$166-P1_IndicatorData!AG12)/(T$166-T$165)*10)),1))</f>
        <v>0.1</v>
      </c>
      <c r="U12" s="42">
        <f>IF(P1_IndicatorData!AI12="No data","x",IF(P1_IndicatorData!AI12=0,0,ROUND(IF(LOG(P1_IndicatorData!AI12)&gt;U$166,10,IF(LOG(P1_IndicatorData!AI12)&lt;U$165,0,10-(U$166-LOG(P1_IndicatorData!AI12))/(U$166-U$165)*10)),1)))</f>
        <v>10</v>
      </c>
      <c r="V12" s="42">
        <f>IF(P1_IndicatorData!AJ12="No data","x",ROUND(IF(P1_IndicatorData!AJ12&gt;V$166,10,IF(P1_IndicatorData!AJ12&lt;V$165,0,10-(V$166-P1_IndicatorData!AJ12)/(V$166-V$165)*10)),1))</f>
        <v>8.4</v>
      </c>
      <c r="W12" s="42">
        <f>IF(P1_IndicatorData!AL12="No data","x",IF(P1_IndicatorData!AL12=0,0,ROUND(IF(LOG(P1_IndicatorData!AL12)&gt;W$166,10,IF(LOG(P1_IndicatorData!AL12)&lt;W$165,0,10-(W$166-LOG(P1_IndicatorData!AL12))/(W$166-W$165)*10)),1)))</f>
        <v>10</v>
      </c>
      <c r="X12" s="42">
        <f>IF(P1_IndicatorData!AM12="No data","x",ROUND(IF(P1_IndicatorData!AM12&gt;X$166,10,IF(P1_IndicatorData!AM12&lt;X$165,0,10-(X$166-P1_IndicatorData!AM12)/(X$166-X$165)*10)),1))</f>
        <v>9.9</v>
      </c>
      <c r="Y12" s="42">
        <f>IF(P1_IndicatorData!AO12="No data","x",IF(P1_IndicatorData!AO12=0,0,ROUND(IF(LOG(P1_IndicatorData!AO12)&gt;Y$166,10,IF(LOG(P1_IndicatorData!AO12)&lt;Y$165,0,10-(Y$166-LOG(P1_IndicatorData!AO12))/(Y$166-Y$165)*10)),1)))</f>
        <v>10</v>
      </c>
      <c r="Z12" s="42">
        <f>IF(P1_IndicatorData!AP12="No data","x",ROUND(IF(P1_IndicatorData!AP12&gt;Z$166,10,IF(P1_IndicatorData!AP12&lt;Z$165,0,10-(Z$166-P1_IndicatorData!AP12)/(Z$166-Z$165)*10)),1))</f>
        <v>9.9</v>
      </c>
      <c r="AA12" s="42">
        <f>IF(P1_IndicatorData!AR12="No data","x",IF(P1_IndicatorData!AR12=0,0,ROUND(IF(LOG(P1_IndicatorData!AR12)&gt;AA$166,10,IF(LOG(P1_IndicatorData!AR12)&lt;AA$165,0,10-(AA$166-LOG(P1_IndicatorData!AR12))/(AA$166-AA$165)*10)),1)))</f>
        <v>10</v>
      </c>
      <c r="AB12" s="42">
        <f>IF(P1_IndicatorData!AS12="No data","x",ROUND(IF(P1_IndicatorData!AS12&gt;AB$166,10,IF(P1_IndicatorData!AS12&lt;AB$165,0,10-(AB$166-P1_IndicatorData!AS12)/(AB$166-AB$165)*10)),1))</f>
        <v>2.2999999999999998</v>
      </c>
      <c r="AC12" s="42">
        <f>IF(P1_IndicatorData!AV12="No data","x",IF(P1_IndicatorData!AV12=0,0,ROUND(IF(LOG(P1_IndicatorData!AV12)&gt;AC$166,10,IF(LOG(P1_IndicatorData!AV12)&lt;AC$165,0,10-(AC$166-LOG(P1_IndicatorData!AV12))/(AC$166-AC$165)*10)),1)))</f>
        <v>10</v>
      </c>
      <c r="AD12" s="42">
        <f>IF(P1_IndicatorData!AW12="No data","x",ROUND(IF(P1_IndicatorData!AW12&gt;AD$166,10,IF(P1_IndicatorData!AW12&lt;AD$165,0,10-(AD$166-P1_IndicatorData!AW12)/(AD$166-AD$165)*10)),1))</f>
        <v>9.9</v>
      </c>
      <c r="AE12" s="42">
        <f>IF(P1_IndicatorData!AX12="No data","x",IF(P1_IndicatorData!AX12=0,0,ROUND(IF(LOG(P1_IndicatorData!AX12)&gt;AE$166,10,IF(LOG(P1_IndicatorData!AX12)&lt;AE$165,0,10-(AE$166-LOG(P1_IndicatorData!AX12))/(AE$166-AE$165)*10)),1)))</f>
        <v>10</v>
      </c>
      <c r="AF12" s="42">
        <f>IF(P1_IndicatorData!AY12="No data","x",ROUND(IF(P1_IndicatorData!AY12&gt;AF$166,10,IF(P1_IndicatorData!AY12&lt;AF$165,0,10-(AF$166-P1_IndicatorData!AY12)/(AF$166-AF$165)*10)),1))</f>
        <v>9.9</v>
      </c>
      <c r="AG12" s="42">
        <f>IF(P1_IndicatorData!AZ12="No data","x",IF(P1_IndicatorData!AZ12=0,0,ROUND(IF(LOG(P1_IndicatorData!AZ12)&gt;AG$166,10,IF(LOG(P1_IndicatorData!AZ12)&lt;AG$165,0,10-(AG$166-LOG(P1_IndicatorData!AZ12))/(AG$166-AG$165)*10)),1)))</f>
        <v>10</v>
      </c>
      <c r="AH12" s="42">
        <f>IF(P1_IndicatorData!BA12="No data","x",ROUND(IF(P1_IndicatorData!BA12&gt;AH$166,10,IF(P1_IndicatorData!BA12&lt;AH$165,0,10-(AH$166-P1_IndicatorData!BA12)/(AH$166-AH$165)*10)),1))</f>
        <v>10</v>
      </c>
      <c r="AI12" s="42">
        <f>IF(P1_IndicatorData!BD12="No data","x",IF(P1_IndicatorData!BD12=0,0,ROUND(IF(LOG(P1_IndicatorData!BD12)&gt;AI$166,10,IF(LOG(P1_IndicatorData!BD12)&lt;AI$165,0,10-(AI$166-LOG(P1_IndicatorData!BD12))/(AI$166-AI$165)*10)),1)))</f>
        <v>10</v>
      </c>
      <c r="AJ12" s="42">
        <f>IF(P1_IndicatorData!BE12="No data","x",ROUND(IF(P1_IndicatorData!BE12&gt;AJ$166,10,IF(P1_IndicatorData!BE12&lt;AJ$165,0,10-(AJ$166-P1_IndicatorData!BE12)/(AJ$166-AJ$165)*10)),1))</f>
        <v>5.2</v>
      </c>
      <c r="AK12" s="145">
        <f t="shared" si="0"/>
        <v>6.8</v>
      </c>
      <c r="AL12" s="145">
        <f t="shared" si="1"/>
        <v>10</v>
      </c>
      <c r="AM12" s="145">
        <f t="shared" si="2"/>
        <v>10</v>
      </c>
      <c r="AN12" s="147">
        <f t="shared" si="3"/>
        <v>7.6</v>
      </c>
      <c r="AO12" s="147">
        <f t="shared" si="4"/>
        <v>2</v>
      </c>
      <c r="AP12" s="145">
        <f t="shared" si="24"/>
        <v>5.5</v>
      </c>
      <c r="AQ12" s="149">
        <f t="shared" si="5"/>
        <v>9.6999999999999993</v>
      </c>
      <c r="AR12" s="149">
        <f t="shared" si="6"/>
        <v>1.2</v>
      </c>
      <c r="AS12" s="149">
        <f t="shared" si="7"/>
        <v>7.4</v>
      </c>
      <c r="AT12" s="149">
        <f t="shared" si="8"/>
        <v>9.4</v>
      </c>
      <c r="AU12" s="149">
        <f t="shared" si="9"/>
        <v>1.2</v>
      </c>
      <c r="AV12" s="149">
        <f t="shared" si="25"/>
        <v>7</v>
      </c>
      <c r="AW12" s="147">
        <f t="shared" si="11"/>
        <v>7.2</v>
      </c>
      <c r="AX12" s="147">
        <f t="shared" si="12"/>
        <v>9.4</v>
      </c>
      <c r="AY12" s="147">
        <f t="shared" si="13"/>
        <v>10</v>
      </c>
      <c r="AZ12" s="147">
        <f t="shared" si="14"/>
        <v>10</v>
      </c>
      <c r="BA12" s="145">
        <f t="shared" si="15"/>
        <v>9.4</v>
      </c>
      <c r="BB12" s="145">
        <f t="shared" si="16"/>
        <v>8</v>
      </c>
      <c r="BC12" s="147">
        <f t="shared" si="17"/>
        <v>10</v>
      </c>
      <c r="BD12" s="147">
        <f t="shared" si="18"/>
        <v>9.9</v>
      </c>
      <c r="BE12" s="145">
        <f t="shared" si="26"/>
        <v>10</v>
      </c>
      <c r="BF12" s="147">
        <f t="shared" si="20"/>
        <v>10</v>
      </c>
      <c r="BG12" s="147">
        <f t="shared" si="21"/>
        <v>8.5</v>
      </c>
      <c r="BH12" s="145">
        <f t="shared" si="22"/>
        <v>9.4</v>
      </c>
      <c r="BI12" s="198">
        <f t="shared" si="23"/>
        <v>9.1</v>
      </c>
    </row>
    <row r="13" spans="1:61">
      <c r="A13" s="1" t="s">
        <v>100</v>
      </c>
      <c r="B13" s="2" t="s">
        <v>101</v>
      </c>
      <c r="C13" s="39">
        <f>IF(P1_IndicatorData!D13="No data","x",IF(P1_IndicatorData!D13=0,0,ROUND(IF(LOG(P1_IndicatorData!D13)&gt;C$166,10,IF(LOG(P1_IndicatorData!D13)&lt;C$165,0,10-(C$166-LOG(P1_IndicatorData!D13))/(C$166-C$165)*10)),1)))</f>
        <v>0</v>
      </c>
      <c r="D13" s="39">
        <f>IF(P1_IndicatorData!E13="No data","x",ROUND(IF(P1_IndicatorData!E13&gt;D$166,10,IF(P1_IndicatorData!E13&lt;D$165,0,10-(D$166-P1_IndicatorData!E13)/(D$166-D$165)*10)),1))</f>
        <v>0</v>
      </c>
      <c r="E13" s="39">
        <f>IF(P1_IndicatorData!G13="No data",0.1,IF(P1_IndicatorData!G13=0,0.1,IF(LOG(P1_IndicatorData!G13)&lt;E$165,0.1,ROUND(IF(LOG(P1_IndicatorData!G13)&gt;E$166,10,IF(LOG(P1_IndicatorData!G13)&lt;E$165,0,10-(E$166-LOG(P1_IndicatorData!G13))/(E$166-E$165)*10)),1))))</f>
        <v>7.2</v>
      </c>
      <c r="F13" s="39">
        <f>IF(P1_IndicatorData!H13="No data",0.1,IF(ROUND(P1_IndicatorData!H13,2)=0,0.1,ROUND(IF(P1_IndicatorData!H13&gt;F$166,10,IF(P1_IndicatorData!H13&lt;F$165,0,10-(F$166-P1_IndicatorData!H13)/(F$166-F$165)*10)),1)))</f>
        <v>9.5</v>
      </c>
      <c r="G13" s="39">
        <f>IF(P1_IndicatorData!J13="No data","x",IF(P1_IndicatorData!J13=0,0,ROUND(IF(LOG(P1_IndicatorData!J13)&gt;G$166,10,IF(LOG(P1_IndicatorData!J13)&lt;G$165,0,10-(G$166-LOG(P1_IndicatorData!J13))/(G$166-G$165)*10)),1)))</f>
        <v>0</v>
      </c>
      <c r="H13" s="39">
        <f>IF(P1_IndicatorData!K13="No data","x",IF(P1_IndicatorData!K13=0,0,ROUND(IF(P1_IndicatorData!K13&gt;H$166,10,IF(P1_IndicatorData!K13&lt;H$165,0,10-(H$166-P1_IndicatorData!K13)/(H$166-H$165)*10)),1)))</f>
        <v>0</v>
      </c>
      <c r="I13" s="42">
        <f>IF(P1_IndicatorData!Q13="No data","x",IF(P1_IndicatorData!Q13=0,0,ROUND(IF(LOG(P1_IndicatorData!Q13)&gt;I$166,10,IF(LOG(P1_IndicatorData!Q13)&lt;I$165,0,10-(I$166-LOG(P1_IndicatorData!Q13))/(I$166-I$165)*10)),1)))</f>
        <v>0</v>
      </c>
      <c r="J13" s="42">
        <f>IF(P1_IndicatorData!R13="No data","x",ROUND(IF(P1_IndicatorData!R13&gt;J$166,10,IF(P1_IndicatorData!R13&lt;J$165,0,10-(J$166-P1_IndicatorData!R13)/(J$166-J$165)*10)),1))</f>
        <v>0</v>
      </c>
      <c r="K13" s="42">
        <f>IF(P1_IndicatorData!T13="No data","x",IF(P1_IndicatorData!T13=0,0,ROUND(IF(LOG(P1_IndicatorData!T13)&gt;K$166,10,IF(LOG(P1_IndicatorData!T13)&lt;K$165,0,10-(K$166-LOG(P1_IndicatorData!T13))/(K$166-K$165)*10)),1)))</f>
        <v>0</v>
      </c>
      <c r="L13" s="42">
        <f>IF(P1_IndicatorData!U13="No data","x",ROUND(IF(P1_IndicatorData!U13&gt;L$166,10,IF(P1_IndicatorData!U13&lt;L$165,0,10-(L$166-P1_IndicatorData!U13)/(L$166-L$165)*10)),1))</f>
        <v>0</v>
      </c>
      <c r="M13" s="39">
        <f>IF(P1_IndicatorData!W13="No data","x",IF(P1_IndicatorData!W13=0,0,ROUND(IF(LOG(P1_IndicatorData!W13)&gt;M$166,10,IF(LOG(P1_IndicatorData!W13)&lt;M$165,0,10-(M$166-LOG(P1_IndicatorData!W13))/(M$166-M$165)*10)),1)))</f>
        <v>0</v>
      </c>
      <c r="N13" s="39">
        <f>IF(P1_IndicatorData!X13="No data","x",ROUND(IF(P1_IndicatorData!X13&gt;N$166,10,IF(P1_IndicatorData!X13&lt;N$165,0,10-(N$166-P1_IndicatorData!X13)/(N$166-N$165)*10)),1))</f>
        <v>0</v>
      </c>
      <c r="O13" s="42">
        <f>IF(P1_IndicatorData!Z13="No data","x",IF(P1_IndicatorData!Z13=0,0,ROUND(IF(LOG(P1_IndicatorData!Z13)&gt;O$166,10,IF(LOG(P1_IndicatorData!Z13)&lt;O$165,0,10-(O$166-LOG(P1_IndicatorData!Z13))/(O$166-O$165)*10)),1)))</f>
        <v>0</v>
      </c>
      <c r="P13" s="42">
        <f>IF(P1_IndicatorData!AA13="No data","x",ROUND(IF(P1_IndicatorData!AA13&gt;P$166,10,IF(P1_IndicatorData!AA13&lt;P$165,0,10-(P$166-P1_IndicatorData!AA13)/(P$166-P$165)*10)),1))</f>
        <v>0</v>
      </c>
      <c r="Q13" s="42">
        <f>IF(P1_IndicatorData!AC13="No data","x",IF(P1_IndicatorData!AC13=0,0,ROUND(IF(LOG(P1_IndicatorData!AC13)&gt;Q$166,10,IF(LOG(P1_IndicatorData!AC13)&lt;Q$165,0,10-(Q$166-LOG(P1_IndicatorData!AC13))/(Q$166-Q$165)*10)),1)))</f>
        <v>0</v>
      </c>
      <c r="R13" s="42">
        <f>IF(P1_IndicatorData!AD13="No data","x",ROUND(IF(P1_IndicatorData!AD13&gt;R$166,10,IF(P1_IndicatorData!AD13&lt;R$165,0,10-(R$166-P1_IndicatorData!AD13)/(R$166-R$165)*10)),1))</f>
        <v>0</v>
      </c>
      <c r="S13" s="42">
        <f>IF(P1_IndicatorData!AF13="No data","x",IF(P1_IndicatorData!AF13=0,0,ROUND(IF(LOG(P1_IndicatorData!AF13)&gt;S$166,10,IF(LOG(P1_IndicatorData!AF13)&lt;S$165,0,10-(S$166-LOG(P1_IndicatorData!AF13))/(S$166-S$165)*10)),1)))</f>
        <v>0</v>
      </c>
      <c r="T13" s="42">
        <f>IF(P1_IndicatorData!AG13="No data","x",ROUND(IF(P1_IndicatorData!AG13&gt;T$166,10,IF(P1_IndicatorData!AG13&lt;T$165,0,10-(T$166-P1_IndicatorData!AG13)/(T$166-T$165)*10)),1))</f>
        <v>0</v>
      </c>
      <c r="U13" s="42">
        <f>IF(P1_IndicatorData!AI13="No data","x",IF(P1_IndicatorData!AI13=0,0,ROUND(IF(LOG(P1_IndicatorData!AI13)&gt;U$166,10,IF(LOG(P1_IndicatorData!AI13)&lt;U$165,0,10-(U$166-LOG(P1_IndicatorData!AI13))/(U$166-U$165)*10)),1)))</f>
        <v>0</v>
      </c>
      <c r="V13" s="42">
        <f>IF(P1_IndicatorData!AJ13="No data","x",ROUND(IF(P1_IndicatorData!AJ13&gt;V$166,10,IF(P1_IndicatorData!AJ13&lt;V$165,0,10-(V$166-P1_IndicatorData!AJ13)/(V$166-V$165)*10)),1))</f>
        <v>0</v>
      </c>
      <c r="W13" s="42">
        <f>IF(P1_IndicatorData!AL13="No data","x",IF(P1_IndicatorData!AL13=0,0,ROUND(IF(LOG(P1_IndicatorData!AL13)&gt;W$166,10,IF(LOG(P1_IndicatorData!AL13)&lt;W$165,0,10-(W$166-LOG(P1_IndicatorData!AL13))/(W$166-W$165)*10)),1)))</f>
        <v>0</v>
      </c>
      <c r="X13" s="42">
        <f>IF(P1_IndicatorData!AM13="No data","x",ROUND(IF(P1_IndicatorData!AM13&gt;X$166,10,IF(P1_IndicatorData!AM13&lt;X$165,0,10-(X$166-P1_IndicatorData!AM13)/(X$166-X$165)*10)),1))</f>
        <v>0</v>
      </c>
      <c r="Y13" s="42">
        <f>IF(P1_IndicatorData!AO13="No data","x",IF(P1_IndicatorData!AO13=0,0,ROUND(IF(LOG(P1_IndicatorData!AO13)&gt;Y$166,10,IF(LOG(P1_IndicatorData!AO13)&lt;Y$165,0,10-(Y$166-LOG(P1_IndicatorData!AO13))/(Y$166-Y$165)*10)),1)))</f>
        <v>0</v>
      </c>
      <c r="Z13" s="42">
        <f>IF(P1_IndicatorData!AP13="No data","x",ROUND(IF(P1_IndicatorData!AP13&gt;Z$166,10,IF(P1_IndicatorData!AP13&lt;Z$165,0,10-(Z$166-P1_IndicatorData!AP13)/(Z$166-Z$165)*10)),1))</f>
        <v>0</v>
      </c>
      <c r="AA13" s="42">
        <f>IF(P1_IndicatorData!AR13="No data","x",IF(P1_IndicatorData!AR13=0,0,ROUND(IF(LOG(P1_IndicatorData!AR13)&gt;AA$166,10,IF(LOG(P1_IndicatorData!AR13)&lt;AA$165,0,10-(AA$166-LOG(P1_IndicatorData!AR13))/(AA$166-AA$165)*10)),1)))</f>
        <v>8.6</v>
      </c>
      <c r="AB13" s="42">
        <f>IF(P1_IndicatorData!AS13="No data","x",ROUND(IF(P1_IndicatorData!AS13&gt;AB$166,10,IF(P1_IndicatorData!AS13&lt;AB$165,0,10-(AB$166-P1_IndicatorData!AS13)/(AB$166-AB$165)*10)),1))</f>
        <v>7.2</v>
      </c>
      <c r="AC13" s="42">
        <f>IF(P1_IndicatorData!AV13="No data","x",IF(P1_IndicatorData!AV13=0,0,ROUND(IF(LOG(P1_IndicatorData!AV13)&gt;AC$166,10,IF(LOG(P1_IndicatorData!AV13)&lt;AC$165,0,10-(AC$166-LOG(P1_IndicatorData!AV13))/(AC$166-AC$165)*10)),1)))</f>
        <v>8.8000000000000007</v>
      </c>
      <c r="AD13" s="42">
        <f>IF(P1_IndicatorData!AW13="No data","x",ROUND(IF(P1_IndicatorData!AW13&gt;AD$166,10,IF(P1_IndicatorData!AW13&lt;AD$165,0,10-(AD$166-P1_IndicatorData!AW13)/(AD$166-AD$165)*10)),1))</f>
        <v>10</v>
      </c>
      <c r="AE13" s="42">
        <f>IF(P1_IndicatorData!AX13="No data","x",IF(P1_IndicatorData!AX13=0,0,ROUND(IF(LOG(P1_IndicatorData!AX13)&gt;AE$166,10,IF(LOG(P1_IndicatorData!AX13)&lt;AE$165,0,10-(AE$166-LOG(P1_IndicatorData!AX13))/(AE$166-AE$165)*10)),1)))</f>
        <v>0</v>
      </c>
      <c r="AF13" s="42">
        <f>IF(P1_IndicatorData!AY13="No data","x",ROUND(IF(P1_IndicatorData!AY13&gt;AF$166,10,IF(P1_IndicatorData!AY13&lt;AF$165,0,10-(AF$166-P1_IndicatorData!AY13)/(AF$166-AF$165)*10)),1))</f>
        <v>0</v>
      </c>
      <c r="AG13" s="42">
        <f>IF(P1_IndicatorData!AZ13="No data","x",IF(P1_IndicatorData!AZ13=0,0,ROUND(IF(LOG(P1_IndicatorData!AZ13)&gt;AG$166,10,IF(LOG(P1_IndicatorData!AZ13)&lt;AG$165,0,10-(AG$166-LOG(P1_IndicatorData!AZ13))/(AG$166-AG$165)*10)),1)))</f>
        <v>6.6</v>
      </c>
      <c r="AH13" s="42">
        <f>IF(P1_IndicatorData!BA13="No data","x",ROUND(IF(P1_IndicatorData!BA13&gt;AH$166,10,IF(P1_IndicatorData!BA13&lt;AH$165,0,10-(AH$166-P1_IndicatorData!BA13)/(AH$166-AH$165)*10)),1))</f>
        <v>2.9</v>
      </c>
      <c r="AI13" s="42">
        <f>IF(P1_IndicatorData!BD13="No data","x",IF(P1_IndicatorData!BD13=0,0,ROUND(IF(LOG(P1_IndicatorData!BD13)&gt;AI$166,10,IF(LOG(P1_IndicatorData!BD13)&lt;AI$165,0,10-(AI$166-LOG(P1_IndicatorData!BD13))/(AI$166-AI$165)*10)),1)))</f>
        <v>8.6999999999999993</v>
      </c>
      <c r="AJ13" s="42">
        <f>IF(P1_IndicatorData!BE13="No data","x",ROUND(IF(P1_IndicatorData!BE13&gt;AJ$166,10,IF(P1_IndicatorData!BE13&lt;AJ$165,0,10-(AJ$166-P1_IndicatorData!BE13)/(AJ$166-AJ$165)*10)),1))</f>
        <v>9.1999999999999993</v>
      </c>
      <c r="AK13" s="145">
        <f t="shared" si="0"/>
        <v>0</v>
      </c>
      <c r="AL13" s="145">
        <f t="shared" si="1"/>
        <v>8.6</v>
      </c>
      <c r="AM13" s="145">
        <f t="shared" si="2"/>
        <v>0</v>
      </c>
      <c r="AN13" s="147">
        <f t="shared" si="3"/>
        <v>0</v>
      </c>
      <c r="AO13" s="147">
        <f t="shared" si="4"/>
        <v>0</v>
      </c>
      <c r="AP13" s="145">
        <f t="shared" si="24"/>
        <v>0</v>
      </c>
      <c r="AQ13" s="149">
        <f t="shared" si="5"/>
        <v>0</v>
      </c>
      <c r="AR13" s="149">
        <f t="shared" si="6"/>
        <v>0</v>
      </c>
      <c r="AS13" s="149">
        <f t="shared" si="7"/>
        <v>0</v>
      </c>
      <c r="AT13" s="149">
        <f t="shared" si="8"/>
        <v>0</v>
      </c>
      <c r="AU13" s="149">
        <f t="shared" si="9"/>
        <v>0</v>
      </c>
      <c r="AV13" s="149">
        <f t="shared" si="25"/>
        <v>0</v>
      </c>
      <c r="AW13" s="147">
        <f t="shared" si="11"/>
        <v>0</v>
      </c>
      <c r="AX13" s="147">
        <f t="shared" si="12"/>
        <v>0</v>
      </c>
      <c r="AY13" s="147">
        <f t="shared" si="13"/>
        <v>0</v>
      </c>
      <c r="AZ13" s="147">
        <f t="shared" si="14"/>
        <v>0</v>
      </c>
      <c r="BA13" s="145">
        <f t="shared" si="15"/>
        <v>0</v>
      </c>
      <c r="BB13" s="145">
        <f t="shared" si="16"/>
        <v>8</v>
      </c>
      <c r="BC13" s="147">
        <f t="shared" si="17"/>
        <v>4.4000000000000004</v>
      </c>
      <c r="BD13" s="147">
        <f t="shared" si="18"/>
        <v>5</v>
      </c>
      <c r="BE13" s="145">
        <f t="shared" si="26"/>
        <v>4.7</v>
      </c>
      <c r="BF13" s="147">
        <f t="shared" si="20"/>
        <v>5</v>
      </c>
      <c r="BG13" s="147">
        <f t="shared" si="21"/>
        <v>9</v>
      </c>
      <c r="BH13" s="145">
        <f t="shared" si="22"/>
        <v>7.5</v>
      </c>
      <c r="BI13" s="198">
        <f t="shared" si="23"/>
        <v>4.7</v>
      </c>
    </row>
    <row r="14" spans="1:61">
      <c r="A14" s="1" t="s">
        <v>102</v>
      </c>
      <c r="B14" s="2" t="s">
        <v>103</v>
      </c>
      <c r="C14" s="39">
        <f>IF(P1_IndicatorData!D14="No data","x",IF(P1_IndicatorData!D14=0,0,ROUND(IF(LOG(P1_IndicatorData!D14)&gt;C$166,10,IF(LOG(P1_IndicatorData!D14)&lt;C$165,0,10-(C$166-LOG(P1_IndicatorData!D14))/(C$166-C$165)*10)),1)))</f>
        <v>0</v>
      </c>
      <c r="D14" s="39">
        <f>IF(P1_IndicatorData!E14="No data","x",ROUND(IF(P1_IndicatorData!E14&gt;D$166,10,IF(P1_IndicatorData!E14&lt;D$165,0,10-(D$166-P1_IndicatorData!E14)/(D$166-D$165)*10)),1))</f>
        <v>0</v>
      </c>
      <c r="E14" s="39">
        <f>IF(P1_IndicatorData!G14="No data",0.1,IF(P1_IndicatorData!G14=0,0.1,IF(LOG(P1_IndicatorData!G14)&lt;E$165,0.1,ROUND(IF(LOG(P1_IndicatorData!G14)&gt;E$166,10,IF(LOG(P1_IndicatorData!G14)&lt;E$165,0,10-(E$166-LOG(P1_IndicatorData!G14))/(E$166-E$165)*10)),1))))</f>
        <v>5.8</v>
      </c>
      <c r="F14" s="39">
        <f>IF(P1_IndicatorData!H14="No data",0.1,IF(ROUND(P1_IndicatorData!H14,2)=0,0.1,ROUND(IF(P1_IndicatorData!H14&gt;F$166,10,IF(P1_IndicatorData!H14&lt;F$165,0,10-(F$166-P1_IndicatorData!H14)/(F$166-F$165)*10)),1)))</f>
        <v>1.5</v>
      </c>
      <c r="G14" s="39">
        <f>IF(P1_IndicatorData!J14="No data","x",IF(P1_IndicatorData!J14=0,0,ROUND(IF(LOG(P1_IndicatorData!J14)&gt;G$166,10,IF(LOG(P1_IndicatorData!J14)&lt;G$165,0,10-(G$166-LOG(P1_IndicatorData!J14))/(G$166-G$165)*10)),1)))</f>
        <v>7</v>
      </c>
      <c r="H14" s="39">
        <f>IF(P1_IndicatorData!K14="No data","x",IF(P1_IndicatorData!K14=0,0,ROUND(IF(P1_IndicatorData!K14&gt;H$166,10,IF(P1_IndicatorData!K14&lt;H$165,0,10-(H$166-P1_IndicatorData!K14)/(H$166-H$165)*10)),1)))</f>
        <v>2.6</v>
      </c>
      <c r="I14" s="42">
        <f>IF(P1_IndicatorData!Q14="No data","x",IF(P1_IndicatorData!Q14=0,0,ROUND(IF(LOG(P1_IndicatorData!Q14)&gt;I$166,10,IF(LOG(P1_IndicatorData!Q14)&lt;I$165,0,10-(I$166-LOG(P1_IndicatorData!Q14))/(I$166-I$165)*10)),1)))</f>
        <v>0</v>
      </c>
      <c r="J14" s="42">
        <f>IF(P1_IndicatorData!R14="No data","x",ROUND(IF(P1_IndicatorData!R14&gt;J$166,10,IF(P1_IndicatorData!R14&lt;J$165,0,10-(J$166-P1_IndicatorData!R14)/(J$166-J$165)*10)),1))</f>
        <v>0</v>
      </c>
      <c r="K14" s="42">
        <f>IF(P1_IndicatorData!T14="No data","x",IF(P1_IndicatorData!T14=0,0,ROUND(IF(LOG(P1_IndicatorData!T14)&gt;K$166,10,IF(LOG(P1_IndicatorData!T14)&lt;K$165,0,10-(K$166-LOG(P1_IndicatorData!T14))/(K$166-K$165)*10)),1)))</f>
        <v>0</v>
      </c>
      <c r="L14" s="42">
        <f>IF(P1_IndicatorData!U14="No data","x",ROUND(IF(P1_IndicatorData!U14&gt;L$166,10,IF(P1_IndicatorData!U14&lt;L$165,0,10-(L$166-P1_IndicatorData!U14)/(L$166-L$165)*10)),1))</f>
        <v>0</v>
      </c>
      <c r="M14" s="39">
        <f>IF(P1_IndicatorData!W14="No data","x",IF(P1_IndicatorData!W14=0,0,ROUND(IF(LOG(P1_IndicatorData!W14)&gt;M$166,10,IF(LOG(P1_IndicatorData!W14)&lt;M$165,0,10-(M$166-LOG(P1_IndicatorData!W14))/(M$166-M$165)*10)),1)))</f>
        <v>0</v>
      </c>
      <c r="N14" s="39">
        <f>IF(P1_IndicatorData!X14="No data","x",ROUND(IF(P1_IndicatorData!X14&gt;N$166,10,IF(P1_IndicatorData!X14&lt;N$165,0,10-(N$166-P1_IndicatorData!X14)/(N$166-N$165)*10)),1))</f>
        <v>0</v>
      </c>
      <c r="O14" s="42">
        <f>IF(P1_IndicatorData!Z14="No data","x",IF(P1_IndicatorData!Z14=0,0,ROUND(IF(LOG(P1_IndicatorData!Z14)&gt;O$166,10,IF(LOG(P1_IndicatorData!Z14)&lt;O$165,0,10-(O$166-LOG(P1_IndicatorData!Z14))/(O$166-O$165)*10)),1)))</f>
        <v>0</v>
      </c>
      <c r="P14" s="42">
        <f>IF(P1_IndicatorData!AA14="No data","x",ROUND(IF(P1_IndicatorData!AA14&gt;P$166,10,IF(P1_IndicatorData!AA14&lt;P$165,0,10-(P$166-P1_IndicatorData!AA14)/(P$166-P$165)*10)),1))</f>
        <v>0</v>
      </c>
      <c r="Q14" s="42">
        <f>IF(P1_IndicatorData!AC14="No data","x",IF(P1_IndicatorData!AC14=0,0,ROUND(IF(LOG(P1_IndicatorData!AC14)&gt;Q$166,10,IF(LOG(P1_IndicatorData!AC14)&lt;Q$165,0,10-(Q$166-LOG(P1_IndicatorData!AC14))/(Q$166-Q$165)*10)),1)))</f>
        <v>0</v>
      </c>
      <c r="R14" s="42">
        <f>IF(P1_IndicatorData!AD14="No data","x",ROUND(IF(P1_IndicatorData!AD14&gt;R$166,10,IF(P1_IndicatorData!AD14&lt;R$165,0,10-(R$166-P1_IndicatorData!AD14)/(R$166-R$165)*10)),1))</f>
        <v>0</v>
      </c>
      <c r="S14" s="42">
        <f>IF(P1_IndicatorData!AF14="No data","x",IF(P1_IndicatorData!AF14=0,0,ROUND(IF(LOG(P1_IndicatorData!AF14)&gt;S$166,10,IF(LOG(P1_IndicatorData!AF14)&lt;S$165,0,10-(S$166-LOG(P1_IndicatorData!AF14))/(S$166-S$165)*10)),1)))</f>
        <v>0</v>
      </c>
      <c r="T14" s="42">
        <f>IF(P1_IndicatorData!AG14="No data","x",ROUND(IF(P1_IndicatorData!AG14&gt;T$166,10,IF(P1_IndicatorData!AG14&lt;T$165,0,10-(T$166-P1_IndicatorData!AG14)/(T$166-T$165)*10)),1))</f>
        <v>0</v>
      </c>
      <c r="U14" s="42">
        <f>IF(P1_IndicatorData!AI14="No data","x",IF(P1_IndicatorData!AI14=0,0,ROUND(IF(LOG(P1_IndicatorData!AI14)&gt;U$166,10,IF(LOG(P1_IndicatorData!AI14)&lt;U$165,0,10-(U$166-LOG(P1_IndicatorData!AI14))/(U$166-U$165)*10)),1)))</f>
        <v>0</v>
      </c>
      <c r="V14" s="42">
        <f>IF(P1_IndicatorData!AJ14="No data","x",ROUND(IF(P1_IndicatorData!AJ14&gt;V$166,10,IF(P1_IndicatorData!AJ14&lt;V$165,0,10-(V$166-P1_IndicatorData!AJ14)/(V$166-V$165)*10)),1))</f>
        <v>0</v>
      </c>
      <c r="W14" s="42">
        <f>IF(P1_IndicatorData!AL14="No data","x",IF(P1_IndicatorData!AL14=0,0,ROUND(IF(LOG(P1_IndicatorData!AL14)&gt;W$166,10,IF(LOG(P1_IndicatorData!AL14)&lt;W$165,0,10-(W$166-LOG(P1_IndicatorData!AL14))/(W$166-W$165)*10)),1)))</f>
        <v>0</v>
      </c>
      <c r="X14" s="42">
        <f>IF(P1_IndicatorData!AM14="No data","x",ROUND(IF(P1_IndicatorData!AM14&gt;X$166,10,IF(P1_IndicatorData!AM14&lt;X$165,0,10-(X$166-P1_IndicatorData!AM14)/(X$166-X$165)*10)),1))</f>
        <v>0</v>
      </c>
      <c r="Y14" s="42">
        <f>IF(P1_IndicatorData!AO14="No data","x",IF(P1_IndicatorData!AO14=0,0,ROUND(IF(LOG(P1_IndicatorData!AO14)&gt;Y$166,10,IF(LOG(P1_IndicatorData!AO14)&lt;Y$165,0,10-(Y$166-LOG(P1_IndicatorData!AO14))/(Y$166-Y$165)*10)),1)))</f>
        <v>0</v>
      </c>
      <c r="Z14" s="42">
        <f>IF(P1_IndicatorData!AP14="No data","x",ROUND(IF(P1_IndicatorData!AP14&gt;Z$166,10,IF(P1_IndicatorData!AP14&lt;Z$165,0,10-(Z$166-P1_IndicatorData!AP14)/(Z$166-Z$165)*10)),1))</f>
        <v>0</v>
      </c>
      <c r="AA14" s="42">
        <f>IF(P1_IndicatorData!AR14="No data","x",IF(P1_IndicatorData!AR14=0,0,ROUND(IF(LOG(P1_IndicatorData!AR14)&gt;AA$166,10,IF(LOG(P1_IndicatorData!AR14)&lt;AA$165,0,10-(AA$166-LOG(P1_IndicatorData!AR14))/(AA$166-AA$165)*10)),1)))</f>
        <v>7.2</v>
      </c>
      <c r="AB14" s="42">
        <f>IF(P1_IndicatorData!AS14="No data","x",ROUND(IF(P1_IndicatorData!AS14&gt;AB$166,10,IF(P1_IndicatorData!AS14&lt;AB$165,0,10-(AB$166-P1_IndicatorData!AS14)/(AB$166-AB$165)*10)),1))</f>
        <v>0.9</v>
      </c>
      <c r="AC14" s="42">
        <f>IF(P1_IndicatorData!AV14="No data","x",IF(P1_IndicatorData!AV14=0,0,ROUND(IF(LOG(P1_IndicatorData!AV14)&gt;AC$166,10,IF(LOG(P1_IndicatorData!AV14)&lt;AC$165,0,10-(AC$166-LOG(P1_IndicatorData!AV14))/(AC$166-AC$165)*10)),1)))</f>
        <v>9</v>
      </c>
      <c r="AD14" s="42">
        <f>IF(P1_IndicatorData!AW14="No data","x",ROUND(IF(P1_IndicatorData!AW14&gt;AD$166,10,IF(P1_IndicatorData!AW14&lt;AD$165,0,10-(AD$166-P1_IndicatorData!AW14)/(AD$166-AD$165)*10)),1))</f>
        <v>9.9</v>
      </c>
      <c r="AE14" s="42">
        <f>IF(P1_IndicatorData!AX14="No data","x",IF(P1_IndicatorData!AX14=0,0,ROUND(IF(LOG(P1_IndicatorData!AX14)&gt;AE$166,10,IF(LOG(P1_IndicatorData!AX14)&lt;AE$165,0,10-(AE$166-LOG(P1_IndicatorData!AX14))/(AE$166-AE$165)*10)),1)))</f>
        <v>0</v>
      </c>
      <c r="AF14" s="42">
        <f>IF(P1_IndicatorData!AY14="No data","x",ROUND(IF(P1_IndicatorData!AY14&gt;AF$166,10,IF(P1_IndicatorData!AY14&lt;AF$165,0,10-(AF$166-P1_IndicatorData!AY14)/(AF$166-AF$165)*10)),1))</f>
        <v>0</v>
      </c>
      <c r="AG14" s="42">
        <f>IF(P1_IndicatorData!AZ14="No data","x",IF(P1_IndicatorData!AZ14=0,0,ROUND(IF(LOG(P1_IndicatorData!AZ14)&gt;AG$166,10,IF(LOG(P1_IndicatorData!AZ14)&lt;AG$165,0,10-(AG$166-LOG(P1_IndicatorData!AZ14))/(AG$166-AG$165)*10)),1)))</f>
        <v>6.6</v>
      </c>
      <c r="AH14" s="42">
        <f>IF(P1_IndicatorData!BA14="No data","x",ROUND(IF(P1_IndicatorData!BA14&gt;AH$166,10,IF(P1_IndicatorData!BA14&lt;AH$165,0,10-(AH$166-P1_IndicatorData!BA14)/(AH$166-AH$165)*10)),1))</f>
        <v>2.2000000000000002</v>
      </c>
      <c r="AI14" s="42">
        <f>IF(P1_IndicatorData!BD14="No data","x",IF(P1_IndicatorData!BD14=0,0,ROUND(IF(LOG(P1_IndicatorData!BD14)&gt;AI$166,10,IF(LOG(P1_IndicatorData!BD14)&lt;AI$165,0,10-(AI$166-LOG(P1_IndicatorData!BD14))/(AI$166-AI$165)*10)),1)))</f>
        <v>8.9</v>
      </c>
      <c r="AJ14" s="42">
        <f>IF(P1_IndicatorData!BE14="No data","x",ROUND(IF(P1_IndicatorData!BE14&gt;AJ$166,10,IF(P1_IndicatorData!BE14&lt;AJ$165,0,10-(AJ$166-P1_IndicatorData!BE14)/(AJ$166-AJ$165)*10)),1))</f>
        <v>8.9</v>
      </c>
      <c r="AK14" s="145">
        <f t="shared" si="0"/>
        <v>0</v>
      </c>
      <c r="AL14" s="145">
        <f t="shared" si="1"/>
        <v>4</v>
      </c>
      <c r="AM14" s="145">
        <f t="shared" si="2"/>
        <v>5.2</v>
      </c>
      <c r="AN14" s="147">
        <f t="shared" si="3"/>
        <v>0</v>
      </c>
      <c r="AO14" s="147">
        <f t="shared" si="4"/>
        <v>0</v>
      </c>
      <c r="AP14" s="145">
        <f t="shared" si="24"/>
        <v>0</v>
      </c>
      <c r="AQ14" s="149">
        <f t="shared" si="5"/>
        <v>0</v>
      </c>
      <c r="AR14" s="149">
        <f t="shared" si="6"/>
        <v>0</v>
      </c>
      <c r="AS14" s="149">
        <f t="shared" si="7"/>
        <v>0</v>
      </c>
      <c r="AT14" s="149">
        <f t="shared" si="8"/>
        <v>0</v>
      </c>
      <c r="AU14" s="149">
        <f t="shared" si="9"/>
        <v>0</v>
      </c>
      <c r="AV14" s="149">
        <f t="shared" si="25"/>
        <v>0</v>
      </c>
      <c r="AW14" s="147">
        <f t="shared" si="11"/>
        <v>0</v>
      </c>
      <c r="AX14" s="147">
        <f t="shared" si="12"/>
        <v>0</v>
      </c>
      <c r="AY14" s="147">
        <f t="shared" si="13"/>
        <v>0</v>
      </c>
      <c r="AZ14" s="147">
        <f t="shared" si="14"/>
        <v>0</v>
      </c>
      <c r="BA14" s="145">
        <f t="shared" si="15"/>
        <v>0</v>
      </c>
      <c r="BB14" s="145">
        <f t="shared" si="16"/>
        <v>4.8</v>
      </c>
      <c r="BC14" s="147">
        <f t="shared" si="17"/>
        <v>4.5</v>
      </c>
      <c r="BD14" s="147">
        <f t="shared" si="18"/>
        <v>5</v>
      </c>
      <c r="BE14" s="145">
        <f t="shared" si="26"/>
        <v>4.8</v>
      </c>
      <c r="BF14" s="147">
        <f t="shared" si="20"/>
        <v>4.8</v>
      </c>
      <c r="BG14" s="147">
        <f t="shared" si="21"/>
        <v>8.9</v>
      </c>
      <c r="BH14" s="145">
        <f t="shared" si="22"/>
        <v>7.4</v>
      </c>
      <c r="BI14" s="198">
        <f t="shared" si="23"/>
        <v>3.8</v>
      </c>
    </row>
    <row r="15" spans="1:61">
      <c r="A15" s="1" t="s">
        <v>104</v>
      </c>
      <c r="B15" s="2" t="s">
        <v>105</v>
      </c>
      <c r="C15" s="39">
        <f>IF(P1_IndicatorData!D15="No data","x",IF(P1_IndicatorData!D15=0,0,ROUND(IF(LOG(P1_IndicatorData!D15)&gt;C$166,10,IF(LOG(P1_IndicatorData!D15)&lt;C$165,0,10-(C$166-LOG(P1_IndicatorData!D15))/(C$166-C$165)*10)),1)))</f>
        <v>0</v>
      </c>
      <c r="D15" s="39">
        <f>IF(P1_IndicatorData!E15="No data","x",ROUND(IF(P1_IndicatorData!E15&gt;D$166,10,IF(P1_IndicatorData!E15&lt;D$165,0,10-(D$166-P1_IndicatorData!E15)/(D$166-D$165)*10)),1))</f>
        <v>0</v>
      </c>
      <c r="E15" s="39">
        <f>IF(P1_IndicatorData!G15="No data",0.1,IF(P1_IndicatorData!G15=0,0.1,IF(LOG(P1_IndicatorData!G15)&lt;E$165,0.1,ROUND(IF(LOG(P1_IndicatorData!G15)&gt;E$166,10,IF(LOG(P1_IndicatorData!G15)&lt;E$165,0,10-(E$166-LOG(P1_IndicatorData!G15))/(E$166-E$165)*10)),1))))</f>
        <v>5.3</v>
      </c>
      <c r="F15" s="39">
        <f>IF(P1_IndicatorData!H15="No data",0.1,IF(ROUND(P1_IndicatorData!H15,2)=0,0.1,ROUND(IF(P1_IndicatorData!H15&gt;F$166,10,IF(P1_IndicatorData!H15&lt;F$165,0,10-(F$166-P1_IndicatorData!H15)/(F$166-F$165)*10)),1)))</f>
        <v>10</v>
      </c>
      <c r="G15" s="39">
        <f>IF(P1_IndicatorData!J15="No data","x",IF(P1_IndicatorData!J15=0,0,ROUND(IF(LOG(P1_IndicatorData!J15)&gt;G$166,10,IF(LOG(P1_IndicatorData!J15)&lt;G$165,0,10-(G$166-LOG(P1_IndicatorData!J15))/(G$166-G$165)*10)),1)))</f>
        <v>0</v>
      </c>
      <c r="H15" s="39">
        <f>IF(P1_IndicatorData!K15="No data","x",IF(P1_IndicatorData!K15=0,0,ROUND(IF(P1_IndicatorData!K15&gt;H$166,10,IF(P1_IndicatorData!K15&lt;H$165,0,10-(H$166-P1_IndicatorData!K15)/(H$166-H$165)*10)),1)))</f>
        <v>0</v>
      </c>
      <c r="I15" s="42">
        <f>IF(P1_IndicatorData!Q15="No data","x",IF(P1_IndicatorData!Q15=0,0,ROUND(IF(LOG(P1_IndicatorData!Q15)&gt;I$166,10,IF(LOG(P1_IndicatorData!Q15)&lt;I$165,0,10-(I$166-LOG(P1_IndicatorData!Q15))/(I$166-I$165)*10)),1)))</f>
        <v>6.9</v>
      </c>
      <c r="J15" s="42">
        <f>IF(P1_IndicatorData!R15="No data","x",ROUND(IF(P1_IndicatorData!R15&gt;J$166,10,IF(P1_IndicatorData!R15&lt;J$165,0,10-(J$166-P1_IndicatorData!R15)/(J$166-J$165)*10)),1))</f>
        <v>10</v>
      </c>
      <c r="K15" s="42">
        <f>IF(P1_IndicatorData!T15="No data","x",IF(P1_IndicatorData!T15=0,0,ROUND(IF(LOG(P1_IndicatorData!T15)&gt;K$166,10,IF(LOG(P1_IndicatorData!T15)&lt;K$165,0,10-(K$166-LOG(P1_IndicatorData!T15))/(K$166-K$165)*10)),1)))</f>
        <v>0</v>
      </c>
      <c r="L15" s="42">
        <f>IF(P1_IndicatorData!U15="No data","x",ROUND(IF(P1_IndicatorData!U15&gt;L$166,10,IF(P1_IndicatorData!U15&lt;L$165,0,10-(L$166-P1_IndicatorData!U15)/(L$166-L$165)*10)),1))</f>
        <v>0</v>
      </c>
      <c r="M15" s="39">
        <f>IF(P1_IndicatorData!W15="No data","x",IF(P1_IndicatorData!W15=0,0,ROUND(IF(LOG(P1_IndicatorData!W15)&gt;M$166,10,IF(LOG(P1_IndicatorData!W15)&lt;M$165,0,10-(M$166-LOG(P1_IndicatorData!W15))/(M$166-M$165)*10)),1)))</f>
        <v>6.9</v>
      </c>
      <c r="N15" s="39">
        <f>IF(P1_IndicatorData!X15="No data","x",ROUND(IF(P1_IndicatorData!X15&gt;N$166,10,IF(P1_IndicatorData!X15&lt;N$165,0,10-(N$166-P1_IndicatorData!X15)/(N$166-N$165)*10)),1))</f>
        <v>10</v>
      </c>
      <c r="O15" s="42">
        <f>IF(P1_IndicatorData!Z15="No data","x",IF(P1_IndicatorData!Z15=0,0,ROUND(IF(LOG(P1_IndicatorData!Z15)&gt;O$166,10,IF(LOG(P1_IndicatorData!Z15)&lt;O$165,0,10-(O$166-LOG(P1_IndicatorData!Z15))/(O$166-O$165)*10)),1)))</f>
        <v>2.2999999999999998</v>
      </c>
      <c r="P15" s="42">
        <f>IF(P1_IndicatorData!AA15="No data","x",ROUND(IF(P1_IndicatorData!AA15&gt;P$166,10,IF(P1_IndicatorData!AA15&lt;P$165,0,10-(P$166-P1_IndicatorData!AA15)/(P$166-P$165)*10)),1))</f>
        <v>0</v>
      </c>
      <c r="Q15" s="42">
        <f>IF(P1_IndicatorData!AC15="No data","x",IF(P1_IndicatorData!AC15=0,0,ROUND(IF(LOG(P1_IndicatorData!AC15)&gt;Q$166,10,IF(LOG(P1_IndicatorData!AC15)&lt;Q$165,0,10-(Q$166-LOG(P1_IndicatorData!AC15))/(Q$166-Q$165)*10)),1)))</f>
        <v>3</v>
      </c>
      <c r="R15" s="42">
        <f>IF(P1_IndicatorData!AD15="No data","x",ROUND(IF(P1_IndicatorData!AD15&gt;R$166,10,IF(P1_IndicatorData!AD15&lt;R$165,0,10-(R$166-P1_IndicatorData!AD15)/(R$166-R$165)*10)),1))</f>
        <v>0</v>
      </c>
      <c r="S15" s="42">
        <f>IF(P1_IndicatorData!AF15="No data","x",IF(P1_IndicatorData!AF15=0,0,ROUND(IF(LOG(P1_IndicatorData!AF15)&gt;S$166,10,IF(LOG(P1_IndicatorData!AF15)&lt;S$165,0,10-(S$166-LOG(P1_IndicatorData!AF15))/(S$166-S$165)*10)),1)))</f>
        <v>0</v>
      </c>
      <c r="T15" s="42">
        <f>IF(P1_IndicatorData!AG15="No data","x",ROUND(IF(P1_IndicatorData!AG15&gt;T$166,10,IF(P1_IndicatorData!AG15&lt;T$165,0,10-(T$166-P1_IndicatorData!AG15)/(T$166-T$165)*10)),1))</f>
        <v>0</v>
      </c>
      <c r="U15" s="42">
        <f>IF(P1_IndicatorData!AI15="No data","x",IF(P1_IndicatorData!AI15=0,0,ROUND(IF(LOG(P1_IndicatorData!AI15)&gt;U$166,10,IF(LOG(P1_IndicatorData!AI15)&lt;U$165,0,10-(U$166-LOG(P1_IndicatorData!AI15))/(U$166-U$165)*10)),1)))</f>
        <v>6.8</v>
      </c>
      <c r="V15" s="42">
        <f>IF(P1_IndicatorData!AJ15="No data","x",ROUND(IF(P1_IndicatorData!AJ15&gt;V$166,10,IF(P1_IndicatorData!AJ15&lt;V$165,0,10-(V$166-P1_IndicatorData!AJ15)/(V$166-V$165)*10)),1))</f>
        <v>8.4</v>
      </c>
      <c r="W15" s="42">
        <f>IF(P1_IndicatorData!AL15="No data","x",IF(P1_IndicatorData!AL15=0,0,ROUND(IF(LOG(P1_IndicatorData!AL15)&gt;W$166,10,IF(LOG(P1_IndicatorData!AL15)&lt;W$165,0,10-(W$166-LOG(P1_IndicatorData!AL15))/(W$166-W$165)*10)),1)))</f>
        <v>6.9</v>
      </c>
      <c r="X15" s="42">
        <f>IF(P1_IndicatorData!AM15="No data","x",ROUND(IF(P1_IndicatorData!AM15&gt;X$166,10,IF(P1_IndicatorData!AM15&lt;X$165,0,10-(X$166-P1_IndicatorData!AM15)/(X$166-X$165)*10)),1))</f>
        <v>9.9</v>
      </c>
      <c r="Y15" s="42">
        <f>IF(P1_IndicatorData!AO15="No data","x",IF(P1_IndicatorData!AO15=0,0,ROUND(IF(LOG(P1_IndicatorData!AO15)&gt;Y$166,10,IF(LOG(P1_IndicatorData!AO15)&lt;Y$165,0,10-(Y$166-LOG(P1_IndicatorData!AO15))/(Y$166-Y$165)*10)),1)))</f>
        <v>6.7</v>
      </c>
      <c r="Z15" s="42">
        <f>IF(P1_IndicatorData!AP15="No data","x",ROUND(IF(P1_IndicatorData!AP15&gt;Z$166,10,IF(P1_IndicatorData!AP15&lt;Z$165,0,10-(Z$166-P1_IndicatorData!AP15)/(Z$166-Z$165)*10)),1))</f>
        <v>7.7</v>
      </c>
      <c r="AA15" s="42">
        <f>IF(P1_IndicatorData!AR15="No data","x",IF(P1_IndicatorData!AR15=0,0,ROUND(IF(LOG(P1_IndicatorData!AR15)&gt;AA$166,10,IF(LOG(P1_IndicatorData!AR15)&lt;AA$165,0,10-(AA$166-LOG(P1_IndicatorData!AR15))/(AA$166-AA$165)*10)),1)))</f>
        <v>5</v>
      </c>
      <c r="AB15" s="42">
        <f>IF(P1_IndicatorData!AS15="No data","x",ROUND(IF(P1_IndicatorData!AS15&gt;AB$166,10,IF(P1_IndicatorData!AS15&lt;AB$165,0,10-(AB$166-P1_IndicatorData!AS15)/(AB$166-AB$165)*10)),1))</f>
        <v>0.7</v>
      </c>
      <c r="AC15" s="42">
        <f>IF(P1_IndicatorData!AV15="No data","x",IF(P1_IndicatorData!AV15=0,0,ROUND(IF(LOG(P1_IndicatorData!AV15)&gt;AC$166,10,IF(LOG(P1_IndicatorData!AV15)&lt;AC$165,0,10-(AC$166-LOG(P1_IndicatorData!AV15))/(AC$166-AC$165)*10)),1)))</f>
        <v>6.9</v>
      </c>
      <c r="AD15" s="42">
        <f>IF(P1_IndicatorData!AW15="No data","x",ROUND(IF(P1_IndicatorData!AW15&gt;AD$166,10,IF(P1_IndicatorData!AW15&lt;AD$165,0,10-(AD$166-P1_IndicatorData!AW15)/(AD$166-AD$165)*10)),1))</f>
        <v>9.5</v>
      </c>
      <c r="AE15" s="42">
        <f>IF(P1_IndicatorData!AX15="No data","x",IF(P1_IndicatorData!AX15=0,0,ROUND(IF(LOG(P1_IndicatorData!AX15)&gt;AE$166,10,IF(LOG(P1_IndicatorData!AX15)&lt;AE$165,0,10-(AE$166-LOG(P1_IndicatorData!AX15))/(AE$166-AE$165)*10)),1)))</f>
        <v>0</v>
      </c>
      <c r="AF15" s="42">
        <f>IF(P1_IndicatorData!AY15="No data","x",ROUND(IF(P1_IndicatorData!AY15&gt;AF$166,10,IF(P1_IndicatorData!AY15&lt;AF$165,0,10-(AF$166-P1_IndicatorData!AY15)/(AF$166-AF$165)*10)),1))</f>
        <v>0</v>
      </c>
      <c r="AG15" s="42">
        <f>IF(P1_IndicatorData!AZ15="No data","x",IF(P1_IndicatorData!AZ15=0,0,ROUND(IF(LOG(P1_IndicatorData!AZ15)&gt;AG$166,10,IF(LOG(P1_IndicatorData!AZ15)&lt;AG$165,0,10-(AG$166-LOG(P1_IndicatorData!AZ15))/(AG$166-AG$165)*10)),1)))</f>
        <v>4</v>
      </c>
      <c r="AH15" s="42">
        <f>IF(P1_IndicatorData!BA15="No data","x",ROUND(IF(P1_IndicatorData!BA15&gt;AH$166,10,IF(P1_IndicatorData!BA15&lt;AH$165,0,10-(AH$166-P1_IndicatorData!BA15)/(AH$166-AH$165)*10)),1))</f>
        <v>1.8</v>
      </c>
      <c r="AI15" s="42">
        <f>IF(P1_IndicatorData!BD15="No data","x",IF(P1_IndicatorData!BD15=0,0,ROUND(IF(LOG(P1_IndicatorData!BD15)&gt;AI$166,10,IF(LOG(P1_IndicatorData!BD15)&lt;AI$165,0,10-(AI$166-LOG(P1_IndicatorData!BD15))/(AI$166-AI$165)*10)),1)))</f>
        <v>6.5</v>
      </c>
      <c r="AJ15" s="42">
        <f>IF(P1_IndicatorData!BE15="No data","x",ROUND(IF(P1_IndicatorData!BE15&gt;AJ$166,10,IF(P1_IndicatorData!BE15&lt;AJ$165,0,10-(AJ$166-P1_IndicatorData!BE15)/(AJ$166-AJ$165)*10)),1))</f>
        <v>5.9</v>
      </c>
      <c r="AK15" s="145">
        <f t="shared" si="0"/>
        <v>0</v>
      </c>
      <c r="AL15" s="145">
        <f t="shared" si="1"/>
        <v>8.6</v>
      </c>
      <c r="AM15" s="145">
        <f t="shared" si="2"/>
        <v>0</v>
      </c>
      <c r="AN15" s="147">
        <f t="shared" si="3"/>
        <v>4.3</v>
      </c>
      <c r="AO15" s="147">
        <f t="shared" si="4"/>
        <v>7.6</v>
      </c>
      <c r="AP15" s="145">
        <f t="shared" si="24"/>
        <v>6.2</v>
      </c>
      <c r="AQ15" s="149">
        <f t="shared" si="5"/>
        <v>4.5999999999999996</v>
      </c>
      <c r="AR15" s="149">
        <f t="shared" si="6"/>
        <v>5</v>
      </c>
      <c r="AS15" s="149">
        <f t="shared" si="7"/>
        <v>4.8</v>
      </c>
      <c r="AT15" s="149">
        <f t="shared" si="8"/>
        <v>1.5</v>
      </c>
      <c r="AU15" s="149">
        <f t="shared" si="9"/>
        <v>0</v>
      </c>
      <c r="AV15" s="149">
        <f t="shared" si="25"/>
        <v>0.8</v>
      </c>
      <c r="AW15" s="147">
        <f t="shared" si="11"/>
        <v>3</v>
      </c>
      <c r="AX15" s="147">
        <f t="shared" si="12"/>
        <v>7.7</v>
      </c>
      <c r="AY15" s="147">
        <f t="shared" si="13"/>
        <v>8.9</v>
      </c>
      <c r="AZ15" s="147">
        <f t="shared" si="14"/>
        <v>7.2</v>
      </c>
      <c r="BA15" s="145">
        <f t="shared" si="15"/>
        <v>7.2</v>
      </c>
      <c r="BB15" s="145">
        <f t="shared" si="16"/>
        <v>3.1</v>
      </c>
      <c r="BC15" s="147">
        <f t="shared" si="17"/>
        <v>3.5</v>
      </c>
      <c r="BD15" s="147">
        <f t="shared" si="18"/>
        <v>4.8</v>
      </c>
      <c r="BE15" s="145">
        <f t="shared" si="26"/>
        <v>4.2</v>
      </c>
      <c r="BF15" s="147">
        <f t="shared" si="20"/>
        <v>3</v>
      </c>
      <c r="BG15" s="147">
        <f t="shared" si="21"/>
        <v>6.2</v>
      </c>
      <c r="BH15" s="145">
        <f t="shared" si="22"/>
        <v>4.8</v>
      </c>
      <c r="BI15" s="198">
        <f t="shared" si="23"/>
        <v>4.9000000000000004</v>
      </c>
    </row>
    <row r="16" spans="1:61">
      <c r="A16" s="1" t="s">
        <v>107</v>
      </c>
      <c r="B16" s="2" t="s">
        <v>108</v>
      </c>
      <c r="C16" s="39">
        <f>IF(P1_IndicatorData!D16="No data","x",IF(P1_IndicatorData!D16=0,0,ROUND(IF(LOG(P1_IndicatorData!D16)&gt;C$166,10,IF(LOG(P1_IndicatorData!D16)&lt;C$165,0,10-(C$166-LOG(P1_IndicatorData!D16))/(C$166-C$165)*10)),1)))</f>
        <v>6.6</v>
      </c>
      <c r="D16" s="39">
        <f>IF(P1_IndicatorData!E16="No data","x",ROUND(IF(P1_IndicatorData!E16&gt;D$166,10,IF(P1_IndicatorData!E16&lt;D$165,0,10-(D$166-P1_IndicatorData!E16)/(D$166-D$165)*10)),1))</f>
        <v>0.4</v>
      </c>
      <c r="E16" s="39">
        <f>IF(P1_IndicatorData!G16="No data",0.1,IF(P1_IndicatorData!G16=0,0.1,IF(LOG(P1_IndicatorData!G16)&lt;E$165,0.1,ROUND(IF(LOG(P1_IndicatorData!G16)&gt;E$166,10,IF(LOG(P1_IndicatorData!G16)&lt;E$165,0,10-(E$166-LOG(P1_IndicatorData!G16))/(E$166-E$165)*10)),1))))</f>
        <v>7.9</v>
      </c>
      <c r="F16" s="39">
        <f>IF(P1_IndicatorData!H16="No data",0.1,IF(ROUND(P1_IndicatorData!H16,2)=0,0.1,ROUND(IF(P1_IndicatorData!H16&gt;F$166,10,IF(P1_IndicatorData!H16&lt;F$165,0,10-(F$166-P1_IndicatorData!H16)/(F$166-F$165)*10)),1)))</f>
        <v>6.8</v>
      </c>
      <c r="G16" s="39">
        <f>IF(P1_IndicatorData!J16="No data","x",IF(P1_IndicatorData!J16=0,0,ROUND(IF(LOG(P1_IndicatorData!J16)&gt;G$166,10,IF(LOG(P1_IndicatorData!J16)&lt;G$165,0,10-(G$166-LOG(P1_IndicatorData!J16))/(G$166-G$165)*10)),1)))</f>
        <v>3</v>
      </c>
      <c r="H16" s="39">
        <f>IF(P1_IndicatorData!K16="No data","x",IF(P1_IndicatorData!K16=0,0,ROUND(IF(P1_IndicatorData!K16&gt;H$166,10,IF(P1_IndicatorData!K16&lt;H$165,0,10-(H$166-P1_IndicatorData!K16)/(H$166-H$165)*10)),1)))</f>
        <v>0</v>
      </c>
      <c r="I16" s="42">
        <f>IF(P1_IndicatorData!Q16="No data","x",IF(P1_IndicatorData!Q16=0,0,ROUND(IF(LOG(P1_IndicatorData!Q16)&gt;I$166,10,IF(LOG(P1_IndicatorData!Q16)&lt;I$165,0,10-(I$166-LOG(P1_IndicatorData!Q16))/(I$166-I$165)*10)),1)))</f>
        <v>0</v>
      </c>
      <c r="J16" s="42">
        <f>IF(P1_IndicatorData!R16="No data","x",ROUND(IF(P1_IndicatorData!R16&gt;J$166,10,IF(P1_IndicatorData!R16&lt;J$165,0,10-(J$166-P1_IndicatorData!R16)/(J$166-J$165)*10)),1))</f>
        <v>0</v>
      </c>
      <c r="K16" s="42">
        <f>IF(P1_IndicatorData!T16="No data","x",IF(P1_IndicatorData!T16=0,0,ROUND(IF(LOG(P1_IndicatorData!T16)&gt;K$166,10,IF(LOG(P1_IndicatorData!T16)&lt;K$165,0,10-(K$166-LOG(P1_IndicatorData!T16))/(K$166-K$165)*10)),1)))</f>
        <v>0</v>
      </c>
      <c r="L16" s="42">
        <f>IF(P1_IndicatorData!U16="No data","x",ROUND(IF(P1_IndicatorData!U16&gt;L$166,10,IF(P1_IndicatorData!U16&lt;L$165,0,10-(L$166-P1_IndicatorData!U16)/(L$166-L$165)*10)),1))</f>
        <v>0</v>
      </c>
      <c r="M16" s="39">
        <f>IF(P1_IndicatorData!W16="No data","x",IF(P1_IndicatorData!W16=0,0,ROUND(IF(LOG(P1_IndicatorData!W16)&gt;M$166,10,IF(LOG(P1_IndicatorData!W16)&lt;M$165,0,10-(M$166-LOG(P1_IndicatorData!W16))/(M$166-M$165)*10)),1)))</f>
        <v>0</v>
      </c>
      <c r="N16" s="39">
        <f>IF(P1_IndicatorData!X16="No data","x",ROUND(IF(P1_IndicatorData!X16&gt;N$166,10,IF(P1_IndicatorData!X16&lt;N$165,0,10-(N$166-P1_IndicatorData!X16)/(N$166-N$165)*10)),1))</f>
        <v>0</v>
      </c>
      <c r="O16" s="42">
        <f>IF(P1_IndicatorData!Z16="No data","x",IF(P1_IndicatorData!Z16=0,0,ROUND(IF(LOG(P1_IndicatorData!Z16)&gt;O$166,10,IF(LOG(P1_IndicatorData!Z16)&lt;O$165,0,10-(O$166-LOG(P1_IndicatorData!Z16))/(O$166-O$165)*10)),1)))</f>
        <v>9.6</v>
      </c>
      <c r="P16" s="42">
        <f>IF(P1_IndicatorData!AA16="No data","x",ROUND(IF(P1_IndicatorData!AA16&gt;P$166,10,IF(P1_IndicatorData!AA16&lt;P$165,0,10-(P$166-P1_IndicatorData!AA16)/(P$166-P$165)*10)),1))</f>
        <v>10</v>
      </c>
      <c r="Q16" s="42">
        <f>IF(P1_IndicatorData!AC16="No data","x",IF(P1_IndicatorData!AC16=0,0,ROUND(IF(LOG(P1_IndicatorData!AC16)&gt;Q$166,10,IF(LOG(P1_IndicatorData!AC16)&lt;Q$165,0,10-(Q$166-LOG(P1_IndicatorData!AC16))/(Q$166-Q$165)*10)),1)))</f>
        <v>9.6</v>
      </c>
      <c r="R16" s="42">
        <f>IF(P1_IndicatorData!AD16="No data","x",ROUND(IF(P1_IndicatorData!AD16&gt;R$166,10,IF(P1_IndicatorData!AD16&lt;R$165,0,10-(R$166-P1_IndicatorData!AD16)/(R$166-R$165)*10)),1))</f>
        <v>10</v>
      </c>
      <c r="S16" s="42">
        <f>IF(P1_IndicatorData!AF16="No data","x",IF(P1_IndicatorData!AF16=0,0,ROUND(IF(LOG(P1_IndicatorData!AF16)&gt;S$166,10,IF(LOG(P1_IndicatorData!AF16)&lt;S$165,0,10-(S$166-LOG(P1_IndicatorData!AF16))/(S$166-S$165)*10)),1)))</f>
        <v>3.9</v>
      </c>
      <c r="T16" s="42">
        <f>IF(P1_IndicatorData!AG16="No data","x",ROUND(IF(P1_IndicatorData!AG16&gt;T$166,10,IF(P1_IndicatorData!AG16&lt;T$165,0,10-(T$166-P1_IndicatorData!AG16)/(T$166-T$165)*10)),1))</f>
        <v>0</v>
      </c>
      <c r="U16" s="42">
        <f>IF(P1_IndicatorData!AI16="No data","x",IF(P1_IndicatorData!AI16=0,0,ROUND(IF(LOG(P1_IndicatorData!AI16)&gt;U$166,10,IF(LOG(P1_IndicatorData!AI16)&lt;U$165,0,10-(U$166-LOG(P1_IndicatorData!AI16))/(U$166-U$165)*10)),1)))</f>
        <v>9.4</v>
      </c>
      <c r="V16" s="42">
        <f>IF(P1_IndicatorData!AJ16="No data","x",ROUND(IF(P1_IndicatorData!AJ16&gt;V$166,10,IF(P1_IndicatorData!AJ16&lt;V$165,0,10-(V$166-P1_IndicatorData!AJ16)/(V$166-V$165)*10)),1))</f>
        <v>7.5</v>
      </c>
      <c r="W16" s="42">
        <f>IF(P1_IndicatorData!AL16="No data","x",IF(P1_IndicatorData!AL16=0,0,ROUND(IF(LOG(P1_IndicatorData!AL16)&gt;W$166,10,IF(LOG(P1_IndicatorData!AL16)&lt;W$165,0,10-(W$166-LOG(P1_IndicatorData!AL16))/(W$166-W$165)*10)),1)))</f>
        <v>9.6</v>
      </c>
      <c r="X16" s="42">
        <f>IF(P1_IndicatorData!AM16="No data","x",ROUND(IF(P1_IndicatorData!AM16&gt;X$166,10,IF(P1_IndicatorData!AM16&lt;X$165,0,10-(X$166-P1_IndicatorData!AM16)/(X$166-X$165)*10)),1))</f>
        <v>9.9</v>
      </c>
      <c r="Y16" s="42">
        <f>IF(P1_IndicatorData!AO16="No data","x",IF(P1_IndicatorData!AO16=0,0,ROUND(IF(LOG(P1_IndicatorData!AO16)&gt;Y$166,10,IF(LOG(P1_IndicatorData!AO16)&lt;Y$165,0,10-(Y$166-LOG(P1_IndicatorData!AO16))/(Y$166-Y$165)*10)),1)))</f>
        <v>9.6</v>
      </c>
      <c r="Z16" s="42">
        <f>IF(P1_IndicatorData!AP16="No data","x",ROUND(IF(P1_IndicatorData!AP16&gt;Z$166,10,IF(P1_IndicatorData!AP16&lt;Z$165,0,10-(Z$166-P1_IndicatorData!AP16)/(Z$166-Z$165)*10)),1))</f>
        <v>9.5</v>
      </c>
      <c r="AA16" s="42">
        <f>IF(P1_IndicatorData!AR16="No data","x",IF(P1_IndicatorData!AR16=0,0,ROUND(IF(LOG(P1_IndicatorData!AR16)&gt;AA$166,10,IF(LOG(P1_IndicatorData!AR16)&lt;AA$165,0,10-(AA$166-LOG(P1_IndicatorData!AR16))/(AA$166-AA$165)*10)),1)))</f>
        <v>9</v>
      </c>
      <c r="AB16" s="42">
        <f>IF(P1_IndicatorData!AS16="No data","x",ROUND(IF(P1_IndicatorData!AS16&gt;AB$166,10,IF(P1_IndicatorData!AS16&lt;AB$165,0,10-(AB$166-P1_IndicatorData!AS16)/(AB$166-AB$165)*10)),1))</f>
        <v>4.4000000000000004</v>
      </c>
      <c r="AC16" s="42">
        <f>IF(P1_IndicatorData!AV16="No data","x",IF(P1_IndicatorData!AV16=0,0,ROUND(IF(LOG(P1_IndicatorData!AV16)&gt;AC$166,10,IF(LOG(P1_IndicatorData!AV16)&lt;AC$165,0,10-(AC$166-LOG(P1_IndicatorData!AV16))/(AC$166-AC$165)*10)),1)))</f>
        <v>9.6</v>
      </c>
      <c r="AD16" s="42">
        <f>IF(P1_IndicatorData!AW16="No data","x",ROUND(IF(P1_IndicatorData!AW16&gt;AD$166,10,IF(P1_IndicatorData!AW16&lt;AD$165,0,10-(AD$166-P1_IndicatorData!AW16)/(AD$166-AD$165)*10)),1))</f>
        <v>9.5</v>
      </c>
      <c r="AE16" s="42">
        <f>IF(P1_IndicatorData!AX16="No data","x",IF(P1_IndicatorData!AX16=0,0,ROUND(IF(LOG(P1_IndicatorData!AX16)&gt;AE$166,10,IF(LOG(P1_IndicatorData!AX16)&lt;AE$165,0,10-(AE$166-LOG(P1_IndicatorData!AX16))/(AE$166-AE$165)*10)),1)))</f>
        <v>9.6</v>
      </c>
      <c r="AF16" s="42">
        <f>IF(P1_IndicatorData!AY16="No data","x",ROUND(IF(P1_IndicatorData!AY16&gt;AF$166,10,IF(P1_IndicatorData!AY16&lt;AF$165,0,10-(AF$166-P1_IndicatorData!AY16)/(AF$166-AF$165)*10)),1))</f>
        <v>9.5</v>
      </c>
      <c r="AG16" s="42">
        <f>IF(P1_IndicatorData!AZ16="No data","x",IF(P1_IndicatorData!AZ16=0,0,ROUND(IF(LOG(P1_IndicatorData!AZ16)&gt;AG$166,10,IF(LOG(P1_IndicatorData!AZ16)&lt;AG$165,0,10-(AG$166-LOG(P1_IndicatorData!AZ16))/(AG$166-AG$165)*10)),1)))</f>
        <v>9</v>
      </c>
      <c r="AH16" s="42">
        <f>IF(P1_IndicatorData!BA16="No data","x",ROUND(IF(P1_IndicatorData!BA16&gt;AH$166,10,IF(P1_IndicatorData!BA16&lt;AH$165,0,10-(AH$166-P1_IndicatorData!BA16)/(AH$166-AH$165)*10)),1))</f>
        <v>10</v>
      </c>
      <c r="AI16" s="42">
        <f>IF(P1_IndicatorData!BD16="No data","x",IF(P1_IndicatorData!BD16=0,0,ROUND(IF(LOG(P1_IndicatorData!BD16)&gt;AI$166,10,IF(LOG(P1_IndicatorData!BD16)&lt;AI$165,0,10-(AI$166-LOG(P1_IndicatorData!BD16))/(AI$166-AI$165)*10)),1)))</f>
        <v>9.4</v>
      </c>
      <c r="AJ16" s="42">
        <f>IF(P1_IndicatorData!BE16="No data","x",ROUND(IF(P1_IndicatorData!BE16&gt;AJ$166,10,IF(P1_IndicatorData!BE16&lt;AJ$165,0,10-(AJ$166-P1_IndicatorData!BE16)/(AJ$166-AJ$165)*10)),1))</f>
        <v>7.7</v>
      </c>
      <c r="AK16" s="145">
        <f t="shared" si="0"/>
        <v>4.2</v>
      </c>
      <c r="AL16" s="145">
        <f t="shared" si="1"/>
        <v>7.4</v>
      </c>
      <c r="AM16" s="145">
        <f t="shared" si="2"/>
        <v>1.6</v>
      </c>
      <c r="AN16" s="147">
        <f t="shared" si="3"/>
        <v>0</v>
      </c>
      <c r="AO16" s="147">
        <f t="shared" si="4"/>
        <v>0</v>
      </c>
      <c r="AP16" s="145">
        <f t="shared" si="24"/>
        <v>0</v>
      </c>
      <c r="AQ16" s="149">
        <f t="shared" si="5"/>
        <v>4.8</v>
      </c>
      <c r="AR16" s="149">
        <f t="shared" si="6"/>
        <v>5</v>
      </c>
      <c r="AS16" s="149">
        <f t="shared" si="7"/>
        <v>4.9000000000000004</v>
      </c>
      <c r="AT16" s="149">
        <f t="shared" si="8"/>
        <v>6.8</v>
      </c>
      <c r="AU16" s="149">
        <f t="shared" si="9"/>
        <v>5</v>
      </c>
      <c r="AV16" s="149">
        <f t="shared" si="25"/>
        <v>6</v>
      </c>
      <c r="AW16" s="147">
        <f t="shared" si="11"/>
        <v>5.5</v>
      </c>
      <c r="AX16" s="147">
        <f t="shared" si="12"/>
        <v>8.6</v>
      </c>
      <c r="AY16" s="147">
        <f t="shared" si="13"/>
        <v>9.8000000000000007</v>
      </c>
      <c r="AZ16" s="147">
        <f t="shared" si="14"/>
        <v>9.6</v>
      </c>
      <c r="BA16" s="145">
        <f t="shared" si="15"/>
        <v>8.8000000000000007</v>
      </c>
      <c r="BB16" s="145">
        <f t="shared" si="16"/>
        <v>7.3</v>
      </c>
      <c r="BC16" s="147">
        <f t="shared" si="17"/>
        <v>9.6</v>
      </c>
      <c r="BD16" s="147">
        <f t="shared" si="18"/>
        <v>9.5</v>
      </c>
      <c r="BE16" s="145">
        <f t="shared" si="26"/>
        <v>9.6</v>
      </c>
      <c r="BF16" s="147">
        <f t="shared" si="20"/>
        <v>9.6</v>
      </c>
      <c r="BG16" s="147">
        <f t="shared" si="21"/>
        <v>8.6999999999999993</v>
      </c>
      <c r="BH16" s="145">
        <f t="shared" si="22"/>
        <v>9.1999999999999993</v>
      </c>
      <c r="BI16" s="198">
        <f t="shared" si="23"/>
        <v>7.1</v>
      </c>
    </row>
    <row r="17" spans="1:61">
      <c r="A17" s="1" t="s">
        <v>109</v>
      </c>
      <c r="B17" s="2" t="s">
        <v>110</v>
      </c>
      <c r="C17" s="39">
        <f>IF(P1_IndicatorData!D17="No data","x",IF(P1_IndicatorData!D17=0,0,ROUND(IF(LOG(P1_IndicatorData!D17)&gt;C$166,10,IF(LOG(P1_IndicatorData!D17)&lt;C$165,0,10-(C$166-LOG(P1_IndicatorData!D17))/(C$166-C$165)*10)),1)))</f>
        <v>0</v>
      </c>
      <c r="D17" s="39">
        <f>IF(P1_IndicatorData!E17="No data","x",ROUND(IF(P1_IndicatorData!E17&gt;D$166,10,IF(P1_IndicatorData!E17&lt;D$165,0,10-(D$166-P1_IndicatorData!E17)/(D$166-D$165)*10)),1))</f>
        <v>0</v>
      </c>
      <c r="E17" s="39">
        <f>IF(P1_IndicatorData!G17="No data",0.1,IF(P1_IndicatorData!G17=0,0.1,IF(LOG(P1_IndicatorData!G17)&lt;E$165,0.1,ROUND(IF(LOG(P1_IndicatorData!G17)&gt;E$166,10,IF(LOG(P1_IndicatorData!G17)&lt;E$165,0,10-(E$166-LOG(P1_IndicatorData!G17))/(E$166-E$165)*10)),1))))</f>
        <v>4.4000000000000004</v>
      </c>
      <c r="F17" s="39">
        <f>IF(P1_IndicatorData!H17="No data",0.1,IF(ROUND(P1_IndicatorData!H17,2)=0,0.1,ROUND(IF(P1_IndicatorData!H17&gt;F$166,10,IF(P1_IndicatorData!H17&lt;F$165,0,10-(F$166-P1_IndicatorData!H17)/(F$166-F$165)*10)),1)))</f>
        <v>2.7</v>
      </c>
      <c r="G17" s="39">
        <f>IF(P1_IndicatorData!J17="No data","x",IF(P1_IndicatorData!J17=0,0,ROUND(IF(LOG(P1_IndicatorData!J17)&gt;G$166,10,IF(LOG(P1_IndicatorData!J17)&lt;G$165,0,10-(G$166-LOG(P1_IndicatorData!J17))/(G$166-G$165)*10)),1)))</f>
        <v>0</v>
      </c>
      <c r="H17" s="39">
        <f>IF(P1_IndicatorData!K17="No data","x",IF(P1_IndicatorData!K17=0,0,ROUND(IF(P1_IndicatorData!K17&gt;H$166,10,IF(P1_IndicatorData!K17&lt;H$165,0,10-(H$166-P1_IndicatorData!K17)/(H$166-H$165)*10)),1)))</f>
        <v>0</v>
      </c>
      <c r="I17" s="42">
        <f>IF(P1_IndicatorData!Q17="No data","x",IF(P1_IndicatorData!Q17=0,0,ROUND(IF(LOG(P1_IndicatorData!Q17)&gt;I$166,10,IF(LOG(P1_IndicatorData!Q17)&lt;I$165,0,10-(I$166-LOG(P1_IndicatorData!Q17))/(I$166-I$165)*10)),1)))</f>
        <v>0</v>
      </c>
      <c r="J17" s="42">
        <f>IF(P1_IndicatorData!R17="No data","x",ROUND(IF(P1_IndicatorData!R17&gt;J$166,10,IF(P1_IndicatorData!R17&lt;J$165,0,10-(J$166-P1_IndicatorData!R17)/(J$166-J$165)*10)),1))</f>
        <v>0</v>
      </c>
      <c r="K17" s="42">
        <f>IF(P1_IndicatorData!T17="No data","x",IF(P1_IndicatorData!T17=0,0,ROUND(IF(LOG(P1_IndicatorData!T17)&gt;K$166,10,IF(LOG(P1_IndicatorData!T17)&lt;K$165,0,10-(K$166-LOG(P1_IndicatorData!T17))/(K$166-K$165)*10)),1)))</f>
        <v>0</v>
      </c>
      <c r="L17" s="42">
        <f>IF(P1_IndicatorData!U17="No data","x",ROUND(IF(P1_IndicatorData!U17&gt;L$166,10,IF(P1_IndicatorData!U17&lt;L$165,0,10-(L$166-P1_IndicatorData!U17)/(L$166-L$165)*10)),1))</f>
        <v>0</v>
      </c>
      <c r="M17" s="39">
        <f>IF(P1_IndicatorData!W17="No data","x",IF(P1_IndicatorData!W17=0,0,ROUND(IF(LOG(P1_IndicatorData!W17)&gt;M$166,10,IF(LOG(P1_IndicatorData!W17)&lt;M$165,0,10-(M$166-LOG(P1_IndicatorData!W17))/(M$166-M$165)*10)),1)))</f>
        <v>6.1</v>
      </c>
      <c r="N17" s="39">
        <f>IF(P1_IndicatorData!X17="No data","x",ROUND(IF(P1_IndicatorData!X17&gt;N$166,10,IF(P1_IndicatorData!X17&lt;N$165,0,10-(N$166-P1_IndicatorData!X17)/(N$166-N$165)*10)),1))</f>
        <v>2</v>
      </c>
      <c r="O17" s="42">
        <f>IF(P1_IndicatorData!Z17="No data","x",IF(P1_IndicatorData!Z17=0,0,ROUND(IF(LOG(P1_IndicatorData!Z17)&gt;O$166,10,IF(LOG(P1_IndicatorData!Z17)&lt;O$165,0,10-(O$166-LOG(P1_IndicatorData!Z17))/(O$166-O$165)*10)),1)))</f>
        <v>6.8</v>
      </c>
      <c r="P17" s="42">
        <f>IF(P1_IndicatorData!AA17="No data","x",ROUND(IF(P1_IndicatorData!AA17&gt;P$166,10,IF(P1_IndicatorData!AA17&lt;P$165,0,10-(P$166-P1_IndicatorData!AA17)/(P$166-P$165)*10)),1))</f>
        <v>4.4000000000000004</v>
      </c>
      <c r="Q17" s="42">
        <f>IF(P1_IndicatorData!AC17="No data","x",IF(P1_IndicatorData!AC17=0,0,ROUND(IF(LOG(P1_IndicatorData!AC17)&gt;Q$166,10,IF(LOG(P1_IndicatorData!AC17)&lt;Q$165,0,10-(Q$166-LOG(P1_IndicatorData!AC17))/(Q$166-Q$165)*10)),1)))</f>
        <v>6.8</v>
      </c>
      <c r="R17" s="42">
        <f>IF(P1_IndicatorData!AD17="No data","x",ROUND(IF(P1_IndicatorData!AD17&gt;R$166,10,IF(P1_IndicatorData!AD17&lt;R$165,0,10-(R$166-P1_IndicatorData!AD17)/(R$166-R$165)*10)),1))</f>
        <v>4.7</v>
      </c>
      <c r="S17" s="42">
        <f>IF(P1_IndicatorData!AF17="No data","x",IF(P1_IndicatorData!AF17=0,0,ROUND(IF(LOG(P1_IndicatorData!AF17)&gt;S$166,10,IF(LOG(P1_IndicatorData!AF17)&lt;S$165,0,10-(S$166-LOG(P1_IndicatorData!AF17))/(S$166-S$165)*10)),1)))</f>
        <v>6.7</v>
      </c>
      <c r="T17" s="42">
        <f>IF(P1_IndicatorData!AG17="No data","x",ROUND(IF(P1_IndicatorData!AG17&gt;T$166,10,IF(P1_IndicatorData!AG17&lt;T$165,0,10-(T$166-P1_IndicatorData!AG17)/(T$166-T$165)*10)),1))</f>
        <v>1.5</v>
      </c>
      <c r="U17" s="42">
        <f>IF(P1_IndicatorData!AI17="No data","x",IF(P1_IndicatorData!AI17=0,0,ROUND(IF(LOG(P1_IndicatorData!AI17)&gt;U$166,10,IF(LOG(P1_IndicatorData!AI17)&lt;U$165,0,10-(U$166-LOG(P1_IndicatorData!AI17))/(U$166-U$165)*10)),1)))</f>
        <v>6</v>
      </c>
      <c r="V17" s="42">
        <f>IF(P1_IndicatorData!AJ17="No data","x",ROUND(IF(P1_IndicatorData!AJ17&gt;V$166,10,IF(P1_IndicatorData!AJ17&lt;V$165,0,10-(V$166-P1_IndicatorData!AJ17)/(V$166-V$165)*10)),1))</f>
        <v>1.4</v>
      </c>
      <c r="W17" s="42">
        <f>IF(P1_IndicatorData!AL17="No data","x",IF(P1_IndicatorData!AL17=0,0,ROUND(IF(LOG(P1_IndicatorData!AL17)&gt;W$166,10,IF(LOG(P1_IndicatorData!AL17)&lt;W$165,0,10-(W$166-LOG(P1_IndicatorData!AL17))/(W$166-W$165)*10)),1)))</f>
        <v>7</v>
      </c>
      <c r="X17" s="42">
        <f>IF(P1_IndicatorData!AM17="No data","x",ROUND(IF(P1_IndicatorData!AM17&gt;X$166,10,IF(P1_IndicatorData!AM17&lt;X$165,0,10-(X$166-P1_IndicatorData!AM17)/(X$166-X$165)*10)),1))</f>
        <v>5.6</v>
      </c>
      <c r="Y17" s="42">
        <f>IF(P1_IndicatorData!AO17="No data","x",IF(P1_IndicatorData!AO17=0,0,ROUND(IF(LOG(P1_IndicatorData!AO17)&gt;Y$166,10,IF(LOG(P1_IndicatorData!AO17)&lt;Y$165,0,10-(Y$166-LOG(P1_IndicatorData!AO17))/(Y$166-Y$165)*10)),1)))</f>
        <v>6.8</v>
      </c>
      <c r="Z17" s="42">
        <f>IF(P1_IndicatorData!AP17="No data","x",ROUND(IF(P1_IndicatorData!AP17&gt;Z$166,10,IF(P1_IndicatorData!AP17&lt;Z$165,0,10-(Z$166-P1_IndicatorData!AP17)/(Z$166-Z$165)*10)),1))</f>
        <v>4.4000000000000004</v>
      </c>
      <c r="AA17" s="42">
        <f>IF(P1_IndicatorData!AR17="No data","x",IF(P1_IndicatorData!AR17=0,0,ROUND(IF(LOG(P1_IndicatorData!AR17)&gt;AA$166,10,IF(LOG(P1_IndicatorData!AR17)&lt;AA$165,0,10-(AA$166-LOG(P1_IndicatorData!AR17))/(AA$166-AA$165)*10)),1)))</f>
        <v>7.2</v>
      </c>
      <c r="AB17" s="42">
        <f>IF(P1_IndicatorData!AS17="No data","x",ROUND(IF(P1_IndicatorData!AS17&gt;AB$166,10,IF(P1_IndicatorData!AS17&lt;AB$165,0,10-(AB$166-P1_IndicatorData!AS17)/(AB$166-AB$165)*10)),1))</f>
        <v>7.3</v>
      </c>
      <c r="AC17" s="42">
        <f>IF(P1_IndicatorData!AV17="No data","x",IF(P1_IndicatorData!AV17=0,0,ROUND(IF(LOG(P1_IndicatorData!AV17)&gt;AC$166,10,IF(LOG(P1_IndicatorData!AV17)&lt;AC$165,0,10-(AC$166-LOG(P1_IndicatorData!AV17))/(AC$166-AC$165)*10)),1)))</f>
        <v>7.4</v>
      </c>
      <c r="AD17" s="42">
        <f>IF(P1_IndicatorData!AW17="No data","x",ROUND(IF(P1_IndicatorData!AW17&gt;AD$166,10,IF(P1_IndicatorData!AW17&lt;AD$165,0,10-(AD$166-P1_IndicatorData!AW17)/(AD$166-AD$165)*10)),1))</f>
        <v>10</v>
      </c>
      <c r="AE17" s="42">
        <f>IF(P1_IndicatorData!AX17="No data","x",IF(P1_IndicatorData!AX17=0,0,ROUND(IF(LOG(P1_IndicatorData!AX17)&gt;AE$166,10,IF(LOG(P1_IndicatorData!AX17)&lt;AE$165,0,10-(AE$166-LOG(P1_IndicatorData!AX17))/(AE$166-AE$165)*10)),1)))</f>
        <v>7.3</v>
      </c>
      <c r="AF17" s="42">
        <f>IF(P1_IndicatorData!AY17="No data","x",ROUND(IF(P1_IndicatorData!AY17&gt;AF$166,10,IF(P1_IndicatorData!AY17&lt;AF$165,0,10-(AF$166-P1_IndicatorData!AY17)/(AF$166-AF$165)*10)),1))</f>
        <v>9.4</v>
      </c>
      <c r="AG17" s="42">
        <f>IF(P1_IndicatorData!AZ17="No data","x",IF(P1_IndicatorData!AZ17=0,0,ROUND(IF(LOG(P1_IndicatorData!AZ17)&gt;AG$166,10,IF(LOG(P1_IndicatorData!AZ17)&lt;AG$165,0,10-(AG$166-LOG(P1_IndicatorData!AZ17))/(AG$166-AG$165)*10)),1)))</f>
        <v>4.8</v>
      </c>
      <c r="AH17" s="42">
        <f>IF(P1_IndicatorData!BA17="No data","x",ROUND(IF(P1_IndicatorData!BA17&gt;AH$166,10,IF(P1_IndicatorData!BA17&lt;AH$165,0,10-(AH$166-P1_IndicatorData!BA17)/(AH$166-AH$165)*10)),1))</f>
        <v>2.7</v>
      </c>
      <c r="AI17" s="42">
        <f>IF(P1_IndicatorData!BD17="No data","x",IF(P1_IndicatorData!BD17=0,0,ROUND(IF(LOG(P1_IndicatorData!BD17)&gt;AI$166,10,IF(LOG(P1_IndicatorData!BD17)&lt;AI$165,0,10-(AI$166-LOG(P1_IndicatorData!BD17))/(AI$166-AI$165)*10)),1)))</f>
        <v>1.6</v>
      </c>
      <c r="AJ17" s="42">
        <f>IF(P1_IndicatorData!BE17="No data","x",ROUND(IF(P1_IndicatorData!BE17&gt;AJ$166,10,IF(P1_IndicatorData!BE17&lt;AJ$165,0,10-(AJ$166-P1_IndicatorData!BE17)/(AJ$166-AJ$165)*10)),1))</f>
        <v>0</v>
      </c>
      <c r="AK17" s="145">
        <f t="shared" si="0"/>
        <v>0</v>
      </c>
      <c r="AL17" s="145">
        <f t="shared" si="1"/>
        <v>3.6</v>
      </c>
      <c r="AM17" s="145">
        <f t="shared" si="2"/>
        <v>0</v>
      </c>
      <c r="AN17" s="147">
        <f t="shared" si="3"/>
        <v>0</v>
      </c>
      <c r="AO17" s="147">
        <f t="shared" si="4"/>
        <v>0</v>
      </c>
      <c r="AP17" s="145">
        <f t="shared" si="24"/>
        <v>0</v>
      </c>
      <c r="AQ17" s="149">
        <f t="shared" si="5"/>
        <v>6.5</v>
      </c>
      <c r="AR17" s="149">
        <f t="shared" si="6"/>
        <v>3.2</v>
      </c>
      <c r="AS17" s="149">
        <f t="shared" si="7"/>
        <v>5.0999999999999996</v>
      </c>
      <c r="AT17" s="149">
        <f t="shared" si="8"/>
        <v>6.8</v>
      </c>
      <c r="AU17" s="149">
        <f t="shared" si="9"/>
        <v>3.1</v>
      </c>
      <c r="AV17" s="149">
        <f t="shared" si="25"/>
        <v>5.2</v>
      </c>
      <c r="AW17" s="147">
        <f t="shared" si="11"/>
        <v>5.2</v>
      </c>
      <c r="AX17" s="147">
        <f t="shared" si="12"/>
        <v>4.0999999999999996</v>
      </c>
      <c r="AY17" s="147">
        <f t="shared" si="13"/>
        <v>6.4</v>
      </c>
      <c r="AZ17" s="147">
        <f t="shared" si="14"/>
        <v>5.7</v>
      </c>
      <c r="BA17" s="145">
        <f t="shared" si="15"/>
        <v>5.4</v>
      </c>
      <c r="BB17" s="145">
        <f t="shared" si="16"/>
        <v>7.3</v>
      </c>
      <c r="BC17" s="147">
        <f t="shared" si="17"/>
        <v>7.4</v>
      </c>
      <c r="BD17" s="147">
        <f t="shared" si="18"/>
        <v>9.6999999999999993</v>
      </c>
      <c r="BE17" s="145">
        <f t="shared" si="26"/>
        <v>8.8000000000000007</v>
      </c>
      <c r="BF17" s="147">
        <f t="shared" si="20"/>
        <v>3.8</v>
      </c>
      <c r="BG17" s="147">
        <f t="shared" si="21"/>
        <v>0.8</v>
      </c>
      <c r="BH17" s="145">
        <f t="shared" si="22"/>
        <v>2.4</v>
      </c>
      <c r="BI17" s="198">
        <f t="shared" si="23"/>
        <v>4.3</v>
      </c>
    </row>
    <row r="18" spans="1:61">
      <c r="A18" s="1" t="s">
        <v>111</v>
      </c>
      <c r="B18" s="2" t="s">
        <v>112</v>
      </c>
      <c r="C18" s="39">
        <f>IF(P1_IndicatorData!D18="No data","x",IF(P1_IndicatorData!D18=0,0,ROUND(IF(LOG(P1_IndicatorData!D18)&gt;C$166,10,IF(LOG(P1_IndicatorData!D18)&lt;C$165,0,10-(C$166-LOG(P1_IndicatorData!D18))/(C$166-C$165)*10)),1)))</f>
        <v>7.2</v>
      </c>
      <c r="D18" s="39">
        <f>IF(P1_IndicatorData!E18="No data","x",ROUND(IF(P1_IndicatorData!E18&gt;D$166,10,IF(P1_IndicatorData!E18&lt;D$165,0,10-(D$166-P1_IndicatorData!E18)/(D$166-D$165)*10)),1))</f>
        <v>1.1000000000000001</v>
      </c>
      <c r="E18" s="39">
        <f>IF(P1_IndicatorData!G18="No data",0.1,IF(P1_IndicatorData!G18=0,0.1,IF(LOG(P1_IndicatorData!G18)&lt;E$165,0.1,ROUND(IF(LOG(P1_IndicatorData!G18)&gt;E$166,10,IF(LOG(P1_IndicatorData!G18)&lt;E$165,0,10-(E$166-LOG(P1_IndicatorData!G18))/(E$166-E$165)*10)),1))))</f>
        <v>7.4</v>
      </c>
      <c r="F18" s="39">
        <f>IF(P1_IndicatorData!H18="No data",0.1,IF(ROUND(P1_IndicatorData!H18,2)=0,0.1,ROUND(IF(P1_IndicatorData!H18&gt;F$166,10,IF(P1_IndicatorData!H18&lt;F$165,0,10-(F$166-P1_IndicatorData!H18)/(F$166-F$165)*10)),1)))</f>
        <v>5.5</v>
      </c>
      <c r="G18" s="39">
        <f>IF(P1_IndicatorData!J18="No data","x",IF(P1_IndicatorData!J18=0,0,ROUND(IF(LOG(P1_IndicatorData!J18)&gt;G$166,10,IF(LOG(P1_IndicatorData!J18)&lt;G$165,0,10-(G$166-LOG(P1_IndicatorData!J18))/(G$166-G$165)*10)),1)))</f>
        <v>0</v>
      </c>
      <c r="H18" s="39">
        <f>IF(P1_IndicatorData!K18="No data","x",IF(P1_IndicatorData!K18=0,0,ROUND(IF(P1_IndicatorData!K18&gt;H$166,10,IF(P1_IndicatorData!K18&lt;H$165,0,10-(H$166-P1_IndicatorData!K18)/(H$166-H$165)*10)),1)))</f>
        <v>0</v>
      </c>
      <c r="I18" s="42">
        <f>IF(P1_IndicatorData!Q18="No data","x",IF(P1_IndicatorData!Q18=0,0,ROUND(IF(LOG(P1_IndicatorData!Q18)&gt;I$166,10,IF(LOG(P1_IndicatorData!Q18)&lt;I$165,0,10-(I$166-LOG(P1_IndicatorData!Q18))/(I$166-I$165)*10)),1)))</f>
        <v>0</v>
      </c>
      <c r="J18" s="42">
        <f>IF(P1_IndicatorData!R18="No data","x",ROUND(IF(P1_IndicatorData!R18&gt;J$166,10,IF(P1_IndicatorData!R18&lt;J$165,0,10-(J$166-P1_IndicatorData!R18)/(J$166-J$165)*10)),1))</f>
        <v>0</v>
      </c>
      <c r="K18" s="42">
        <f>IF(P1_IndicatorData!T18="No data","x",IF(P1_IndicatorData!T18=0,0,ROUND(IF(LOG(P1_IndicatorData!T18)&gt;K$166,10,IF(LOG(P1_IndicatorData!T18)&lt;K$165,0,10-(K$166-LOG(P1_IndicatorData!T18))/(K$166-K$165)*10)),1)))</f>
        <v>0</v>
      </c>
      <c r="L18" s="42">
        <f>IF(P1_IndicatorData!U18="No data","x",ROUND(IF(P1_IndicatorData!U18&gt;L$166,10,IF(P1_IndicatorData!U18&lt;L$165,0,10-(L$166-P1_IndicatorData!U18)/(L$166-L$165)*10)),1))</f>
        <v>0</v>
      </c>
      <c r="M18" s="39">
        <f>IF(P1_IndicatorData!W18="No data","x",IF(P1_IndicatorData!W18=0,0,ROUND(IF(LOG(P1_IndicatorData!W18)&gt;M$166,10,IF(LOG(P1_IndicatorData!W18)&lt;M$165,0,10-(M$166-LOG(P1_IndicatorData!W18))/(M$166-M$165)*10)),1)))</f>
        <v>8.6</v>
      </c>
      <c r="N18" s="39">
        <f>IF(P1_IndicatorData!X18="No data","x",ROUND(IF(P1_IndicatorData!X18&gt;N$166,10,IF(P1_IndicatorData!X18&lt;N$165,0,10-(N$166-P1_IndicatorData!X18)/(N$166-N$165)*10)),1))</f>
        <v>3.7</v>
      </c>
      <c r="O18" s="42">
        <f>IF(P1_IndicatorData!Z18="No data","x",IF(P1_IndicatorData!Z18=0,0,ROUND(IF(LOG(P1_IndicatorData!Z18)&gt;O$166,10,IF(LOG(P1_IndicatorData!Z18)&lt;O$165,0,10-(O$166-LOG(P1_IndicatorData!Z18))/(O$166-O$165)*10)),1)))</f>
        <v>7.6</v>
      </c>
      <c r="P18" s="42">
        <f>IF(P1_IndicatorData!AA18="No data","x",ROUND(IF(P1_IndicatorData!AA18&gt;P$166,10,IF(P1_IndicatorData!AA18&lt;P$165,0,10-(P$166-P1_IndicatorData!AA18)/(P$166-P$165)*10)),1))</f>
        <v>0.9</v>
      </c>
      <c r="Q18" s="42">
        <f>IF(P1_IndicatorData!AC18="No data","x",IF(P1_IndicatorData!AC18=0,0,ROUND(IF(LOG(P1_IndicatorData!AC18)&gt;Q$166,10,IF(LOG(P1_IndicatorData!AC18)&lt;Q$165,0,10-(Q$166-LOG(P1_IndicatorData!AC18))/(Q$166-Q$165)*10)),1)))</f>
        <v>7</v>
      </c>
      <c r="R18" s="42">
        <f>IF(P1_IndicatorData!AD18="No data","x",ROUND(IF(P1_IndicatorData!AD18&gt;R$166,10,IF(P1_IndicatorData!AD18&lt;R$165,0,10-(R$166-P1_IndicatorData!AD18)/(R$166-R$165)*10)),1))</f>
        <v>0.4</v>
      </c>
      <c r="S18" s="42">
        <f>IF(P1_IndicatorData!AF18="No data","x",IF(P1_IndicatorData!AF18=0,0,ROUND(IF(LOG(P1_IndicatorData!AF18)&gt;S$166,10,IF(LOG(P1_IndicatorData!AF18)&lt;S$165,0,10-(S$166-LOG(P1_IndicatorData!AF18))/(S$166-S$165)*10)),1)))</f>
        <v>8.3000000000000007</v>
      </c>
      <c r="T18" s="42">
        <f>IF(P1_IndicatorData!AG18="No data","x",ROUND(IF(P1_IndicatorData!AG18&gt;T$166,10,IF(P1_IndicatorData!AG18&lt;T$165,0,10-(T$166-P1_IndicatorData!AG18)/(T$166-T$165)*10)),1))</f>
        <v>0.6</v>
      </c>
      <c r="U18" s="42">
        <f>IF(P1_IndicatorData!AI18="No data","x",IF(P1_IndicatorData!AI18=0,0,ROUND(IF(LOG(P1_IndicatorData!AI18)&gt;U$166,10,IF(LOG(P1_IndicatorData!AI18)&lt;U$165,0,10-(U$166-LOG(P1_IndicatorData!AI18))/(U$166-U$165)*10)),1)))</f>
        <v>8.4</v>
      </c>
      <c r="V18" s="42">
        <f>IF(P1_IndicatorData!AJ18="No data","x",ROUND(IF(P1_IndicatorData!AJ18&gt;V$166,10,IF(P1_IndicatorData!AJ18&lt;V$165,0,10-(V$166-P1_IndicatorData!AJ18)/(V$166-V$165)*10)),1))</f>
        <v>2.6</v>
      </c>
      <c r="W18" s="42">
        <f>IF(P1_IndicatorData!AL18="No data","x",IF(P1_IndicatorData!AL18=0,0,ROUND(IF(LOG(P1_IndicatorData!AL18)&gt;W$166,10,IF(LOG(P1_IndicatorData!AL18)&lt;W$165,0,10-(W$166-LOG(P1_IndicatorData!AL18))/(W$166-W$165)*10)),1)))</f>
        <v>8.6999999999999993</v>
      </c>
      <c r="X18" s="42">
        <f>IF(P1_IndicatorData!AM18="No data","x",ROUND(IF(P1_IndicatorData!AM18&gt;X$166,10,IF(P1_IndicatorData!AM18&lt;X$165,0,10-(X$166-P1_IndicatorData!AM18)/(X$166-X$165)*10)),1))</f>
        <v>3.8</v>
      </c>
      <c r="Y18" s="42">
        <f>IF(P1_IndicatorData!AO18="No data","x",IF(P1_IndicatorData!AO18=0,0,ROUND(IF(LOG(P1_IndicatorData!AO18)&gt;Y$166,10,IF(LOG(P1_IndicatorData!AO18)&lt;Y$165,0,10-(Y$166-LOG(P1_IndicatorData!AO18))/(Y$166-Y$165)*10)),1)))</f>
        <v>8.6999999999999993</v>
      </c>
      <c r="Z18" s="42">
        <f>IF(P1_IndicatorData!AP18="No data","x",ROUND(IF(P1_IndicatorData!AP18&gt;Z$166,10,IF(P1_IndicatorData!AP18&lt;Z$165,0,10-(Z$166-P1_IndicatorData!AP18)/(Z$166-Z$165)*10)),1))</f>
        <v>4</v>
      </c>
      <c r="AA18" s="42">
        <f>IF(P1_IndicatorData!AR18="No data","x",IF(P1_IndicatorData!AR18=0,0,ROUND(IF(LOG(P1_IndicatorData!AR18)&gt;AA$166,10,IF(LOG(P1_IndicatorData!AR18)&lt;AA$165,0,10-(AA$166-LOG(P1_IndicatorData!AR18))/(AA$166-AA$165)*10)),1)))</f>
        <v>8.8000000000000007</v>
      </c>
      <c r="AB18" s="42">
        <f>IF(P1_IndicatorData!AS18="No data","x",ROUND(IF(P1_IndicatorData!AS18&gt;AB$166,10,IF(P1_IndicatorData!AS18&lt;AB$165,0,10-(AB$166-P1_IndicatorData!AS18)/(AB$166-AB$165)*10)),1))</f>
        <v>4.5</v>
      </c>
      <c r="AC18" s="42">
        <f>IF(P1_IndicatorData!AV18="No data","x",IF(P1_IndicatorData!AV18=0,0,ROUND(IF(LOG(P1_IndicatorData!AV18)&gt;AC$166,10,IF(LOG(P1_IndicatorData!AV18)&lt;AC$165,0,10-(AC$166-LOG(P1_IndicatorData!AV18))/(AC$166-AC$165)*10)),1)))</f>
        <v>9.1999999999999993</v>
      </c>
      <c r="AD18" s="42">
        <f>IF(P1_IndicatorData!AW18="No data","x",ROUND(IF(P1_IndicatorData!AW18&gt;AD$166,10,IF(P1_IndicatorData!AW18&lt;AD$165,0,10-(AD$166-P1_IndicatorData!AW18)/(AD$166-AD$165)*10)),1))</f>
        <v>8.1</v>
      </c>
      <c r="AE18" s="42">
        <f>IF(P1_IndicatorData!AX18="No data","x",IF(P1_IndicatorData!AX18=0,0,ROUND(IF(LOG(P1_IndicatorData!AX18)&gt;AE$166,10,IF(LOG(P1_IndicatorData!AX18)&lt;AE$165,0,10-(AE$166-LOG(P1_IndicatorData!AX18))/(AE$166-AE$165)*10)),1)))</f>
        <v>0</v>
      </c>
      <c r="AF18" s="42">
        <f>IF(P1_IndicatorData!AY18="No data","x",ROUND(IF(P1_IndicatorData!AY18&gt;AF$166,10,IF(P1_IndicatorData!AY18&lt;AF$165,0,10-(AF$166-P1_IndicatorData!AY18)/(AF$166-AF$165)*10)),1))</f>
        <v>0</v>
      </c>
      <c r="AG18" s="42">
        <f>IF(P1_IndicatorData!AZ18="No data","x",IF(P1_IndicatorData!AZ18=0,0,ROUND(IF(LOG(P1_IndicatorData!AZ18)&gt;AG$166,10,IF(LOG(P1_IndicatorData!AZ18)&lt;AG$165,0,10-(AG$166-LOG(P1_IndicatorData!AZ18))/(AG$166-AG$165)*10)),1)))</f>
        <v>9</v>
      </c>
      <c r="AH18" s="42">
        <f>IF(P1_IndicatorData!BA18="No data","x",ROUND(IF(P1_IndicatorData!BA18&gt;AH$166,10,IF(P1_IndicatorData!BA18&lt;AH$165,0,10-(AH$166-P1_IndicatorData!BA18)/(AH$166-AH$165)*10)),1))</f>
        <v>10</v>
      </c>
      <c r="AI18" s="42">
        <f>IF(P1_IndicatorData!BD18="No data","x",IF(P1_IndicatorData!BD18=0,0,ROUND(IF(LOG(P1_IndicatorData!BD18)&gt;AI$166,10,IF(LOG(P1_IndicatorData!BD18)&lt;AI$165,0,10-(AI$166-LOG(P1_IndicatorData!BD18))/(AI$166-AI$165)*10)),1)))</f>
        <v>8.8000000000000007</v>
      </c>
      <c r="AJ18" s="42">
        <f>IF(P1_IndicatorData!BE18="No data","x",ROUND(IF(P1_IndicatorData!BE18&gt;AJ$166,10,IF(P1_IndicatorData!BE18&lt;AJ$165,0,10-(AJ$166-P1_IndicatorData!BE18)/(AJ$166-AJ$165)*10)),1))</f>
        <v>4.8</v>
      </c>
      <c r="AK18" s="145">
        <f t="shared" si="0"/>
        <v>4.9000000000000004</v>
      </c>
      <c r="AL18" s="145">
        <f t="shared" si="1"/>
        <v>6.5</v>
      </c>
      <c r="AM18" s="145">
        <f t="shared" si="2"/>
        <v>0</v>
      </c>
      <c r="AN18" s="147">
        <f t="shared" si="3"/>
        <v>0</v>
      </c>
      <c r="AO18" s="147">
        <f t="shared" si="4"/>
        <v>0</v>
      </c>
      <c r="AP18" s="145">
        <f t="shared" si="24"/>
        <v>0</v>
      </c>
      <c r="AQ18" s="149">
        <f t="shared" si="5"/>
        <v>8.1</v>
      </c>
      <c r="AR18" s="149">
        <f t="shared" si="6"/>
        <v>2.2999999999999998</v>
      </c>
      <c r="AS18" s="149">
        <f t="shared" si="7"/>
        <v>6</v>
      </c>
      <c r="AT18" s="149">
        <f t="shared" si="8"/>
        <v>7.7</v>
      </c>
      <c r="AU18" s="149">
        <f t="shared" si="9"/>
        <v>0.5</v>
      </c>
      <c r="AV18" s="149">
        <f t="shared" si="25"/>
        <v>5.0999999999999996</v>
      </c>
      <c r="AW18" s="147">
        <f t="shared" si="11"/>
        <v>5.6</v>
      </c>
      <c r="AX18" s="147">
        <f t="shared" si="12"/>
        <v>6.3</v>
      </c>
      <c r="AY18" s="147">
        <f t="shared" si="13"/>
        <v>6.9</v>
      </c>
      <c r="AZ18" s="147">
        <f t="shared" si="14"/>
        <v>7</v>
      </c>
      <c r="BA18" s="145">
        <f t="shared" si="15"/>
        <v>6.5</v>
      </c>
      <c r="BB18" s="145">
        <f t="shared" si="16"/>
        <v>7.2</v>
      </c>
      <c r="BC18" s="147">
        <f t="shared" si="17"/>
        <v>4.5999999999999996</v>
      </c>
      <c r="BD18" s="147">
        <f t="shared" si="18"/>
        <v>4.0999999999999996</v>
      </c>
      <c r="BE18" s="145">
        <f t="shared" si="26"/>
        <v>4.4000000000000004</v>
      </c>
      <c r="BF18" s="147">
        <f t="shared" si="20"/>
        <v>9.6</v>
      </c>
      <c r="BG18" s="147">
        <f t="shared" si="21"/>
        <v>7.3</v>
      </c>
      <c r="BH18" s="145">
        <f t="shared" si="22"/>
        <v>8.6999999999999993</v>
      </c>
      <c r="BI18" s="198">
        <f t="shared" si="23"/>
        <v>5.5</v>
      </c>
    </row>
    <row r="19" spans="1:61">
      <c r="A19" s="1" t="s">
        <v>113</v>
      </c>
      <c r="B19" s="2" t="s">
        <v>114</v>
      </c>
      <c r="C19" s="39">
        <f>IF(P1_IndicatorData!D19="No data","x",IF(P1_IndicatorData!D19=0,0,ROUND(IF(LOG(P1_IndicatorData!D19)&gt;C$166,10,IF(LOG(P1_IndicatorData!D19)&lt;C$165,0,10-(C$166-LOG(P1_IndicatorData!D19))/(C$166-C$165)*10)),1)))</f>
        <v>0</v>
      </c>
      <c r="D19" s="39">
        <f>IF(P1_IndicatorData!E19="No data","x",ROUND(IF(P1_IndicatorData!E19&gt;D$166,10,IF(P1_IndicatorData!E19&lt;D$165,0,10-(D$166-P1_IndicatorData!E19)/(D$166-D$165)*10)),1))</f>
        <v>0</v>
      </c>
      <c r="E19" s="39">
        <f>IF(P1_IndicatorData!G19="No data",0.1,IF(P1_IndicatorData!G19=0,0.1,IF(LOG(P1_IndicatorData!G19)&lt;E$165,0.1,ROUND(IF(LOG(P1_IndicatorData!G19)&gt;E$166,10,IF(LOG(P1_IndicatorData!G19)&lt;E$165,0,10-(E$166-LOG(P1_IndicatorData!G19))/(E$166-E$165)*10)),1))))</f>
        <v>5.6</v>
      </c>
      <c r="F19" s="39">
        <f>IF(P1_IndicatorData!H19="No data",0.1,IF(ROUND(P1_IndicatorData!H19,2)=0,0.1,ROUND(IF(P1_IndicatorData!H19&gt;F$166,10,IF(P1_IndicatorData!H19&lt;F$165,0,10-(F$166-P1_IndicatorData!H19)/(F$166-F$165)*10)),1)))</f>
        <v>4.5999999999999996</v>
      </c>
      <c r="G19" s="39">
        <f>IF(P1_IndicatorData!J19="No data","x",IF(P1_IndicatorData!J19=0,0,ROUND(IF(LOG(P1_IndicatorData!J19)&gt;G$166,10,IF(LOG(P1_IndicatorData!J19)&lt;G$165,0,10-(G$166-LOG(P1_IndicatorData!J19))/(G$166-G$165)*10)),1)))</f>
        <v>0</v>
      </c>
      <c r="H19" s="39">
        <f>IF(P1_IndicatorData!K19="No data","x",IF(P1_IndicatorData!K19=0,0,ROUND(IF(P1_IndicatorData!K19&gt;H$166,10,IF(P1_IndicatorData!K19&lt;H$165,0,10-(H$166-P1_IndicatorData!K19)/(H$166-H$165)*10)),1)))</f>
        <v>0</v>
      </c>
      <c r="I19" s="42">
        <f>IF(P1_IndicatorData!Q19="No data","x",IF(P1_IndicatorData!Q19=0,0,ROUND(IF(LOG(P1_IndicatorData!Q19)&gt;I$166,10,IF(LOG(P1_IndicatorData!Q19)&lt;I$165,0,10-(I$166-LOG(P1_IndicatorData!Q19))/(I$166-I$165)*10)),1)))</f>
        <v>0</v>
      </c>
      <c r="J19" s="42">
        <f>IF(P1_IndicatorData!R19="No data","x",ROUND(IF(P1_IndicatorData!R19&gt;J$166,10,IF(P1_IndicatorData!R19&lt;J$165,0,10-(J$166-P1_IndicatorData!R19)/(J$166-J$165)*10)),1))</f>
        <v>0</v>
      </c>
      <c r="K19" s="42">
        <f>IF(P1_IndicatorData!T19="No data","x",IF(P1_IndicatorData!T19=0,0,ROUND(IF(LOG(P1_IndicatorData!T19)&gt;K$166,10,IF(LOG(P1_IndicatorData!T19)&lt;K$165,0,10-(K$166-LOG(P1_IndicatorData!T19))/(K$166-K$165)*10)),1)))</f>
        <v>0</v>
      </c>
      <c r="L19" s="42">
        <f>IF(P1_IndicatorData!U19="No data","x",ROUND(IF(P1_IndicatorData!U19&gt;L$166,10,IF(P1_IndicatorData!U19&lt;L$165,0,10-(L$166-P1_IndicatorData!U19)/(L$166-L$165)*10)),1))</f>
        <v>0</v>
      </c>
      <c r="M19" s="39">
        <f>IF(P1_IndicatorData!W19="No data","x",IF(P1_IndicatorData!W19=0,0,ROUND(IF(LOG(P1_IndicatorData!W19)&gt;M$166,10,IF(LOG(P1_IndicatorData!W19)&lt;M$165,0,10-(M$166-LOG(P1_IndicatorData!W19))/(M$166-M$165)*10)),1)))</f>
        <v>0</v>
      </c>
      <c r="N19" s="39">
        <f>IF(P1_IndicatorData!X19="No data","x",ROUND(IF(P1_IndicatorData!X19&gt;N$166,10,IF(P1_IndicatorData!X19&lt;N$165,0,10-(N$166-P1_IndicatorData!X19)/(N$166-N$165)*10)),1))</f>
        <v>0</v>
      </c>
      <c r="O19" s="42">
        <f>IF(P1_IndicatorData!Z19="No data","x",IF(P1_IndicatorData!Z19=0,0,ROUND(IF(LOG(P1_IndicatorData!Z19)&gt;O$166,10,IF(LOG(P1_IndicatorData!Z19)&lt;O$165,0,10-(O$166-LOG(P1_IndicatorData!Z19))/(O$166-O$165)*10)),1)))</f>
        <v>0</v>
      </c>
      <c r="P19" s="42">
        <f>IF(P1_IndicatorData!AA19="No data","x",ROUND(IF(P1_IndicatorData!AA19&gt;P$166,10,IF(P1_IndicatorData!AA19&lt;P$165,0,10-(P$166-P1_IndicatorData!AA19)/(P$166-P$165)*10)),1))</f>
        <v>0</v>
      </c>
      <c r="Q19" s="42">
        <f>IF(P1_IndicatorData!AC19="No data","x",IF(P1_IndicatorData!AC19=0,0,ROUND(IF(LOG(P1_IndicatorData!AC19)&gt;Q$166,10,IF(LOG(P1_IndicatorData!AC19)&lt;Q$165,0,10-(Q$166-LOG(P1_IndicatorData!AC19))/(Q$166-Q$165)*10)),1)))</f>
        <v>0</v>
      </c>
      <c r="R19" s="42">
        <f>IF(P1_IndicatorData!AD19="No data","x",ROUND(IF(P1_IndicatorData!AD19&gt;R$166,10,IF(P1_IndicatorData!AD19&lt;R$165,0,10-(R$166-P1_IndicatorData!AD19)/(R$166-R$165)*10)),1))</f>
        <v>0</v>
      </c>
      <c r="S19" s="42">
        <f>IF(P1_IndicatorData!AF19="No data","x",IF(P1_IndicatorData!AF19=0,0,ROUND(IF(LOG(P1_IndicatorData!AF19)&gt;S$166,10,IF(LOG(P1_IndicatorData!AF19)&lt;S$165,0,10-(S$166-LOG(P1_IndicatorData!AF19))/(S$166-S$165)*10)),1)))</f>
        <v>0</v>
      </c>
      <c r="T19" s="42">
        <f>IF(P1_IndicatorData!AG19="No data","x",ROUND(IF(P1_IndicatorData!AG19&gt;T$166,10,IF(P1_IndicatorData!AG19&lt;T$165,0,10-(T$166-P1_IndicatorData!AG19)/(T$166-T$165)*10)),1))</f>
        <v>0</v>
      </c>
      <c r="U19" s="42">
        <f>IF(P1_IndicatorData!AI19="No data","x",IF(P1_IndicatorData!AI19=0,0,ROUND(IF(LOG(P1_IndicatorData!AI19)&gt;U$166,10,IF(LOG(P1_IndicatorData!AI19)&lt;U$165,0,10-(U$166-LOG(P1_IndicatorData!AI19))/(U$166-U$165)*10)),1)))</f>
        <v>0</v>
      </c>
      <c r="V19" s="42">
        <f>IF(P1_IndicatorData!AJ19="No data","x",ROUND(IF(P1_IndicatorData!AJ19&gt;V$166,10,IF(P1_IndicatorData!AJ19&lt;V$165,0,10-(V$166-P1_IndicatorData!AJ19)/(V$166-V$165)*10)),1))</f>
        <v>0</v>
      </c>
      <c r="W19" s="42">
        <f>IF(P1_IndicatorData!AL19="No data","x",IF(P1_IndicatorData!AL19=0,0,ROUND(IF(LOG(P1_IndicatorData!AL19)&gt;W$166,10,IF(LOG(P1_IndicatorData!AL19)&lt;W$165,0,10-(W$166-LOG(P1_IndicatorData!AL19))/(W$166-W$165)*10)),1)))</f>
        <v>3.8</v>
      </c>
      <c r="X19" s="42">
        <f>IF(P1_IndicatorData!AM19="No data","x",ROUND(IF(P1_IndicatorData!AM19&gt;X$166,10,IF(P1_IndicatorData!AM19&lt;X$165,0,10-(X$166-P1_IndicatorData!AM19)/(X$166-X$165)*10)),1))</f>
        <v>0</v>
      </c>
      <c r="Y19" s="42">
        <f>IF(P1_IndicatorData!AO19="No data","x",IF(P1_IndicatorData!AO19=0,0,ROUND(IF(LOG(P1_IndicatorData!AO19)&gt;Y$166,10,IF(LOG(P1_IndicatorData!AO19)&lt;Y$165,0,10-(Y$166-LOG(P1_IndicatorData!AO19))/(Y$166-Y$165)*10)),1)))</f>
        <v>0</v>
      </c>
      <c r="Z19" s="42">
        <f>IF(P1_IndicatorData!AP19="No data","x",ROUND(IF(P1_IndicatorData!AP19&gt;Z$166,10,IF(P1_IndicatorData!AP19&lt;Z$165,0,10-(Z$166-P1_IndicatorData!AP19)/(Z$166-Z$165)*10)),1))</f>
        <v>0</v>
      </c>
      <c r="AA19" s="42">
        <f>IF(P1_IndicatorData!AR19="No data","x",IF(P1_IndicatorData!AR19=0,0,ROUND(IF(LOG(P1_IndicatorData!AR19)&gt;AA$166,10,IF(LOG(P1_IndicatorData!AR19)&lt;AA$165,0,10-(AA$166-LOG(P1_IndicatorData!AR19))/(AA$166-AA$165)*10)),1)))</f>
        <v>7.7</v>
      </c>
      <c r="AB19" s="42">
        <f>IF(P1_IndicatorData!AS19="No data","x",ROUND(IF(P1_IndicatorData!AS19&gt;AB$166,10,IF(P1_IndicatorData!AS19&lt;AB$165,0,10-(AB$166-P1_IndicatorData!AS19)/(AB$166-AB$165)*10)),1))</f>
        <v>6.5</v>
      </c>
      <c r="AC19" s="42">
        <f>IF(P1_IndicatorData!AV19="No data","x",IF(P1_IndicatorData!AV19=0,0,ROUND(IF(LOG(P1_IndicatorData!AV19)&gt;AC$166,10,IF(LOG(P1_IndicatorData!AV19)&lt;AC$165,0,10-(AC$166-LOG(P1_IndicatorData!AV19))/(AC$166-AC$165)*10)),1)))</f>
        <v>8</v>
      </c>
      <c r="AD19" s="42">
        <f>IF(P1_IndicatorData!AW19="No data","x",ROUND(IF(P1_IndicatorData!AW19&gt;AD$166,10,IF(P1_IndicatorData!AW19&lt;AD$165,0,10-(AD$166-P1_IndicatorData!AW19)/(AD$166-AD$165)*10)),1))</f>
        <v>10</v>
      </c>
      <c r="AE19" s="42">
        <f>IF(P1_IndicatorData!AX19="No data","x",IF(P1_IndicatorData!AX19=0,0,ROUND(IF(LOG(P1_IndicatorData!AX19)&gt;AE$166,10,IF(LOG(P1_IndicatorData!AX19)&lt;AE$165,0,10-(AE$166-LOG(P1_IndicatorData!AX19))/(AE$166-AE$165)*10)),1)))</f>
        <v>2.4</v>
      </c>
      <c r="AF19" s="42">
        <f>IF(P1_IndicatorData!AY19="No data","x",ROUND(IF(P1_IndicatorData!AY19&gt;AF$166,10,IF(P1_IndicatorData!AY19&lt;AF$165,0,10-(AF$166-P1_IndicatorData!AY19)/(AF$166-AF$165)*10)),1))</f>
        <v>0</v>
      </c>
      <c r="AG19" s="42">
        <f>IF(P1_IndicatorData!AZ19="No data","x",IF(P1_IndicatorData!AZ19=0,0,ROUND(IF(LOG(P1_IndicatorData!AZ19)&gt;AG$166,10,IF(LOG(P1_IndicatorData!AZ19)&lt;AG$165,0,10-(AG$166-LOG(P1_IndicatorData!AZ19))/(AG$166-AG$165)*10)),1)))</f>
        <v>5.9</v>
      </c>
      <c r="AH19" s="42">
        <f>IF(P1_IndicatorData!BA19="No data","x",ROUND(IF(P1_IndicatorData!BA19&gt;AH$166,10,IF(P1_IndicatorData!BA19&lt;AH$165,0,10-(AH$166-P1_IndicatorData!BA19)/(AH$166-AH$165)*10)),1))</f>
        <v>4</v>
      </c>
      <c r="AI19" s="42">
        <f>IF(P1_IndicatorData!BD19="No data","x",IF(P1_IndicatorData!BD19=0,0,ROUND(IF(LOG(P1_IndicatorData!BD19)&gt;AI$166,10,IF(LOG(P1_IndicatorData!BD19)&lt;AI$165,0,10-(AI$166-LOG(P1_IndicatorData!BD19))/(AI$166-AI$165)*10)),1)))</f>
        <v>8</v>
      </c>
      <c r="AJ19" s="42">
        <f>IF(P1_IndicatorData!BE19="No data","x",ROUND(IF(P1_IndicatorData!BE19&gt;AJ$166,10,IF(P1_IndicatorData!BE19&lt;AJ$165,0,10-(AJ$166-P1_IndicatorData!BE19)/(AJ$166-AJ$165)*10)),1))</f>
        <v>9.5</v>
      </c>
      <c r="AK19" s="145">
        <f t="shared" si="0"/>
        <v>0</v>
      </c>
      <c r="AL19" s="145">
        <f t="shared" si="1"/>
        <v>5.0999999999999996</v>
      </c>
      <c r="AM19" s="145">
        <f t="shared" si="2"/>
        <v>0</v>
      </c>
      <c r="AN19" s="147">
        <f t="shared" si="3"/>
        <v>0</v>
      </c>
      <c r="AO19" s="147">
        <f t="shared" si="4"/>
        <v>0</v>
      </c>
      <c r="AP19" s="145">
        <f t="shared" si="24"/>
        <v>0</v>
      </c>
      <c r="AQ19" s="149">
        <f t="shared" si="5"/>
        <v>0</v>
      </c>
      <c r="AR19" s="149">
        <f t="shared" si="6"/>
        <v>0</v>
      </c>
      <c r="AS19" s="149">
        <f t="shared" si="7"/>
        <v>0</v>
      </c>
      <c r="AT19" s="149">
        <f t="shared" si="8"/>
        <v>0</v>
      </c>
      <c r="AU19" s="149">
        <f t="shared" si="9"/>
        <v>0</v>
      </c>
      <c r="AV19" s="149">
        <f t="shared" si="25"/>
        <v>0</v>
      </c>
      <c r="AW19" s="147">
        <f t="shared" si="11"/>
        <v>0</v>
      </c>
      <c r="AX19" s="147">
        <f t="shared" si="12"/>
        <v>0</v>
      </c>
      <c r="AY19" s="147">
        <f t="shared" si="13"/>
        <v>2.1</v>
      </c>
      <c r="AZ19" s="147">
        <f t="shared" si="14"/>
        <v>0</v>
      </c>
      <c r="BA19" s="145">
        <f t="shared" si="15"/>
        <v>0.6</v>
      </c>
      <c r="BB19" s="145">
        <f t="shared" si="16"/>
        <v>7.1</v>
      </c>
      <c r="BC19" s="147">
        <f t="shared" si="17"/>
        <v>5.2</v>
      </c>
      <c r="BD19" s="147">
        <f t="shared" si="18"/>
        <v>5</v>
      </c>
      <c r="BE19" s="145">
        <f t="shared" si="26"/>
        <v>5.0999999999999996</v>
      </c>
      <c r="BF19" s="147">
        <f t="shared" si="20"/>
        <v>5</v>
      </c>
      <c r="BG19" s="147">
        <f t="shared" si="21"/>
        <v>8.9</v>
      </c>
      <c r="BH19" s="145">
        <f t="shared" si="22"/>
        <v>7.4</v>
      </c>
      <c r="BI19" s="198">
        <f t="shared" si="23"/>
        <v>3.8</v>
      </c>
    </row>
    <row r="20" spans="1:61">
      <c r="A20" s="1" t="s">
        <v>115</v>
      </c>
      <c r="B20" s="2" t="s">
        <v>116</v>
      </c>
      <c r="C20" s="39">
        <f>IF(P1_IndicatorData!D20="No data","x",IF(P1_IndicatorData!D20=0,0,ROUND(IF(LOG(P1_IndicatorData!D20)&gt;C$166,10,IF(LOG(P1_IndicatorData!D20)&lt;C$165,0,10-(C$166-LOG(P1_IndicatorData!D20))/(C$166-C$165)*10)),1)))</f>
        <v>7.9</v>
      </c>
      <c r="D20" s="39">
        <f>IF(P1_IndicatorData!E20="No data","x",ROUND(IF(P1_IndicatorData!E20&gt;D$166,10,IF(P1_IndicatorData!E20&lt;D$165,0,10-(D$166-P1_IndicatorData!E20)/(D$166-D$165)*10)),1))</f>
        <v>10</v>
      </c>
      <c r="E20" s="39">
        <f>IF(P1_IndicatorData!G20="No data",0.1,IF(P1_IndicatorData!G20=0,0.1,IF(LOG(P1_IndicatorData!G20)&lt;E$165,0.1,ROUND(IF(LOG(P1_IndicatorData!G20)&gt;E$166,10,IF(LOG(P1_IndicatorData!G20)&lt;E$165,0,10-(E$166-LOG(P1_IndicatorData!G20))/(E$166-E$165)*10)),1))))</f>
        <v>5.8</v>
      </c>
      <c r="F20" s="39">
        <f>IF(P1_IndicatorData!H20="No data",0.1,IF(ROUND(P1_IndicatorData!H20,2)=0,0.1,ROUND(IF(P1_IndicatorData!H20&gt;F$166,10,IF(P1_IndicatorData!H20&lt;F$165,0,10-(F$166-P1_IndicatorData!H20)/(F$166-F$165)*10)),1)))</f>
        <v>3.8</v>
      </c>
      <c r="G20" s="39">
        <f>IF(P1_IndicatorData!J20="No data","x",IF(P1_IndicatorData!J20=0,0,ROUND(IF(LOG(P1_IndicatorData!J20)&gt;G$166,10,IF(LOG(P1_IndicatorData!J20)&lt;G$165,0,10-(G$166-LOG(P1_IndicatorData!J20))/(G$166-G$165)*10)),1)))</f>
        <v>0</v>
      </c>
      <c r="H20" s="39">
        <f>IF(P1_IndicatorData!K20="No data","x",IF(P1_IndicatorData!K20=0,0,ROUND(IF(P1_IndicatorData!K20&gt;H$166,10,IF(P1_IndicatorData!K20&lt;H$165,0,10-(H$166-P1_IndicatorData!K20)/(H$166-H$165)*10)),1)))</f>
        <v>0</v>
      </c>
      <c r="I20" s="42">
        <f>IF(P1_IndicatorData!Q20="No data","x",IF(P1_IndicatorData!Q20=0,0,ROUND(IF(LOG(P1_IndicatorData!Q20)&gt;I$166,10,IF(LOG(P1_IndicatorData!Q20)&lt;I$165,0,10-(I$166-LOG(P1_IndicatorData!Q20))/(I$166-I$165)*10)),1)))</f>
        <v>0</v>
      </c>
      <c r="J20" s="42">
        <f>IF(P1_IndicatorData!R20="No data","x",ROUND(IF(P1_IndicatorData!R20&gt;J$166,10,IF(P1_IndicatorData!R20&lt;J$165,0,10-(J$166-P1_IndicatorData!R20)/(J$166-J$165)*10)),1))</f>
        <v>0</v>
      </c>
      <c r="K20" s="42">
        <f>IF(P1_IndicatorData!T20="No data","x",IF(P1_IndicatorData!T20=0,0,ROUND(IF(LOG(P1_IndicatorData!T20)&gt;K$166,10,IF(LOG(P1_IndicatorData!T20)&lt;K$165,0,10-(K$166-LOG(P1_IndicatorData!T20))/(K$166-K$165)*10)),1)))</f>
        <v>0</v>
      </c>
      <c r="L20" s="42">
        <f>IF(P1_IndicatorData!U20="No data","x",ROUND(IF(P1_IndicatorData!U20&gt;L$166,10,IF(P1_IndicatorData!U20&lt;L$165,0,10-(L$166-P1_IndicatorData!U20)/(L$166-L$165)*10)),1))</f>
        <v>0</v>
      </c>
      <c r="M20" s="39">
        <f>IF(P1_IndicatorData!W20="No data","x",IF(P1_IndicatorData!W20=0,0,ROUND(IF(LOG(P1_IndicatorData!W20)&gt;M$166,10,IF(LOG(P1_IndicatorData!W20)&lt;M$165,0,10-(M$166-LOG(P1_IndicatorData!W20))/(M$166-M$165)*10)),1)))</f>
        <v>0</v>
      </c>
      <c r="N20" s="39">
        <f>IF(P1_IndicatorData!X20="No data","x",ROUND(IF(P1_IndicatorData!X20&gt;N$166,10,IF(P1_IndicatorData!X20&lt;N$165,0,10-(N$166-P1_IndicatorData!X20)/(N$166-N$165)*10)),1))</f>
        <v>0</v>
      </c>
      <c r="O20" s="42">
        <f>IF(P1_IndicatorData!Z20="No data","x",IF(P1_IndicatorData!Z20=0,0,ROUND(IF(LOG(P1_IndicatorData!Z20)&gt;O$166,10,IF(LOG(P1_IndicatorData!Z20)&lt;O$165,0,10-(O$166-LOG(P1_IndicatorData!Z20))/(O$166-O$165)*10)),1)))</f>
        <v>7.8</v>
      </c>
      <c r="P20" s="42">
        <f>IF(P1_IndicatorData!AA20="No data","x",ROUND(IF(P1_IndicatorData!AA20&gt;P$166,10,IF(P1_IndicatorData!AA20&lt;P$165,0,10-(P$166-P1_IndicatorData!AA20)/(P$166-P$165)*10)),1))</f>
        <v>4.9000000000000004</v>
      </c>
      <c r="Q20" s="42">
        <f>IF(P1_IndicatorData!AC20="No data","x",IF(P1_IndicatorData!AC20=0,0,ROUND(IF(LOG(P1_IndicatorData!AC20)&gt;Q$166,10,IF(LOG(P1_IndicatorData!AC20)&lt;Q$165,0,10-(Q$166-LOG(P1_IndicatorData!AC20))/(Q$166-Q$165)*10)),1)))</f>
        <v>7.8</v>
      </c>
      <c r="R20" s="42">
        <f>IF(P1_IndicatorData!AD20="No data","x",ROUND(IF(P1_IndicatorData!AD20&gt;R$166,10,IF(P1_IndicatorData!AD20&lt;R$165,0,10-(R$166-P1_IndicatorData!AD20)/(R$166-R$165)*10)),1))</f>
        <v>4.9000000000000004</v>
      </c>
      <c r="S20" s="42">
        <f>IF(P1_IndicatorData!AF20="No data","x",IF(P1_IndicatorData!AF20=0,0,ROUND(IF(LOG(P1_IndicatorData!AF20)&gt;S$166,10,IF(LOG(P1_IndicatorData!AF20)&lt;S$165,0,10-(S$166-LOG(P1_IndicatorData!AF20))/(S$166-S$165)*10)),1)))</f>
        <v>3</v>
      </c>
      <c r="T20" s="42">
        <f>IF(P1_IndicatorData!AG20="No data","x",ROUND(IF(P1_IndicatorData!AG20&gt;T$166,10,IF(P1_IndicatorData!AG20&lt;T$165,0,10-(T$166-P1_IndicatorData!AG20)/(T$166-T$165)*10)),1))</f>
        <v>0</v>
      </c>
      <c r="U20" s="42">
        <f>IF(P1_IndicatorData!AI20="No data","x",IF(P1_IndicatorData!AI20=0,0,ROUND(IF(LOG(P1_IndicatorData!AI20)&gt;U$166,10,IF(LOG(P1_IndicatorData!AI20)&lt;U$165,0,10-(U$166-LOG(P1_IndicatorData!AI20))/(U$166-U$165)*10)),1)))</f>
        <v>5.8</v>
      </c>
      <c r="V20" s="42">
        <f>IF(P1_IndicatorData!AJ20="No data","x",ROUND(IF(P1_IndicatorData!AJ20&gt;V$166,10,IF(P1_IndicatorData!AJ20&lt;V$165,0,10-(V$166-P1_IndicatorData!AJ20)/(V$166-V$165)*10)),1))</f>
        <v>0.3</v>
      </c>
      <c r="W20" s="42">
        <f>IF(P1_IndicatorData!AL20="No data","x",IF(P1_IndicatorData!AL20=0,0,ROUND(IF(LOG(P1_IndicatorData!AL20)&gt;W$166,10,IF(LOG(P1_IndicatorData!AL20)&lt;W$165,0,10-(W$166-LOG(P1_IndicatorData!AL20))/(W$166-W$165)*10)),1)))</f>
        <v>3.7</v>
      </c>
      <c r="X20" s="42">
        <f>IF(P1_IndicatorData!AM20="No data","x",ROUND(IF(P1_IndicatorData!AM20&gt;X$166,10,IF(P1_IndicatorData!AM20&lt;X$165,0,10-(X$166-P1_IndicatorData!AM20)/(X$166-X$165)*10)),1))</f>
        <v>0</v>
      </c>
      <c r="Y20" s="42">
        <f>IF(P1_IndicatorData!AO20="No data","x",IF(P1_IndicatorData!AO20=0,0,ROUND(IF(LOG(P1_IndicatorData!AO20)&gt;Y$166,10,IF(LOG(P1_IndicatorData!AO20)&lt;Y$165,0,10-(Y$166-LOG(P1_IndicatorData!AO20))/(Y$166-Y$165)*10)),1)))</f>
        <v>7.8</v>
      </c>
      <c r="Z20" s="42">
        <f>IF(P1_IndicatorData!AP20="No data","x",ROUND(IF(P1_IndicatorData!AP20&gt;Z$166,10,IF(P1_IndicatorData!AP20&lt;Z$165,0,10-(Z$166-P1_IndicatorData!AP20)/(Z$166-Z$165)*10)),1))</f>
        <v>5.2</v>
      </c>
      <c r="AA20" s="42">
        <f>IF(P1_IndicatorData!AR20="No data","x",IF(P1_IndicatorData!AR20=0,0,ROUND(IF(LOG(P1_IndicatorData!AR20)&gt;AA$166,10,IF(LOG(P1_IndicatorData!AR20)&lt;AA$165,0,10-(AA$166-LOG(P1_IndicatorData!AR20))/(AA$166-AA$165)*10)),1)))</f>
        <v>7</v>
      </c>
      <c r="AB20" s="42">
        <f>IF(P1_IndicatorData!AS20="No data","x",ROUND(IF(P1_IndicatorData!AS20&gt;AB$166,10,IF(P1_IndicatorData!AS20&lt;AB$165,0,10-(AB$166-P1_IndicatorData!AS20)/(AB$166-AB$165)*10)),1))</f>
        <v>1.7</v>
      </c>
      <c r="AC20" s="42">
        <f>IF(P1_IndicatorData!AV20="No data","x",IF(P1_IndicatorData!AV20=0,0,ROUND(IF(LOG(P1_IndicatorData!AV20)&gt;AC$166,10,IF(LOG(P1_IndicatorData!AV20)&lt;AC$165,0,10-(AC$166-LOG(P1_IndicatorData!AV20))/(AC$166-AC$165)*10)),1)))</f>
        <v>7.4</v>
      </c>
      <c r="AD20" s="42">
        <f>IF(P1_IndicatorData!AW20="No data","x",ROUND(IF(P1_IndicatorData!AW20&gt;AD$166,10,IF(P1_IndicatorData!AW20&lt;AD$165,0,10-(AD$166-P1_IndicatorData!AW20)/(AD$166-AD$165)*10)),1))</f>
        <v>2.9</v>
      </c>
      <c r="AE20" s="42">
        <f>IF(P1_IndicatorData!AX20="No data","x",IF(P1_IndicatorData!AX20=0,0,ROUND(IF(LOG(P1_IndicatorData!AX20)&gt;AE$166,10,IF(LOG(P1_IndicatorData!AX20)&lt;AE$165,0,10-(AE$166-LOG(P1_IndicatorData!AX20))/(AE$166-AE$165)*10)),1)))</f>
        <v>0</v>
      </c>
      <c r="AF20" s="42">
        <f>IF(P1_IndicatorData!AY20="No data","x",ROUND(IF(P1_IndicatorData!AY20&gt;AF$166,10,IF(P1_IndicatorData!AY20&lt;AF$165,0,10-(AF$166-P1_IndicatorData!AY20)/(AF$166-AF$165)*10)),1))</f>
        <v>0</v>
      </c>
      <c r="AG20" s="42">
        <f>IF(P1_IndicatorData!AZ20="No data","x",IF(P1_IndicatorData!AZ20=0,0,ROUND(IF(LOG(P1_IndicatorData!AZ20)&gt;AG$166,10,IF(LOG(P1_IndicatorData!AZ20)&lt;AG$165,0,10-(AG$166-LOG(P1_IndicatorData!AZ20))/(AG$166-AG$165)*10)),1)))</f>
        <v>6.7</v>
      </c>
      <c r="AH20" s="42">
        <f>IF(P1_IndicatorData!BA20="No data","x",ROUND(IF(P1_IndicatorData!BA20&gt;AH$166,10,IF(P1_IndicatorData!BA20&lt;AH$165,0,10-(AH$166-P1_IndicatorData!BA20)/(AH$166-AH$165)*10)),1))</f>
        <v>6.2</v>
      </c>
      <c r="AI20" s="42">
        <f>IF(P1_IndicatorData!BD20="No data","x",IF(P1_IndicatorData!BD20=0,0,ROUND(IF(LOG(P1_IndicatorData!BD20)&gt;AI$166,10,IF(LOG(P1_IndicatorData!BD20)&lt;AI$165,0,10-(AI$166-LOG(P1_IndicatorData!BD20))/(AI$166-AI$165)*10)),1)))</f>
        <v>1.8</v>
      </c>
      <c r="AJ20" s="42">
        <f>IF(P1_IndicatorData!BE20="No data","x",ROUND(IF(P1_IndicatorData!BE20&gt;AJ$166,10,IF(P1_IndicatorData!BE20&lt;AJ$165,0,10-(AJ$166-P1_IndicatorData!BE20)/(AJ$166-AJ$165)*10)),1))</f>
        <v>0</v>
      </c>
      <c r="AK20" s="145">
        <f t="shared" si="0"/>
        <v>9.1999999999999993</v>
      </c>
      <c r="AL20" s="145">
        <f t="shared" si="1"/>
        <v>4.9000000000000004</v>
      </c>
      <c r="AM20" s="145">
        <f t="shared" si="2"/>
        <v>0</v>
      </c>
      <c r="AN20" s="147">
        <f t="shared" si="3"/>
        <v>0</v>
      </c>
      <c r="AO20" s="147">
        <f t="shared" si="4"/>
        <v>0</v>
      </c>
      <c r="AP20" s="145">
        <f t="shared" si="24"/>
        <v>0</v>
      </c>
      <c r="AQ20" s="149">
        <f t="shared" si="5"/>
        <v>3.9</v>
      </c>
      <c r="AR20" s="149">
        <f t="shared" si="6"/>
        <v>2.5</v>
      </c>
      <c r="AS20" s="149">
        <f t="shared" si="7"/>
        <v>3.2</v>
      </c>
      <c r="AT20" s="149">
        <f t="shared" si="8"/>
        <v>5.4</v>
      </c>
      <c r="AU20" s="149">
        <f t="shared" si="9"/>
        <v>2.5</v>
      </c>
      <c r="AV20" s="149">
        <f t="shared" si="25"/>
        <v>4.0999999999999996</v>
      </c>
      <c r="AW20" s="147">
        <f t="shared" si="11"/>
        <v>3.7</v>
      </c>
      <c r="AX20" s="147">
        <f t="shared" si="12"/>
        <v>3.5</v>
      </c>
      <c r="AY20" s="147">
        <f t="shared" si="13"/>
        <v>2</v>
      </c>
      <c r="AZ20" s="147">
        <f t="shared" si="14"/>
        <v>6.7</v>
      </c>
      <c r="BA20" s="145">
        <f t="shared" si="15"/>
        <v>4.2</v>
      </c>
      <c r="BB20" s="145">
        <f t="shared" si="16"/>
        <v>4.9000000000000004</v>
      </c>
      <c r="BC20" s="147">
        <f t="shared" si="17"/>
        <v>3.7</v>
      </c>
      <c r="BD20" s="147">
        <f t="shared" si="18"/>
        <v>1.5</v>
      </c>
      <c r="BE20" s="145">
        <f t="shared" si="26"/>
        <v>2.7</v>
      </c>
      <c r="BF20" s="147">
        <f t="shared" si="20"/>
        <v>6.5</v>
      </c>
      <c r="BG20" s="147">
        <f t="shared" si="21"/>
        <v>0.9</v>
      </c>
      <c r="BH20" s="145">
        <f t="shared" si="22"/>
        <v>4.2</v>
      </c>
      <c r="BI20" s="198">
        <f t="shared" si="23"/>
        <v>4.5</v>
      </c>
    </row>
    <row r="21" spans="1:61">
      <c r="A21" s="1" t="s">
        <v>117</v>
      </c>
      <c r="B21" s="2" t="s">
        <v>118</v>
      </c>
      <c r="C21" s="39">
        <f>IF(P1_IndicatorData!D21="No data","x",IF(P1_IndicatorData!D21=0,0,ROUND(IF(LOG(P1_IndicatorData!D21)&gt;C$166,10,IF(LOG(P1_IndicatorData!D21)&lt;C$165,0,10-(C$166-LOG(P1_IndicatorData!D21))/(C$166-C$165)*10)),1)))</f>
        <v>9.9</v>
      </c>
      <c r="D21" s="39">
        <f>IF(P1_IndicatorData!E21="No data","x",ROUND(IF(P1_IndicatorData!E21&gt;D$166,10,IF(P1_IndicatorData!E21&lt;D$165,0,10-(D$166-P1_IndicatorData!E21)/(D$166-D$165)*10)),1))</f>
        <v>1.8</v>
      </c>
      <c r="E21" s="39">
        <f>IF(P1_IndicatorData!G21="No data",0.1,IF(P1_IndicatorData!G21=0,0.1,IF(LOG(P1_IndicatorData!G21)&lt;E$165,0.1,ROUND(IF(LOG(P1_IndicatorData!G21)&gt;E$166,10,IF(LOG(P1_IndicatorData!G21)&lt;E$165,0,10-(E$166-LOG(P1_IndicatorData!G21))/(E$166-E$165)*10)),1))))</f>
        <v>9.6999999999999993</v>
      </c>
      <c r="F21" s="39">
        <f>IF(P1_IndicatorData!H21="No data",0.1,IF(ROUND(P1_IndicatorData!H21,2)=0,0.1,ROUND(IF(P1_IndicatorData!H21&gt;F$166,10,IF(P1_IndicatorData!H21&lt;F$165,0,10-(F$166-P1_IndicatorData!H21)/(F$166-F$165)*10)),1)))</f>
        <v>6.2</v>
      </c>
      <c r="G21" s="39">
        <f>IF(P1_IndicatorData!J21="No data","x",IF(P1_IndicatorData!J21=0,0,ROUND(IF(LOG(P1_IndicatorData!J21)&gt;G$166,10,IF(LOG(P1_IndicatorData!J21)&lt;G$165,0,10-(G$166-LOG(P1_IndicatorData!J21))/(G$166-G$165)*10)),1)))</f>
        <v>10</v>
      </c>
      <c r="H21" s="39">
        <f>IF(P1_IndicatorData!K21="No data","x",IF(P1_IndicatorData!K21=0,0,ROUND(IF(P1_IndicatorData!K21&gt;H$166,10,IF(P1_IndicatorData!K21&lt;H$165,0,10-(H$166-P1_IndicatorData!K21)/(H$166-H$165)*10)),1)))</f>
        <v>3.4</v>
      </c>
      <c r="I21" s="42">
        <f>IF(P1_IndicatorData!Q21="No data","x",IF(P1_IndicatorData!Q21=0,0,ROUND(IF(LOG(P1_IndicatorData!Q21)&gt;I$166,10,IF(LOG(P1_IndicatorData!Q21)&lt;I$165,0,10-(I$166-LOG(P1_IndicatorData!Q21))/(I$166-I$165)*10)),1)))</f>
        <v>0</v>
      </c>
      <c r="J21" s="42">
        <f>IF(P1_IndicatorData!R21="No data","x",ROUND(IF(P1_IndicatorData!R21&gt;J$166,10,IF(P1_IndicatorData!R21&lt;J$165,0,10-(J$166-P1_IndicatorData!R21)/(J$166-J$165)*10)),1))</f>
        <v>0</v>
      </c>
      <c r="K21" s="42">
        <f>IF(P1_IndicatorData!T21="No data","x",IF(P1_IndicatorData!T21=0,0,ROUND(IF(LOG(P1_IndicatorData!T21)&gt;K$166,10,IF(LOG(P1_IndicatorData!T21)&lt;K$165,0,10-(K$166-LOG(P1_IndicatorData!T21))/(K$166-K$165)*10)),1)))</f>
        <v>0</v>
      </c>
      <c r="L21" s="42">
        <f>IF(P1_IndicatorData!U21="No data","x",ROUND(IF(P1_IndicatorData!U21&gt;L$166,10,IF(P1_IndicatorData!U21&lt;L$165,0,10-(L$166-P1_IndicatorData!U21)/(L$166-L$165)*10)),1))</f>
        <v>0</v>
      </c>
      <c r="M21" s="39">
        <f>IF(P1_IndicatorData!W21="No data","x",IF(P1_IndicatorData!W21=0,0,ROUND(IF(LOG(P1_IndicatorData!W21)&gt;M$166,10,IF(LOG(P1_IndicatorData!W21)&lt;M$165,0,10-(M$166-LOG(P1_IndicatorData!W21))/(M$166-M$165)*10)),1)))</f>
        <v>9.6</v>
      </c>
      <c r="N21" s="39">
        <f>IF(P1_IndicatorData!X21="No data","x",ROUND(IF(P1_IndicatorData!X21&gt;N$166,10,IF(P1_IndicatorData!X21&lt;N$165,0,10-(N$166-P1_IndicatorData!X21)/(N$166-N$165)*10)),1))</f>
        <v>1.1000000000000001</v>
      </c>
      <c r="O21" s="42">
        <f>IF(P1_IndicatorData!Z21="No data","x",IF(P1_IndicatorData!Z21=0,0,ROUND(IF(LOG(P1_IndicatorData!Z21)&gt;O$166,10,IF(LOG(P1_IndicatorData!Z21)&lt;O$165,0,10-(O$166-LOG(P1_IndicatorData!Z21))/(O$166-O$165)*10)),1)))</f>
        <v>9.9</v>
      </c>
      <c r="P21" s="42">
        <f>IF(P1_IndicatorData!AA21="No data","x",ROUND(IF(P1_IndicatorData!AA21&gt;P$166,10,IF(P1_IndicatorData!AA21&lt;P$165,0,10-(P$166-P1_IndicatorData!AA21)/(P$166-P$165)*10)),1))</f>
        <v>1.7</v>
      </c>
      <c r="Q21" s="42">
        <f>IF(P1_IndicatorData!AC21="No data","x",IF(P1_IndicatorData!AC21=0,0,ROUND(IF(LOG(P1_IndicatorData!AC21)&gt;Q$166,10,IF(LOG(P1_IndicatorData!AC21)&lt;Q$165,0,10-(Q$166-LOG(P1_IndicatorData!AC21))/(Q$166-Q$165)*10)),1)))</f>
        <v>9.3000000000000007</v>
      </c>
      <c r="R21" s="42">
        <f>IF(P1_IndicatorData!AD21="No data","x",ROUND(IF(P1_IndicatorData!AD21&gt;R$166,10,IF(P1_IndicatorData!AD21&lt;R$165,0,10-(R$166-P1_IndicatorData!AD21)/(R$166-R$165)*10)),1))</f>
        <v>0.7</v>
      </c>
      <c r="S21" s="42">
        <f>IF(P1_IndicatorData!AF21="No data","x",IF(P1_IndicatorData!AF21=0,0,ROUND(IF(LOG(P1_IndicatorData!AF21)&gt;S$166,10,IF(LOG(P1_IndicatorData!AF21)&lt;S$165,0,10-(S$166-LOG(P1_IndicatorData!AF21))/(S$166-S$165)*10)),1)))</f>
        <v>10</v>
      </c>
      <c r="T21" s="42">
        <f>IF(P1_IndicatorData!AG21="No data","x",ROUND(IF(P1_IndicatorData!AG21&gt;T$166,10,IF(P1_IndicatorData!AG21&lt;T$165,0,10-(T$166-P1_IndicatorData!AG21)/(T$166-T$165)*10)),1))</f>
        <v>2.2999999999999998</v>
      </c>
      <c r="U21" s="42">
        <f>IF(P1_IndicatorData!AI21="No data","x",IF(P1_IndicatorData!AI21=0,0,ROUND(IF(LOG(P1_IndicatorData!AI21)&gt;U$166,10,IF(LOG(P1_IndicatorData!AI21)&lt;U$165,0,10-(U$166-LOG(P1_IndicatorData!AI21))/(U$166-U$165)*10)),1)))</f>
        <v>10</v>
      </c>
      <c r="V21" s="42">
        <f>IF(P1_IndicatorData!AJ21="No data","x",ROUND(IF(P1_IndicatorData!AJ21&gt;V$166,10,IF(P1_IndicatorData!AJ21&lt;V$165,0,10-(V$166-P1_IndicatorData!AJ21)/(V$166-V$165)*10)),1))</f>
        <v>5.8</v>
      </c>
      <c r="W21" s="42">
        <f>IF(P1_IndicatorData!AL21="No data","x",IF(P1_IndicatorData!AL21=0,0,ROUND(IF(LOG(P1_IndicatorData!AL21)&gt;W$166,10,IF(LOG(P1_IndicatorData!AL21)&lt;W$165,0,10-(W$166-LOG(P1_IndicatorData!AL21))/(W$166-W$165)*10)),1)))</f>
        <v>10</v>
      </c>
      <c r="X21" s="42">
        <f>IF(P1_IndicatorData!AM21="No data","x",ROUND(IF(P1_IndicatorData!AM21&gt;X$166,10,IF(P1_IndicatorData!AM21&lt;X$165,0,10-(X$166-P1_IndicatorData!AM21)/(X$166-X$165)*10)),1))</f>
        <v>8.5</v>
      </c>
      <c r="Y21" s="42">
        <f>IF(P1_IndicatorData!AO21="No data","x",IF(P1_IndicatorData!AO21=0,0,ROUND(IF(LOG(P1_IndicatorData!AO21)&gt;Y$166,10,IF(LOG(P1_IndicatorData!AO21)&lt;Y$165,0,10-(Y$166-LOG(P1_IndicatorData!AO21))/(Y$166-Y$165)*10)),1)))</f>
        <v>10</v>
      </c>
      <c r="Z21" s="42">
        <f>IF(P1_IndicatorData!AP21="No data","x",ROUND(IF(P1_IndicatorData!AP21&gt;Z$166,10,IF(P1_IndicatorData!AP21&lt;Z$165,0,10-(Z$166-P1_IndicatorData!AP21)/(Z$166-Z$165)*10)),1))</f>
        <v>8.1999999999999993</v>
      </c>
      <c r="AA21" s="42">
        <f>IF(P1_IndicatorData!AR21="No data","x",IF(P1_IndicatorData!AR21=0,0,ROUND(IF(LOG(P1_IndicatorData!AR21)&gt;AA$166,10,IF(LOG(P1_IndicatorData!AR21)&lt;AA$165,0,10-(AA$166-LOG(P1_IndicatorData!AR21))/(AA$166-AA$165)*10)),1)))</f>
        <v>10</v>
      </c>
      <c r="AB21" s="42">
        <f>IF(P1_IndicatorData!AS21="No data","x",ROUND(IF(P1_IndicatorData!AS21&gt;AB$166,10,IF(P1_IndicatorData!AS21&lt;AB$165,0,10-(AB$166-P1_IndicatorData!AS21)/(AB$166-AB$165)*10)),1))</f>
        <v>2.5</v>
      </c>
      <c r="AC21" s="42">
        <f>IF(P1_IndicatorData!AV21="No data","x",IF(P1_IndicatorData!AV21=0,0,ROUND(IF(LOG(P1_IndicatorData!AV21)&gt;AC$166,10,IF(LOG(P1_IndicatorData!AV21)&lt;AC$165,0,10-(AC$166-LOG(P1_IndicatorData!AV21))/(AC$166-AC$165)*10)),1)))</f>
        <v>10</v>
      </c>
      <c r="AD21" s="42">
        <f>IF(P1_IndicatorData!AW21="No data","x",ROUND(IF(P1_IndicatorData!AW21&gt;AD$166,10,IF(P1_IndicatorData!AW21&lt;AD$165,0,10-(AD$166-P1_IndicatorData!AW21)/(AD$166-AD$165)*10)),1))</f>
        <v>4.5999999999999996</v>
      </c>
      <c r="AE21" s="42">
        <f>IF(P1_IndicatorData!AX21="No data","x",IF(P1_IndicatorData!AX21=0,0,ROUND(IF(LOG(P1_IndicatorData!AX21)&gt;AE$166,10,IF(LOG(P1_IndicatorData!AX21)&lt;AE$165,0,10-(AE$166-LOG(P1_IndicatorData!AX21))/(AE$166-AE$165)*10)),1)))</f>
        <v>0</v>
      </c>
      <c r="AF21" s="42">
        <f>IF(P1_IndicatorData!AY21="No data","x",ROUND(IF(P1_IndicatorData!AY21&gt;AF$166,10,IF(P1_IndicatorData!AY21&lt;AF$165,0,10-(AF$166-P1_IndicatorData!AY21)/(AF$166-AF$165)*10)),1))</f>
        <v>0</v>
      </c>
      <c r="AG21" s="42">
        <f>IF(P1_IndicatorData!AZ21="No data","x",IF(P1_IndicatorData!AZ21=0,0,ROUND(IF(LOG(P1_IndicatorData!AZ21)&gt;AG$166,10,IF(LOG(P1_IndicatorData!AZ21)&lt;AG$165,0,10-(AG$166-LOG(P1_IndicatorData!AZ21))/(AG$166-AG$165)*10)),1)))</f>
        <v>9.3000000000000007</v>
      </c>
      <c r="AH21" s="42">
        <f>IF(P1_IndicatorData!BA21="No data","x",ROUND(IF(P1_IndicatorData!BA21&gt;AH$166,10,IF(P1_IndicatorData!BA21&lt;AH$165,0,10-(AH$166-P1_IndicatorData!BA21)/(AH$166-AH$165)*10)),1))</f>
        <v>2.1</v>
      </c>
      <c r="AI21" s="42">
        <f>IF(P1_IndicatorData!BD21="No data","x",IF(P1_IndicatorData!BD21=0,0,ROUND(IF(LOG(P1_IndicatorData!BD21)&gt;AI$166,10,IF(LOG(P1_IndicatorData!BD21)&lt;AI$165,0,10-(AI$166-LOG(P1_IndicatorData!BD21))/(AI$166-AI$165)*10)),1)))</f>
        <v>10</v>
      </c>
      <c r="AJ21" s="42">
        <f>IF(P1_IndicatorData!BE21="No data","x",ROUND(IF(P1_IndicatorData!BE21&gt;AJ$166,10,IF(P1_IndicatorData!BE21&lt;AJ$165,0,10-(AJ$166-P1_IndicatorData!BE21)/(AJ$166-AJ$165)*10)),1))</f>
        <v>5.2</v>
      </c>
      <c r="AK21" s="145">
        <f t="shared" si="0"/>
        <v>7.8</v>
      </c>
      <c r="AL21" s="145">
        <f t="shared" si="1"/>
        <v>8.5</v>
      </c>
      <c r="AM21" s="145">
        <f t="shared" si="2"/>
        <v>8.1999999999999993</v>
      </c>
      <c r="AN21" s="147">
        <f t="shared" si="3"/>
        <v>0</v>
      </c>
      <c r="AO21" s="147">
        <f t="shared" si="4"/>
        <v>0</v>
      </c>
      <c r="AP21" s="145">
        <f t="shared" si="24"/>
        <v>0</v>
      </c>
      <c r="AQ21" s="149">
        <f t="shared" si="5"/>
        <v>9.8000000000000007</v>
      </c>
      <c r="AR21" s="149">
        <f t="shared" si="6"/>
        <v>1.4</v>
      </c>
      <c r="AS21" s="149">
        <f t="shared" si="7"/>
        <v>7.5</v>
      </c>
      <c r="AT21" s="149">
        <f t="shared" si="8"/>
        <v>9.6999999999999993</v>
      </c>
      <c r="AU21" s="149">
        <f t="shared" si="9"/>
        <v>1.5</v>
      </c>
      <c r="AV21" s="149">
        <f t="shared" si="25"/>
        <v>7.4</v>
      </c>
      <c r="AW21" s="147">
        <f t="shared" si="11"/>
        <v>7.5</v>
      </c>
      <c r="AX21" s="147">
        <f t="shared" si="12"/>
        <v>8.6999999999999993</v>
      </c>
      <c r="AY21" s="147">
        <f t="shared" si="13"/>
        <v>9.4</v>
      </c>
      <c r="AZ21" s="147">
        <f t="shared" si="14"/>
        <v>9.3000000000000007</v>
      </c>
      <c r="BA21" s="145">
        <f t="shared" si="15"/>
        <v>8.8000000000000007</v>
      </c>
      <c r="BB21" s="145">
        <f t="shared" si="16"/>
        <v>8</v>
      </c>
      <c r="BC21" s="147">
        <f t="shared" si="17"/>
        <v>5</v>
      </c>
      <c r="BD21" s="147">
        <f t="shared" si="18"/>
        <v>2.2999999999999998</v>
      </c>
      <c r="BE21" s="145">
        <f t="shared" si="26"/>
        <v>3.8</v>
      </c>
      <c r="BF21" s="147">
        <f t="shared" si="20"/>
        <v>7.1</v>
      </c>
      <c r="BG21" s="147">
        <f t="shared" si="21"/>
        <v>8.5</v>
      </c>
      <c r="BH21" s="145">
        <f t="shared" si="22"/>
        <v>7.9</v>
      </c>
      <c r="BI21" s="198">
        <f t="shared" si="23"/>
        <v>7.3</v>
      </c>
    </row>
    <row r="22" spans="1:61">
      <c r="A22" s="1" t="s">
        <v>120</v>
      </c>
      <c r="B22" s="2" t="s">
        <v>121</v>
      </c>
      <c r="C22" s="39">
        <f>IF(P1_IndicatorData!D22="No data","x",IF(P1_IndicatorData!D22=0,0,ROUND(IF(LOG(P1_IndicatorData!D22)&gt;C$166,10,IF(LOG(P1_IndicatorData!D22)&lt;C$165,0,10-(C$166-LOG(P1_IndicatorData!D22))/(C$166-C$165)*10)),1)))</f>
        <v>0.7</v>
      </c>
      <c r="D22" s="39">
        <f>IF(P1_IndicatorData!E22="No data","x",ROUND(IF(P1_IndicatorData!E22&gt;D$166,10,IF(P1_IndicatorData!E22&lt;D$165,0,10-(D$166-P1_IndicatorData!E22)/(D$166-D$165)*10)),1))</f>
        <v>0</v>
      </c>
      <c r="E22" s="39">
        <f>IF(P1_IndicatorData!G22="No data",0.1,IF(P1_IndicatorData!G22=0,0.1,IF(LOG(P1_IndicatorData!G22)&lt;E$165,0.1,ROUND(IF(LOG(P1_IndicatorData!G22)&gt;E$166,10,IF(LOG(P1_IndicatorData!G22)&lt;E$165,0,10-(E$166-LOG(P1_IndicatorData!G22))/(E$166-E$165)*10)),1))))</f>
        <v>3.5</v>
      </c>
      <c r="F22" s="39">
        <f>IF(P1_IndicatorData!H22="No data",0.1,IF(ROUND(P1_IndicatorData!H22,2)=0,0.1,ROUND(IF(P1_IndicatorData!H22&gt;F$166,10,IF(P1_IndicatorData!H22&lt;F$165,0,10-(F$166-P1_IndicatorData!H22)/(F$166-F$165)*10)),1)))</f>
        <v>2.1</v>
      </c>
      <c r="G22" s="39">
        <f>IF(P1_IndicatorData!J22="No data","x",IF(P1_IndicatorData!J22=0,0,ROUND(IF(LOG(P1_IndicatorData!J22)&gt;G$166,10,IF(LOG(P1_IndicatorData!J22)&lt;G$165,0,10-(G$166-LOG(P1_IndicatorData!J22))/(G$166-G$165)*10)),1)))</f>
        <v>3.8</v>
      </c>
      <c r="H22" s="39">
        <f>IF(P1_IndicatorData!K22="No data","x",IF(P1_IndicatorData!K22=0,0,ROUND(IF(P1_IndicatorData!K22&gt;H$166,10,IF(P1_IndicatorData!K22&lt;H$165,0,10-(H$166-P1_IndicatorData!K22)/(H$166-H$165)*10)),1)))</f>
        <v>3</v>
      </c>
      <c r="I22" s="42">
        <f>IF(P1_IndicatorData!Q22="No data","x",IF(P1_IndicatorData!Q22=0,0,ROUND(IF(LOG(P1_IndicatorData!Q22)&gt;I$166,10,IF(LOG(P1_IndicatorData!Q22)&lt;I$165,0,10-(I$166-LOG(P1_IndicatorData!Q22))/(I$166-I$165)*10)),1)))</f>
        <v>0</v>
      </c>
      <c r="J22" s="42">
        <f>IF(P1_IndicatorData!R22="No data","x",ROUND(IF(P1_IndicatorData!R22&gt;J$166,10,IF(P1_IndicatorData!R22&lt;J$165,0,10-(J$166-P1_IndicatorData!R22)/(J$166-J$165)*10)),1))</f>
        <v>0</v>
      </c>
      <c r="K22" s="42">
        <f>IF(P1_IndicatorData!T22="No data","x",IF(P1_IndicatorData!T22=0,0,ROUND(IF(LOG(P1_IndicatorData!T22)&gt;K$166,10,IF(LOG(P1_IndicatorData!T22)&lt;K$165,0,10-(K$166-LOG(P1_IndicatorData!T22))/(K$166-K$165)*10)),1)))</f>
        <v>0</v>
      </c>
      <c r="L22" s="42">
        <f>IF(P1_IndicatorData!U22="No data","x",ROUND(IF(P1_IndicatorData!U22&gt;L$166,10,IF(P1_IndicatorData!U22&lt;L$165,0,10-(L$166-P1_IndicatorData!U22)/(L$166-L$165)*10)),1))</f>
        <v>0</v>
      </c>
      <c r="M22" s="39">
        <f>IF(P1_IndicatorData!W22="No data","x",IF(P1_IndicatorData!W22=0,0,ROUND(IF(LOG(P1_IndicatorData!W22)&gt;M$166,10,IF(LOG(P1_IndicatorData!W22)&lt;M$165,0,10-(M$166-LOG(P1_IndicatorData!W22))/(M$166-M$165)*10)),1)))</f>
        <v>3</v>
      </c>
      <c r="N22" s="39">
        <f>IF(P1_IndicatorData!X22="No data","x",ROUND(IF(P1_IndicatorData!X22&gt;N$166,10,IF(P1_IndicatorData!X22&lt;N$165,0,10-(N$166-P1_IndicatorData!X22)/(N$166-N$165)*10)),1))</f>
        <v>0.1</v>
      </c>
      <c r="O22" s="42">
        <f>IF(P1_IndicatorData!Z22="No data","x",IF(P1_IndicatorData!Z22=0,0,ROUND(IF(LOG(P1_IndicatorData!Z22)&gt;O$166,10,IF(LOG(P1_IndicatorData!Z22)&lt;O$165,0,10-(O$166-LOG(P1_IndicatorData!Z22))/(O$166-O$165)*10)),1)))</f>
        <v>0</v>
      </c>
      <c r="P22" s="42">
        <f>IF(P1_IndicatorData!AA22="No data","x",ROUND(IF(P1_IndicatorData!AA22&gt;P$166,10,IF(P1_IndicatorData!AA22&lt;P$165,0,10-(P$166-P1_IndicatorData!AA22)/(P$166-P$165)*10)),1))</f>
        <v>0</v>
      </c>
      <c r="Q22" s="42">
        <f>IF(P1_IndicatorData!AC22="No data","x",IF(P1_IndicatorData!AC22=0,0,ROUND(IF(LOG(P1_IndicatorData!AC22)&gt;Q$166,10,IF(LOG(P1_IndicatorData!AC22)&lt;Q$165,0,10-(Q$166-LOG(P1_IndicatorData!AC22))/(Q$166-Q$165)*10)),1)))</f>
        <v>3</v>
      </c>
      <c r="R22" s="42">
        <f>IF(P1_IndicatorData!AD22="No data","x",ROUND(IF(P1_IndicatorData!AD22&gt;R$166,10,IF(P1_IndicatorData!AD22&lt;R$165,0,10-(R$166-P1_IndicatorData!AD22)/(R$166-R$165)*10)),1))</f>
        <v>0.1</v>
      </c>
      <c r="S22" s="42">
        <f>IF(P1_IndicatorData!AF22="No data","x",IF(P1_IndicatorData!AF22=0,0,ROUND(IF(LOG(P1_IndicatorData!AF22)&gt;S$166,10,IF(LOG(P1_IndicatorData!AF22)&lt;S$165,0,10-(S$166-LOG(P1_IndicatorData!AF22))/(S$166-S$165)*10)),1)))</f>
        <v>0</v>
      </c>
      <c r="T22" s="42">
        <f>IF(P1_IndicatorData!AG22="No data","x",ROUND(IF(P1_IndicatorData!AG22&gt;T$166,10,IF(P1_IndicatorData!AG22&lt;T$165,0,10-(T$166-P1_IndicatorData!AG22)/(T$166-T$165)*10)),1))</f>
        <v>0</v>
      </c>
      <c r="U22" s="42">
        <f>IF(P1_IndicatorData!AI22="No data","x",IF(P1_IndicatorData!AI22=0,0,ROUND(IF(LOG(P1_IndicatorData!AI22)&gt;U$166,10,IF(LOG(P1_IndicatorData!AI22)&lt;U$165,0,10-(U$166-LOG(P1_IndicatorData!AI22))/(U$166-U$165)*10)),1)))</f>
        <v>6.6</v>
      </c>
      <c r="V22" s="42">
        <f>IF(P1_IndicatorData!AJ22="No data","x",ROUND(IF(P1_IndicatorData!AJ22&gt;V$166,10,IF(P1_IndicatorData!AJ22&lt;V$165,0,10-(V$166-P1_IndicatorData!AJ22)/(V$166-V$165)*10)),1))</f>
        <v>7.7</v>
      </c>
      <c r="W22" s="42">
        <f>IF(P1_IndicatorData!AL22="No data","x",IF(P1_IndicatorData!AL22=0,0,ROUND(IF(LOG(P1_IndicatorData!AL22)&gt;W$166,10,IF(LOG(P1_IndicatorData!AL22)&lt;W$165,0,10-(W$166-LOG(P1_IndicatorData!AL22))/(W$166-W$165)*10)),1)))</f>
        <v>6.7</v>
      </c>
      <c r="X22" s="42">
        <f>IF(P1_IndicatorData!AM22="No data","x",ROUND(IF(P1_IndicatorData!AM22&gt;X$166,10,IF(P1_IndicatorData!AM22&lt;X$165,0,10-(X$166-P1_IndicatorData!AM22)/(X$166-X$165)*10)),1))</f>
        <v>9.4</v>
      </c>
      <c r="Y22" s="42">
        <f>IF(P1_IndicatorData!AO22="No data","x",IF(P1_IndicatorData!AO22=0,0,ROUND(IF(LOG(P1_IndicatorData!AO22)&gt;Y$166,10,IF(LOG(P1_IndicatorData!AO22)&lt;Y$165,0,10-(Y$166-LOG(P1_IndicatorData!AO22))/(Y$166-Y$165)*10)),1)))</f>
        <v>6.8</v>
      </c>
      <c r="Z22" s="42">
        <f>IF(P1_IndicatorData!AP22="No data","x",ROUND(IF(P1_IndicatorData!AP22&gt;Z$166,10,IF(P1_IndicatorData!AP22&lt;Z$165,0,10-(Z$166-P1_IndicatorData!AP22)/(Z$166-Z$165)*10)),1))</f>
        <v>9.8000000000000007</v>
      </c>
      <c r="AA22" s="42">
        <f>IF(P1_IndicatorData!AR22="No data","x",IF(P1_IndicatorData!AR22=0,0,ROUND(IF(LOG(P1_IndicatorData!AR22)&gt;AA$166,10,IF(LOG(P1_IndicatorData!AR22)&lt;AA$165,0,10-(AA$166-LOG(P1_IndicatorData!AR22))/(AA$166-AA$165)*10)),1)))</f>
        <v>0</v>
      </c>
      <c r="AB22" s="42">
        <f>IF(P1_IndicatorData!AS22="No data","x",ROUND(IF(P1_IndicatorData!AS22&gt;AB$166,10,IF(P1_IndicatorData!AS22&lt;AB$165,0,10-(AB$166-P1_IndicatorData!AS22)/(AB$166-AB$165)*10)),1))</f>
        <v>0</v>
      </c>
      <c r="AC22" s="42">
        <f>IF(P1_IndicatorData!AV22="No data","x",IF(P1_IndicatorData!AV22=0,0,ROUND(IF(LOG(P1_IndicatorData!AV22)&gt;AC$166,10,IF(LOG(P1_IndicatorData!AV22)&lt;AC$165,0,10-(AC$166-LOG(P1_IndicatorData!AV22))/(AC$166-AC$165)*10)),1)))</f>
        <v>6.7</v>
      </c>
      <c r="AD22" s="42">
        <f>IF(P1_IndicatorData!AW22="No data","x",ROUND(IF(P1_IndicatorData!AW22&gt;AD$166,10,IF(P1_IndicatorData!AW22&lt;AD$165,0,10-(AD$166-P1_IndicatorData!AW22)/(AD$166-AD$165)*10)),1))</f>
        <v>8.6</v>
      </c>
      <c r="AE22" s="42">
        <f>IF(P1_IndicatorData!AX22="No data","x",IF(P1_IndicatorData!AX22=0,0,ROUND(IF(LOG(P1_IndicatorData!AX22)&gt;AE$166,10,IF(LOG(P1_IndicatorData!AX22)&lt;AE$165,0,10-(AE$166-LOG(P1_IndicatorData!AX22))/(AE$166-AE$165)*10)),1)))</f>
        <v>0</v>
      </c>
      <c r="AF22" s="42">
        <f>IF(P1_IndicatorData!AY22="No data","x",ROUND(IF(P1_IndicatorData!AY22&gt;AF$166,10,IF(P1_IndicatorData!AY22&lt;AF$165,0,10-(AF$166-P1_IndicatorData!AY22)/(AF$166-AF$165)*10)),1))</f>
        <v>0</v>
      </c>
      <c r="AG22" s="42">
        <f>IF(P1_IndicatorData!AZ22="No data","x",IF(P1_IndicatorData!AZ22=0,0,ROUND(IF(LOG(P1_IndicatorData!AZ22)&gt;AG$166,10,IF(LOG(P1_IndicatorData!AZ22)&lt;AG$165,0,10-(AG$166-LOG(P1_IndicatorData!AZ22))/(AG$166-AG$165)*10)),1)))</f>
        <v>2.9</v>
      </c>
      <c r="AH22" s="42">
        <f>IF(P1_IndicatorData!BA22="No data","x",ROUND(IF(P1_IndicatorData!BA22&gt;AH$166,10,IF(P1_IndicatorData!BA22&lt;AH$165,0,10-(AH$166-P1_IndicatorData!BA22)/(AH$166-AH$165)*10)),1))</f>
        <v>0.6</v>
      </c>
      <c r="AI22" s="42">
        <f>IF(P1_IndicatorData!BD22="No data","x",IF(P1_IndicatorData!BD22=0,0,ROUND(IF(LOG(P1_IndicatorData!BD22)&gt;AI$166,10,IF(LOG(P1_IndicatorData!BD22)&lt;AI$165,0,10-(AI$166-LOG(P1_IndicatorData!BD22))/(AI$166-AI$165)*10)),1)))</f>
        <v>5.3</v>
      </c>
      <c r="AJ22" s="42">
        <f>IF(P1_IndicatorData!BE22="No data","x",ROUND(IF(P1_IndicatorData!BE22&gt;AJ$166,10,IF(P1_IndicatorData!BE22&lt;AJ$165,0,10-(AJ$166-P1_IndicatorData!BE22)/(AJ$166-AJ$165)*10)),1))</f>
        <v>1.3</v>
      </c>
      <c r="AK22" s="145">
        <f t="shared" si="0"/>
        <v>0.4</v>
      </c>
      <c r="AL22" s="145">
        <f t="shared" si="1"/>
        <v>2.8</v>
      </c>
      <c r="AM22" s="145">
        <f t="shared" si="2"/>
        <v>3.4</v>
      </c>
      <c r="AN22" s="147">
        <f t="shared" si="3"/>
        <v>0</v>
      </c>
      <c r="AO22" s="147">
        <f t="shared" si="4"/>
        <v>0</v>
      </c>
      <c r="AP22" s="145">
        <f t="shared" si="24"/>
        <v>0</v>
      </c>
      <c r="AQ22" s="149">
        <f t="shared" si="5"/>
        <v>1.5</v>
      </c>
      <c r="AR22" s="149">
        <f t="shared" si="6"/>
        <v>0.1</v>
      </c>
      <c r="AS22" s="149">
        <f t="shared" si="7"/>
        <v>0.8</v>
      </c>
      <c r="AT22" s="149">
        <f t="shared" si="8"/>
        <v>1.5</v>
      </c>
      <c r="AU22" s="149">
        <f t="shared" si="9"/>
        <v>0.1</v>
      </c>
      <c r="AV22" s="149">
        <f t="shared" si="25"/>
        <v>0.8</v>
      </c>
      <c r="AW22" s="147">
        <f t="shared" si="11"/>
        <v>0.8</v>
      </c>
      <c r="AX22" s="147">
        <f t="shared" si="12"/>
        <v>7.2</v>
      </c>
      <c r="AY22" s="147">
        <f t="shared" si="13"/>
        <v>8.4</v>
      </c>
      <c r="AZ22" s="147">
        <f t="shared" si="14"/>
        <v>8.6999999999999993</v>
      </c>
      <c r="BA22" s="145">
        <f t="shared" si="15"/>
        <v>7.1</v>
      </c>
      <c r="BB22" s="145">
        <f t="shared" si="16"/>
        <v>0</v>
      </c>
      <c r="BC22" s="147">
        <f t="shared" si="17"/>
        <v>3.4</v>
      </c>
      <c r="BD22" s="147">
        <f t="shared" si="18"/>
        <v>4.3</v>
      </c>
      <c r="BE22" s="145">
        <f t="shared" si="26"/>
        <v>3.9</v>
      </c>
      <c r="BF22" s="147">
        <f t="shared" si="20"/>
        <v>1.8</v>
      </c>
      <c r="BG22" s="147">
        <f t="shared" si="21"/>
        <v>3.6</v>
      </c>
      <c r="BH22" s="145">
        <f t="shared" si="22"/>
        <v>2.7</v>
      </c>
      <c r="BI22" s="198">
        <f t="shared" si="23"/>
        <v>2.9</v>
      </c>
    </row>
    <row r="23" spans="1:61">
      <c r="A23" s="1" t="s">
        <v>122</v>
      </c>
      <c r="B23" s="2" t="s">
        <v>123</v>
      </c>
      <c r="C23" s="39">
        <f>IF(P1_IndicatorData!D23="No data","x",IF(P1_IndicatorData!D23=0,0,ROUND(IF(LOG(P1_IndicatorData!D23)&gt;C$166,10,IF(LOG(P1_IndicatorData!D23)&lt;C$165,0,10-(C$166-LOG(P1_IndicatorData!D23))/(C$166-C$165)*10)),1)))</f>
        <v>7.5</v>
      </c>
      <c r="D23" s="39">
        <f>IF(P1_IndicatorData!E23="No data","x",ROUND(IF(P1_IndicatorData!E23&gt;D$166,10,IF(P1_IndicatorData!E23&lt;D$165,0,10-(D$166-P1_IndicatorData!E23)/(D$166-D$165)*10)),1))</f>
        <v>5.4</v>
      </c>
      <c r="E23" s="39">
        <f>IF(P1_IndicatorData!G23="No data",0.1,IF(P1_IndicatorData!G23=0,0.1,IF(LOG(P1_IndicatorData!G23)&lt;E$165,0.1,ROUND(IF(LOG(P1_IndicatorData!G23)&gt;E$166,10,IF(LOG(P1_IndicatorData!G23)&lt;E$165,0,10-(E$166-LOG(P1_IndicatorData!G23))/(E$166-E$165)*10)),1))))</f>
        <v>5.9</v>
      </c>
      <c r="F23" s="39">
        <f>IF(P1_IndicatorData!H23="No data",0.1,IF(ROUND(P1_IndicatorData!H23,2)=0,0.1,ROUND(IF(P1_IndicatorData!H23&gt;F$166,10,IF(P1_IndicatorData!H23&lt;F$165,0,10-(F$166-P1_IndicatorData!H23)/(F$166-F$165)*10)),1)))</f>
        <v>3.4</v>
      </c>
      <c r="G23" s="39">
        <f>IF(P1_IndicatorData!J23="No data","x",IF(P1_IndicatorData!J23=0,0,ROUND(IF(LOG(P1_IndicatorData!J23)&gt;G$166,10,IF(LOG(P1_IndicatorData!J23)&lt;G$165,0,10-(G$166-LOG(P1_IndicatorData!J23))/(G$166-G$165)*10)),1)))</f>
        <v>0</v>
      </c>
      <c r="H23" s="39">
        <f>IF(P1_IndicatorData!K23="No data","x",IF(P1_IndicatorData!K23=0,0,ROUND(IF(P1_IndicatorData!K23&gt;H$166,10,IF(P1_IndicatorData!K23&lt;H$165,0,10-(H$166-P1_IndicatorData!K23)/(H$166-H$165)*10)),1)))</f>
        <v>0</v>
      </c>
      <c r="I23" s="42">
        <f>IF(P1_IndicatorData!Q23="No data","x",IF(P1_IndicatorData!Q23=0,0,ROUND(IF(LOG(P1_IndicatorData!Q23)&gt;I$166,10,IF(LOG(P1_IndicatorData!Q23)&lt;I$165,0,10-(I$166-LOG(P1_IndicatorData!Q23))/(I$166-I$165)*10)),1)))</f>
        <v>0</v>
      </c>
      <c r="J23" s="42">
        <f>IF(P1_IndicatorData!R23="No data","x",ROUND(IF(P1_IndicatorData!R23&gt;J$166,10,IF(P1_IndicatorData!R23&lt;J$165,0,10-(J$166-P1_IndicatorData!R23)/(J$166-J$165)*10)),1))</f>
        <v>0</v>
      </c>
      <c r="K23" s="42">
        <f>IF(P1_IndicatorData!T23="No data","x",IF(P1_IndicatorData!T23=0,0,ROUND(IF(LOG(P1_IndicatorData!T23)&gt;K$166,10,IF(LOG(P1_IndicatorData!T23)&lt;K$165,0,10-(K$166-LOG(P1_IndicatorData!T23))/(K$166-K$165)*10)),1)))</f>
        <v>0</v>
      </c>
      <c r="L23" s="42">
        <f>IF(P1_IndicatorData!U23="No data","x",ROUND(IF(P1_IndicatorData!U23&gt;L$166,10,IF(P1_IndicatorData!U23&lt;L$165,0,10-(L$166-P1_IndicatorData!U23)/(L$166-L$165)*10)),1))</f>
        <v>0</v>
      </c>
      <c r="M23" s="39">
        <f>IF(P1_IndicatorData!W23="No data","x",IF(P1_IndicatorData!W23=0,0,ROUND(IF(LOG(P1_IndicatorData!W23)&gt;M$166,10,IF(LOG(P1_IndicatorData!W23)&lt;M$165,0,10-(M$166-LOG(P1_IndicatorData!W23))/(M$166-M$165)*10)),1)))</f>
        <v>0</v>
      </c>
      <c r="N23" s="39">
        <f>IF(P1_IndicatorData!X23="No data","x",ROUND(IF(P1_IndicatorData!X23&gt;N$166,10,IF(P1_IndicatorData!X23&lt;N$165,0,10-(N$166-P1_IndicatorData!X23)/(N$166-N$165)*10)),1))</f>
        <v>0</v>
      </c>
      <c r="O23" s="42">
        <f>IF(P1_IndicatorData!Z23="No data","x",IF(P1_IndicatorData!Z23=0,0,ROUND(IF(LOG(P1_IndicatorData!Z23)&gt;O$166,10,IF(LOG(P1_IndicatorData!Z23)&lt;O$165,0,10-(O$166-LOG(P1_IndicatorData!Z23))/(O$166-O$165)*10)),1)))</f>
        <v>0</v>
      </c>
      <c r="P23" s="42">
        <f>IF(P1_IndicatorData!AA23="No data","x",ROUND(IF(P1_IndicatorData!AA23&gt;P$166,10,IF(P1_IndicatorData!AA23&lt;P$165,0,10-(P$166-P1_IndicatorData!AA23)/(P$166-P$165)*10)),1))</f>
        <v>0</v>
      </c>
      <c r="Q23" s="42">
        <f>IF(P1_IndicatorData!AC23="No data","x",IF(P1_IndicatorData!AC23=0,0,ROUND(IF(LOG(P1_IndicatorData!AC23)&gt;Q$166,10,IF(LOG(P1_IndicatorData!AC23)&lt;Q$165,0,10-(Q$166-LOG(P1_IndicatorData!AC23))/(Q$166-Q$165)*10)),1)))</f>
        <v>0</v>
      </c>
      <c r="R23" s="42">
        <f>IF(P1_IndicatorData!AD23="No data","x",ROUND(IF(P1_IndicatorData!AD23&gt;R$166,10,IF(P1_IndicatorData!AD23&lt;R$165,0,10-(R$166-P1_IndicatorData!AD23)/(R$166-R$165)*10)),1))</f>
        <v>0</v>
      </c>
      <c r="S23" s="42">
        <f>IF(P1_IndicatorData!AF23="No data","x",IF(P1_IndicatorData!AF23=0,0,ROUND(IF(LOG(P1_IndicatorData!AF23)&gt;S$166,10,IF(LOG(P1_IndicatorData!AF23)&lt;S$165,0,10-(S$166-LOG(P1_IndicatorData!AF23))/(S$166-S$165)*10)),1)))</f>
        <v>0</v>
      </c>
      <c r="T23" s="42">
        <f>IF(P1_IndicatorData!AG23="No data","x",ROUND(IF(P1_IndicatorData!AG23&gt;T$166,10,IF(P1_IndicatorData!AG23&lt;T$165,0,10-(T$166-P1_IndicatorData!AG23)/(T$166-T$165)*10)),1))</f>
        <v>0</v>
      </c>
      <c r="U23" s="42">
        <f>IF(P1_IndicatorData!AI23="No data","x",IF(P1_IndicatorData!AI23=0,0,ROUND(IF(LOG(P1_IndicatorData!AI23)&gt;U$166,10,IF(LOG(P1_IndicatorData!AI23)&lt;U$165,0,10-(U$166-LOG(P1_IndicatorData!AI23))/(U$166-U$165)*10)),1)))</f>
        <v>0</v>
      </c>
      <c r="V23" s="42">
        <f>IF(P1_IndicatorData!AJ23="No data","x",ROUND(IF(P1_IndicatorData!AJ23&gt;V$166,10,IF(P1_IndicatorData!AJ23&lt;V$165,0,10-(V$166-P1_IndicatorData!AJ23)/(V$166-V$165)*10)),1))</f>
        <v>0</v>
      </c>
      <c r="W23" s="42">
        <f>IF(P1_IndicatorData!AL23="No data","x",IF(P1_IndicatorData!AL23=0,0,ROUND(IF(LOG(P1_IndicatorData!AL23)&gt;W$166,10,IF(LOG(P1_IndicatorData!AL23)&lt;W$165,0,10-(W$166-LOG(P1_IndicatorData!AL23))/(W$166-W$165)*10)),1)))</f>
        <v>0</v>
      </c>
      <c r="X23" s="42">
        <f>IF(P1_IndicatorData!AM23="No data","x",ROUND(IF(P1_IndicatorData!AM23&gt;X$166,10,IF(P1_IndicatorData!AM23&lt;X$165,0,10-(X$166-P1_IndicatorData!AM23)/(X$166-X$165)*10)),1))</f>
        <v>0</v>
      </c>
      <c r="Y23" s="42">
        <f>IF(P1_IndicatorData!AO23="No data","x",IF(P1_IndicatorData!AO23=0,0,ROUND(IF(LOG(P1_IndicatorData!AO23)&gt;Y$166,10,IF(LOG(P1_IndicatorData!AO23)&lt;Y$165,0,10-(Y$166-LOG(P1_IndicatorData!AO23))/(Y$166-Y$165)*10)),1)))</f>
        <v>0</v>
      </c>
      <c r="Z23" s="42">
        <f>IF(P1_IndicatorData!AP23="No data","x",ROUND(IF(P1_IndicatorData!AP23&gt;Z$166,10,IF(P1_IndicatorData!AP23&lt;Z$165,0,10-(Z$166-P1_IndicatorData!AP23)/(Z$166-Z$165)*10)),1))</f>
        <v>0</v>
      </c>
      <c r="AA23" s="42">
        <f>IF(P1_IndicatorData!AR23="No data","x",IF(P1_IndicatorData!AR23=0,0,ROUND(IF(LOG(P1_IndicatorData!AR23)&gt;AA$166,10,IF(LOG(P1_IndicatorData!AR23)&lt;AA$165,0,10-(AA$166-LOG(P1_IndicatorData!AR23))/(AA$166-AA$165)*10)),1)))</f>
        <v>8.1999999999999993</v>
      </c>
      <c r="AB23" s="42">
        <f>IF(P1_IndicatorData!AS23="No data","x",ROUND(IF(P1_IndicatorData!AS23&gt;AB$166,10,IF(P1_IndicatorData!AS23&lt;AB$165,0,10-(AB$166-P1_IndicatorData!AS23)/(AB$166-AB$165)*10)),1))</f>
        <v>7.2</v>
      </c>
      <c r="AC23" s="42">
        <f>IF(P1_IndicatorData!AV23="No data","x",IF(P1_IndicatorData!AV23=0,0,ROUND(IF(LOG(P1_IndicatorData!AV23)&gt;AC$166,10,IF(LOG(P1_IndicatorData!AV23)&lt;AC$165,0,10-(AC$166-LOG(P1_IndicatorData!AV23))/(AC$166-AC$165)*10)),1)))</f>
        <v>8.4</v>
      </c>
      <c r="AD23" s="42">
        <f>IF(P1_IndicatorData!AW23="No data","x",ROUND(IF(P1_IndicatorData!AW23&gt;AD$166,10,IF(P1_IndicatorData!AW23&lt;AD$165,0,10-(AD$166-P1_IndicatorData!AW23)/(AD$166-AD$165)*10)),1))</f>
        <v>9.4</v>
      </c>
      <c r="AE23" s="42">
        <f>IF(P1_IndicatorData!AX23="No data","x",IF(P1_IndicatorData!AX23=0,0,ROUND(IF(LOG(P1_IndicatorData!AX23)&gt;AE$166,10,IF(LOG(P1_IndicatorData!AX23)&lt;AE$165,0,10-(AE$166-LOG(P1_IndicatorData!AX23))/(AE$166-AE$165)*10)),1)))</f>
        <v>3.5</v>
      </c>
      <c r="AF23" s="42">
        <f>IF(P1_IndicatorData!AY23="No data","x",ROUND(IF(P1_IndicatorData!AY23&gt;AF$166,10,IF(P1_IndicatorData!AY23&lt;AF$165,0,10-(AF$166-P1_IndicatorData!AY23)/(AF$166-AF$165)*10)),1))</f>
        <v>0</v>
      </c>
      <c r="AG23" s="42">
        <f>IF(P1_IndicatorData!AZ23="No data","x",IF(P1_IndicatorData!AZ23=0,0,ROUND(IF(LOG(P1_IndicatorData!AZ23)&gt;AG$166,10,IF(LOG(P1_IndicatorData!AZ23)&lt;AG$165,0,10-(AG$166-LOG(P1_IndicatorData!AZ23))/(AG$166-AG$165)*10)),1)))</f>
        <v>5.6</v>
      </c>
      <c r="AH23" s="42">
        <f>IF(P1_IndicatorData!BA23="No data","x",ROUND(IF(P1_IndicatorData!BA23&gt;AH$166,10,IF(P1_IndicatorData!BA23&lt;AH$165,0,10-(AH$166-P1_IndicatorData!BA23)/(AH$166-AH$165)*10)),1))</f>
        <v>1.4</v>
      </c>
      <c r="AI23" s="42">
        <f>IF(P1_IndicatorData!BD23="No data","x",IF(P1_IndicatorData!BD23=0,0,ROUND(IF(LOG(P1_IndicatorData!BD23)&gt;AI$166,10,IF(LOG(P1_IndicatorData!BD23)&lt;AI$165,0,10-(AI$166-LOG(P1_IndicatorData!BD23))/(AI$166-AI$165)*10)),1)))</f>
        <v>5.9</v>
      </c>
      <c r="AJ23" s="42">
        <f>IF(P1_IndicatorData!BE23="No data","x",ROUND(IF(P1_IndicatorData!BE23&gt;AJ$166,10,IF(P1_IndicatorData!BE23&lt;AJ$165,0,10-(AJ$166-P1_IndicatorData!BE23)/(AJ$166-AJ$165)*10)),1))</f>
        <v>0.3</v>
      </c>
      <c r="AK23" s="145">
        <f t="shared" si="0"/>
        <v>6.6</v>
      </c>
      <c r="AL23" s="145">
        <f t="shared" si="1"/>
        <v>4.8</v>
      </c>
      <c r="AM23" s="145">
        <f t="shared" si="2"/>
        <v>0</v>
      </c>
      <c r="AN23" s="147">
        <f t="shared" si="3"/>
        <v>0</v>
      </c>
      <c r="AO23" s="147">
        <f t="shared" si="4"/>
        <v>0</v>
      </c>
      <c r="AP23" s="145">
        <f t="shared" si="24"/>
        <v>0</v>
      </c>
      <c r="AQ23" s="149">
        <f t="shared" si="5"/>
        <v>0</v>
      </c>
      <c r="AR23" s="149">
        <f t="shared" si="6"/>
        <v>0</v>
      </c>
      <c r="AS23" s="149">
        <f t="shared" si="7"/>
        <v>0</v>
      </c>
      <c r="AT23" s="149">
        <f t="shared" si="8"/>
        <v>0</v>
      </c>
      <c r="AU23" s="149">
        <f t="shared" si="9"/>
        <v>0</v>
      </c>
      <c r="AV23" s="149">
        <f t="shared" si="25"/>
        <v>0</v>
      </c>
      <c r="AW23" s="147">
        <f t="shared" si="11"/>
        <v>0</v>
      </c>
      <c r="AX23" s="147">
        <f t="shared" si="12"/>
        <v>0</v>
      </c>
      <c r="AY23" s="147">
        <f t="shared" si="13"/>
        <v>0</v>
      </c>
      <c r="AZ23" s="147">
        <f t="shared" si="14"/>
        <v>0</v>
      </c>
      <c r="BA23" s="145">
        <f t="shared" si="15"/>
        <v>0</v>
      </c>
      <c r="BB23" s="145">
        <f t="shared" si="16"/>
        <v>7.7</v>
      </c>
      <c r="BC23" s="147">
        <f t="shared" si="17"/>
        <v>6</v>
      </c>
      <c r="BD23" s="147">
        <f t="shared" si="18"/>
        <v>4.7</v>
      </c>
      <c r="BE23" s="145">
        <f t="shared" si="26"/>
        <v>5.4</v>
      </c>
      <c r="BF23" s="147">
        <f t="shared" si="20"/>
        <v>3.8</v>
      </c>
      <c r="BG23" s="147">
        <f t="shared" si="21"/>
        <v>3.6</v>
      </c>
      <c r="BH23" s="145">
        <f t="shared" si="22"/>
        <v>3.7</v>
      </c>
      <c r="BI23" s="198">
        <f t="shared" si="23"/>
        <v>4.0999999999999996</v>
      </c>
    </row>
    <row r="24" spans="1:61">
      <c r="A24" s="1" t="s">
        <v>124</v>
      </c>
      <c r="B24" s="2" t="s">
        <v>125</v>
      </c>
      <c r="C24" s="39">
        <f>IF(P1_IndicatorData!D24="No data","x",IF(P1_IndicatorData!D24=0,0,ROUND(IF(LOG(P1_IndicatorData!D24)&gt;C$166,10,IF(LOG(P1_IndicatorData!D24)&lt;C$165,0,10-(C$166-LOG(P1_IndicatorData!D24))/(C$166-C$165)*10)),1)))</f>
        <v>9.9</v>
      </c>
      <c r="D24" s="39">
        <f>IF(P1_IndicatorData!E24="No data","x",ROUND(IF(P1_IndicatorData!E24&gt;D$166,10,IF(P1_IndicatorData!E24&lt;D$165,0,10-(D$166-P1_IndicatorData!E24)/(D$166-D$165)*10)),1))</f>
        <v>9.5</v>
      </c>
      <c r="E24" s="39">
        <f>IF(P1_IndicatorData!G24="No data",0.1,IF(P1_IndicatorData!G24=0,0.1,IF(LOG(P1_IndicatorData!G24)&lt;E$165,0.1,ROUND(IF(LOG(P1_IndicatorData!G24)&gt;E$166,10,IF(LOG(P1_IndicatorData!G24)&lt;E$165,0,10-(E$166-LOG(P1_IndicatorData!G24))/(E$166-E$165)*10)),1))))</f>
        <v>7.5</v>
      </c>
      <c r="F24" s="39">
        <f>IF(P1_IndicatorData!H24="No data",0.1,IF(ROUND(P1_IndicatorData!H24,2)=0,0.1,ROUND(IF(P1_IndicatorData!H24&gt;F$166,10,IF(P1_IndicatorData!H24&lt;F$165,0,10-(F$166-P1_IndicatorData!H24)/(F$166-F$165)*10)),1)))</f>
        <v>2.2999999999999998</v>
      </c>
      <c r="G24" s="39">
        <f>IF(P1_IndicatorData!J24="No data","x",IF(P1_IndicatorData!J24=0,0,ROUND(IF(LOG(P1_IndicatorData!J24)&gt;G$166,10,IF(LOG(P1_IndicatorData!J24)&lt;G$165,0,10-(G$166-LOG(P1_IndicatorData!J24))/(G$166-G$165)*10)),1)))</f>
        <v>0</v>
      </c>
      <c r="H24" s="39">
        <f>IF(P1_IndicatorData!K24="No data","x",IF(P1_IndicatorData!K24=0,0,ROUND(IF(P1_IndicatorData!K24&gt;H$166,10,IF(P1_IndicatorData!K24&lt;H$165,0,10-(H$166-P1_IndicatorData!K24)/(H$166-H$165)*10)),1)))</f>
        <v>0</v>
      </c>
      <c r="I24" s="42">
        <f>IF(P1_IndicatorData!Q24="No data","x",IF(P1_IndicatorData!Q24=0,0,ROUND(IF(LOG(P1_IndicatorData!Q24)&gt;I$166,10,IF(LOG(P1_IndicatorData!Q24)&lt;I$165,0,10-(I$166-LOG(P1_IndicatorData!Q24))/(I$166-I$165)*10)),1)))</f>
        <v>0</v>
      </c>
      <c r="J24" s="42">
        <f>IF(P1_IndicatorData!R24="No data","x",ROUND(IF(P1_IndicatorData!R24&gt;J$166,10,IF(P1_IndicatorData!R24&lt;J$165,0,10-(J$166-P1_IndicatorData!R24)/(J$166-J$165)*10)),1))</f>
        <v>0</v>
      </c>
      <c r="K24" s="42">
        <f>IF(P1_IndicatorData!T24="No data","x",IF(P1_IndicatorData!T24=0,0,ROUND(IF(LOG(P1_IndicatorData!T24)&gt;K$166,10,IF(LOG(P1_IndicatorData!T24)&lt;K$165,0,10-(K$166-LOG(P1_IndicatorData!T24))/(K$166-K$165)*10)),1)))</f>
        <v>0</v>
      </c>
      <c r="L24" s="42">
        <f>IF(P1_IndicatorData!U24="No data","x",ROUND(IF(P1_IndicatorData!U24&gt;L$166,10,IF(P1_IndicatorData!U24&lt;L$165,0,10-(L$166-P1_IndicatorData!U24)/(L$166-L$165)*10)),1))</f>
        <v>0</v>
      </c>
      <c r="M24" s="39">
        <f>IF(P1_IndicatorData!W24="No data","x",IF(P1_IndicatorData!W24=0,0,ROUND(IF(LOG(P1_IndicatorData!W24)&gt;M$166,10,IF(LOG(P1_IndicatorData!W24)&lt;M$165,0,10-(M$166-LOG(P1_IndicatorData!W24))/(M$166-M$165)*10)),1)))</f>
        <v>0</v>
      </c>
      <c r="N24" s="39">
        <f>IF(P1_IndicatorData!X24="No data","x",ROUND(IF(P1_IndicatorData!X24&gt;N$166,10,IF(P1_IndicatorData!X24&lt;N$165,0,10-(N$166-P1_IndicatorData!X24)/(N$166-N$165)*10)),1))</f>
        <v>0</v>
      </c>
      <c r="O24" s="42">
        <f>IF(P1_IndicatorData!Z24="No data","x",IF(P1_IndicatorData!Z24=0,0,ROUND(IF(LOG(P1_IndicatorData!Z24)&gt;O$166,10,IF(LOG(P1_IndicatorData!Z24)&lt;O$165,0,10-(O$166-LOG(P1_IndicatorData!Z24))/(O$166-O$165)*10)),1)))</f>
        <v>10</v>
      </c>
      <c r="P24" s="42">
        <f>IF(P1_IndicatorData!AA24="No data","x",ROUND(IF(P1_IndicatorData!AA24&gt;P$166,10,IF(P1_IndicatorData!AA24&lt;P$165,0,10-(P$166-P1_IndicatorData!AA24)/(P$166-P$165)*10)),1))</f>
        <v>10</v>
      </c>
      <c r="Q24" s="42">
        <f>IF(P1_IndicatorData!AC24="No data","x",IF(P1_IndicatorData!AC24=0,0,ROUND(IF(LOG(P1_IndicatorData!AC24)&gt;Q$166,10,IF(LOG(P1_IndicatorData!AC24)&lt;Q$165,0,10-(Q$166-LOG(P1_IndicatorData!AC24))/(Q$166-Q$165)*10)),1)))</f>
        <v>10</v>
      </c>
      <c r="R24" s="42">
        <f>IF(P1_IndicatorData!AD24="No data","x",ROUND(IF(P1_IndicatorData!AD24&gt;R$166,10,IF(P1_IndicatorData!AD24&lt;R$165,0,10-(R$166-P1_IndicatorData!AD24)/(R$166-R$165)*10)),1))</f>
        <v>10</v>
      </c>
      <c r="S24" s="42">
        <f>IF(P1_IndicatorData!AF24="No data","x",IF(P1_IndicatorData!AF24=0,0,ROUND(IF(LOG(P1_IndicatorData!AF24)&gt;S$166,10,IF(LOG(P1_IndicatorData!AF24)&lt;S$165,0,10-(S$166-LOG(P1_IndicatorData!AF24))/(S$166-S$165)*10)),1)))</f>
        <v>7.4</v>
      </c>
      <c r="T24" s="42">
        <f>IF(P1_IndicatorData!AG24="No data","x",ROUND(IF(P1_IndicatorData!AG24&gt;T$166,10,IF(P1_IndicatorData!AG24&lt;T$165,0,10-(T$166-P1_IndicatorData!AG24)/(T$166-T$165)*10)),1))</f>
        <v>0.1</v>
      </c>
      <c r="U24" s="42">
        <f>IF(P1_IndicatorData!AI24="No data","x",IF(P1_IndicatorData!AI24=0,0,ROUND(IF(LOG(P1_IndicatorData!AI24)&gt;U$166,10,IF(LOG(P1_IndicatorData!AI24)&lt;U$165,0,10-(U$166-LOG(P1_IndicatorData!AI24))/(U$166-U$165)*10)),1)))</f>
        <v>8.6</v>
      </c>
      <c r="V24" s="42">
        <f>IF(P1_IndicatorData!AJ24="No data","x",ROUND(IF(P1_IndicatorData!AJ24&gt;V$166,10,IF(P1_IndicatorData!AJ24&lt;V$165,0,10-(V$166-P1_IndicatorData!AJ24)/(V$166-V$165)*10)),1))</f>
        <v>1.3</v>
      </c>
      <c r="W24" s="42">
        <f>IF(P1_IndicatorData!AL24="No data","x",IF(P1_IndicatorData!AL24=0,0,ROUND(IF(LOG(P1_IndicatorData!AL24)&gt;W$166,10,IF(LOG(P1_IndicatorData!AL24)&lt;W$165,0,10-(W$166-LOG(P1_IndicatorData!AL24))/(W$166-W$165)*10)),1)))</f>
        <v>10</v>
      </c>
      <c r="X24" s="42">
        <f>IF(P1_IndicatorData!AM24="No data","x",ROUND(IF(P1_IndicatorData!AM24&gt;X$166,10,IF(P1_IndicatorData!AM24&lt;X$165,0,10-(X$166-P1_IndicatorData!AM24)/(X$166-X$165)*10)),1))</f>
        <v>9.3000000000000007</v>
      </c>
      <c r="Y24" s="42">
        <f>IF(P1_IndicatorData!AO24="No data","x",IF(P1_IndicatorData!AO24=0,0,ROUND(IF(LOG(P1_IndicatorData!AO24)&gt;Y$166,10,IF(LOG(P1_IndicatorData!AO24)&lt;Y$165,0,10-(Y$166-LOG(P1_IndicatorData!AO24))/(Y$166-Y$165)*10)),1)))</f>
        <v>10</v>
      </c>
      <c r="Z24" s="42">
        <f>IF(P1_IndicatorData!AP24="No data","x",ROUND(IF(P1_IndicatorData!AP24&gt;Z$166,10,IF(P1_IndicatorData!AP24&lt;Z$165,0,10-(Z$166-P1_IndicatorData!AP24)/(Z$166-Z$165)*10)),1))</f>
        <v>10</v>
      </c>
      <c r="AA24" s="42">
        <f>IF(P1_IndicatorData!AR24="No data","x",IF(P1_IndicatorData!AR24=0,0,ROUND(IF(LOG(P1_IndicatorData!AR24)&gt;AA$166,10,IF(LOG(P1_IndicatorData!AR24)&lt;AA$165,0,10-(AA$166-LOG(P1_IndicatorData!AR24))/(AA$166-AA$165)*10)),1)))</f>
        <v>8.3000000000000007</v>
      </c>
      <c r="AB24" s="42">
        <f>IF(P1_IndicatorData!AS24="No data","x",ROUND(IF(P1_IndicatorData!AS24&gt;AB$166,10,IF(P1_IndicatorData!AS24&lt;AB$165,0,10-(AB$166-P1_IndicatorData!AS24)/(AB$166-AB$165)*10)),1))</f>
        <v>0.9</v>
      </c>
      <c r="AC24" s="42">
        <f>IF(P1_IndicatorData!AV24="No data","x",IF(P1_IndicatorData!AV24=0,0,ROUND(IF(LOG(P1_IndicatorData!AV24)&gt;AC$166,10,IF(LOG(P1_IndicatorData!AV24)&lt;AC$165,0,10-(AC$166-LOG(P1_IndicatorData!AV24))/(AC$166-AC$165)*10)),1)))</f>
        <v>10</v>
      </c>
      <c r="AD24" s="42">
        <f>IF(P1_IndicatorData!AW24="No data","x",ROUND(IF(P1_IndicatorData!AW24&gt;AD$166,10,IF(P1_IndicatorData!AW24&lt;AD$165,0,10-(AD$166-P1_IndicatorData!AW24)/(AD$166-AD$165)*10)),1))</f>
        <v>10</v>
      </c>
      <c r="AE24" s="42">
        <f>IF(P1_IndicatorData!AX24="No data","x",IF(P1_IndicatorData!AX24=0,0,ROUND(IF(LOG(P1_IndicatorData!AX24)&gt;AE$166,10,IF(LOG(P1_IndicatorData!AX24)&lt;AE$165,0,10-(AE$166-LOG(P1_IndicatorData!AX24))/(AE$166-AE$165)*10)),1)))</f>
        <v>10</v>
      </c>
      <c r="AF24" s="42">
        <f>IF(P1_IndicatorData!AY24="No data","x",ROUND(IF(P1_IndicatorData!AY24&gt;AF$166,10,IF(P1_IndicatorData!AY24&lt;AF$165,0,10-(AF$166-P1_IndicatorData!AY24)/(AF$166-AF$165)*10)),1))</f>
        <v>10</v>
      </c>
      <c r="AG24" s="42">
        <f>IF(P1_IndicatorData!AZ24="No data","x",IF(P1_IndicatorData!AZ24=0,0,ROUND(IF(LOG(P1_IndicatorData!AZ24)&gt;AG$166,10,IF(LOG(P1_IndicatorData!AZ24)&lt;AG$165,0,10-(AG$166-LOG(P1_IndicatorData!AZ24))/(AG$166-AG$165)*10)),1)))</f>
        <v>9.9</v>
      </c>
      <c r="AH24" s="42">
        <f>IF(P1_IndicatorData!BA24="No data","x",ROUND(IF(P1_IndicatorData!BA24&gt;AH$166,10,IF(P1_IndicatorData!BA24&lt;AH$165,0,10-(AH$166-P1_IndicatorData!BA24)/(AH$166-AH$165)*10)),1))</f>
        <v>10</v>
      </c>
      <c r="AI24" s="42">
        <f>IF(P1_IndicatorData!BD24="No data","x",IF(P1_IndicatorData!BD24=0,0,ROUND(IF(LOG(P1_IndicatorData!BD24)&gt;AI$166,10,IF(LOG(P1_IndicatorData!BD24)&lt;AI$165,0,10-(AI$166-LOG(P1_IndicatorData!BD24))/(AI$166-AI$165)*10)),1)))</f>
        <v>5.6</v>
      </c>
      <c r="AJ24" s="42">
        <f>IF(P1_IndicatorData!BE24="No data","x",ROUND(IF(P1_IndicatorData!BE24&gt;AJ$166,10,IF(P1_IndicatorData!BE24&lt;AJ$165,0,10-(AJ$166-P1_IndicatorData!BE24)/(AJ$166-AJ$165)*10)),1))</f>
        <v>0</v>
      </c>
      <c r="AK24" s="145">
        <f t="shared" si="0"/>
        <v>9.6999999999999993</v>
      </c>
      <c r="AL24" s="145">
        <f t="shared" si="1"/>
        <v>5.5</v>
      </c>
      <c r="AM24" s="145">
        <f t="shared" si="2"/>
        <v>0</v>
      </c>
      <c r="AN24" s="147">
        <f t="shared" si="3"/>
        <v>0</v>
      </c>
      <c r="AO24" s="147">
        <f t="shared" si="4"/>
        <v>0</v>
      </c>
      <c r="AP24" s="145">
        <f t="shared" si="24"/>
        <v>0</v>
      </c>
      <c r="AQ24" s="149">
        <f t="shared" si="5"/>
        <v>5</v>
      </c>
      <c r="AR24" s="149">
        <f t="shared" si="6"/>
        <v>5</v>
      </c>
      <c r="AS24" s="149">
        <f t="shared" si="7"/>
        <v>5</v>
      </c>
      <c r="AT24" s="149">
        <f t="shared" si="8"/>
        <v>8.6999999999999993</v>
      </c>
      <c r="AU24" s="149">
        <f t="shared" si="9"/>
        <v>5.0999999999999996</v>
      </c>
      <c r="AV24" s="149">
        <f t="shared" si="25"/>
        <v>7.3</v>
      </c>
      <c r="AW24" s="147">
        <f t="shared" si="11"/>
        <v>6.3</v>
      </c>
      <c r="AX24" s="147">
        <f t="shared" si="12"/>
        <v>6.1</v>
      </c>
      <c r="AY24" s="147">
        <f t="shared" si="13"/>
        <v>9.6999999999999993</v>
      </c>
      <c r="AZ24" s="147">
        <f t="shared" si="14"/>
        <v>10</v>
      </c>
      <c r="BA24" s="145">
        <f t="shared" si="15"/>
        <v>8.6</v>
      </c>
      <c r="BB24" s="145">
        <f t="shared" si="16"/>
        <v>5.8</v>
      </c>
      <c r="BC24" s="147">
        <f t="shared" si="17"/>
        <v>10</v>
      </c>
      <c r="BD24" s="147">
        <f t="shared" si="18"/>
        <v>10</v>
      </c>
      <c r="BE24" s="145">
        <f t="shared" si="26"/>
        <v>10</v>
      </c>
      <c r="BF24" s="147">
        <f t="shared" si="20"/>
        <v>10</v>
      </c>
      <c r="BG24" s="147">
        <f t="shared" si="21"/>
        <v>3.3</v>
      </c>
      <c r="BH24" s="145">
        <f t="shared" si="22"/>
        <v>8.1999999999999993</v>
      </c>
      <c r="BI24" s="198">
        <f t="shared" si="23"/>
        <v>7.3</v>
      </c>
    </row>
    <row r="25" spans="1:61">
      <c r="A25" s="1" t="s">
        <v>126</v>
      </c>
      <c r="B25" s="2" t="s">
        <v>127</v>
      </c>
      <c r="C25" s="39">
        <f>IF(P1_IndicatorData!D25="No data","x",IF(P1_IndicatorData!D25=0,0,ROUND(IF(LOG(P1_IndicatorData!D25)&gt;C$166,10,IF(LOG(P1_IndicatorData!D25)&lt;C$165,0,10-(C$166-LOG(P1_IndicatorData!D25))/(C$166-C$165)*10)),1)))</f>
        <v>0</v>
      </c>
      <c r="D25" s="39">
        <f>IF(P1_IndicatorData!E25="No data","x",ROUND(IF(P1_IndicatorData!E25&gt;D$166,10,IF(P1_IndicatorData!E25&lt;D$165,0,10-(D$166-P1_IndicatorData!E25)/(D$166-D$165)*10)),1))</f>
        <v>0</v>
      </c>
      <c r="E25" s="39">
        <f>IF(P1_IndicatorData!G25="No data",0.1,IF(P1_IndicatorData!G25=0,0.1,IF(LOG(P1_IndicatorData!G25)&lt;E$165,0.1,ROUND(IF(LOG(P1_IndicatorData!G25)&gt;E$166,10,IF(LOG(P1_IndicatorData!G25)&lt;E$165,0,10-(E$166-LOG(P1_IndicatorData!G25))/(E$166-E$165)*10)),1))))</f>
        <v>7.1</v>
      </c>
      <c r="F25" s="39">
        <f>IF(P1_IndicatorData!H25="No data",0.1,IF(ROUND(P1_IndicatorData!H25,2)=0,0.1,ROUND(IF(P1_IndicatorData!H25&gt;F$166,10,IF(P1_IndicatorData!H25&lt;F$165,0,10-(F$166-P1_IndicatorData!H25)/(F$166-F$165)*10)),1)))</f>
        <v>2.4</v>
      </c>
      <c r="G25" s="39">
        <f>IF(P1_IndicatorData!J25="No data","x",IF(P1_IndicatorData!J25=0,0,ROUND(IF(LOG(P1_IndicatorData!J25)&gt;G$166,10,IF(LOG(P1_IndicatorData!J25)&lt;G$165,0,10-(G$166-LOG(P1_IndicatorData!J25))/(G$166-G$165)*10)),1)))</f>
        <v>0</v>
      </c>
      <c r="H25" s="39">
        <f>IF(P1_IndicatorData!K25="No data","x",IF(P1_IndicatorData!K25=0,0,ROUND(IF(P1_IndicatorData!K25&gt;H$166,10,IF(P1_IndicatorData!K25&lt;H$165,0,10-(H$166-P1_IndicatorData!K25)/(H$166-H$165)*10)),1)))</f>
        <v>0</v>
      </c>
      <c r="I25" s="42">
        <f>IF(P1_IndicatorData!Q25="No data","x",IF(P1_IndicatorData!Q25=0,0,ROUND(IF(LOG(P1_IndicatorData!Q25)&gt;I$166,10,IF(LOG(P1_IndicatorData!Q25)&lt;I$165,0,10-(I$166-LOG(P1_IndicatorData!Q25))/(I$166-I$165)*10)),1)))</f>
        <v>0</v>
      </c>
      <c r="J25" s="42">
        <f>IF(P1_IndicatorData!R25="No data","x",ROUND(IF(P1_IndicatorData!R25&gt;J$166,10,IF(P1_IndicatorData!R25&lt;J$165,0,10-(J$166-P1_IndicatorData!R25)/(J$166-J$165)*10)),1))</f>
        <v>0</v>
      </c>
      <c r="K25" s="42">
        <f>IF(P1_IndicatorData!T25="No data","x",IF(P1_IndicatorData!T25=0,0,ROUND(IF(LOG(P1_IndicatorData!T25)&gt;K$166,10,IF(LOG(P1_IndicatorData!T25)&lt;K$165,0,10-(K$166-LOG(P1_IndicatorData!T25))/(K$166-K$165)*10)),1)))</f>
        <v>0</v>
      </c>
      <c r="L25" s="42">
        <f>IF(P1_IndicatorData!U25="No data","x",ROUND(IF(P1_IndicatorData!U25&gt;L$166,10,IF(P1_IndicatorData!U25&lt;L$165,0,10-(L$166-P1_IndicatorData!U25)/(L$166-L$165)*10)),1))</f>
        <v>0</v>
      </c>
      <c r="M25" s="39">
        <f>IF(P1_IndicatorData!W25="No data","x",IF(P1_IndicatorData!W25=0,0,ROUND(IF(LOG(P1_IndicatorData!W25)&gt;M$166,10,IF(LOG(P1_IndicatorData!W25)&lt;M$165,0,10-(M$166-LOG(P1_IndicatorData!W25))/(M$166-M$165)*10)),1)))</f>
        <v>0</v>
      </c>
      <c r="N25" s="39">
        <f>IF(P1_IndicatorData!X25="No data","x",ROUND(IF(P1_IndicatorData!X25&gt;N$166,10,IF(P1_IndicatorData!X25&lt;N$165,0,10-(N$166-P1_IndicatorData!X25)/(N$166-N$165)*10)),1))</f>
        <v>0</v>
      </c>
      <c r="O25" s="42">
        <f>IF(P1_IndicatorData!Z25="No data","x",IF(P1_IndicatorData!Z25=0,0,ROUND(IF(LOG(P1_IndicatorData!Z25)&gt;O$166,10,IF(LOG(P1_IndicatorData!Z25)&lt;O$165,0,10-(O$166-LOG(P1_IndicatorData!Z25))/(O$166-O$165)*10)),1)))</f>
        <v>9.6999999999999993</v>
      </c>
      <c r="P25" s="42">
        <f>IF(P1_IndicatorData!AA25="No data","x",ROUND(IF(P1_IndicatorData!AA25&gt;P$166,10,IF(P1_IndicatorData!AA25&lt;P$165,0,10-(P$166-P1_IndicatorData!AA25)/(P$166-P$165)*10)),1))</f>
        <v>9.5</v>
      </c>
      <c r="Q25" s="42">
        <f>IF(P1_IndicatorData!AC25="No data","x",IF(P1_IndicatorData!AC25=0,0,ROUND(IF(LOG(P1_IndicatorData!AC25)&gt;Q$166,10,IF(LOG(P1_IndicatorData!AC25)&lt;Q$165,0,10-(Q$166-LOG(P1_IndicatorData!AC25))/(Q$166-Q$165)*10)),1)))</f>
        <v>9.6</v>
      </c>
      <c r="R25" s="42">
        <f>IF(P1_IndicatorData!AD25="No data","x",ROUND(IF(P1_IndicatorData!AD25&gt;R$166,10,IF(P1_IndicatorData!AD25&lt;R$165,0,10-(R$166-P1_IndicatorData!AD25)/(R$166-R$165)*10)),1))</f>
        <v>8.3000000000000007</v>
      </c>
      <c r="S25" s="42">
        <f>IF(P1_IndicatorData!AF25="No data","x",IF(P1_IndicatorData!AF25=0,0,ROUND(IF(LOG(P1_IndicatorData!AF25)&gt;S$166,10,IF(LOG(P1_IndicatorData!AF25)&lt;S$165,0,10-(S$166-LOG(P1_IndicatorData!AF25))/(S$166-S$165)*10)),1)))</f>
        <v>0</v>
      </c>
      <c r="T25" s="42">
        <f>IF(P1_IndicatorData!AG25="No data","x",ROUND(IF(P1_IndicatorData!AG25&gt;T$166,10,IF(P1_IndicatorData!AG25&lt;T$165,0,10-(T$166-P1_IndicatorData!AG25)/(T$166-T$165)*10)),1))</f>
        <v>0</v>
      </c>
      <c r="U25" s="42">
        <f>IF(P1_IndicatorData!AI25="No data","x",IF(P1_IndicatorData!AI25=0,0,ROUND(IF(LOG(P1_IndicatorData!AI25)&gt;U$166,10,IF(LOG(P1_IndicatorData!AI25)&lt;U$165,0,10-(U$166-LOG(P1_IndicatorData!AI25))/(U$166-U$165)*10)),1)))</f>
        <v>9.5</v>
      </c>
      <c r="V25" s="42">
        <f>IF(P1_IndicatorData!AJ25="No data","x",ROUND(IF(P1_IndicatorData!AJ25&gt;V$166,10,IF(P1_IndicatorData!AJ25&lt;V$165,0,10-(V$166-P1_IndicatorData!AJ25)/(V$166-V$165)*10)),1))</f>
        <v>7.5</v>
      </c>
      <c r="W25" s="42">
        <f>IF(P1_IndicatorData!AL25="No data","x",IF(P1_IndicatorData!AL25=0,0,ROUND(IF(LOG(P1_IndicatorData!AL25)&gt;W$166,10,IF(LOG(P1_IndicatorData!AL25)&lt;W$165,0,10-(W$166-LOG(P1_IndicatorData!AL25))/(W$166-W$165)*10)),1)))</f>
        <v>8.9</v>
      </c>
      <c r="X25" s="42">
        <f>IF(P1_IndicatorData!AM25="No data","x",ROUND(IF(P1_IndicatorData!AM25&gt;X$166,10,IF(P1_IndicatorData!AM25&lt;X$165,0,10-(X$166-P1_IndicatorData!AM25)/(X$166-X$165)*10)),1))</f>
        <v>3.1</v>
      </c>
      <c r="Y25" s="42">
        <f>IF(P1_IndicatorData!AO25="No data","x",IF(P1_IndicatorData!AO25=0,0,ROUND(IF(LOG(P1_IndicatorData!AO25)&gt;Y$166,10,IF(LOG(P1_IndicatorData!AO25)&lt;Y$165,0,10-(Y$166-LOG(P1_IndicatorData!AO25))/(Y$166-Y$165)*10)),1)))</f>
        <v>9.1999999999999993</v>
      </c>
      <c r="Z25" s="42">
        <f>IF(P1_IndicatorData!AP25="No data","x",ROUND(IF(P1_IndicatorData!AP25&gt;Z$166,10,IF(P1_IndicatorData!AP25&lt;Z$165,0,10-(Z$166-P1_IndicatorData!AP25)/(Z$166-Z$165)*10)),1))</f>
        <v>5.0999999999999996</v>
      </c>
      <c r="AA25" s="42">
        <f>IF(P1_IndicatorData!AR25="No data","x",IF(P1_IndicatorData!AR25=0,0,ROUND(IF(LOG(P1_IndicatorData!AR25)&gt;AA$166,10,IF(LOG(P1_IndicatorData!AR25)&lt;AA$165,0,10-(AA$166-LOG(P1_IndicatorData!AR25))/(AA$166-AA$165)*10)),1)))</f>
        <v>0</v>
      </c>
      <c r="AB25" s="42">
        <f>IF(P1_IndicatorData!AS25="No data","x",ROUND(IF(P1_IndicatorData!AS25&gt;AB$166,10,IF(P1_IndicatorData!AS25&lt;AB$165,0,10-(AB$166-P1_IndicatorData!AS25)/(AB$166-AB$165)*10)),1))</f>
        <v>0</v>
      </c>
      <c r="AC25" s="42">
        <f>IF(P1_IndicatorData!AV25="No data","x",IF(P1_IndicatorData!AV25=0,0,ROUND(IF(LOG(P1_IndicatorData!AV25)&gt;AC$166,10,IF(LOG(P1_IndicatorData!AV25)&lt;AC$165,0,10-(AC$166-LOG(P1_IndicatorData!AV25))/(AC$166-AC$165)*10)),1)))</f>
        <v>9.6999999999999993</v>
      </c>
      <c r="AD25" s="42">
        <f>IF(P1_IndicatorData!AW25="No data","x",ROUND(IF(P1_IndicatorData!AW25&gt;AD$166,10,IF(P1_IndicatorData!AW25&lt;AD$165,0,10-(AD$166-P1_IndicatorData!AW25)/(AD$166-AD$165)*10)),1))</f>
        <v>9.6999999999999993</v>
      </c>
      <c r="AE25" s="42">
        <f>IF(P1_IndicatorData!AX25="No data","x",IF(P1_IndicatorData!AX25=0,0,ROUND(IF(LOG(P1_IndicatorData!AX25)&gt;AE$166,10,IF(LOG(P1_IndicatorData!AX25)&lt;AE$165,0,10-(AE$166-LOG(P1_IndicatorData!AX25))/(AE$166-AE$165)*10)),1)))</f>
        <v>7</v>
      </c>
      <c r="AF25" s="42">
        <f>IF(P1_IndicatorData!AY25="No data","x",ROUND(IF(P1_IndicatorData!AY25&gt;AF$166,10,IF(P1_IndicatorData!AY25&lt;AF$165,0,10-(AF$166-P1_IndicatorData!AY25)/(AF$166-AF$165)*10)),1))</f>
        <v>0.2</v>
      </c>
      <c r="AG25" s="42">
        <f>IF(P1_IndicatorData!AZ25="No data","x",IF(P1_IndicatorData!AZ25=0,0,ROUND(IF(LOG(P1_IndicatorData!AZ25)&gt;AG$166,10,IF(LOG(P1_IndicatorData!AZ25)&lt;AG$165,0,10-(AG$166-LOG(P1_IndicatorData!AZ25))/(AG$166-AG$165)*10)),1)))</f>
        <v>9</v>
      </c>
      <c r="AH25" s="42">
        <f>IF(P1_IndicatorData!BA25="No data","x",ROUND(IF(P1_IndicatorData!BA25&gt;AH$166,10,IF(P1_IndicatorData!BA25&lt;AH$165,0,10-(AH$166-P1_IndicatorData!BA25)/(AH$166-AH$165)*10)),1))</f>
        <v>10</v>
      </c>
      <c r="AI25" s="42">
        <f>IF(P1_IndicatorData!BD25="No data","x",IF(P1_IndicatorData!BD25=0,0,ROUND(IF(LOG(P1_IndicatorData!BD25)&gt;AI$166,10,IF(LOG(P1_IndicatorData!BD25)&lt;AI$165,0,10-(AI$166-LOG(P1_IndicatorData!BD25))/(AI$166-AI$165)*10)),1)))</f>
        <v>6.9</v>
      </c>
      <c r="AJ25" s="42">
        <f>IF(P1_IndicatorData!BE25="No data","x",ROUND(IF(P1_IndicatorData!BE25&gt;AJ$166,10,IF(P1_IndicatorData!BE25&lt;AJ$165,0,10-(AJ$166-P1_IndicatorData!BE25)/(AJ$166-AJ$165)*10)),1))</f>
        <v>0.2</v>
      </c>
      <c r="AK25" s="145">
        <f t="shared" si="0"/>
        <v>0</v>
      </c>
      <c r="AL25" s="145">
        <f t="shared" si="1"/>
        <v>5.2</v>
      </c>
      <c r="AM25" s="145">
        <f t="shared" si="2"/>
        <v>0</v>
      </c>
      <c r="AN25" s="147">
        <f t="shared" si="3"/>
        <v>0</v>
      </c>
      <c r="AO25" s="147">
        <f t="shared" si="4"/>
        <v>0</v>
      </c>
      <c r="AP25" s="145">
        <f t="shared" si="24"/>
        <v>0</v>
      </c>
      <c r="AQ25" s="149">
        <f t="shared" si="5"/>
        <v>4.9000000000000004</v>
      </c>
      <c r="AR25" s="149">
        <f t="shared" si="6"/>
        <v>4.8</v>
      </c>
      <c r="AS25" s="149">
        <f t="shared" si="7"/>
        <v>4.9000000000000004</v>
      </c>
      <c r="AT25" s="149">
        <f t="shared" si="8"/>
        <v>4.8</v>
      </c>
      <c r="AU25" s="149">
        <f t="shared" si="9"/>
        <v>4.2</v>
      </c>
      <c r="AV25" s="149">
        <f t="shared" si="25"/>
        <v>4.5</v>
      </c>
      <c r="AW25" s="147">
        <f t="shared" si="11"/>
        <v>4.7</v>
      </c>
      <c r="AX25" s="147">
        <f t="shared" si="12"/>
        <v>8.6999999999999993</v>
      </c>
      <c r="AY25" s="147">
        <f t="shared" si="13"/>
        <v>6.9</v>
      </c>
      <c r="AZ25" s="147">
        <f t="shared" si="14"/>
        <v>7.7</v>
      </c>
      <c r="BA25" s="145">
        <f t="shared" si="15"/>
        <v>7.3</v>
      </c>
      <c r="BB25" s="145">
        <f t="shared" si="16"/>
        <v>0</v>
      </c>
      <c r="BC25" s="147">
        <f t="shared" si="17"/>
        <v>8.4</v>
      </c>
      <c r="BD25" s="147">
        <f t="shared" si="18"/>
        <v>5</v>
      </c>
      <c r="BE25" s="145">
        <f t="shared" si="26"/>
        <v>7</v>
      </c>
      <c r="BF25" s="147">
        <f t="shared" si="20"/>
        <v>9.6</v>
      </c>
      <c r="BG25" s="147">
        <f t="shared" si="21"/>
        <v>4.3</v>
      </c>
      <c r="BH25" s="145">
        <f t="shared" si="22"/>
        <v>7.9</v>
      </c>
      <c r="BI25" s="198">
        <f t="shared" si="23"/>
        <v>4.3</v>
      </c>
    </row>
    <row r="26" spans="1:61">
      <c r="A26" s="1" t="s">
        <v>129</v>
      </c>
      <c r="B26" s="2" t="s">
        <v>130</v>
      </c>
      <c r="C26" s="39">
        <f>IF(P1_IndicatorData!D26="No data","x",IF(P1_IndicatorData!D26=0,0,ROUND(IF(LOG(P1_IndicatorData!D26)&gt;C$166,10,IF(LOG(P1_IndicatorData!D26)&lt;C$165,0,10-(C$166-LOG(P1_IndicatorData!D26))/(C$166-C$165)*10)),1)))</f>
        <v>6.1</v>
      </c>
      <c r="D26" s="39">
        <f>IF(P1_IndicatorData!E26="No data","x",ROUND(IF(P1_IndicatorData!E26&gt;D$166,10,IF(P1_IndicatorData!E26&lt;D$165,0,10-(D$166-P1_IndicatorData!E26)/(D$166-D$165)*10)),1))</f>
        <v>0.2</v>
      </c>
      <c r="E26" s="39">
        <f>IF(P1_IndicatorData!G26="No data",0.1,IF(P1_IndicatorData!G26=0,0.1,IF(LOG(P1_IndicatorData!G26)&lt;E$165,0.1,ROUND(IF(LOG(P1_IndicatorData!G26)&gt;E$166,10,IF(LOG(P1_IndicatorData!G26)&lt;E$165,0,10-(E$166-LOG(P1_IndicatorData!G26))/(E$166-E$165)*10)),1))))</f>
        <v>8.9</v>
      </c>
      <c r="F26" s="39">
        <f>IF(P1_IndicatorData!H26="No data",0.1,IF(ROUND(P1_IndicatorData!H26,2)=0,0.1,ROUND(IF(P1_IndicatorData!H26&gt;F$166,10,IF(P1_IndicatorData!H26&lt;F$165,0,10-(F$166-P1_IndicatorData!H26)/(F$166-F$165)*10)),1)))</f>
        <v>10</v>
      </c>
      <c r="G26" s="39">
        <f>IF(P1_IndicatorData!J26="No data","x",IF(P1_IndicatorData!J26=0,0,ROUND(IF(LOG(P1_IndicatorData!J26)&gt;G$166,10,IF(LOG(P1_IndicatorData!J26)&lt;G$165,0,10-(G$166-LOG(P1_IndicatorData!J26))/(G$166-G$165)*10)),1)))</f>
        <v>8.6</v>
      </c>
      <c r="H26" s="39">
        <f>IF(P1_IndicatorData!K26="No data","x",IF(P1_IndicatorData!K26=0,0,ROUND(IF(P1_IndicatorData!K26&gt;H$166,10,IF(P1_IndicatorData!K26&lt;H$165,0,10-(H$166-P1_IndicatorData!K26)/(H$166-H$165)*10)),1)))</f>
        <v>4.7</v>
      </c>
      <c r="I26" s="42">
        <f>IF(P1_IndicatorData!Q26="No data","x",IF(P1_IndicatorData!Q26=0,0,ROUND(IF(LOG(P1_IndicatorData!Q26)&gt;I$166,10,IF(LOG(P1_IndicatorData!Q26)&lt;I$165,0,10-(I$166-LOG(P1_IndicatorData!Q26))/(I$166-I$165)*10)),1)))</f>
        <v>8.1999999999999993</v>
      </c>
      <c r="J26" s="42">
        <f>IF(P1_IndicatorData!R26="No data","x",ROUND(IF(P1_IndicatorData!R26&gt;J$166,10,IF(P1_IndicatorData!R26&lt;J$165,0,10-(J$166-P1_IndicatorData!R26)/(J$166-J$165)*10)),1))</f>
        <v>1.4</v>
      </c>
      <c r="K26" s="42">
        <f>IF(P1_IndicatorData!T26="No data","x",IF(P1_IndicatorData!T26=0,0,ROUND(IF(LOG(P1_IndicatorData!T26)&gt;K$166,10,IF(LOG(P1_IndicatorData!T26)&lt;K$165,0,10-(K$166-LOG(P1_IndicatorData!T26))/(K$166-K$165)*10)),1)))</f>
        <v>3.6</v>
      </c>
      <c r="L26" s="42">
        <f>IF(P1_IndicatorData!U26="No data","x",ROUND(IF(P1_IndicatorData!U26&gt;L$166,10,IF(P1_IndicatorData!U26&lt;L$165,0,10-(L$166-P1_IndicatorData!U26)/(L$166-L$165)*10)),1))</f>
        <v>0</v>
      </c>
      <c r="M26" s="39">
        <f>IF(P1_IndicatorData!W26="No data","x",IF(P1_IndicatorData!W26=0,0,ROUND(IF(LOG(P1_IndicatorData!W26)&gt;M$166,10,IF(LOG(P1_IndicatorData!W26)&lt;M$165,0,10-(M$166-LOG(P1_IndicatorData!W26))/(M$166-M$165)*10)),1)))</f>
        <v>9.1</v>
      </c>
      <c r="N26" s="39">
        <f>IF(P1_IndicatorData!X26="No data","x",ROUND(IF(P1_IndicatorData!X26&gt;N$166,10,IF(P1_IndicatorData!X26&lt;N$165,0,10-(N$166-P1_IndicatorData!X26)/(N$166-N$165)*10)),1))</f>
        <v>5.5</v>
      </c>
      <c r="O26" s="42">
        <f>IF(P1_IndicatorData!Z26="No data","x",IF(P1_IndicatorData!Z26=0,0,ROUND(IF(LOG(P1_IndicatorData!Z26)&gt;O$166,10,IF(LOG(P1_IndicatorData!Z26)&lt;O$165,0,10-(O$166-LOG(P1_IndicatorData!Z26))/(O$166-O$165)*10)),1)))</f>
        <v>8.9</v>
      </c>
      <c r="P26" s="42">
        <f>IF(P1_IndicatorData!AA26="No data","x",ROUND(IF(P1_IndicatorData!AA26&gt;P$166,10,IF(P1_IndicatorData!AA26&lt;P$165,0,10-(P$166-P1_IndicatorData!AA26)/(P$166-P$165)*10)),1))</f>
        <v>3.8</v>
      </c>
      <c r="Q26" s="42">
        <f>IF(P1_IndicatorData!AC26="No data","x",IF(P1_IndicatorData!AC26=0,0,ROUND(IF(LOG(P1_IndicatorData!AC26)&gt;Q$166,10,IF(LOG(P1_IndicatorData!AC26)&lt;Q$165,0,10-(Q$166-LOG(P1_IndicatorData!AC26))/(Q$166-Q$165)*10)),1)))</f>
        <v>9.4</v>
      </c>
      <c r="R26" s="42">
        <f>IF(P1_IndicatorData!AD26="No data","x",ROUND(IF(P1_IndicatorData!AD26&gt;R$166,10,IF(P1_IndicatorData!AD26&lt;R$165,0,10-(R$166-P1_IndicatorData!AD26)/(R$166-R$165)*10)),1))</f>
        <v>7.2</v>
      </c>
      <c r="S26" s="42">
        <f>IF(P1_IndicatorData!AF26="No data","x",IF(P1_IndicatorData!AF26=0,0,ROUND(IF(LOG(P1_IndicatorData!AF26)&gt;S$166,10,IF(LOG(P1_IndicatorData!AF26)&lt;S$165,0,10-(S$166-LOG(P1_IndicatorData!AF26))/(S$166-S$165)*10)),1)))</f>
        <v>9.9</v>
      </c>
      <c r="T26" s="42">
        <f>IF(P1_IndicatorData!AG26="No data","x",ROUND(IF(P1_IndicatorData!AG26&gt;T$166,10,IF(P1_IndicatorData!AG26&lt;T$165,0,10-(T$166-P1_IndicatorData!AG26)/(T$166-T$165)*10)),1))</f>
        <v>2.8</v>
      </c>
      <c r="U26" s="42">
        <f>IF(P1_IndicatorData!AI26="No data","x",IF(P1_IndicatorData!AI26=0,0,ROUND(IF(LOG(P1_IndicatorData!AI26)&gt;U$166,10,IF(LOG(P1_IndicatorData!AI26)&lt;U$165,0,10-(U$166-LOG(P1_IndicatorData!AI26))/(U$166-U$165)*10)),1)))</f>
        <v>9.3000000000000007</v>
      </c>
      <c r="V26" s="42">
        <f>IF(P1_IndicatorData!AJ26="No data","x",ROUND(IF(P1_IndicatorData!AJ26&gt;V$166,10,IF(P1_IndicatorData!AJ26&lt;V$165,0,10-(V$166-P1_IndicatorData!AJ26)/(V$166-V$165)*10)),1))</f>
        <v>5.9</v>
      </c>
      <c r="W26" s="42">
        <f>IF(P1_IndicatorData!AL26="No data","x",IF(P1_IndicatorData!AL26=0,0,ROUND(IF(LOG(P1_IndicatorData!AL26)&gt;W$166,10,IF(LOG(P1_IndicatorData!AL26)&lt;W$165,0,10-(W$166-LOG(P1_IndicatorData!AL26))/(W$166-W$165)*10)),1)))</f>
        <v>9.6</v>
      </c>
      <c r="X26" s="42">
        <f>IF(P1_IndicatorData!AM26="No data","x",ROUND(IF(P1_IndicatorData!AM26&gt;X$166,10,IF(P1_IndicatorData!AM26&lt;X$165,0,10-(X$166-P1_IndicatorData!AM26)/(X$166-X$165)*10)),1))</f>
        <v>10</v>
      </c>
      <c r="Y26" s="42">
        <f>IF(P1_IndicatorData!AO26="No data","x",IF(P1_IndicatorData!AO26=0,0,ROUND(IF(LOG(P1_IndicatorData!AO26)&gt;Y$166,10,IF(LOG(P1_IndicatorData!AO26)&lt;Y$165,0,10-(Y$166-LOG(P1_IndicatorData!AO26))/(Y$166-Y$165)*10)),1)))</f>
        <v>9.6</v>
      </c>
      <c r="Z26" s="42">
        <f>IF(P1_IndicatorData!AP26="No data","x",ROUND(IF(P1_IndicatorData!AP26&gt;Z$166,10,IF(P1_IndicatorData!AP26&lt;Z$165,0,10-(Z$166-P1_IndicatorData!AP26)/(Z$166-Z$165)*10)),1))</f>
        <v>9.6</v>
      </c>
      <c r="AA26" s="42">
        <f>IF(P1_IndicatorData!AR26="No data","x",IF(P1_IndicatorData!AR26=0,0,ROUND(IF(LOG(P1_IndicatorData!AR26)&gt;AA$166,10,IF(LOG(P1_IndicatorData!AR26)&lt;AA$165,0,10-(AA$166-LOG(P1_IndicatorData!AR26))/(AA$166-AA$165)*10)),1)))</f>
        <v>7.2</v>
      </c>
      <c r="AB26" s="42">
        <f>IF(P1_IndicatorData!AS26="No data","x",ROUND(IF(P1_IndicatorData!AS26&gt;AB$166,10,IF(P1_IndicatorData!AS26&lt;AB$165,0,10-(AB$166-P1_IndicatorData!AS26)/(AB$166-AB$165)*10)),1))</f>
        <v>0.4</v>
      </c>
      <c r="AC26" s="42">
        <f>IF(P1_IndicatorData!AV26="No data","x",IF(P1_IndicatorData!AV26=0,0,ROUND(IF(LOG(P1_IndicatorData!AV26)&gt;AC$166,10,IF(LOG(P1_IndicatorData!AV26)&lt;AC$165,0,10-(AC$166-LOG(P1_IndicatorData!AV26))/(AC$166-AC$165)*10)),1)))</f>
        <v>9.6</v>
      </c>
      <c r="AD26" s="42">
        <f>IF(P1_IndicatorData!AW26="No data","x",ROUND(IF(P1_IndicatorData!AW26&gt;AD$166,10,IF(P1_IndicatorData!AW26&lt;AD$165,0,10-(AD$166-P1_IndicatorData!AW26)/(AD$166-AD$165)*10)),1))</f>
        <v>9.9</v>
      </c>
      <c r="AE26" s="42">
        <f>IF(P1_IndicatorData!AX26="No data","x",IF(P1_IndicatorData!AX26=0,0,ROUND(IF(LOG(P1_IndicatorData!AX26)&gt;AE$166,10,IF(LOG(P1_IndicatorData!AX26)&lt;AE$165,0,10-(AE$166-LOG(P1_IndicatorData!AX26))/(AE$166-AE$165)*10)),1)))</f>
        <v>0</v>
      </c>
      <c r="AF26" s="42">
        <f>IF(P1_IndicatorData!AY26="No data","x",ROUND(IF(P1_IndicatorData!AY26&gt;AF$166,10,IF(P1_IndicatorData!AY26&lt;AF$165,0,10-(AF$166-P1_IndicatorData!AY26)/(AF$166-AF$165)*10)),1))</f>
        <v>0</v>
      </c>
      <c r="AG26" s="42">
        <f>IF(P1_IndicatorData!AZ26="No data","x",IF(P1_IndicatorData!AZ26=0,0,ROUND(IF(LOG(P1_IndicatorData!AZ26)&gt;AG$166,10,IF(LOG(P1_IndicatorData!AZ26)&lt;AG$165,0,10-(AG$166-LOG(P1_IndicatorData!AZ26))/(AG$166-AG$165)*10)),1)))</f>
        <v>9</v>
      </c>
      <c r="AH26" s="42">
        <f>IF(P1_IndicatorData!BA26="No data","x",ROUND(IF(P1_IndicatorData!BA26&gt;AH$166,10,IF(P1_IndicatorData!BA26&lt;AH$165,0,10-(AH$166-P1_IndicatorData!BA26)/(AH$166-AH$165)*10)),1))</f>
        <v>10</v>
      </c>
      <c r="AI26" s="42">
        <f>IF(P1_IndicatorData!BD26="No data","x",IF(P1_IndicatorData!BD26=0,0,ROUND(IF(LOG(P1_IndicatorData!BD26)&gt;AI$166,10,IF(LOG(P1_IndicatorData!BD26)&lt;AI$165,0,10-(AI$166-LOG(P1_IndicatorData!BD26))/(AI$166-AI$165)*10)),1)))</f>
        <v>9.4</v>
      </c>
      <c r="AJ26" s="42">
        <f>IF(P1_IndicatorData!BE26="No data","x",ROUND(IF(P1_IndicatorData!BE26&gt;AJ$166,10,IF(P1_IndicatorData!BE26&lt;AJ$165,0,10-(AJ$166-P1_IndicatorData!BE26)/(AJ$166-AJ$165)*10)),1))</f>
        <v>7.4</v>
      </c>
      <c r="AK26" s="145">
        <f t="shared" si="0"/>
        <v>3.7</v>
      </c>
      <c r="AL26" s="145">
        <f t="shared" si="1"/>
        <v>9.5</v>
      </c>
      <c r="AM26" s="145">
        <f t="shared" si="2"/>
        <v>7.1</v>
      </c>
      <c r="AN26" s="147">
        <f t="shared" si="3"/>
        <v>6.4</v>
      </c>
      <c r="AO26" s="147">
        <f t="shared" si="4"/>
        <v>0.7</v>
      </c>
      <c r="AP26" s="145">
        <f t="shared" si="24"/>
        <v>4.0999999999999996</v>
      </c>
      <c r="AQ26" s="149">
        <f t="shared" si="5"/>
        <v>9</v>
      </c>
      <c r="AR26" s="149">
        <f t="shared" si="6"/>
        <v>4.7</v>
      </c>
      <c r="AS26" s="149">
        <f t="shared" si="7"/>
        <v>7.4</v>
      </c>
      <c r="AT26" s="149">
        <f t="shared" si="8"/>
        <v>9.6999999999999993</v>
      </c>
      <c r="AU26" s="149">
        <f t="shared" si="9"/>
        <v>5</v>
      </c>
      <c r="AV26" s="149">
        <f t="shared" si="25"/>
        <v>8.1999999999999993</v>
      </c>
      <c r="AW26" s="147">
        <f t="shared" si="11"/>
        <v>7.8</v>
      </c>
      <c r="AX26" s="147">
        <f t="shared" si="12"/>
        <v>8</v>
      </c>
      <c r="AY26" s="147">
        <f t="shared" si="13"/>
        <v>9.8000000000000007</v>
      </c>
      <c r="AZ26" s="147">
        <f t="shared" si="14"/>
        <v>9.6</v>
      </c>
      <c r="BA26" s="145">
        <f t="shared" si="15"/>
        <v>9</v>
      </c>
      <c r="BB26" s="145">
        <f t="shared" si="16"/>
        <v>4.5999999999999996</v>
      </c>
      <c r="BC26" s="147">
        <f t="shared" si="17"/>
        <v>4.8</v>
      </c>
      <c r="BD26" s="147">
        <f t="shared" si="18"/>
        <v>5</v>
      </c>
      <c r="BE26" s="145">
        <f t="shared" si="26"/>
        <v>4.9000000000000004</v>
      </c>
      <c r="BF26" s="147">
        <f t="shared" si="20"/>
        <v>9.6</v>
      </c>
      <c r="BG26" s="147">
        <f t="shared" si="21"/>
        <v>8.6</v>
      </c>
      <c r="BH26" s="145">
        <f t="shared" si="22"/>
        <v>9.1999999999999993</v>
      </c>
      <c r="BI26" s="198">
        <f t="shared" si="23"/>
        <v>7.2</v>
      </c>
    </row>
    <row r="27" spans="1:61">
      <c r="A27" s="1" t="s">
        <v>131</v>
      </c>
      <c r="B27" s="2" t="s">
        <v>132</v>
      </c>
      <c r="C27" s="39">
        <f>IF(P1_IndicatorData!D27="No data","x",IF(P1_IndicatorData!D27=0,0,ROUND(IF(LOG(P1_IndicatorData!D27)&gt;C$166,10,IF(LOG(P1_IndicatorData!D27)&lt;C$165,0,10-(C$166-LOG(P1_IndicatorData!D27))/(C$166-C$165)*10)),1)))</f>
        <v>7.5</v>
      </c>
      <c r="D27" s="39">
        <f>IF(P1_IndicatorData!E27="No data","x",ROUND(IF(P1_IndicatorData!E27&gt;D$166,10,IF(P1_IndicatorData!E27&lt;D$165,0,10-(D$166-P1_IndicatorData!E27)/(D$166-D$165)*10)),1))</f>
        <v>0.5</v>
      </c>
      <c r="E27" s="39">
        <f>IF(P1_IndicatorData!G27="No data",0.1,IF(P1_IndicatorData!G27=0,0.1,IF(LOG(P1_IndicatorData!G27)&lt;E$165,0.1,ROUND(IF(LOG(P1_IndicatorData!G27)&gt;E$166,10,IF(LOG(P1_IndicatorData!G27)&lt;E$165,0,10-(E$166-LOG(P1_IndicatorData!G27))/(E$166-E$165)*10)),1))))</f>
        <v>8.3000000000000007</v>
      </c>
      <c r="F27" s="39">
        <f>IF(P1_IndicatorData!H27="No data",0.1,IF(ROUND(P1_IndicatorData!H27,2)=0,0.1,ROUND(IF(P1_IndicatorData!H27&gt;F$166,10,IF(P1_IndicatorData!H27&lt;F$165,0,10-(F$166-P1_IndicatorData!H27)/(F$166-F$165)*10)),1)))</f>
        <v>5.2</v>
      </c>
      <c r="G27" s="39">
        <f>IF(P1_IndicatorData!J27="No data","x",IF(P1_IndicatorData!J27=0,0,ROUND(IF(LOG(P1_IndicatorData!J27)&gt;G$166,10,IF(LOG(P1_IndicatorData!J27)&lt;G$165,0,10-(G$166-LOG(P1_IndicatorData!J27))/(G$166-G$165)*10)),1)))</f>
        <v>9.6</v>
      </c>
      <c r="H27" s="39">
        <f>IF(P1_IndicatorData!K27="No data","x",IF(P1_IndicatorData!K27=0,0,ROUND(IF(P1_IndicatorData!K27&gt;H$166,10,IF(P1_IndicatorData!K27&lt;H$165,0,10-(H$166-P1_IndicatorData!K27)/(H$166-H$165)*10)),1)))</f>
        <v>5.6</v>
      </c>
      <c r="I27" s="42">
        <f>IF(P1_IndicatorData!Q27="No data","x",IF(P1_IndicatorData!Q27=0,0,ROUND(IF(LOG(P1_IndicatorData!Q27)&gt;I$166,10,IF(LOG(P1_IndicatorData!Q27)&lt;I$165,0,10-(I$166-LOG(P1_IndicatorData!Q27))/(I$166-I$165)*10)),1)))</f>
        <v>0</v>
      </c>
      <c r="J27" s="42">
        <f>IF(P1_IndicatorData!R27="No data","x",ROUND(IF(P1_IndicatorData!R27&gt;J$166,10,IF(P1_IndicatorData!R27&lt;J$165,0,10-(J$166-P1_IndicatorData!R27)/(J$166-J$165)*10)),1))</f>
        <v>0</v>
      </c>
      <c r="K27" s="42">
        <f>IF(P1_IndicatorData!T27="No data","x",IF(P1_IndicatorData!T27=0,0,ROUND(IF(LOG(P1_IndicatorData!T27)&gt;K$166,10,IF(LOG(P1_IndicatorData!T27)&lt;K$165,0,10-(K$166-LOG(P1_IndicatorData!T27))/(K$166-K$165)*10)),1)))</f>
        <v>0</v>
      </c>
      <c r="L27" s="42">
        <f>IF(P1_IndicatorData!U27="No data","x",ROUND(IF(P1_IndicatorData!U27&gt;L$166,10,IF(P1_IndicatorData!U27&lt;L$165,0,10-(L$166-P1_IndicatorData!U27)/(L$166-L$165)*10)),1))</f>
        <v>0</v>
      </c>
      <c r="M27" s="39">
        <f>IF(P1_IndicatorData!W27="No data","x",IF(P1_IndicatorData!W27=0,0,ROUND(IF(LOG(P1_IndicatorData!W27)&gt;M$166,10,IF(LOG(P1_IndicatorData!W27)&lt;M$165,0,10-(M$166-LOG(P1_IndicatorData!W27))/(M$166-M$165)*10)),1)))</f>
        <v>0</v>
      </c>
      <c r="N27" s="39">
        <f>IF(P1_IndicatorData!X27="No data","x",ROUND(IF(P1_IndicatorData!X27&gt;N$166,10,IF(P1_IndicatorData!X27&lt;N$165,0,10-(N$166-P1_IndicatorData!X27)/(N$166-N$165)*10)),1))</f>
        <v>0</v>
      </c>
      <c r="O27" s="42">
        <f>IF(P1_IndicatorData!Z27="No data","x",IF(P1_IndicatorData!Z27=0,0,ROUND(IF(LOG(P1_IndicatorData!Z27)&gt;O$166,10,IF(LOG(P1_IndicatorData!Z27)&lt;O$165,0,10-(O$166-LOG(P1_IndicatorData!Z27))/(O$166-O$165)*10)),1)))</f>
        <v>10</v>
      </c>
      <c r="P27" s="42">
        <f>IF(P1_IndicatorData!AA27="No data","x",ROUND(IF(P1_IndicatorData!AA27&gt;P$166,10,IF(P1_IndicatorData!AA27&lt;P$165,0,10-(P$166-P1_IndicatorData!AA27)/(P$166-P$165)*10)),1))</f>
        <v>9.9</v>
      </c>
      <c r="Q27" s="42">
        <f>IF(P1_IndicatorData!AC27="No data","x",IF(P1_IndicatorData!AC27=0,0,ROUND(IF(LOG(P1_IndicatorData!AC27)&gt;Q$166,10,IF(LOG(P1_IndicatorData!AC27)&lt;Q$165,0,10-(Q$166-LOG(P1_IndicatorData!AC27))/(Q$166-Q$165)*10)),1)))</f>
        <v>10</v>
      </c>
      <c r="R27" s="42">
        <f>IF(P1_IndicatorData!AD27="No data","x",ROUND(IF(P1_IndicatorData!AD27&gt;R$166,10,IF(P1_IndicatorData!AD27&lt;R$165,0,10-(R$166-P1_IndicatorData!AD27)/(R$166-R$165)*10)),1))</f>
        <v>9.8000000000000007</v>
      </c>
      <c r="S27" s="42">
        <f>IF(P1_IndicatorData!AF27="No data","x",IF(P1_IndicatorData!AF27=0,0,ROUND(IF(LOG(P1_IndicatorData!AF27)&gt;S$166,10,IF(LOG(P1_IndicatorData!AF27)&lt;S$165,0,10-(S$166-LOG(P1_IndicatorData!AF27))/(S$166-S$165)*10)),1)))</f>
        <v>6.6</v>
      </c>
      <c r="T27" s="42">
        <f>IF(P1_IndicatorData!AG27="No data","x",ROUND(IF(P1_IndicatorData!AG27&gt;T$166,10,IF(P1_IndicatorData!AG27&lt;T$165,0,10-(T$166-P1_IndicatorData!AG27)/(T$166-T$165)*10)),1))</f>
        <v>0</v>
      </c>
      <c r="U27" s="42">
        <f>IF(P1_IndicatorData!AI27="No data","x",IF(P1_IndicatorData!AI27=0,0,ROUND(IF(LOG(P1_IndicatorData!AI27)&gt;U$166,10,IF(LOG(P1_IndicatorData!AI27)&lt;U$165,0,10-(U$166-LOG(P1_IndicatorData!AI27))/(U$166-U$165)*10)),1)))</f>
        <v>9.8000000000000007</v>
      </c>
      <c r="V27" s="42">
        <f>IF(P1_IndicatorData!AJ27="No data","x",ROUND(IF(P1_IndicatorData!AJ27&gt;V$166,10,IF(P1_IndicatorData!AJ27&lt;V$165,0,10-(V$166-P1_IndicatorData!AJ27)/(V$166-V$165)*10)),1))</f>
        <v>5.7</v>
      </c>
      <c r="W27" s="42">
        <f>IF(P1_IndicatorData!AL27="No data","x",IF(P1_IndicatorData!AL27=0,0,ROUND(IF(LOG(P1_IndicatorData!AL27)&gt;W$166,10,IF(LOG(P1_IndicatorData!AL27)&lt;W$165,0,10-(W$166-LOG(P1_IndicatorData!AL27))/(W$166-W$165)*10)),1)))</f>
        <v>10</v>
      </c>
      <c r="X27" s="42">
        <f>IF(P1_IndicatorData!AM27="No data","x",ROUND(IF(P1_IndicatorData!AM27&gt;X$166,10,IF(P1_IndicatorData!AM27&lt;X$165,0,10-(X$166-P1_IndicatorData!AM27)/(X$166-X$165)*10)),1))</f>
        <v>9.6</v>
      </c>
      <c r="Y27" s="42">
        <f>IF(P1_IndicatorData!AO27="No data","x",IF(P1_IndicatorData!AO27=0,0,ROUND(IF(LOG(P1_IndicatorData!AO27)&gt;Y$166,10,IF(LOG(P1_IndicatorData!AO27)&lt;Y$165,0,10-(Y$166-LOG(P1_IndicatorData!AO27))/(Y$166-Y$165)*10)),1)))</f>
        <v>10</v>
      </c>
      <c r="Z27" s="42">
        <f>IF(P1_IndicatorData!AP27="No data","x",ROUND(IF(P1_IndicatorData!AP27&gt;Z$166,10,IF(P1_IndicatorData!AP27&lt;Z$165,0,10-(Z$166-P1_IndicatorData!AP27)/(Z$166-Z$165)*10)),1))</f>
        <v>9</v>
      </c>
      <c r="AA27" s="42">
        <f>IF(P1_IndicatorData!AR27="No data","x",IF(P1_IndicatorData!AR27=0,0,ROUND(IF(LOG(P1_IndicatorData!AR27)&gt;AA$166,10,IF(LOG(P1_IndicatorData!AR27)&lt;AA$165,0,10-(AA$166-LOG(P1_IndicatorData!AR27))/(AA$166-AA$165)*10)),1)))</f>
        <v>9.9</v>
      </c>
      <c r="AB27" s="42">
        <f>IF(P1_IndicatorData!AS27="No data","x",ROUND(IF(P1_IndicatorData!AS27&gt;AB$166,10,IF(P1_IndicatorData!AS27&lt;AB$165,0,10-(AB$166-P1_IndicatorData!AS27)/(AB$166-AB$165)*10)),1))</f>
        <v>7.2</v>
      </c>
      <c r="AC27" s="42">
        <f>IF(P1_IndicatorData!AV27="No data","x",IF(P1_IndicatorData!AV27=0,0,ROUND(IF(LOG(P1_IndicatorData!AV27)&gt;AC$166,10,IF(LOG(P1_IndicatorData!AV27)&lt;AC$165,0,10-(AC$166-LOG(P1_IndicatorData!AV27))/(AC$166-AC$165)*10)),1)))</f>
        <v>10</v>
      </c>
      <c r="AD27" s="42">
        <f>IF(P1_IndicatorData!AW27="No data","x",ROUND(IF(P1_IndicatorData!AW27&gt;AD$166,10,IF(P1_IndicatorData!AW27&lt;AD$165,0,10-(AD$166-P1_IndicatorData!AW27)/(AD$166-AD$165)*10)),1))</f>
        <v>9.9</v>
      </c>
      <c r="AE27" s="42">
        <f>IF(P1_IndicatorData!AX27="No data","x",IF(P1_IndicatorData!AX27=0,0,ROUND(IF(LOG(P1_IndicatorData!AX27)&gt;AE$166,10,IF(LOG(P1_IndicatorData!AX27)&lt;AE$165,0,10-(AE$166-LOG(P1_IndicatorData!AX27))/(AE$166-AE$165)*10)),1)))</f>
        <v>10</v>
      </c>
      <c r="AF27" s="42">
        <f>IF(P1_IndicatorData!AY27="No data","x",ROUND(IF(P1_IndicatorData!AY27&gt;AF$166,10,IF(P1_IndicatorData!AY27&lt;AF$165,0,10-(AF$166-P1_IndicatorData!AY27)/(AF$166-AF$165)*10)),1))</f>
        <v>9.8000000000000007</v>
      </c>
      <c r="AG27" s="42">
        <f>IF(P1_IndicatorData!AZ27="No data","x",IF(P1_IndicatorData!AZ27=0,0,ROUND(IF(LOG(P1_IndicatorData!AZ27)&gt;AG$166,10,IF(LOG(P1_IndicatorData!AZ27)&lt;AG$165,0,10-(AG$166-LOG(P1_IndicatorData!AZ27))/(AG$166-AG$165)*10)),1)))</f>
        <v>9.8000000000000007</v>
      </c>
      <c r="AH27" s="42">
        <f>IF(P1_IndicatorData!BA27="No data","x",ROUND(IF(P1_IndicatorData!BA27&gt;AH$166,10,IF(P1_IndicatorData!BA27&lt;AH$165,0,10-(AH$166-P1_IndicatorData!BA27)/(AH$166-AH$165)*10)),1))</f>
        <v>10</v>
      </c>
      <c r="AI27" s="42">
        <f>IF(P1_IndicatorData!BD27="No data","x",IF(P1_IndicatorData!BD27=0,0,ROUND(IF(LOG(P1_IndicatorData!BD27)&gt;AI$166,10,IF(LOG(P1_IndicatorData!BD27)&lt;AI$165,0,10-(AI$166-LOG(P1_IndicatorData!BD27))/(AI$166-AI$165)*10)),1)))</f>
        <v>7.1</v>
      </c>
      <c r="AJ27" s="42">
        <f>IF(P1_IndicatorData!BE27="No data","x",ROUND(IF(P1_IndicatorData!BE27&gt;AJ$166,10,IF(P1_IndicatorData!BE27&lt;AJ$165,0,10-(AJ$166-P1_IndicatorData!BE27)/(AJ$166-AJ$165)*10)),1))</f>
        <v>0.1</v>
      </c>
      <c r="AK27" s="145">
        <f t="shared" si="0"/>
        <v>4.9000000000000004</v>
      </c>
      <c r="AL27" s="145">
        <f t="shared" si="1"/>
        <v>7</v>
      </c>
      <c r="AM27" s="145">
        <f t="shared" si="2"/>
        <v>8.1999999999999993</v>
      </c>
      <c r="AN27" s="147">
        <f t="shared" si="3"/>
        <v>0</v>
      </c>
      <c r="AO27" s="147">
        <f t="shared" si="4"/>
        <v>0</v>
      </c>
      <c r="AP27" s="145">
        <f t="shared" si="24"/>
        <v>0</v>
      </c>
      <c r="AQ27" s="149">
        <f t="shared" si="5"/>
        <v>5</v>
      </c>
      <c r="AR27" s="149">
        <f t="shared" si="6"/>
        <v>5</v>
      </c>
      <c r="AS27" s="149">
        <f t="shared" si="7"/>
        <v>5</v>
      </c>
      <c r="AT27" s="149">
        <f t="shared" si="8"/>
        <v>8.3000000000000007</v>
      </c>
      <c r="AU27" s="149">
        <f t="shared" si="9"/>
        <v>4.9000000000000004</v>
      </c>
      <c r="AV27" s="149">
        <f t="shared" si="25"/>
        <v>6.9</v>
      </c>
      <c r="AW27" s="147">
        <f t="shared" si="11"/>
        <v>6</v>
      </c>
      <c r="AX27" s="147">
        <f t="shared" si="12"/>
        <v>8.4</v>
      </c>
      <c r="AY27" s="147">
        <f t="shared" si="13"/>
        <v>9.8000000000000007</v>
      </c>
      <c r="AZ27" s="147">
        <f t="shared" si="14"/>
        <v>9.6</v>
      </c>
      <c r="BA27" s="145">
        <f t="shared" si="15"/>
        <v>8.8000000000000007</v>
      </c>
      <c r="BB27" s="145">
        <f t="shared" si="16"/>
        <v>8.9</v>
      </c>
      <c r="BC27" s="147">
        <f t="shared" si="17"/>
        <v>10</v>
      </c>
      <c r="BD27" s="147">
        <f t="shared" si="18"/>
        <v>9.9</v>
      </c>
      <c r="BE27" s="145">
        <f t="shared" si="26"/>
        <v>10</v>
      </c>
      <c r="BF27" s="147">
        <f t="shared" si="20"/>
        <v>9.9</v>
      </c>
      <c r="BG27" s="147">
        <f t="shared" si="21"/>
        <v>4.5</v>
      </c>
      <c r="BH27" s="145">
        <f t="shared" si="22"/>
        <v>8.3000000000000007</v>
      </c>
      <c r="BI27" s="198">
        <f t="shared" si="23"/>
        <v>7.8</v>
      </c>
    </row>
    <row r="28" spans="1:61">
      <c r="A28" s="1" t="s">
        <v>134</v>
      </c>
      <c r="B28" s="2" t="s">
        <v>135</v>
      </c>
      <c r="C28" s="39">
        <f>IF(P1_IndicatorData!D28="No data","x",IF(P1_IndicatorData!D28=0,0,ROUND(IF(LOG(P1_IndicatorData!D28)&gt;C$166,10,IF(LOG(P1_IndicatorData!D28)&lt;C$165,0,10-(C$166-LOG(P1_IndicatorData!D28))/(C$166-C$165)*10)),1)))</f>
        <v>7.8</v>
      </c>
      <c r="D28" s="39">
        <f>IF(P1_IndicatorData!E28="No data","x",ROUND(IF(P1_IndicatorData!E28&gt;D$166,10,IF(P1_IndicatorData!E28&lt;D$165,0,10-(D$166-P1_IndicatorData!E28)/(D$166-D$165)*10)),1))</f>
        <v>1.3</v>
      </c>
      <c r="E28" s="39">
        <f>IF(P1_IndicatorData!G28="No data",0.1,IF(P1_IndicatorData!G28=0,0.1,IF(LOG(P1_IndicatorData!G28)&lt;E$165,0.1,ROUND(IF(LOG(P1_IndicatorData!G28)&gt;E$166,10,IF(LOG(P1_IndicatorData!G28)&lt;E$165,0,10-(E$166-LOG(P1_IndicatorData!G28))/(E$166-E$165)*10)),1))))</f>
        <v>7.3</v>
      </c>
      <c r="F28" s="39">
        <f>IF(P1_IndicatorData!H28="No data",0.1,IF(ROUND(P1_IndicatorData!H28,2)=0,0.1,ROUND(IF(P1_IndicatorData!H28&gt;F$166,10,IF(P1_IndicatorData!H28&lt;F$165,0,10-(F$166-P1_IndicatorData!H28)/(F$166-F$165)*10)),1)))</f>
        <v>2.8</v>
      </c>
      <c r="G28" s="39">
        <f>IF(P1_IndicatorData!J28="No data","x",IF(P1_IndicatorData!J28=0,0,ROUND(IF(LOG(P1_IndicatorData!J28)&gt;G$166,10,IF(LOG(P1_IndicatorData!J28)&lt;G$165,0,10-(G$166-LOG(P1_IndicatorData!J28))/(G$166-G$165)*10)),1)))</f>
        <v>9</v>
      </c>
      <c r="H28" s="39">
        <f>IF(P1_IndicatorData!K28="No data","x",IF(P1_IndicatorData!K28=0,0,ROUND(IF(P1_IndicatorData!K28&gt;H$166,10,IF(P1_IndicatorData!K28&lt;H$165,0,10-(H$166-P1_IndicatorData!K28)/(H$166-H$165)*10)),1)))</f>
        <v>5.6</v>
      </c>
      <c r="I28" s="42">
        <f>IF(P1_IndicatorData!Q28="No data","x",IF(P1_IndicatorData!Q28=0,0,ROUND(IF(LOG(P1_IndicatorData!Q28)&gt;I$166,10,IF(LOG(P1_IndicatorData!Q28)&lt;I$165,0,10-(I$166-LOG(P1_IndicatorData!Q28))/(I$166-I$165)*10)),1)))</f>
        <v>7.6</v>
      </c>
      <c r="J28" s="42">
        <f>IF(P1_IndicatorData!R28="No data","x",ROUND(IF(P1_IndicatorData!R28&gt;J$166,10,IF(P1_IndicatorData!R28&lt;J$165,0,10-(J$166-P1_IndicatorData!R28)/(J$166-J$165)*10)),1))</f>
        <v>0.5</v>
      </c>
      <c r="K28" s="42">
        <f>IF(P1_IndicatorData!T28="No data","x",IF(P1_IndicatorData!T28=0,0,ROUND(IF(LOG(P1_IndicatorData!T28)&gt;K$166,10,IF(LOG(P1_IndicatorData!T28)&lt;K$165,0,10-(K$166-LOG(P1_IndicatorData!T28))/(K$166-K$165)*10)),1)))</f>
        <v>0</v>
      </c>
      <c r="L28" s="42">
        <f>IF(P1_IndicatorData!U28="No data","x",ROUND(IF(P1_IndicatorData!U28&gt;L$166,10,IF(P1_IndicatorData!U28&lt;L$165,0,10-(L$166-P1_IndicatorData!U28)/(L$166-L$165)*10)),1))</f>
        <v>0</v>
      </c>
      <c r="M28" s="39">
        <f>IF(P1_IndicatorData!W28="No data","x",IF(P1_IndicatorData!W28=0,0,ROUND(IF(LOG(P1_IndicatorData!W28)&gt;M$166,10,IF(LOG(P1_IndicatorData!W28)&lt;M$165,0,10-(M$166-LOG(P1_IndicatorData!W28))/(M$166-M$165)*10)),1)))</f>
        <v>0</v>
      </c>
      <c r="N28" s="39">
        <f>IF(P1_IndicatorData!X28="No data","x",ROUND(IF(P1_IndicatorData!X28&gt;N$166,10,IF(P1_IndicatorData!X28&lt;N$165,0,10-(N$166-P1_IndicatorData!X28)/(N$166-N$165)*10)),1))</f>
        <v>0</v>
      </c>
      <c r="O28" s="42">
        <f>IF(P1_IndicatorData!Z28="No data","x",IF(P1_IndicatorData!Z28=0,0,ROUND(IF(LOG(P1_IndicatorData!Z28)&gt;O$166,10,IF(LOG(P1_IndicatorData!Z28)&lt;O$165,0,10-(O$166-LOG(P1_IndicatorData!Z28))/(O$166-O$165)*10)),1)))</f>
        <v>0</v>
      </c>
      <c r="P28" s="42">
        <f>IF(P1_IndicatorData!AA28="No data","x",ROUND(IF(P1_IndicatorData!AA28&gt;P$166,10,IF(P1_IndicatorData!AA28&lt;P$165,0,10-(P$166-P1_IndicatorData!AA28)/(P$166-P$165)*10)),1))</f>
        <v>0</v>
      </c>
      <c r="Q28" s="42">
        <f>IF(P1_IndicatorData!AC28="No data","x",IF(P1_IndicatorData!AC28=0,0,ROUND(IF(LOG(P1_IndicatorData!AC28)&gt;Q$166,10,IF(LOG(P1_IndicatorData!AC28)&lt;Q$165,0,10-(Q$166-LOG(P1_IndicatorData!AC28))/(Q$166-Q$165)*10)),1)))</f>
        <v>0</v>
      </c>
      <c r="R28" s="42">
        <f>IF(P1_IndicatorData!AD28="No data","x",ROUND(IF(P1_IndicatorData!AD28&gt;R$166,10,IF(P1_IndicatorData!AD28&lt;R$165,0,10-(R$166-P1_IndicatorData!AD28)/(R$166-R$165)*10)),1))</f>
        <v>0</v>
      </c>
      <c r="S28" s="42">
        <f>IF(P1_IndicatorData!AF28="No data","x",IF(P1_IndicatorData!AF28=0,0,ROUND(IF(LOG(P1_IndicatorData!AF28)&gt;S$166,10,IF(LOG(P1_IndicatorData!AF28)&lt;S$165,0,10-(S$166-LOG(P1_IndicatorData!AF28))/(S$166-S$165)*10)),1)))</f>
        <v>0</v>
      </c>
      <c r="T28" s="42">
        <f>IF(P1_IndicatorData!AG28="No data","x",ROUND(IF(P1_IndicatorData!AG28&gt;T$166,10,IF(P1_IndicatorData!AG28&lt;T$165,0,10-(T$166-P1_IndicatorData!AG28)/(T$166-T$165)*10)),1))</f>
        <v>0</v>
      </c>
      <c r="U28" s="42">
        <f>IF(P1_IndicatorData!AI28="No data","x",IF(P1_IndicatorData!AI28=0,0,ROUND(IF(LOG(P1_IndicatorData!AI28)&gt;U$166,10,IF(LOG(P1_IndicatorData!AI28)&lt;U$165,0,10-(U$166-LOG(P1_IndicatorData!AI28))/(U$166-U$165)*10)),1)))</f>
        <v>0</v>
      </c>
      <c r="V28" s="42">
        <f>IF(P1_IndicatorData!AJ28="No data","x",ROUND(IF(P1_IndicatorData!AJ28&gt;V$166,10,IF(P1_IndicatorData!AJ28&lt;V$165,0,10-(V$166-P1_IndicatorData!AJ28)/(V$166-V$165)*10)),1))</f>
        <v>0</v>
      </c>
      <c r="W28" s="42">
        <f>IF(P1_IndicatorData!AL28="No data","x",IF(P1_IndicatorData!AL28=0,0,ROUND(IF(LOG(P1_IndicatorData!AL28)&gt;W$166,10,IF(LOG(P1_IndicatorData!AL28)&lt;W$165,0,10-(W$166-LOG(P1_IndicatorData!AL28))/(W$166-W$165)*10)),1)))</f>
        <v>0</v>
      </c>
      <c r="X28" s="42">
        <f>IF(P1_IndicatorData!AM28="No data","x",ROUND(IF(P1_IndicatorData!AM28&gt;X$166,10,IF(P1_IndicatorData!AM28&lt;X$165,0,10-(X$166-P1_IndicatorData!AM28)/(X$166-X$165)*10)),1))</f>
        <v>0</v>
      </c>
      <c r="Y28" s="42">
        <f>IF(P1_IndicatorData!AO28="No data","x",IF(P1_IndicatorData!AO28=0,0,ROUND(IF(LOG(P1_IndicatorData!AO28)&gt;Y$166,10,IF(LOG(P1_IndicatorData!AO28)&lt;Y$165,0,10-(Y$166-LOG(P1_IndicatorData!AO28))/(Y$166-Y$165)*10)),1)))</f>
        <v>0</v>
      </c>
      <c r="Z28" s="42">
        <f>IF(P1_IndicatorData!AP28="No data","x",ROUND(IF(P1_IndicatorData!AP28&gt;Z$166,10,IF(P1_IndicatorData!AP28&lt;Z$165,0,10-(Z$166-P1_IndicatorData!AP28)/(Z$166-Z$165)*10)),1))</f>
        <v>0</v>
      </c>
      <c r="AA28" s="42">
        <f>IF(P1_IndicatorData!AR28="No data","x",IF(P1_IndicatorData!AR28=0,0,ROUND(IF(LOG(P1_IndicatorData!AR28)&gt;AA$166,10,IF(LOG(P1_IndicatorData!AR28)&lt;AA$165,0,10-(AA$166-LOG(P1_IndicatorData!AR28))/(AA$166-AA$165)*10)),1)))</f>
        <v>9.1999999999999993</v>
      </c>
      <c r="AB28" s="42">
        <f>IF(P1_IndicatorData!AS28="No data","x",ROUND(IF(P1_IndicatorData!AS28&gt;AB$166,10,IF(P1_IndicatorData!AS28&lt;AB$165,0,10-(AB$166-P1_IndicatorData!AS28)/(AB$166-AB$165)*10)),1))</f>
        <v>4.9000000000000004</v>
      </c>
      <c r="AC28" s="42">
        <f>IF(P1_IndicatorData!AV28="No data","x",IF(P1_IndicatorData!AV28=0,0,ROUND(IF(LOG(P1_IndicatorData!AV28)&gt;AC$166,10,IF(LOG(P1_IndicatorData!AV28)&lt;AC$165,0,10-(AC$166-LOG(P1_IndicatorData!AV28))/(AC$166-AC$165)*10)),1)))</f>
        <v>8.6999999999999993</v>
      </c>
      <c r="AD28" s="42">
        <f>IF(P1_IndicatorData!AW28="No data","x",ROUND(IF(P1_IndicatorData!AW28&gt;AD$166,10,IF(P1_IndicatorData!AW28&lt;AD$165,0,10-(AD$166-P1_IndicatorData!AW28)/(AD$166-AD$165)*10)),1))</f>
        <v>2.2999999999999998</v>
      </c>
      <c r="AE28" s="42">
        <f>IF(P1_IndicatorData!AX28="No data","x",IF(P1_IndicatorData!AX28=0,0,ROUND(IF(LOG(P1_IndicatorData!AX28)&gt;AE$166,10,IF(LOG(P1_IndicatorData!AX28)&lt;AE$165,0,10-(AE$166-LOG(P1_IndicatorData!AX28))/(AE$166-AE$165)*10)),1)))</f>
        <v>3.8</v>
      </c>
      <c r="AF28" s="42">
        <f>IF(P1_IndicatorData!AY28="No data","x",ROUND(IF(P1_IndicatorData!AY28&gt;AF$166,10,IF(P1_IndicatorData!AY28&lt;AF$165,0,10-(AF$166-P1_IndicatorData!AY28)/(AF$166-AF$165)*10)),1))</f>
        <v>0</v>
      </c>
      <c r="AG28" s="42">
        <f>IF(P1_IndicatorData!AZ28="No data","x",IF(P1_IndicatorData!AZ28=0,0,ROUND(IF(LOG(P1_IndicatorData!AZ28)&gt;AG$166,10,IF(LOG(P1_IndicatorData!AZ28)&lt;AG$165,0,10-(AG$166-LOG(P1_IndicatorData!AZ28))/(AG$166-AG$165)*10)),1)))</f>
        <v>6.2</v>
      </c>
      <c r="AH28" s="42">
        <f>IF(P1_IndicatorData!BA28="No data","x",ROUND(IF(P1_IndicatorData!BA28&gt;AH$166,10,IF(P1_IndicatorData!BA28&lt;AH$165,0,10-(AH$166-P1_IndicatorData!BA28)/(AH$166-AH$165)*10)),1))</f>
        <v>0.5</v>
      </c>
      <c r="AI28" s="42">
        <f>IF(P1_IndicatorData!BD28="No data","x",IF(P1_IndicatorData!BD28=0,0,ROUND(IF(LOG(P1_IndicatorData!BD28)&gt;AI$166,10,IF(LOG(P1_IndicatorData!BD28)&lt;AI$165,0,10-(AI$166-LOG(P1_IndicatorData!BD28))/(AI$166-AI$165)*10)),1)))</f>
        <v>9.4</v>
      </c>
      <c r="AJ28" s="42">
        <f>IF(P1_IndicatorData!BE28="No data","x",ROUND(IF(P1_IndicatorData!BE28&gt;AJ$166,10,IF(P1_IndicatorData!BE28&lt;AJ$165,0,10-(AJ$166-P1_IndicatorData!BE28)/(AJ$166-AJ$165)*10)),1))</f>
        <v>6.3</v>
      </c>
      <c r="AK28" s="145">
        <f t="shared" si="0"/>
        <v>5.4</v>
      </c>
      <c r="AL28" s="145">
        <f t="shared" si="1"/>
        <v>5.5</v>
      </c>
      <c r="AM28" s="145">
        <f t="shared" si="2"/>
        <v>7.7</v>
      </c>
      <c r="AN28" s="147">
        <f t="shared" si="3"/>
        <v>4.9000000000000004</v>
      </c>
      <c r="AO28" s="147">
        <f t="shared" si="4"/>
        <v>0.3</v>
      </c>
      <c r="AP28" s="145">
        <f t="shared" si="24"/>
        <v>2.9</v>
      </c>
      <c r="AQ28" s="149">
        <f t="shared" si="5"/>
        <v>0</v>
      </c>
      <c r="AR28" s="149">
        <f t="shared" si="6"/>
        <v>0</v>
      </c>
      <c r="AS28" s="149">
        <f t="shared" si="7"/>
        <v>0</v>
      </c>
      <c r="AT28" s="149">
        <f t="shared" si="8"/>
        <v>0</v>
      </c>
      <c r="AU28" s="149">
        <f t="shared" si="9"/>
        <v>0</v>
      </c>
      <c r="AV28" s="149">
        <f t="shared" si="25"/>
        <v>0</v>
      </c>
      <c r="AW28" s="147">
        <f t="shared" si="11"/>
        <v>0</v>
      </c>
      <c r="AX28" s="147">
        <f t="shared" si="12"/>
        <v>0</v>
      </c>
      <c r="AY28" s="147">
        <f t="shared" si="13"/>
        <v>0</v>
      </c>
      <c r="AZ28" s="147">
        <f t="shared" si="14"/>
        <v>0</v>
      </c>
      <c r="BA28" s="145">
        <f t="shared" si="15"/>
        <v>0</v>
      </c>
      <c r="BB28" s="145">
        <f t="shared" si="16"/>
        <v>7.7</v>
      </c>
      <c r="BC28" s="147">
        <f t="shared" si="17"/>
        <v>6.3</v>
      </c>
      <c r="BD28" s="147">
        <f t="shared" si="18"/>
        <v>1.2</v>
      </c>
      <c r="BE28" s="145">
        <f t="shared" si="26"/>
        <v>4.2</v>
      </c>
      <c r="BF28" s="147">
        <f t="shared" si="20"/>
        <v>3.9</v>
      </c>
      <c r="BG28" s="147">
        <f t="shared" si="21"/>
        <v>8.1999999999999993</v>
      </c>
      <c r="BH28" s="145">
        <f t="shared" si="22"/>
        <v>6.5</v>
      </c>
      <c r="BI28" s="198">
        <f t="shared" si="23"/>
        <v>5.4</v>
      </c>
    </row>
    <row r="29" spans="1:61">
      <c r="A29" s="1" t="s">
        <v>136</v>
      </c>
      <c r="B29" s="2" t="s">
        <v>137</v>
      </c>
      <c r="C29" s="39">
        <f>IF(P1_IndicatorData!D29="No data","x",IF(P1_IndicatorData!D29=0,0,ROUND(IF(LOG(P1_IndicatorData!D29)&gt;C$166,10,IF(LOG(P1_IndicatorData!D29)&lt;C$165,0,10-(C$166-LOG(P1_IndicatorData!D29))/(C$166-C$165)*10)),1)))</f>
        <v>4.4000000000000004</v>
      </c>
      <c r="D29" s="39">
        <f>IF(P1_IndicatorData!E29="No data","x",ROUND(IF(P1_IndicatorData!E29&gt;D$166,10,IF(P1_IndicatorData!E29&lt;D$165,0,10-(D$166-P1_IndicatorData!E29)/(D$166-D$165)*10)),1))</f>
        <v>0.1</v>
      </c>
      <c r="E29" s="39">
        <f>IF(P1_IndicatorData!G29="No data",0.1,IF(P1_IndicatorData!G29=0,0.1,IF(LOG(P1_IndicatorData!G29)&lt;E$165,0.1,ROUND(IF(LOG(P1_IndicatorData!G29)&gt;E$166,10,IF(LOG(P1_IndicatorData!G29)&lt;E$165,0,10-(E$166-LOG(P1_IndicatorData!G29))/(E$166-E$165)*10)),1))))</f>
        <v>7.1</v>
      </c>
      <c r="F29" s="39">
        <f>IF(P1_IndicatorData!H29="No data",0.1,IF(ROUND(P1_IndicatorData!H29,2)=0,0.1,ROUND(IF(P1_IndicatorData!H29&gt;F$166,10,IF(P1_IndicatorData!H29&lt;F$165,0,10-(F$166-P1_IndicatorData!H29)/(F$166-F$165)*10)),1)))</f>
        <v>5.9</v>
      </c>
      <c r="G29" s="39">
        <f>IF(P1_IndicatorData!J29="No data","x",IF(P1_IndicatorData!J29=0,0,ROUND(IF(LOG(P1_IndicatorData!J29)&gt;G$166,10,IF(LOG(P1_IndicatorData!J29)&lt;G$165,0,10-(G$166-LOG(P1_IndicatorData!J29))/(G$166-G$165)*10)),1)))</f>
        <v>0</v>
      </c>
      <c r="H29" s="39">
        <f>IF(P1_IndicatorData!K29="No data","x",IF(P1_IndicatorData!K29=0,0,ROUND(IF(P1_IndicatorData!K29&gt;H$166,10,IF(P1_IndicatorData!K29&lt;H$165,0,10-(H$166-P1_IndicatorData!K29)/(H$166-H$165)*10)),1)))</f>
        <v>0</v>
      </c>
      <c r="I29" s="42">
        <f>IF(P1_IndicatorData!Q29="No data","x",IF(P1_IndicatorData!Q29=0,0,ROUND(IF(LOG(P1_IndicatorData!Q29)&gt;I$166,10,IF(LOG(P1_IndicatorData!Q29)&lt;I$165,0,10-(I$166-LOG(P1_IndicatorData!Q29))/(I$166-I$165)*10)),1)))</f>
        <v>0</v>
      </c>
      <c r="J29" s="42">
        <f>IF(P1_IndicatorData!R29="No data","x",ROUND(IF(P1_IndicatorData!R29&gt;J$166,10,IF(P1_IndicatorData!R29&lt;J$165,0,10-(J$166-P1_IndicatorData!R29)/(J$166-J$165)*10)),1))</f>
        <v>0</v>
      </c>
      <c r="K29" s="42">
        <f>IF(P1_IndicatorData!T29="No data","x",IF(P1_IndicatorData!T29=0,0,ROUND(IF(LOG(P1_IndicatorData!T29)&gt;K$166,10,IF(LOG(P1_IndicatorData!T29)&lt;K$165,0,10-(K$166-LOG(P1_IndicatorData!T29))/(K$166-K$165)*10)),1)))</f>
        <v>0</v>
      </c>
      <c r="L29" s="42">
        <f>IF(P1_IndicatorData!U29="No data","x",ROUND(IF(P1_IndicatorData!U29&gt;L$166,10,IF(P1_IndicatorData!U29&lt;L$165,0,10-(L$166-P1_IndicatorData!U29)/(L$166-L$165)*10)),1))</f>
        <v>0</v>
      </c>
      <c r="M29" s="39">
        <f>IF(P1_IndicatorData!W29="No data","x",IF(P1_IndicatorData!W29=0,0,ROUND(IF(LOG(P1_IndicatorData!W29)&gt;M$166,10,IF(LOG(P1_IndicatorData!W29)&lt;M$165,0,10-(M$166-LOG(P1_IndicatorData!W29))/(M$166-M$165)*10)),1)))</f>
        <v>0</v>
      </c>
      <c r="N29" s="39">
        <f>IF(P1_IndicatorData!X29="No data","x",ROUND(IF(P1_IndicatorData!X29&gt;N$166,10,IF(P1_IndicatorData!X29&lt;N$165,0,10-(N$166-P1_IndicatorData!X29)/(N$166-N$165)*10)),1))</f>
        <v>0</v>
      </c>
      <c r="O29" s="42">
        <f>IF(P1_IndicatorData!Z29="No data","x",IF(P1_IndicatorData!Z29=0,0,ROUND(IF(LOG(P1_IndicatorData!Z29)&gt;O$166,10,IF(LOG(P1_IndicatorData!Z29)&lt;O$165,0,10-(O$166-LOG(P1_IndicatorData!Z29))/(O$166-O$165)*10)),1)))</f>
        <v>9.1</v>
      </c>
      <c r="P29" s="42">
        <f>IF(P1_IndicatorData!AA29="No data","x",ROUND(IF(P1_IndicatorData!AA29&gt;P$166,10,IF(P1_IndicatorData!AA29&lt;P$165,0,10-(P$166-P1_IndicatorData!AA29)/(P$166-P$165)*10)),1))</f>
        <v>10</v>
      </c>
      <c r="Q29" s="42">
        <f>IF(P1_IndicatorData!AC29="No data","x",IF(P1_IndicatorData!AC29=0,0,ROUND(IF(LOG(P1_IndicatorData!AC29)&gt;Q$166,10,IF(LOG(P1_IndicatorData!AC29)&lt;Q$165,0,10-(Q$166-LOG(P1_IndicatorData!AC29))/(Q$166-Q$165)*10)),1)))</f>
        <v>9.1</v>
      </c>
      <c r="R29" s="42">
        <f>IF(P1_IndicatorData!AD29="No data","x",ROUND(IF(P1_IndicatorData!AD29&gt;R$166,10,IF(P1_IndicatorData!AD29&lt;R$165,0,10-(R$166-P1_IndicatorData!AD29)/(R$166-R$165)*10)),1))</f>
        <v>10</v>
      </c>
      <c r="S29" s="42">
        <f>IF(P1_IndicatorData!AF29="No data","x",IF(P1_IndicatorData!AF29=0,0,ROUND(IF(LOG(P1_IndicatorData!AF29)&gt;S$166,10,IF(LOG(P1_IndicatorData!AF29)&lt;S$165,0,10-(S$166-LOG(P1_IndicatorData!AF29))/(S$166-S$165)*10)),1)))</f>
        <v>3.4</v>
      </c>
      <c r="T29" s="42">
        <f>IF(P1_IndicatorData!AG29="No data","x",ROUND(IF(P1_IndicatorData!AG29&gt;T$166,10,IF(P1_IndicatorData!AG29&lt;T$165,0,10-(T$166-P1_IndicatorData!AG29)/(T$166-T$165)*10)),1))</f>
        <v>0</v>
      </c>
      <c r="U29" s="42">
        <f>IF(P1_IndicatorData!AI29="No data","x",IF(P1_IndicatorData!AI29=0,0,ROUND(IF(LOG(P1_IndicatorData!AI29)&gt;U$166,10,IF(LOG(P1_IndicatorData!AI29)&lt;U$165,0,10-(U$166-LOG(P1_IndicatorData!AI29))/(U$166-U$165)*10)),1)))</f>
        <v>9</v>
      </c>
      <c r="V29" s="42">
        <f>IF(P1_IndicatorData!AJ29="No data","x",ROUND(IF(P1_IndicatorData!AJ29&gt;V$166,10,IF(P1_IndicatorData!AJ29&lt;V$165,0,10-(V$166-P1_IndicatorData!AJ29)/(V$166-V$165)*10)),1))</f>
        <v>9.8000000000000007</v>
      </c>
      <c r="W29" s="42">
        <f>IF(P1_IndicatorData!AL29="No data","x",IF(P1_IndicatorData!AL29=0,0,ROUND(IF(LOG(P1_IndicatorData!AL29)&gt;W$166,10,IF(LOG(P1_IndicatorData!AL29)&lt;W$165,0,10-(W$166-LOG(P1_IndicatorData!AL29))/(W$166-W$165)*10)),1)))</f>
        <v>9</v>
      </c>
      <c r="X29" s="42">
        <f>IF(P1_IndicatorData!AM29="No data","x",ROUND(IF(P1_IndicatorData!AM29&gt;X$166,10,IF(P1_IndicatorData!AM29&lt;X$165,0,10-(X$166-P1_IndicatorData!AM29)/(X$166-X$165)*10)),1))</f>
        <v>9.8000000000000007</v>
      </c>
      <c r="Y29" s="42">
        <f>IF(P1_IndicatorData!AO29="No data","x",IF(P1_IndicatorData!AO29=0,0,ROUND(IF(LOG(P1_IndicatorData!AO29)&gt;Y$166,10,IF(LOG(P1_IndicatorData!AO29)&lt;Y$165,0,10-(Y$166-LOG(P1_IndicatorData!AO29))/(Y$166-Y$165)*10)),1)))</f>
        <v>9.1</v>
      </c>
      <c r="Z29" s="42">
        <f>IF(P1_IndicatorData!AP29="No data","x",ROUND(IF(P1_IndicatorData!AP29&gt;Z$166,10,IF(P1_IndicatorData!AP29&lt;Z$165,0,10-(Z$166-P1_IndicatorData!AP29)/(Z$166-Z$165)*10)),1))</f>
        <v>9.9</v>
      </c>
      <c r="AA29" s="42">
        <f>IF(P1_IndicatorData!AR29="No data","x",IF(P1_IndicatorData!AR29=0,0,ROUND(IF(LOG(P1_IndicatorData!AR29)&gt;AA$166,10,IF(LOG(P1_IndicatorData!AR29)&lt;AA$165,0,10-(AA$166-LOG(P1_IndicatorData!AR29))/(AA$166-AA$165)*10)),1)))</f>
        <v>8.9</v>
      </c>
      <c r="AB29" s="42">
        <f>IF(P1_IndicatorData!AS29="No data","x",ROUND(IF(P1_IndicatorData!AS29&gt;AB$166,10,IF(P1_IndicatorData!AS29&lt;AB$165,0,10-(AB$166-P1_IndicatorData!AS29)/(AB$166-AB$165)*10)),1))</f>
        <v>8.3000000000000007</v>
      </c>
      <c r="AC29" s="42">
        <f>IF(P1_IndicatorData!AV29="No data","x",IF(P1_IndicatorData!AV29=0,0,ROUND(IF(LOG(P1_IndicatorData!AV29)&gt;AC$166,10,IF(LOG(P1_IndicatorData!AV29)&lt;AC$165,0,10-(AC$166-LOG(P1_IndicatorData!AV29))/(AC$166-AC$165)*10)),1)))</f>
        <v>9.1</v>
      </c>
      <c r="AD29" s="42">
        <f>IF(P1_IndicatorData!AW29="No data","x",ROUND(IF(P1_IndicatorData!AW29&gt;AD$166,10,IF(P1_IndicatorData!AW29&lt;AD$165,0,10-(AD$166-P1_IndicatorData!AW29)/(AD$166-AD$165)*10)),1))</f>
        <v>10</v>
      </c>
      <c r="AE29" s="42">
        <f>IF(P1_IndicatorData!AX29="No data","x",IF(P1_IndicatorData!AX29=0,0,ROUND(IF(LOG(P1_IndicatorData!AX29)&gt;AE$166,10,IF(LOG(P1_IndicatorData!AX29)&lt;AE$165,0,10-(AE$166-LOG(P1_IndicatorData!AX29))/(AE$166-AE$165)*10)),1)))</f>
        <v>9.1</v>
      </c>
      <c r="AF29" s="42">
        <f>IF(P1_IndicatorData!AY29="No data","x",ROUND(IF(P1_IndicatorData!AY29&gt;AF$166,10,IF(P1_IndicatorData!AY29&lt;AF$165,0,10-(AF$166-P1_IndicatorData!AY29)/(AF$166-AF$165)*10)),1))</f>
        <v>10</v>
      </c>
      <c r="AG29" s="42">
        <f>IF(P1_IndicatorData!AZ29="No data","x",IF(P1_IndicatorData!AZ29=0,0,ROUND(IF(LOG(P1_IndicatorData!AZ29)&gt;AG$166,10,IF(LOG(P1_IndicatorData!AZ29)&lt;AG$165,0,10-(AG$166-LOG(P1_IndicatorData!AZ29))/(AG$166-AG$165)*10)),1)))</f>
        <v>8.5</v>
      </c>
      <c r="AH29" s="42">
        <f>IF(P1_IndicatorData!BA29="No data","x",ROUND(IF(P1_IndicatorData!BA29&gt;AH$166,10,IF(P1_IndicatorData!BA29&lt;AH$165,0,10-(AH$166-P1_IndicatorData!BA29)/(AH$166-AH$165)*10)),1))</f>
        <v>10</v>
      </c>
      <c r="AI29" s="42">
        <f>IF(P1_IndicatorData!BD29="No data","x",IF(P1_IndicatorData!BD29=0,0,ROUND(IF(LOG(P1_IndicatorData!BD29)&gt;AI$166,10,IF(LOG(P1_IndicatorData!BD29)&lt;AI$165,0,10-(AI$166-LOG(P1_IndicatorData!BD29))/(AI$166-AI$165)*10)),1)))</f>
        <v>4.5</v>
      </c>
      <c r="AJ29" s="42">
        <f>IF(P1_IndicatorData!BE29="No data","x",ROUND(IF(P1_IndicatorData!BE29&gt;AJ$166,10,IF(P1_IndicatorData!BE29&lt;AJ$165,0,10-(AJ$166-P1_IndicatorData!BE29)/(AJ$166-AJ$165)*10)),1))</f>
        <v>0</v>
      </c>
      <c r="AK29" s="145">
        <f t="shared" si="0"/>
        <v>2.5</v>
      </c>
      <c r="AL29" s="145">
        <f t="shared" si="1"/>
        <v>6.5</v>
      </c>
      <c r="AM29" s="145">
        <f t="shared" si="2"/>
        <v>0</v>
      </c>
      <c r="AN29" s="147">
        <f t="shared" si="3"/>
        <v>0</v>
      </c>
      <c r="AO29" s="147">
        <f t="shared" si="4"/>
        <v>0</v>
      </c>
      <c r="AP29" s="145">
        <f t="shared" si="24"/>
        <v>0</v>
      </c>
      <c r="AQ29" s="149">
        <f t="shared" si="5"/>
        <v>4.5999999999999996</v>
      </c>
      <c r="AR29" s="149">
        <f t="shared" si="6"/>
        <v>5</v>
      </c>
      <c r="AS29" s="149">
        <f t="shared" si="7"/>
        <v>4.8</v>
      </c>
      <c r="AT29" s="149">
        <f t="shared" si="8"/>
        <v>6.3</v>
      </c>
      <c r="AU29" s="149">
        <f t="shared" si="9"/>
        <v>5</v>
      </c>
      <c r="AV29" s="149">
        <f t="shared" si="25"/>
        <v>5.7</v>
      </c>
      <c r="AW29" s="147">
        <f t="shared" si="11"/>
        <v>5.3</v>
      </c>
      <c r="AX29" s="147">
        <f t="shared" si="12"/>
        <v>9.4</v>
      </c>
      <c r="AY29" s="147">
        <f t="shared" si="13"/>
        <v>9.4</v>
      </c>
      <c r="AZ29" s="147">
        <f t="shared" si="14"/>
        <v>9.6</v>
      </c>
      <c r="BA29" s="145">
        <f t="shared" si="15"/>
        <v>8.9</v>
      </c>
      <c r="BB29" s="145">
        <f t="shared" si="16"/>
        <v>8.6</v>
      </c>
      <c r="BC29" s="147">
        <f t="shared" si="17"/>
        <v>9.1</v>
      </c>
      <c r="BD29" s="147">
        <f t="shared" si="18"/>
        <v>10</v>
      </c>
      <c r="BE29" s="145">
        <f t="shared" si="26"/>
        <v>9.6</v>
      </c>
      <c r="BF29" s="147">
        <f t="shared" si="20"/>
        <v>9.4</v>
      </c>
      <c r="BG29" s="147">
        <f t="shared" si="21"/>
        <v>2.5</v>
      </c>
      <c r="BH29" s="145">
        <f t="shared" si="22"/>
        <v>7.3</v>
      </c>
      <c r="BI29" s="198">
        <f t="shared" si="23"/>
        <v>6.7</v>
      </c>
    </row>
    <row r="30" spans="1:61">
      <c r="A30" s="1" t="s">
        <v>138</v>
      </c>
      <c r="B30" s="2" t="s">
        <v>139</v>
      </c>
      <c r="C30" s="39">
        <f>IF(P1_IndicatorData!D30="No data","x",IF(P1_IndicatorData!D30=0,0,ROUND(IF(LOG(P1_IndicatorData!D30)&gt;C$166,10,IF(LOG(P1_IndicatorData!D30)&lt;C$165,0,10-(C$166-LOG(P1_IndicatorData!D30))/(C$166-C$165)*10)),1)))</f>
        <v>8.9</v>
      </c>
      <c r="D30" s="39">
        <f>IF(P1_IndicatorData!E30="No data","x",ROUND(IF(P1_IndicatorData!E30&gt;D$166,10,IF(P1_IndicatorData!E30&lt;D$165,0,10-(D$166-P1_IndicatorData!E30)/(D$166-D$165)*10)),1))</f>
        <v>3.5</v>
      </c>
      <c r="E30" s="39">
        <f>IF(P1_IndicatorData!G30="No data",0.1,IF(P1_IndicatorData!G30=0,0.1,IF(LOG(P1_IndicatorData!G30)&lt;E$165,0.1,ROUND(IF(LOG(P1_IndicatorData!G30)&gt;E$166,10,IF(LOG(P1_IndicatorData!G30)&lt;E$165,0,10-(E$166-LOG(P1_IndicatorData!G30))/(E$166-E$165)*10)),1))))</f>
        <v>8.5</v>
      </c>
      <c r="F30" s="39">
        <f>IF(P1_IndicatorData!H30="No data",0.1,IF(ROUND(P1_IndicatorData!H30,2)=0,0.1,ROUND(IF(P1_IndicatorData!H30&gt;F$166,10,IF(P1_IndicatorData!H30&lt;F$165,0,10-(F$166-P1_IndicatorData!H30)/(F$166-F$165)*10)),1)))</f>
        <v>9.8000000000000007</v>
      </c>
      <c r="G30" s="39">
        <f>IF(P1_IndicatorData!J30="No data","x",IF(P1_IndicatorData!J30=0,0,ROUND(IF(LOG(P1_IndicatorData!J30)&gt;G$166,10,IF(LOG(P1_IndicatorData!J30)&lt;G$165,0,10-(G$166-LOG(P1_IndicatorData!J30))/(G$166-G$165)*10)),1)))</f>
        <v>0</v>
      </c>
      <c r="H30" s="39">
        <f>IF(P1_IndicatorData!K30="No data","x",IF(P1_IndicatorData!K30=0,0,ROUND(IF(P1_IndicatorData!K30&gt;H$166,10,IF(P1_IndicatorData!K30&lt;H$165,0,10-(H$166-P1_IndicatorData!K30)/(H$166-H$165)*10)),1)))</f>
        <v>0</v>
      </c>
      <c r="I30" s="42">
        <f>IF(P1_IndicatorData!Q30="No data","x",IF(P1_IndicatorData!Q30=0,0,ROUND(IF(LOG(P1_IndicatorData!Q30)&gt;I$166,10,IF(LOG(P1_IndicatorData!Q30)&lt;I$165,0,10-(I$166-LOG(P1_IndicatorData!Q30))/(I$166-I$165)*10)),1)))</f>
        <v>0</v>
      </c>
      <c r="J30" s="42">
        <f>IF(P1_IndicatorData!R30="No data","x",ROUND(IF(P1_IndicatorData!R30&gt;J$166,10,IF(P1_IndicatorData!R30&lt;J$165,0,10-(J$166-P1_IndicatorData!R30)/(J$166-J$165)*10)),1))</f>
        <v>0</v>
      </c>
      <c r="K30" s="42">
        <f>IF(P1_IndicatorData!T30="No data","x",IF(P1_IndicatorData!T30=0,0,ROUND(IF(LOG(P1_IndicatorData!T30)&gt;K$166,10,IF(LOG(P1_IndicatorData!T30)&lt;K$165,0,10-(K$166-LOG(P1_IndicatorData!T30))/(K$166-K$165)*10)),1)))</f>
        <v>0</v>
      </c>
      <c r="L30" s="42">
        <f>IF(P1_IndicatorData!U30="No data","x",ROUND(IF(P1_IndicatorData!U30&gt;L$166,10,IF(P1_IndicatorData!U30&lt;L$165,0,10-(L$166-P1_IndicatorData!U30)/(L$166-L$165)*10)),1))</f>
        <v>0</v>
      </c>
      <c r="M30" s="39">
        <f>IF(P1_IndicatorData!W30="No data","x",IF(P1_IndicatorData!W30=0,0,ROUND(IF(LOG(P1_IndicatorData!W30)&gt;M$166,10,IF(LOG(P1_IndicatorData!W30)&lt;M$165,0,10-(M$166-LOG(P1_IndicatorData!W30))/(M$166-M$165)*10)),1)))</f>
        <v>0</v>
      </c>
      <c r="N30" s="39">
        <f>IF(P1_IndicatorData!X30="No data","x",ROUND(IF(P1_IndicatorData!X30&gt;N$166,10,IF(P1_IndicatorData!X30&lt;N$165,0,10-(N$166-P1_IndicatorData!X30)/(N$166-N$165)*10)),1))</f>
        <v>0</v>
      </c>
      <c r="O30" s="42">
        <f>IF(P1_IndicatorData!Z30="No data","x",IF(P1_IndicatorData!Z30=0,0,ROUND(IF(LOG(P1_IndicatorData!Z30)&gt;O$166,10,IF(LOG(P1_IndicatorData!Z30)&lt;O$165,0,10-(O$166-LOG(P1_IndicatorData!Z30))/(O$166-O$165)*10)),1)))</f>
        <v>9.9</v>
      </c>
      <c r="P30" s="42">
        <f>IF(P1_IndicatorData!AA30="No data","x",ROUND(IF(P1_IndicatorData!AA30&gt;P$166,10,IF(P1_IndicatorData!AA30&lt;P$165,0,10-(P$166-P1_IndicatorData!AA30)/(P$166-P$165)*10)),1))</f>
        <v>10</v>
      </c>
      <c r="Q30" s="42">
        <f>IF(P1_IndicatorData!AC30="No data","x",IF(P1_IndicatorData!AC30=0,0,ROUND(IF(LOG(P1_IndicatorData!AC30)&gt;Q$166,10,IF(LOG(P1_IndicatorData!AC30)&lt;Q$165,0,10-(Q$166-LOG(P1_IndicatorData!AC30))/(Q$166-Q$165)*10)),1)))</f>
        <v>9.8000000000000007</v>
      </c>
      <c r="R30" s="42">
        <f>IF(P1_IndicatorData!AD30="No data","x",ROUND(IF(P1_IndicatorData!AD30&gt;R$166,10,IF(P1_IndicatorData!AD30&lt;R$165,0,10-(R$166-P1_IndicatorData!AD30)/(R$166-R$165)*10)),1))</f>
        <v>9.1</v>
      </c>
      <c r="S30" s="42">
        <f>IF(P1_IndicatorData!AF30="No data","x",IF(P1_IndicatorData!AF30=0,0,ROUND(IF(LOG(P1_IndicatorData!AF30)&gt;S$166,10,IF(LOG(P1_IndicatorData!AF30)&lt;S$165,0,10-(S$166-LOG(P1_IndicatorData!AF30))/(S$166-S$165)*10)),1)))</f>
        <v>9.8000000000000007</v>
      </c>
      <c r="T30" s="42">
        <f>IF(P1_IndicatorData!AG30="No data","x",ROUND(IF(P1_IndicatorData!AG30&gt;T$166,10,IF(P1_IndicatorData!AG30&lt;T$165,0,10-(T$166-P1_IndicatorData!AG30)/(T$166-T$165)*10)),1))</f>
        <v>1.6</v>
      </c>
      <c r="U30" s="42">
        <f>IF(P1_IndicatorData!AI30="No data","x",IF(P1_IndicatorData!AI30=0,0,ROUND(IF(LOG(P1_IndicatorData!AI30)&gt;U$166,10,IF(LOG(P1_IndicatorData!AI30)&lt;U$165,0,10-(U$166-LOG(P1_IndicatorData!AI30))/(U$166-U$165)*10)),1)))</f>
        <v>8.1</v>
      </c>
      <c r="V30" s="42">
        <f>IF(P1_IndicatorData!AJ30="No data","x",ROUND(IF(P1_IndicatorData!AJ30&gt;V$166,10,IF(P1_IndicatorData!AJ30&lt;V$165,0,10-(V$166-P1_IndicatorData!AJ30)/(V$166-V$165)*10)),1))</f>
        <v>0.8</v>
      </c>
      <c r="W30" s="42">
        <f>IF(P1_IndicatorData!AL30="No data","x",IF(P1_IndicatorData!AL30=0,0,ROUND(IF(LOG(P1_IndicatorData!AL30)&gt;W$166,10,IF(LOG(P1_IndicatorData!AL30)&lt;W$165,0,10-(W$166-LOG(P1_IndicatorData!AL30))/(W$166-W$165)*10)),1)))</f>
        <v>9.6</v>
      </c>
      <c r="X30" s="42">
        <f>IF(P1_IndicatorData!AM30="No data","x",ROUND(IF(P1_IndicatorData!AM30&gt;X$166,10,IF(P1_IndicatorData!AM30&lt;X$165,0,10-(X$166-P1_IndicatorData!AM30)/(X$166-X$165)*10)),1))</f>
        <v>7.1</v>
      </c>
      <c r="Y30" s="42">
        <f>IF(P1_IndicatorData!AO30="No data","x",IF(P1_IndicatorData!AO30=0,0,ROUND(IF(LOG(P1_IndicatorData!AO30)&gt;Y$166,10,IF(LOG(P1_IndicatorData!AO30)&lt;Y$165,0,10-(Y$166-LOG(P1_IndicatorData!AO30))/(Y$166-Y$165)*10)),1)))</f>
        <v>9.9</v>
      </c>
      <c r="Z30" s="42">
        <f>IF(P1_IndicatorData!AP30="No data","x",ROUND(IF(P1_IndicatorData!AP30&gt;Z$166,10,IF(P1_IndicatorData!AP30&lt;Z$165,0,10-(Z$166-P1_IndicatorData!AP30)/(Z$166-Z$165)*10)),1))</f>
        <v>9.6</v>
      </c>
      <c r="AA30" s="42">
        <f>IF(P1_IndicatorData!AR30="No data","x",IF(P1_IndicatorData!AR30=0,0,ROUND(IF(LOG(P1_IndicatorData!AR30)&gt;AA$166,10,IF(LOG(P1_IndicatorData!AR30)&lt;AA$165,0,10-(AA$166-LOG(P1_IndicatorData!AR30))/(AA$166-AA$165)*10)),1)))</f>
        <v>6.7</v>
      </c>
      <c r="AB30" s="42">
        <f>IF(P1_IndicatorData!AS30="No data","x",ROUND(IF(P1_IndicatorData!AS30&gt;AB$166,10,IF(P1_IndicatorData!AS30&lt;AB$165,0,10-(AB$166-P1_IndicatorData!AS30)/(AB$166-AB$165)*10)),1))</f>
        <v>0.1</v>
      </c>
      <c r="AC30" s="42">
        <f>IF(P1_IndicatorData!AV30="No data","x",IF(P1_IndicatorData!AV30=0,0,ROUND(IF(LOG(P1_IndicatorData!AV30)&gt;AC$166,10,IF(LOG(P1_IndicatorData!AV30)&lt;AC$165,0,10-(AC$166-LOG(P1_IndicatorData!AV30))/(AC$166-AC$165)*10)),1)))</f>
        <v>9.9</v>
      </c>
      <c r="AD30" s="42">
        <f>IF(P1_IndicatorData!AW30="No data","x",ROUND(IF(P1_IndicatorData!AW30&gt;AD$166,10,IF(P1_IndicatorData!AW30&lt;AD$165,0,10-(AD$166-P1_IndicatorData!AW30)/(AD$166-AD$165)*10)),1))</f>
        <v>10</v>
      </c>
      <c r="AE30" s="42">
        <f>IF(P1_IndicatorData!AX30="No data","x",IF(P1_IndicatorData!AX30=0,0,ROUND(IF(LOG(P1_IndicatorData!AX30)&gt;AE$166,10,IF(LOG(P1_IndicatorData!AX30)&lt;AE$165,0,10-(AE$166-LOG(P1_IndicatorData!AX30))/(AE$166-AE$165)*10)),1)))</f>
        <v>9.9</v>
      </c>
      <c r="AF30" s="42">
        <f>IF(P1_IndicatorData!AY30="No data","x",ROUND(IF(P1_IndicatorData!AY30&gt;AF$166,10,IF(P1_IndicatorData!AY30&lt;AF$165,0,10-(AF$166-P1_IndicatorData!AY30)/(AF$166-AF$165)*10)),1))</f>
        <v>10</v>
      </c>
      <c r="AG30" s="42">
        <f>IF(P1_IndicatorData!AZ30="No data","x",IF(P1_IndicatorData!AZ30=0,0,ROUND(IF(LOG(P1_IndicatorData!AZ30)&gt;AG$166,10,IF(LOG(P1_IndicatorData!AZ30)&lt;AG$165,0,10-(AG$166-LOG(P1_IndicatorData!AZ30))/(AG$166-AG$165)*10)),1)))</f>
        <v>9.8000000000000007</v>
      </c>
      <c r="AH30" s="42">
        <f>IF(P1_IndicatorData!BA30="No data","x",ROUND(IF(P1_IndicatorData!BA30&gt;AH$166,10,IF(P1_IndicatorData!BA30&lt;AH$165,0,10-(AH$166-P1_IndicatorData!BA30)/(AH$166-AH$165)*10)),1))</f>
        <v>10</v>
      </c>
      <c r="AI30" s="42">
        <f>IF(P1_IndicatorData!BD30="No data","x",IF(P1_IndicatorData!BD30=0,0,ROUND(IF(LOG(P1_IndicatorData!BD30)&gt;AI$166,10,IF(LOG(P1_IndicatorData!BD30)&lt;AI$165,0,10-(AI$166-LOG(P1_IndicatorData!BD30))/(AI$166-AI$165)*10)),1)))</f>
        <v>0</v>
      </c>
      <c r="AJ30" s="42">
        <f>IF(P1_IndicatorData!BE30="No data","x",ROUND(IF(P1_IndicatorData!BE30&gt;AJ$166,10,IF(P1_IndicatorData!BE30&lt;AJ$165,0,10-(AJ$166-P1_IndicatorData!BE30)/(AJ$166-AJ$165)*10)),1))</f>
        <v>0</v>
      </c>
      <c r="AK30" s="145">
        <f t="shared" si="0"/>
        <v>7</v>
      </c>
      <c r="AL30" s="145">
        <f t="shared" si="1"/>
        <v>9.3000000000000007</v>
      </c>
      <c r="AM30" s="145">
        <f t="shared" si="2"/>
        <v>0</v>
      </c>
      <c r="AN30" s="147">
        <f t="shared" si="3"/>
        <v>0</v>
      </c>
      <c r="AO30" s="147">
        <f t="shared" si="4"/>
        <v>0</v>
      </c>
      <c r="AP30" s="145">
        <f t="shared" si="24"/>
        <v>0</v>
      </c>
      <c r="AQ30" s="149">
        <f t="shared" si="5"/>
        <v>5</v>
      </c>
      <c r="AR30" s="149">
        <f t="shared" si="6"/>
        <v>5</v>
      </c>
      <c r="AS30" s="149">
        <f t="shared" si="7"/>
        <v>5</v>
      </c>
      <c r="AT30" s="149">
        <f t="shared" si="8"/>
        <v>9.8000000000000007</v>
      </c>
      <c r="AU30" s="149">
        <f t="shared" si="9"/>
        <v>5.4</v>
      </c>
      <c r="AV30" s="149">
        <f t="shared" si="25"/>
        <v>8.4</v>
      </c>
      <c r="AW30" s="147">
        <f t="shared" si="11"/>
        <v>7</v>
      </c>
      <c r="AX30" s="147">
        <f t="shared" si="12"/>
        <v>5.5</v>
      </c>
      <c r="AY30" s="147">
        <f t="shared" si="13"/>
        <v>8.6</v>
      </c>
      <c r="AZ30" s="147">
        <f t="shared" si="14"/>
        <v>9.8000000000000007</v>
      </c>
      <c r="BA30" s="145">
        <f t="shared" si="15"/>
        <v>8.1999999999999993</v>
      </c>
      <c r="BB30" s="145">
        <f t="shared" si="16"/>
        <v>4.0999999999999996</v>
      </c>
      <c r="BC30" s="147">
        <f t="shared" si="17"/>
        <v>9.9</v>
      </c>
      <c r="BD30" s="147">
        <f t="shared" si="18"/>
        <v>10</v>
      </c>
      <c r="BE30" s="145">
        <f t="shared" si="26"/>
        <v>10</v>
      </c>
      <c r="BF30" s="147">
        <f t="shared" si="20"/>
        <v>9.9</v>
      </c>
      <c r="BG30" s="147">
        <f t="shared" si="21"/>
        <v>0</v>
      </c>
      <c r="BH30" s="145">
        <f t="shared" si="22"/>
        <v>7.4</v>
      </c>
      <c r="BI30" s="198">
        <f t="shared" si="23"/>
        <v>7</v>
      </c>
    </row>
    <row r="31" spans="1:61">
      <c r="A31" s="1" t="s">
        <v>140</v>
      </c>
      <c r="B31" s="2" t="s">
        <v>141</v>
      </c>
      <c r="C31" s="39">
        <f>IF(P1_IndicatorData!D31="No data","x",IF(P1_IndicatorData!D31=0,0,ROUND(IF(LOG(P1_IndicatorData!D31)&gt;C$166,10,IF(LOG(P1_IndicatorData!D31)&lt;C$165,0,10-(C$166-LOG(P1_IndicatorData!D31))/(C$166-C$165)*10)),1)))</f>
        <v>9.1</v>
      </c>
      <c r="D31" s="39">
        <f>IF(P1_IndicatorData!E31="No data","x",ROUND(IF(P1_IndicatorData!E31&gt;D$166,10,IF(P1_IndicatorData!E31&lt;D$165,0,10-(D$166-P1_IndicatorData!E31)/(D$166-D$165)*10)),1))</f>
        <v>9.1999999999999993</v>
      </c>
      <c r="E31" s="39">
        <f>IF(P1_IndicatorData!G31="No data",0.1,IF(P1_IndicatorData!G31=0,0.1,IF(LOG(P1_IndicatorData!G31)&lt;E$165,0.1,ROUND(IF(LOG(P1_IndicatorData!G31)&gt;E$166,10,IF(LOG(P1_IndicatorData!G31)&lt;E$165,0,10-(E$166-LOG(P1_IndicatorData!G31))/(E$166-E$165)*10)),1))))</f>
        <v>7.2</v>
      </c>
      <c r="F31" s="39">
        <f>IF(P1_IndicatorData!H31="No data",0.1,IF(ROUND(P1_IndicatorData!H31,2)=0,0.1,ROUND(IF(P1_IndicatorData!H31&gt;F$166,10,IF(P1_IndicatorData!H31&lt;F$165,0,10-(F$166-P1_IndicatorData!H31)/(F$166-F$165)*10)),1)))</f>
        <v>4.4000000000000004</v>
      </c>
      <c r="G31" s="39">
        <f>IF(P1_IndicatorData!J31="No data","x",IF(P1_IndicatorData!J31=0,0,ROUND(IF(LOG(P1_IndicatorData!J31)&gt;G$166,10,IF(LOG(P1_IndicatorData!J31)&lt;G$165,0,10-(G$166-LOG(P1_IndicatorData!J31))/(G$166-G$165)*10)),1)))</f>
        <v>5.6</v>
      </c>
      <c r="H31" s="39">
        <f>IF(P1_IndicatorData!K31="No data","x",IF(P1_IndicatorData!K31=0,0,ROUND(IF(P1_IndicatorData!K31&gt;H$166,10,IF(P1_IndicatorData!K31&lt;H$165,0,10-(H$166-P1_IndicatorData!K31)/(H$166-H$165)*10)),1)))</f>
        <v>0.4</v>
      </c>
      <c r="I31" s="42">
        <f>IF(P1_IndicatorData!Q31="No data","x",IF(P1_IndicatorData!Q31=0,0,ROUND(IF(LOG(P1_IndicatorData!Q31)&gt;I$166,10,IF(LOG(P1_IndicatorData!Q31)&lt;I$165,0,10-(I$166-LOG(P1_IndicatorData!Q31))/(I$166-I$165)*10)),1)))</f>
        <v>0</v>
      </c>
      <c r="J31" s="42">
        <f>IF(P1_IndicatorData!R31="No data","x",ROUND(IF(P1_IndicatorData!R31&gt;J$166,10,IF(P1_IndicatorData!R31&lt;J$165,0,10-(J$166-P1_IndicatorData!R31)/(J$166-J$165)*10)),1))</f>
        <v>0</v>
      </c>
      <c r="K31" s="42">
        <f>IF(P1_IndicatorData!T31="No data","x",IF(P1_IndicatorData!T31=0,0,ROUND(IF(LOG(P1_IndicatorData!T31)&gt;K$166,10,IF(LOG(P1_IndicatorData!T31)&lt;K$165,0,10-(K$166-LOG(P1_IndicatorData!T31))/(K$166-K$165)*10)),1)))</f>
        <v>0</v>
      </c>
      <c r="L31" s="42">
        <f>IF(P1_IndicatorData!U31="No data","x",ROUND(IF(P1_IndicatorData!U31&gt;L$166,10,IF(P1_IndicatorData!U31&lt;L$165,0,10-(L$166-P1_IndicatorData!U31)/(L$166-L$165)*10)),1))</f>
        <v>0</v>
      </c>
      <c r="M31" s="39">
        <f>IF(P1_IndicatorData!W31="No data","x",IF(P1_IndicatorData!W31=0,0,ROUND(IF(LOG(P1_IndicatorData!W31)&gt;M$166,10,IF(LOG(P1_IndicatorData!W31)&lt;M$165,0,10-(M$166-LOG(P1_IndicatorData!W31))/(M$166-M$165)*10)),1)))</f>
        <v>0</v>
      </c>
      <c r="N31" s="39">
        <f>IF(P1_IndicatorData!X31="No data","x",ROUND(IF(P1_IndicatorData!X31&gt;N$166,10,IF(P1_IndicatorData!X31&lt;N$165,0,10-(N$166-P1_IndicatorData!X31)/(N$166-N$165)*10)),1))</f>
        <v>0</v>
      </c>
      <c r="O31" s="42">
        <f>IF(P1_IndicatorData!Z31="No data","x",IF(P1_IndicatorData!Z31=0,0,ROUND(IF(LOG(P1_IndicatorData!Z31)&gt;O$166,10,IF(LOG(P1_IndicatorData!Z31)&lt;O$165,0,10-(O$166-LOG(P1_IndicatorData!Z31))/(O$166-O$165)*10)),1)))</f>
        <v>0</v>
      </c>
      <c r="P31" s="42">
        <f>IF(P1_IndicatorData!AA31="No data","x",ROUND(IF(P1_IndicatorData!AA31&gt;P$166,10,IF(P1_IndicatorData!AA31&lt;P$165,0,10-(P$166-P1_IndicatorData!AA31)/(P$166-P$165)*10)),1))</f>
        <v>0</v>
      </c>
      <c r="Q31" s="42">
        <f>IF(P1_IndicatorData!AC31="No data","x",IF(P1_IndicatorData!AC31=0,0,ROUND(IF(LOG(P1_IndicatorData!AC31)&gt;Q$166,10,IF(LOG(P1_IndicatorData!AC31)&lt;Q$165,0,10-(Q$166-LOG(P1_IndicatorData!AC31))/(Q$166-Q$165)*10)),1)))</f>
        <v>0</v>
      </c>
      <c r="R31" s="42">
        <f>IF(P1_IndicatorData!AD31="No data","x",ROUND(IF(P1_IndicatorData!AD31&gt;R$166,10,IF(P1_IndicatorData!AD31&lt;R$165,0,10-(R$166-P1_IndicatorData!AD31)/(R$166-R$165)*10)),1))</f>
        <v>0</v>
      </c>
      <c r="S31" s="42">
        <f>IF(P1_IndicatorData!AF31="No data","x",IF(P1_IndicatorData!AF31=0,0,ROUND(IF(LOG(P1_IndicatorData!AF31)&gt;S$166,10,IF(LOG(P1_IndicatorData!AF31)&lt;S$165,0,10-(S$166-LOG(P1_IndicatorData!AF31))/(S$166-S$165)*10)),1)))</f>
        <v>0</v>
      </c>
      <c r="T31" s="42">
        <f>IF(P1_IndicatorData!AG31="No data","x",ROUND(IF(P1_IndicatorData!AG31&gt;T$166,10,IF(P1_IndicatorData!AG31&lt;T$165,0,10-(T$166-P1_IndicatorData!AG31)/(T$166-T$165)*10)),1))</f>
        <v>0</v>
      </c>
      <c r="U31" s="42">
        <f>IF(P1_IndicatorData!AI31="No data","x",IF(P1_IndicatorData!AI31=0,0,ROUND(IF(LOG(P1_IndicatorData!AI31)&gt;U$166,10,IF(LOG(P1_IndicatorData!AI31)&lt;U$165,0,10-(U$166-LOG(P1_IndicatorData!AI31))/(U$166-U$165)*10)),1)))</f>
        <v>0</v>
      </c>
      <c r="V31" s="42">
        <f>IF(P1_IndicatorData!AJ31="No data","x",ROUND(IF(P1_IndicatorData!AJ31&gt;V$166,10,IF(P1_IndicatorData!AJ31&lt;V$165,0,10-(V$166-P1_IndicatorData!AJ31)/(V$166-V$165)*10)),1))</f>
        <v>0</v>
      </c>
      <c r="W31" s="42">
        <f>IF(P1_IndicatorData!AL31="No data","x",IF(P1_IndicatorData!AL31=0,0,ROUND(IF(LOG(P1_IndicatorData!AL31)&gt;W$166,10,IF(LOG(P1_IndicatorData!AL31)&lt;W$165,0,10-(W$166-LOG(P1_IndicatorData!AL31))/(W$166-W$165)*10)),1)))</f>
        <v>3.4</v>
      </c>
      <c r="X31" s="42">
        <f>IF(P1_IndicatorData!AM31="No data","x",ROUND(IF(P1_IndicatorData!AM31&gt;X$166,10,IF(P1_IndicatorData!AM31&lt;X$165,0,10-(X$166-P1_IndicatorData!AM31)/(X$166-X$165)*10)),1))</f>
        <v>0</v>
      </c>
      <c r="Y31" s="42">
        <f>IF(P1_IndicatorData!AO31="No data","x",IF(P1_IndicatorData!AO31=0,0,ROUND(IF(LOG(P1_IndicatorData!AO31)&gt;Y$166,10,IF(LOG(P1_IndicatorData!AO31)&lt;Y$165,0,10-(Y$166-LOG(P1_IndicatorData!AO31))/(Y$166-Y$165)*10)),1)))</f>
        <v>6.5</v>
      </c>
      <c r="Z31" s="42">
        <f>IF(P1_IndicatorData!AP31="No data","x",ROUND(IF(P1_IndicatorData!AP31&gt;Z$166,10,IF(P1_IndicatorData!AP31&lt;Z$165,0,10-(Z$166-P1_IndicatorData!AP31)/(Z$166-Z$165)*10)),1))</f>
        <v>0.2</v>
      </c>
      <c r="AA31" s="42">
        <f>IF(P1_IndicatorData!AR31="No data","x",IF(P1_IndicatorData!AR31=0,0,ROUND(IF(LOG(P1_IndicatorData!AR31)&gt;AA$166,10,IF(LOG(P1_IndicatorData!AR31)&lt;AA$165,0,10-(AA$166-LOG(P1_IndicatorData!AR31))/(AA$166-AA$165)*10)),1)))</f>
        <v>9.1999999999999993</v>
      </c>
      <c r="AB31" s="42">
        <f>IF(P1_IndicatorData!AS31="No data","x",ROUND(IF(P1_IndicatorData!AS31&gt;AB$166,10,IF(P1_IndicatorData!AS31&lt;AB$165,0,10-(AB$166-P1_IndicatorData!AS31)/(AB$166-AB$165)*10)),1))</f>
        <v>7.9</v>
      </c>
      <c r="AC31" s="42">
        <f>IF(P1_IndicatorData!AV31="No data","x",IF(P1_IndicatorData!AV31=0,0,ROUND(IF(LOG(P1_IndicatorData!AV31)&gt;AC$166,10,IF(LOG(P1_IndicatorData!AV31)&lt;AC$165,0,10-(AC$166-LOG(P1_IndicatorData!AV31))/(AC$166-AC$165)*10)),1)))</f>
        <v>9</v>
      </c>
      <c r="AD31" s="42">
        <f>IF(P1_IndicatorData!AW31="No data","x",ROUND(IF(P1_IndicatorData!AW31&gt;AD$166,10,IF(P1_IndicatorData!AW31&lt;AD$165,0,10-(AD$166-P1_IndicatorData!AW31)/(AD$166-AD$165)*10)),1))</f>
        <v>5.9</v>
      </c>
      <c r="AE31" s="42">
        <f>IF(P1_IndicatorData!AX31="No data","x",IF(P1_IndicatorData!AX31=0,0,ROUND(IF(LOG(P1_IndicatorData!AX31)&gt;AE$166,10,IF(LOG(P1_IndicatorData!AX31)&lt;AE$165,0,10-(AE$166-LOG(P1_IndicatorData!AX31))/(AE$166-AE$165)*10)),1)))</f>
        <v>2.2999999999999998</v>
      </c>
      <c r="AF31" s="42">
        <f>IF(P1_IndicatorData!AY31="No data","x",ROUND(IF(P1_IndicatorData!AY31&gt;AF$166,10,IF(P1_IndicatorData!AY31&lt;AF$165,0,10-(AF$166-P1_IndicatorData!AY31)/(AF$166-AF$165)*10)),1))</f>
        <v>0</v>
      </c>
      <c r="AG31" s="42">
        <f>IF(P1_IndicatorData!AZ31="No data","x",IF(P1_IndicatorData!AZ31=0,0,ROUND(IF(LOG(P1_IndicatorData!AZ31)&gt;AG$166,10,IF(LOG(P1_IndicatorData!AZ31)&lt;AG$165,0,10-(AG$166-LOG(P1_IndicatorData!AZ31))/(AG$166-AG$165)*10)),1)))</f>
        <v>6.3</v>
      </c>
      <c r="AH31" s="42">
        <f>IF(P1_IndicatorData!BA31="No data","x",ROUND(IF(P1_IndicatorData!BA31&gt;AH$166,10,IF(P1_IndicatorData!BA31&lt;AH$165,0,10-(AH$166-P1_IndicatorData!BA31)/(AH$166-AH$165)*10)),1))</f>
        <v>0.8</v>
      </c>
      <c r="AI31" s="42">
        <f>IF(P1_IndicatorData!BD31="No data","x",IF(P1_IndicatorData!BD31=0,0,ROUND(IF(LOG(P1_IndicatorData!BD31)&gt;AI$166,10,IF(LOG(P1_IndicatorData!BD31)&lt;AI$165,0,10-(AI$166-LOG(P1_IndicatorData!BD31))/(AI$166-AI$165)*10)),1)))</f>
        <v>9</v>
      </c>
      <c r="AJ31" s="42">
        <f>IF(P1_IndicatorData!BE31="No data","x",ROUND(IF(P1_IndicatorData!BE31&gt;AJ$166,10,IF(P1_IndicatorData!BE31&lt;AJ$165,0,10-(AJ$166-P1_IndicatorData!BE31)/(AJ$166-AJ$165)*10)),1))</f>
        <v>5.4</v>
      </c>
      <c r="AK31" s="145">
        <f t="shared" si="0"/>
        <v>9.1999999999999993</v>
      </c>
      <c r="AL31" s="145">
        <f t="shared" si="1"/>
        <v>6</v>
      </c>
      <c r="AM31" s="145">
        <f t="shared" si="2"/>
        <v>3.4</v>
      </c>
      <c r="AN31" s="147">
        <f t="shared" si="3"/>
        <v>0</v>
      </c>
      <c r="AO31" s="147">
        <f t="shared" si="4"/>
        <v>0</v>
      </c>
      <c r="AP31" s="145">
        <f t="shared" si="24"/>
        <v>0</v>
      </c>
      <c r="AQ31" s="149">
        <f t="shared" si="5"/>
        <v>0</v>
      </c>
      <c r="AR31" s="149">
        <f t="shared" si="6"/>
        <v>0</v>
      </c>
      <c r="AS31" s="149">
        <f t="shared" si="7"/>
        <v>0</v>
      </c>
      <c r="AT31" s="149">
        <f t="shared" si="8"/>
        <v>0</v>
      </c>
      <c r="AU31" s="149">
        <f t="shared" si="9"/>
        <v>0</v>
      </c>
      <c r="AV31" s="149">
        <f t="shared" si="25"/>
        <v>0</v>
      </c>
      <c r="AW31" s="147">
        <f t="shared" si="11"/>
        <v>0</v>
      </c>
      <c r="AX31" s="147">
        <f t="shared" si="12"/>
        <v>0</v>
      </c>
      <c r="AY31" s="147">
        <f t="shared" si="13"/>
        <v>1.9</v>
      </c>
      <c r="AZ31" s="147">
        <f t="shared" si="14"/>
        <v>4</v>
      </c>
      <c r="BA31" s="145">
        <f t="shared" si="15"/>
        <v>1.6</v>
      </c>
      <c r="BB31" s="145">
        <f t="shared" si="16"/>
        <v>8.6</v>
      </c>
      <c r="BC31" s="147">
        <f t="shared" si="17"/>
        <v>5.7</v>
      </c>
      <c r="BD31" s="147">
        <f t="shared" si="18"/>
        <v>3</v>
      </c>
      <c r="BE31" s="145">
        <f t="shared" si="26"/>
        <v>4.5</v>
      </c>
      <c r="BF31" s="147">
        <f t="shared" si="20"/>
        <v>4.0999999999999996</v>
      </c>
      <c r="BG31" s="147">
        <f t="shared" si="21"/>
        <v>7.6</v>
      </c>
      <c r="BH31" s="145">
        <f t="shared" si="22"/>
        <v>6.1</v>
      </c>
      <c r="BI31" s="198">
        <f t="shared" si="23"/>
        <v>5.8</v>
      </c>
    </row>
    <row r="32" spans="1:61">
      <c r="A32" s="1" t="s">
        <v>143</v>
      </c>
      <c r="B32" s="2" t="s">
        <v>144</v>
      </c>
      <c r="C32" s="39">
        <f>IF(P1_IndicatorData!D32="No data","x",IF(P1_IndicatorData!D32=0,0,ROUND(IF(LOG(P1_IndicatorData!D32)&gt;C$166,10,IF(LOG(P1_IndicatorData!D32)&lt;C$165,0,10-(C$166-LOG(P1_IndicatorData!D32))/(C$166-C$165)*10)),1)))</f>
        <v>10</v>
      </c>
      <c r="D32" s="39">
        <f>IF(P1_IndicatorData!E32="No data","x",ROUND(IF(P1_IndicatorData!E32&gt;D$166,10,IF(P1_IndicatorData!E32&lt;D$165,0,10-(D$166-P1_IndicatorData!E32)/(D$166-D$165)*10)),1))</f>
        <v>4.2</v>
      </c>
      <c r="E32" s="39">
        <f>IF(P1_IndicatorData!G32="No data",0.1,IF(P1_IndicatorData!G32=0,0.1,IF(LOG(P1_IndicatorData!G32)&lt;E$165,0.1,ROUND(IF(LOG(P1_IndicatorData!G32)&gt;E$166,10,IF(LOG(P1_IndicatorData!G32)&lt;E$165,0,10-(E$166-LOG(P1_IndicatorData!G32))/(E$166-E$165)*10)),1))))</f>
        <v>10</v>
      </c>
      <c r="F32" s="39">
        <f>IF(P1_IndicatorData!H32="No data",0.1,IF(ROUND(P1_IndicatorData!H32,2)=0,0.1,ROUND(IF(P1_IndicatorData!H32&gt;F$166,10,IF(P1_IndicatorData!H32&lt;F$165,0,10-(F$166-P1_IndicatorData!H32)/(F$166-F$165)*10)),1)))</f>
        <v>6.9</v>
      </c>
      <c r="G32" s="39">
        <f>IF(P1_IndicatorData!J32="No data","x",IF(P1_IndicatorData!J32=0,0,ROUND(IF(LOG(P1_IndicatorData!J32)&gt;G$166,10,IF(LOG(P1_IndicatorData!J32)&lt;G$165,0,10-(G$166-LOG(P1_IndicatorData!J32))/(G$166-G$165)*10)),1)))</f>
        <v>10</v>
      </c>
      <c r="H32" s="39">
        <f>IF(P1_IndicatorData!K32="No data","x",IF(P1_IndicatorData!K32=0,0,ROUND(IF(P1_IndicatorData!K32&gt;H$166,10,IF(P1_IndicatorData!K32&lt;H$165,0,10-(H$166-P1_IndicatorData!K32)/(H$166-H$165)*10)),1)))</f>
        <v>10</v>
      </c>
      <c r="I32" s="42">
        <f>IF(P1_IndicatorData!Q32="No data","x",IF(P1_IndicatorData!Q32=0,0,ROUND(IF(LOG(P1_IndicatorData!Q32)&gt;I$166,10,IF(LOG(P1_IndicatorData!Q32)&lt;I$165,0,10-(I$166-LOG(P1_IndicatorData!Q32))/(I$166-I$165)*10)),1)))</f>
        <v>10</v>
      </c>
      <c r="J32" s="42">
        <f>IF(P1_IndicatorData!R32="No data","x",ROUND(IF(P1_IndicatorData!R32&gt;J$166,10,IF(P1_IndicatorData!R32&lt;J$165,0,10-(J$166-P1_IndicatorData!R32)/(J$166-J$165)*10)),1))</f>
        <v>4.7</v>
      </c>
      <c r="K32" s="42">
        <f>IF(P1_IndicatorData!T32="No data","x",IF(P1_IndicatorData!T32=0,0,ROUND(IF(LOG(P1_IndicatorData!T32)&gt;K$166,10,IF(LOG(P1_IndicatorData!T32)&lt;K$165,0,10-(K$166-LOG(P1_IndicatorData!T32))/(K$166-K$165)*10)),1)))</f>
        <v>10</v>
      </c>
      <c r="L32" s="42">
        <f>IF(P1_IndicatorData!U32="No data","x",ROUND(IF(P1_IndicatorData!U32&gt;L$166,10,IF(P1_IndicatorData!U32&lt;L$165,0,10-(L$166-P1_IndicatorData!U32)/(L$166-L$165)*10)),1))</f>
        <v>2.6</v>
      </c>
      <c r="M32" s="39">
        <f>IF(P1_IndicatorData!W32="No data","x",IF(P1_IndicatorData!W32=0,0,ROUND(IF(LOG(P1_IndicatorData!W32)&gt;M$166,10,IF(LOG(P1_IndicatorData!W32)&lt;M$165,0,10-(M$166-LOG(P1_IndicatorData!W32))/(M$166-M$165)*10)),1)))</f>
        <v>10</v>
      </c>
      <c r="N32" s="39">
        <f>IF(P1_IndicatorData!X32="No data","x",ROUND(IF(P1_IndicatorData!X32&gt;N$166,10,IF(P1_IndicatorData!X32&lt;N$165,0,10-(N$166-P1_IndicatorData!X32)/(N$166-N$165)*10)),1))</f>
        <v>0.4</v>
      </c>
      <c r="O32" s="42">
        <f>IF(P1_IndicatorData!Z32="No data","x",IF(P1_IndicatorData!Z32=0,0,ROUND(IF(LOG(P1_IndicatorData!Z32)&gt;O$166,10,IF(LOG(P1_IndicatorData!Z32)&lt;O$165,0,10-(O$166-LOG(P1_IndicatorData!Z32))/(O$166-O$165)*10)),1)))</f>
        <v>10</v>
      </c>
      <c r="P32" s="42">
        <f>IF(P1_IndicatorData!AA32="No data","x",ROUND(IF(P1_IndicatorData!AA32&gt;P$166,10,IF(P1_IndicatorData!AA32&lt;P$165,0,10-(P$166-P1_IndicatorData!AA32)/(P$166-P$165)*10)),1))</f>
        <v>4.2</v>
      </c>
      <c r="Q32" s="42">
        <f>IF(P1_IndicatorData!AC32="No data","x",IF(P1_IndicatorData!AC32=0,0,ROUND(IF(LOG(P1_IndicatorData!AC32)&gt;Q$166,10,IF(LOG(P1_IndicatorData!AC32)&lt;Q$165,0,10-(Q$166-LOG(P1_IndicatorData!AC32))/(Q$166-Q$165)*10)),1)))</f>
        <v>8.6</v>
      </c>
      <c r="R32" s="42">
        <f>IF(P1_IndicatorData!AD32="No data","x",ROUND(IF(P1_IndicatorData!AD32&gt;R$166,10,IF(P1_IndicatorData!AD32&lt;R$165,0,10-(R$166-P1_IndicatorData!AD32)/(R$166-R$165)*10)),1))</f>
        <v>0.1</v>
      </c>
      <c r="S32" s="42">
        <f>IF(P1_IndicatorData!AF32="No data","x",IF(P1_IndicatorData!AF32=0,0,ROUND(IF(LOG(P1_IndicatorData!AF32)&gt;S$166,10,IF(LOG(P1_IndicatorData!AF32)&lt;S$165,0,10-(S$166-LOG(P1_IndicatorData!AF32))/(S$166-S$165)*10)),1)))</f>
        <v>10</v>
      </c>
      <c r="T32" s="42">
        <f>IF(P1_IndicatorData!AG32="No data","x",ROUND(IF(P1_IndicatorData!AG32&gt;T$166,10,IF(P1_IndicatorData!AG32&lt;T$165,0,10-(T$166-P1_IndicatorData!AG32)/(T$166-T$165)*10)),1))</f>
        <v>0.2</v>
      </c>
      <c r="U32" s="42">
        <f>IF(P1_IndicatorData!AI32="No data","x",IF(P1_IndicatorData!AI32=0,0,ROUND(IF(LOG(P1_IndicatorData!AI32)&gt;U$166,10,IF(LOG(P1_IndicatorData!AI32)&lt;U$165,0,10-(U$166-LOG(P1_IndicatorData!AI32))/(U$166-U$165)*10)),1)))</f>
        <v>10</v>
      </c>
      <c r="V32" s="42">
        <f>IF(P1_IndicatorData!AJ32="No data","x",ROUND(IF(P1_IndicatorData!AJ32&gt;V$166,10,IF(P1_IndicatorData!AJ32&lt;V$165,0,10-(V$166-P1_IndicatorData!AJ32)/(V$166-V$165)*10)),1))</f>
        <v>1.4</v>
      </c>
      <c r="W32" s="42">
        <f>IF(P1_IndicatorData!AL32="No data","x",IF(P1_IndicatorData!AL32=0,0,ROUND(IF(LOG(P1_IndicatorData!AL32)&gt;W$166,10,IF(LOG(P1_IndicatorData!AL32)&lt;W$165,0,10-(W$166-LOG(P1_IndicatorData!AL32))/(W$166-W$165)*10)),1)))</f>
        <v>10</v>
      </c>
      <c r="X32" s="42">
        <f>IF(P1_IndicatorData!AM32="No data","x",ROUND(IF(P1_IndicatorData!AM32&gt;X$166,10,IF(P1_IndicatorData!AM32&lt;X$165,0,10-(X$166-P1_IndicatorData!AM32)/(X$166-X$165)*10)),1))</f>
        <v>2.5</v>
      </c>
      <c r="Y32" s="42">
        <f>IF(P1_IndicatorData!AO32="No data","x",IF(P1_IndicatorData!AO32=0,0,ROUND(IF(LOG(P1_IndicatorData!AO32)&gt;Y$166,10,IF(LOG(P1_IndicatorData!AO32)&lt;Y$165,0,10-(Y$166-LOG(P1_IndicatorData!AO32))/(Y$166-Y$165)*10)),1)))</f>
        <v>10</v>
      </c>
      <c r="Z32" s="42">
        <f>IF(P1_IndicatorData!AP32="No data","x",ROUND(IF(P1_IndicatorData!AP32&gt;Z$166,10,IF(P1_IndicatorData!AP32&lt;Z$165,0,10-(Z$166-P1_IndicatorData!AP32)/(Z$166-Z$165)*10)),1))</f>
        <v>5.5</v>
      </c>
      <c r="AA32" s="42">
        <f>IF(P1_IndicatorData!AR32="No data","x",IF(P1_IndicatorData!AR32=0,0,ROUND(IF(LOG(P1_IndicatorData!AR32)&gt;AA$166,10,IF(LOG(P1_IndicatorData!AR32)&lt;AA$165,0,10-(AA$166-LOG(P1_IndicatorData!AR32))/(AA$166-AA$165)*10)),1)))</f>
        <v>10</v>
      </c>
      <c r="AB32" s="42">
        <f>IF(P1_IndicatorData!AS32="No data","x",ROUND(IF(P1_IndicatorData!AS32&gt;AB$166,10,IF(P1_IndicatorData!AS32&lt;AB$165,0,10-(AB$166-P1_IndicatorData!AS32)/(AB$166-AB$165)*10)),1))</f>
        <v>6.8</v>
      </c>
      <c r="AC32" s="42">
        <f>IF(P1_IndicatorData!AV32="No data","x",IF(P1_IndicatorData!AV32=0,0,ROUND(IF(LOG(P1_IndicatorData!AV32)&gt;AC$166,10,IF(LOG(P1_IndicatorData!AV32)&lt;AC$165,0,10-(AC$166-LOG(P1_IndicatorData!AV32))/(AC$166-AC$165)*10)),1)))</f>
        <v>10</v>
      </c>
      <c r="AD32" s="42">
        <f>IF(P1_IndicatorData!AW32="No data","x",ROUND(IF(P1_IndicatorData!AW32&gt;AD$166,10,IF(P1_IndicatorData!AW32&lt;AD$165,0,10-(AD$166-P1_IndicatorData!AW32)/(AD$166-AD$165)*10)),1))</f>
        <v>9.9</v>
      </c>
      <c r="AE32" s="42">
        <f>IF(P1_IndicatorData!AX32="No data","x",IF(P1_IndicatorData!AX32=0,0,ROUND(IF(LOG(P1_IndicatorData!AX32)&gt;AE$166,10,IF(LOG(P1_IndicatorData!AX32)&lt;AE$165,0,10-(AE$166-LOG(P1_IndicatorData!AX32))/(AE$166-AE$165)*10)),1)))</f>
        <v>10</v>
      </c>
      <c r="AF32" s="42">
        <f>IF(P1_IndicatorData!AY32="No data","x",ROUND(IF(P1_IndicatorData!AY32&gt;AF$166,10,IF(P1_IndicatorData!AY32&lt;AF$165,0,10-(AF$166-P1_IndicatorData!AY32)/(AF$166-AF$165)*10)),1))</f>
        <v>8.5</v>
      </c>
      <c r="AG32" s="42">
        <f>IF(P1_IndicatorData!AZ32="No data","x",IF(P1_IndicatorData!AZ32=0,0,ROUND(IF(LOG(P1_IndicatorData!AZ32)&gt;AG$166,10,IF(LOG(P1_IndicatorData!AZ32)&lt;AG$165,0,10-(AG$166-LOG(P1_IndicatorData!AZ32))/(AG$166-AG$165)*10)),1)))</f>
        <v>10</v>
      </c>
      <c r="AH32" s="42">
        <f>IF(P1_IndicatorData!BA32="No data","x",ROUND(IF(P1_IndicatorData!BA32&gt;AH$166,10,IF(P1_IndicatorData!BA32&lt;AH$165,0,10-(AH$166-P1_IndicatorData!BA32)/(AH$166-AH$165)*10)),1))</f>
        <v>2.6</v>
      </c>
      <c r="AI32" s="42">
        <f>IF(P1_IndicatorData!BD32="No data","x",IF(P1_IndicatorData!BD32=0,0,ROUND(IF(LOG(P1_IndicatorData!BD32)&gt;AI$166,10,IF(LOG(P1_IndicatorData!BD32)&lt;AI$165,0,10-(AI$166-LOG(P1_IndicatorData!BD32))/(AI$166-AI$165)*10)),1)))</f>
        <v>10</v>
      </c>
      <c r="AJ32" s="42">
        <f>IF(P1_IndicatorData!BE32="No data","x",ROUND(IF(P1_IndicatorData!BE32&gt;AJ$166,10,IF(P1_IndicatorData!BE32&lt;AJ$165,0,10-(AJ$166-P1_IndicatorData!BE32)/(AJ$166-AJ$165)*10)),1))</f>
        <v>9.1999999999999993</v>
      </c>
      <c r="AK32" s="145">
        <f t="shared" si="0"/>
        <v>8.3000000000000007</v>
      </c>
      <c r="AL32" s="145">
        <f t="shared" si="1"/>
        <v>8.9</v>
      </c>
      <c r="AM32" s="145">
        <f t="shared" si="2"/>
        <v>10</v>
      </c>
      <c r="AN32" s="147">
        <f t="shared" si="3"/>
        <v>10</v>
      </c>
      <c r="AO32" s="147">
        <f t="shared" si="4"/>
        <v>3.7</v>
      </c>
      <c r="AP32" s="145">
        <f t="shared" si="24"/>
        <v>8.1999999999999993</v>
      </c>
      <c r="AQ32" s="149">
        <f t="shared" si="5"/>
        <v>10</v>
      </c>
      <c r="AR32" s="149">
        <f t="shared" si="6"/>
        <v>2.2999999999999998</v>
      </c>
      <c r="AS32" s="149">
        <f t="shared" si="7"/>
        <v>8</v>
      </c>
      <c r="AT32" s="149">
        <f t="shared" si="8"/>
        <v>9.3000000000000007</v>
      </c>
      <c r="AU32" s="149">
        <f t="shared" si="9"/>
        <v>0.2</v>
      </c>
      <c r="AV32" s="149">
        <f t="shared" si="25"/>
        <v>6.7</v>
      </c>
      <c r="AW32" s="147">
        <f t="shared" si="11"/>
        <v>7.4</v>
      </c>
      <c r="AX32" s="147">
        <f t="shared" si="12"/>
        <v>7.8</v>
      </c>
      <c r="AY32" s="147">
        <f t="shared" si="13"/>
        <v>8</v>
      </c>
      <c r="AZ32" s="147">
        <f t="shared" si="14"/>
        <v>8.6</v>
      </c>
      <c r="BA32" s="145">
        <f t="shared" si="15"/>
        <v>8</v>
      </c>
      <c r="BB32" s="145">
        <f t="shared" si="16"/>
        <v>8.9</v>
      </c>
      <c r="BC32" s="147">
        <f t="shared" si="17"/>
        <v>10</v>
      </c>
      <c r="BD32" s="147">
        <f t="shared" si="18"/>
        <v>9.1999999999999993</v>
      </c>
      <c r="BE32" s="145">
        <f t="shared" si="26"/>
        <v>9.6999999999999993</v>
      </c>
      <c r="BF32" s="147">
        <f t="shared" si="20"/>
        <v>8</v>
      </c>
      <c r="BG32" s="147">
        <f t="shared" si="21"/>
        <v>9.6999999999999993</v>
      </c>
      <c r="BH32" s="145">
        <f t="shared" si="22"/>
        <v>9</v>
      </c>
      <c r="BI32" s="198">
        <f t="shared" si="23"/>
        <v>9</v>
      </c>
    </row>
    <row r="33" spans="1:61">
      <c r="A33" s="1" t="s">
        <v>145</v>
      </c>
      <c r="B33" s="2" t="s">
        <v>146</v>
      </c>
      <c r="C33" s="39">
        <f>IF(P1_IndicatorData!D33="No data","x",IF(P1_IndicatorData!D33=0,0,ROUND(IF(LOG(P1_IndicatorData!D33)&gt;C$166,10,IF(LOG(P1_IndicatorData!D33)&lt;C$165,0,10-(C$166-LOG(P1_IndicatorData!D33))/(C$166-C$165)*10)),1)))</f>
        <v>7.7</v>
      </c>
      <c r="D33" s="39">
        <f>IF(P1_IndicatorData!E33="No data","x",ROUND(IF(P1_IndicatorData!E33&gt;D$166,10,IF(P1_IndicatorData!E33&lt;D$165,0,10-(D$166-P1_IndicatorData!E33)/(D$166-D$165)*10)),1))</f>
        <v>0.6</v>
      </c>
      <c r="E33" s="39">
        <f>IF(P1_IndicatorData!G33="No data",0.1,IF(P1_IndicatorData!G33=0,0.1,IF(LOG(P1_IndicatorData!G33)&lt;E$165,0.1,ROUND(IF(LOG(P1_IndicatorData!G33)&gt;E$166,10,IF(LOG(P1_IndicatorData!G33)&lt;E$165,0,10-(E$166-LOG(P1_IndicatorData!G33))/(E$166-E$165)*10)),1))))</f>
        <v>8.3000000000000007</v>
      </c>
      <c r="F33" s="39">
        <f>IF(P1_IndicatorData!H33="No data",0.1,IF(ROUND(P1_IndicatorData!H33,2)=0,0.1,ROUND(IF(P1_IndicatorData!H33&gt;F$166,10,IF(P1_IndicatorData!H33&lt;F$165,0,10-(F$166-P1_IndicatorData!H33)/(F$166-F$165)*10)),1)))</f>
        <v>5</v>
      </c>
      <c r="G33" s="39">
        <f>IF(P1_IndicatorData!J33="No data","x",IF(P1_IndicatorData!J33=0,0,ROUND(IF(LOG(P1_IndicatorData!J33)&gt;G$166,10,IF(LOG(P1_IndicatorData!J33)&lt;G$165,0,10-(G$166-LOG(P1_IndicatorData!J33))/(G$166-G$165)*10)),1)))</f>
        <v>9</v>
      </c>
      <c r="H33" s="39">
        <f>IF(P1_IndicatorData!K33="No data","x",IF(P1_IndicatorData!K33=0,0,ROUND(IF(P1_IndicatorData!K33&gt;H$166,10,IF(P1_IndicatorData!K33&lt;H$165,0,10-(H$166-P1_IndicatorData!K33)/(H$166-H$165)*10)),1)))</f>
        <v>3</v>
      </c>
      <c r="I33" s="42">
        <f>IF(P1_IndicatorData!Q33="No data","x",IF(P1_IndicatorData!Q33=0,0,ROUND(IF(LOG(P1_IndicatorData!Q33)&gt;I$166,10,IF(LOG(P1_IndicatorData!Q33)&lt;I$165,0,10-(I$166-LOG(P1_IndicatorData!Q33))/(I$166-I$165)*10)),1)))</f>
        <v>6.7</v>
      </c>
      <c r="J33" s="42">
        <f>IF(P1_IndicatorData!R33="No data","x",ROUND(IF(P1_IndicatorData!R33&gt;J$166,10,IF(P1_IndicatorData!R33&lt;J$165,0,10-(J$166-P1_IndicatorData!R33)/(J$166-J$165)*10)),1))</f>
        <v>0.1</v>
      </c>
      <c r="K33" s="42">
        <f>IF(P1_IndicatorData!T33="No data","x",IF(P1_IndicatorData!T33=0,0,ROUND(IF(LOG(P1_IndicatorData!T33)&gt;K$166,10,IF(LOG(P1_IndicatorData!T33)&lt;K$165,0,10-(K$166-LOG(P1_IndicatorData!T33))/(K$166-K$165)*10)),1)))</f>
        <v>0</v>
      </c>
      <c r="L33" s="42">
        <f>IF(P1_IndicatorData!U33="No data","x",ROUND(IF(P1_IndicatorData!U33&gt;L$166,10,IF(P1_IndicatorData!U33&lt;L$165,0,10-(L$166-P1_IndicatorData!U33)/(L$166-L$165)*10)),1))</f>
        <v>0</v>
      </c>
      <c r="M33" s="39">
        <f>IF(P1_IndicatorData!W33="No data","x",IF(P1_IndicatorData!W33=0,0,ROUND(IF(LOG(P1_IndicatorData!W33)&gt;M$166,10,IF(LOG(P1_IndicatorData!W33)&lt;M$165,0,10-(M$166-LOG(P1_IndicatorData!W33))/(M$166-M$165)*10)),1)))</f>
        <v>9.1999999999999993</v>
      </c>
      <c r="N33" s="39">
        <f>IF(P1_IndicatorData!X33="No data","x",ROUND(IF(P1_IndicatorData!X33&gt;N$166,10,IF(P1_IndicatorData!X33&lt;N$165,0,10-(N$166-P1_IndicatorData!X33)/(N$166-N$165)*10)),1))</f>
        <v>2.7</v>
      </c>
      <c r="O33" s="42">
        <f>IF(P1_IndicatorData!Z33="No data","x",IF(P1_IndicatorData!Z33=0,0,ROUND(IF(LOG(P1_IndicatorData!Z33)&gt;O$166,10,IF(LOG(P1_IndicatorData!Z33)&lt;O$165,0,10-(O$166-LOG(P1_IndicatorData!Z33))/(O$166-O$165)*10)),1)))</f>
        <v>9.3000000000000007</v>
      </c>
      <c r="P33" s="42">
        <f>IF(P1_IndicatorData!AA33="No data","x",ROUND(IF(P1_IndicatorData!AA33&gt;P$166,10,IF(P1_IndicatorData!AA33&lt;P$165,0,10-(P$166-P1_IndicatorData!AA33)/(P$166-P$165)*10)),1))</f>
        <v>2.9</v>
      </c>
      <c r="Q33" s="42">
        <f>IF(P1_IndicatorData!AC33="No data","x",IF(P1_IndicatorData!AC33=0,0,ROUND(IF(LOG(P1_IndicatorData!AC33)&gt;Q$166,10,IF(LOG(P1_IndicatorData!AC33)&lt;Q$165,0,10-(Q$166-LOG(P1_IndicatorData!AC33))/(Q$166-Q$165)*10)),1)))</f>
        <v>8.8000000000000007</v>
      </c>
      <c r="R33" s="42">
        <f>IF(P1_IndicatorData!AD33="No data","x",ROUND(IF(P1_IndicatorData!AD33&gt;R$166,10,IF(P1_IndicatorData!AD33&lt;R$165,0,10-(R$166-P1_IndicatorData!AD33)/(R$166-R$165)*10)),1))</f>
        <v>1.5</v>
      </c>
      <c r="S33" s="42">
        <f>IF(P1_IndicatorData!AF33="No data","x",IF(P1_IndicatorData!AF33=0,0,ROUND(IF(LOG(P1_IndicatorData!AF33)&gt;S$166,10,IF(LOG(P1_IndicatorData!AF33)&lt;S$165,0,10-(S$166-LOG(P1_IndicatorData!AF33))/(S$166-S$165)*10)),1)))</f>
        <v>10</v>
      </c>
      <c r="T33" s="42">
        <f>IF(P1_IndicatorData!AG33="No data","x",ROUND(IF(P1_IndicatorData!AG33&gt;T$166,10,IF(P1_IndicatorData!AG33&lt;T$165,0,10-(T$166-P1_IndicatorData!AG33)/(T$166-T$165)*10)),1))</f>
        <v>3.6</v>
      </c>
      <c r="U33" s="42">
        <f>IF(P1_IndicatorData!AI33="No data","x",IF(P1_IndicatorData!AI33=0,0,ROUND(IF(LOG(P1_IndicatorData!AI33)&gt;U$166,10,IF(LOG(P1_IndicatorData!AI33)&lt;U$165,0,10-(U$166-LOG(P1_IndicatorData!AI33))/(U$166-U$165)*10)),1)))</f>
        <v>9.8000000000000007</v>
      </c>
      <c r="V33" s="42">
        <f>IF(P1_IndicatorData!AJ33="No data","x",ROUND(IF(P1_IndicatorData!AJ33&gt;V$166,10,IF(P1_IndicatorData!AJ33&lt;V$165,0,10-(V$166-P1_IndicatorData!AJ33)/(V$166-V$165)*10)),1))</f>
        <v>5.6</v>
      </c>
      <c r="W33" s="42">
        <f>IF(P1_IndicatorData!AL33="No data","x",IF(P1_IndicatorData!AL33=0,0,ROUND(IF(LOG(P1_IndicatorData!AL33)&gt;W$166,10,IF(LOG(P1_IndicatorData!AL33)&lt;W$165,0,10-(W$166-LOG(P1_IndicatorData!AL33))/(W$166-W$165)*10)),1)))</f>
        <v>9.9</v>
      </c>
      <c r="X33" s="42">
        <f>IF(P1_IndicatorData!AM33="No data","x",ROUND(IF(P1_IndicatorData!AM33&gt;X$166,10,IF(P1_IndicatorData!AM33&lt;X$165,0,10-(X$166-P1_IndicatorData!AM33)/(X$166-X$165)*10)),1))</f>
        <v>6.7</v>
      </c>
      <c r="Y33" s="42">
        <f>IF(P1_IndicatorData!AO33="No data","x",IF(P1_IndicatorData!AO33=0,0,ROUND(IF(LOG(P1_IndicatorData!AO33)&gt;Y$166,10,IF(LOG(P1_IndicatorData!AO33)&lt;Y$165,0,10-(Y$166-LOG(P1_IndicatorData!AO33))/(Y$166-Y$165)*10)),1)))</f>
        <v>9.8000000000000007</v>
      </c>
      <c r="Z33" s="42">
        <f>IF(P1_IndicatorData!AP33="No data","x",ROUND(IF(P1_IndicatorData!AP33&gt;Z$166,10,IF(P1_IndicatorData!AP33&lt;Z$165,0,10-(Z$166-P1_IndicatorData!AP33)/(Z$166-Z$165)*10)),1))</f>
        <v>5.4</v>
      </c>
      <c r="AA33" s="42">
        <f>IF(P1_IndicatorData!AR33="No data","x",IF(P1_IndicatorData!AR33=0,0,ROUND(IF(LOG(P1_IndicatorData!AR33)&gt;AA$166,10,IF(LOG(P1_IndicatorData!AR33)&lt;AA$165,0,10-(AA$166-LOG(P1_IndicatorData!AR33))/(AA$166-AA$165)*10)),1)))</f>
        <v>8</v>
      </c>
      <c r="AB33" s="42">
        <f>IF(P1_IndicatorData!AS33="No data","x",ROUND(IF(P1_IndicatorData!AS33&gt;AB$166,10,IF(P1_IndicatorData!AS33&lt;AB$165,0,10-(AB$166-P1_IndicatorData!AS33)/(AB$166-AB$165)*10)),1))</f>
        <v>0.5</v>
      </c>
      <c r="AC33" s="42">
        <f>IF(P1_IndicatorData!AV33="No data","x",IF(P1_IndicatorData!AV33=0,0,ROUND(IF(LOG(P1_IndicatorData!AV33)&gt;AC$166,10,IF(LOG(P1_IndicatorData!AV33)&lt;AC$165,0,10-(AC$166-LOG(P1_IndicatorData!AV33))/(AC$166-AC$165)*10)),1)))</f>
        <v>10</v>
      </c>
      <c r="AD33" s="42">
        <f>IF(P1_IndicatorData!AW33="No data","x",ROUND(IF(P1_IndicatorData!AW33&gt;AD$166,10,IF(P1_IndicatorData!AW33&lt;AD$165,0,10-(AD$166-P1_IndicatorData!AW33)/(AD$166-AD$165)*10)),1))</f>
        <v>9.8000000000000007</v>
      </c>
      <c r="AE33" s="42">
        <f>IF(P1_IndicatorData!AX33="No data","x",IF(P1_IndicatorData!AX33=0,0,ROUND(IF(LOG(P1_IndicatorData!AX33)&gt;AE$166,10,IF(LOG(P1_IndicatorData!AX33)&lt;AE$165,0,10-(AE$166-LOG(P1_IndicatorData!AX33))/(AE$166-AE$165)*10)),1)))</f>
        <v>9.6999999999999993</v>
      </c>
      <c r="AF33" s="42">
        <f>IF(P1_IndicatorData!AY33="No data","x",ROUND(IF(P1_IndicatorData!AY33&gt;AF$166,10,IF(P1_IndicatorData!AY33&lt;AF$165,0,10-(AF$166-P1_IndicatorData!AY33)/(AF$166-AF$165)*10)),1))</f>
        <v>4.7</v>
      </c>
      <c r="AG33" s="42">
        <f>IF(P1_IndicatorData!AZ33="No data","x",IF(P1_IndicatorData!AZ33=0,0,ROUND(IF(LOG(P1_IndicatorData!AZ33)&gt;AG$166,10,IF(LOG(P1_IndicatorData!AZ33)&lt;AG$165,0,10-(AG$166-LOG(P1_IndicatorData!AZ33))/(AG$166-AG$165)*10)),1)))</f>
        <v>7.5</v>
      </c>
      <c r="AH33" s="42">
        <f>IF(P1_IndicatorData!BA33="No data","x",ROUND(IF(P1_IndicatorData!BA33&gt;AH$166,10,IF(P1_IndicatorData!BA33&lt;AH$165,0,10-(AH$166-P1_IndicatorData!BA33)/(AH$166-AH$165)*10)),1))</f>
        <v>1.1000000000000001</v>
      </c>
      <c r="AI33" s="42">
        <f>IF(P1_IndicatorData!BD33="No data","x",IF(P1_IndicatorData!BD33=0,0,ROUND(IF(LOG(P1_IndicatorData!BD33)&gt;AI$166,10,IF(LOG(P1_IndicatorData!BD33)&lt;AI$165,0,10-(AI$166-LOG(P1_IndicatorData!BD33))/(AI$166-AI$165)*10)),1)))</f>
        <v>10</v>
      </c>
      <c r="AJ33" s="42">
        <f>IF(P1_IndicatorData!BE33="No data","x",ROUND(IF(P1_IndicatorData!BE33&gt;AJ$166,10,IF(P1_IndicatorData!BE33&lt;AJ$165,0,10-(AJ$166-P1_IndicatorData!BE33)/(AJ$166-AJ$165)*10)),1))</f>
        <v>8.1</v>
      </c>
      <c r="AK33" s="145">
        <f t="shared" si="0"/>
        <v>5.0999999999999996</v>
      </c>
      <c r="AL33" s="145">
        <f t="shared" si="1"/>
        <v>7</v>
      </c>
      <c r="AM33" s="145">
        <f t="shared" si="2"/>
        <v>7</v>
      </c>
      <c r="AN33" s="147">
        <f t="shared" si="3"/>
        <v>4.0999999999999996</v>
      </c>
      <c r="AO33" s="147">
        <f t="shared" si="4"/>
        <v>0.1</v>
      </c>
      <c r="AP33" s="145">
        <f t="shared" si="24"/>
        <v>2.2999999999999998</v>
      </c>
      <c r="AQ33" s="149">
        <f t="shared" si="5"/>
        <v>9.3000000000000007</v>
      </c>
      <c r="AR33" s="149">
        <f t="shared" si="6"/>
        <v>2.8</v>
      </c>
      <c r="AS33" s="149">
        <f t="shared" si="7"/>
        <v>7.2</v>
      </c>
      <c r="AT33" s="149">
        <f t="shared" si="8"/>
        <v>9.4</v>
      </c>
      <c r="AU33" s="149">
        <f t="shared" si="9"/>
        <v>2.6</v>
      </c>
      <c r="AV33" s="149">
        <f t="shared" si="25"/>
        <v>7.3</v>
      </c>
      <c r="AW33" s="147">
        <f t="shared" si="11"/>
        <v>7.3</v>
      </c>
      <c r="AX33" s="147">
        <f t="shared" si="12"/>
        <v>8.4</v>
      </c>
      <c r="AY33" s="147">
        <f t="shared" si="13"/>
        <v>8.8000000000000007</v>
      </c>
      <c r="AZ33" s="147">
        <f t="shared" si="14"/>
        <v>8.4</v>
      </c>
      <c r="BA33" s="145">
        <f t="shared" si="15"/>
        <v>8.3000000000000007</v>
      </c>
      <c r="BB33" s="145">
        <f t="shared" si="16"/>
        <v>5.4</v>
      </c>
      <c r="BC33" s="147">
        <f t="shared" si="17"/>
        <v>9.9</v>
      </c>
      <c r="BD33" s="147">
        <f t="shared" si="18"/>
        <v>7.3</v>
      </c>
      <c r="BE33" s="145">
        <f t="shared" si="26"/>
        <v>9</v>
      </c>
      <c r="BF33" s="147">
        <f t="shared" si="20"/>
        <v>5.0999999999999996</v>
      </c>
      <c r="BG33" s="147">
        <f t="shared" si="21"/>
        <v>9.3000000000000007</v>
      </c>
      <c r="BH33" s="145">
        <f t="shared" si="22"/>
        <v>7.8</v>
      </c>
      <c r="BI33" s="198">
        <f t="shared" si="23"/>
        <v>6.9</v>
      </c>
    </row>
    <row r="34" spans="1:61">
      <c r="A34" s="1" t="s">
        <v>147</v>
      </c>
      <c r="B34" s="2" t="s">
        <v>148</v>
      </c>
      <c r="C34" s="39">
        <f>IF(P1_IndicatorData!D34="No data","x",IF(P1_IndicatorData!D34=0,0,ROUND(IF(LOG(P1_IndicatorData!D34)&gt;C$166,10,IF(LOG(P1_IndicatorData!D34)&lt;C$165,0,10-(C$166-LOG(P1_IndicatorData!D34))/(C$166-C$165)*10)),1)))</f>
        <v>5.8</v>
      </c>
      <c r="D34" s="39">
        <f>IF(P1_IndicatorData!E34="No data","x",ROUND(IF(P1_IndicatorData!E34&gt;D$166,10,IF(P1_IndicatorData!E34&lt;D$165,0,10-(D$166-P1_IndicatorData!E34)/(D$166-D$165)*10)),1))</f>
        <v>0.4</v>
      </c>
      <c r="E34" s="39">
        <f>IF(P1_IndicatorData!G34="No data",0.1,IF(P1_IndicatorData!G34=0,0.1,IF(LOG(P1_IndicatorData!G34)&lt;E$165,0.1,ROUND(IF(LOG(P1_IndicatorData!G34)&gt;E$166,10,IF(LOG(P1_IndicatorData!G34)&lt;E$165,0,10-(E$166-LOG(P1_IndicatorData!G34))/(E$166-E$165)*10)),1))))</f>
        <v>7.1</v>
      </c>
      <c r="F34" s="39">
        <f>IF(P1_IndicatorData!H34="No data",0.1,IF(ROUND(P1_IndicatorData!H34,2)=0,0.1,ROUND(IF(P1_IndicatorData!H34&gt;F$166,10,IF(P1_IndicatorData!H34&lt;F$165,0,10-(F$166-P1_IndicatorData!H34)/(F$166-F$165)*10)),1)))</f>
        <v>6.7</v>
      </c>
      <c r="G34" s="39">
        <f>IF(P1_IndicatorData!J34="No data","x",IF(P1_IndicatorData!J34=0,0,ROUND(IF(LOG(P1_IndicatorData!J34)&gt;G$166,10,IF(LOG(P1_IndicatorData!J34)&lt;G$165,0,10-(G$166-LOG(P1_IndicatorData!J34))/(G$166-G$165)*10)),1)))</f>
        <v>0</v>
      </c>
      <c r="H34" s="39">
        <f>IF(P1_IndicatorData!K34="No data","x",IF(P1_IndicatorData!K34=0,0,ROUND(IF(P1_IndicatorData!K34&gt;H$166,10,IF(P1_IndicatorData!K34&lt;H$165,0,10-(H$166-P1_IndicatorData!K34)/(H$166-H$165)*10)),1)))</f>
        <v>0</v>
      </c>
      <c r="I34" s="42">
        <f>IF(P1_IndicatorData!Q34="No data","x",IF(P1_IndicatorData!Q34=0,0,ROUND(IF(LOG(P1_IndicatorData!Q34)&gt;I$166,10,IF(LOG(P1_IndicatorData!Q34)&lt;I$165,0,10-(I$166-LOG(P1_IndicatorData!Q34))/(I$166-I$165)*10)),1)))</f>
        <v>0</v>
      </c>
      <c r="J34" s="42">
        <f>IF(P1_IndicatorData!R34="No data","x",ROUND(IF(P1_IndicatorData!R34&gt;J$166,10,IF(P1_IndicatorData!R34&lt;J$165,0,10-(J$166-P1_IndicatorData!R34)/(J$166-J$165)*10)),1))</f>
        <v>0</v>
      </c>
      <c r="K34" s="42">
        <f>IF(P1_IndicatorData!T34="No data","x",IF(P1_IndicatorData!T34=0,0,ROUND(IF(LOG(P1_IndicatorData!T34)&gt;K$166,10,IF(LOG(P1_IndicatorData!T34)&lt;K$165,0,10-(K$166-LOG(P1_IndicatorData!T34))/(K$166-K$165)*10)),1)))</f>
        <v>0</v>
      </c>
      <c r="L34" s="42">
        <f>IF(P1_IndicatorData!U34="No data","x",ROUND(IF(P1_IndicatorData!U34&gt;L$166,10,IF(P1_IndicatorData!U34&lt;L$165,0,10-(L$166-P1_IndicatorData!U34)/(L$166-L$165)*10)),1))</f>
        <v>0</v>
      </c>
      <c r="M34" s="39">
        <f>IF(P1_IndicatorData!W34="No data","x",IF(P1_IndicatorData!W34=0,0,ROUND(IF(LOG(P1_IndicatorData!W34)&gt;M$166,10,IF(LOG(P1_IndicatorData!W34)&lt;M$165,0,10-(M$166-LOG(P1_IndicatorData!W34))/(M$166-M$165)*10)),1)))</f>
        <v>0</v>
      </c>
      <c r="N34" s="39">
        <f>IF(P1_IndicatorData!X34="No data","x",ROUND(IF(P1_IndicatorData!X34&gt;N$166,10,IF(P1_IndicatorData!X34&lt;N$165,0,10-(N$166-P1_IndicatorData!X34)/(N$166-N$165)*10)),1))</f>
        <v>0</v>
      </c>
      <c r="O34" s="42">
        <f>IF(P1_IndicatorData!Z34="No data","x",IF(P1_IndicatorData!Z34=0,0,ROUND(IF(LOG(P1_IndicatorData!Z34)&gt;O$166,10,IF(LOG(P1_IndicatorData!Z34)&lt;O$165,0,10-(O$166-LOG(P1_IndicatorData!Z34))/(O$166-O$165)*10)),1)))</f>
        <v>9</v>
      </c>
      <c r="P34" s="42">
        <f>IF(P1_IndicatorData!AA34="No data","x",ROUND(IF(P1_IndicatorData!AA34&gt;P$166,10,IF(P1_IndicatorData!AA34&lt;P$165,0,10-(P$166-P1_IndicatorData!AA34)/(P$166-P$165)*10)),1))</f>
        <v>10</v>
      </c>
      <c r="Q34" s="42">
        <f>IF(P1_IndicatorData!AC34="No data","x",IF(P1_IndicatorData!AC34=0,0,ROUND(IF(LOG(P1_IndicatorData!AC34)&gt;Q$166,10,IF(LOG(P1_IndicatorData!AC34)&lt;Q$165,0,10-(Q$166-LOG(P1_IndicatorData!AC34))/(Q$166-Q$165)*10)),1)))</f>
        <v>9</v>
      </c>
      <c r="R34" s="42">
        <f>IF(P1_IndicatorData!AD34="No data","x",ROUND(IF(P1_IndicatorData!AD34&gt;R$166,10,IF(P1_IndicatorData!AD34&lt;R$165,0,10-(R$166-P1_IndicatorData!AD34)/(R$166-R$165)*10)),1))</f>
        <v>10</v>
      </c>
      <c r="S34" s="42">
        <f>IF(P1_IndicatorData!AF34="No data","x",IF(P1_IndicatorData!AF34=0,0,ROUND(IF(LOG(P1_IndicatorData!AF34)&gt;S$166,10,IF(LOG(P1_IndicatorData!AF34)&lt;S$165,0,10-(S$166-LOG(P1_IndicatorData!AF34))/(S$166-S$165)*10)),1)))</f>
        <v>0</v>
      </c>
      <c r="T34" s="42">
        <f>IF(P1_IndicatorData!AG34="No data","x",ROUND(IF(P1_IndicatorData!AG34&gt;T$166,10,IF(P1_IndicatorData!AG34&lt;T$165,0,10-(T$166-P1_IndicatorData!AG34)/(T$166-T$165)*10)),1))</f>
        <v>0</v>
      </c>
      <c r="U34" s="42">
        <f>IF(P1_IndicatorData!AI34="No data","x",IF(P1_IndicatorData!AI34=0,0,ROUND(IF(LOG(P1_IndicatorData!AI34)&gt;U$166,10,IF(LOG(P1_IndicatorData!AI34)&lt;U$165,0,10-(U$166-LOG(P1_IndicatorData!AI34))/(U$166-U$165)*10)),1)))</f>
        <v>8.9</v>
      </c>
      <c r="V34" s="42">
        <f>IF(P1_IndicatorData!AJ34="No data","x",ROUND(IF(P1_IndicatorData!AJ34&gt;V$166,10,IF(P1_IndicatorData!AJ34&lt;V$165,0,10-(V$166-P1_IndicatorData!AJ34)/(V$166-V$165)*10)),1))</f>
        <v>8.6999999999999993</v>
      </c>
      <c r="W34" s="42">
        <f>IF(P1_IndicatorData!AL34="No data","x",IF(P1_IndicatorData!AL34=0,0,ROUND(IF(LOG(P1_IndicatorData!AL34)&gt;W$166,10,IF(LOG(P1_IndicatorData!AL34)&lt;W$165,0,10-(W$166-LOG(P1_IndicatorData!AL34))/(W$166-W$165)*10)),1)))</f>
        <v>8.9</v>
      </c>
      <c r="X34" s="42">
        <f>IF(P1_IndicatorData!AM34="No data","x",ROUND(IF(P1_IndicatorData!AM34&gt;X$166,10,IF(P1_IndicatorData!AM34&lt;X$165,0,10-(X$166-P1_IndicatorData!AM34)/(X$166-X$165)*10)),1))</f>
        <v>8.8000000000000007</v>
      </c>
      <c r="Y34" s="42">
        <f>IF(P1_IndicatorData!AO34="No data","x",IF(P1_IndicatorData!AO34=0,0,ROUND(IF(LOG(P1_IndicatorData!AO34)&gt;Y$166,10,IF(LOG(P1_IndicatorData!AO34)&lt;Y$165,0,10-(Y$166-LOG(P1_IndicatorData!AO34))/(Y$166-Y$165)*10)),1)))</f>
        <v>9</v>
      </c>
      <c r="Z34" s="42">
        <f>IF(P1_IndicatorData!AP34="No data","x",ROUND(IF(P1_IndicatorData!AP34&gt;Z$166,10,IF(P1_IndicatorData!AP34&lt;Z$165,0,10-(Z$166-P1_IndicatorData!AP34)/(Z$166-Z$165)*10)),1))</f>
        <v>9.6999999999999993</v>
      </c>
      <c r="AA34" s="42">
        <f>IF(P1_IndicatorData!AR34="No data","x",IF(P1_IndicatorData!AR34=0,0,ROUND(IF(LOG(P1_IndicatorData!AR34)&gt;AA$166,10,IF(LOG(P1_IndicatorData!AR34)&lt;AA$165,0,10-(AA$166-LOG(P1_IndicatorData!AR34))/(AA$166-AA$165)*10)),1)))</f>
        <v>8.8000000000000007</v>
      </c>
      <c r="AB34" s="42">
        <f>IF(P1_IndicatorData!AS34="No data","x",ROUND(IF(P1_IndicatorData!AS34&gt;AB$166,10,IF(P1_IndicatorData!AS34&lt;AB$165,0,10-(AB$166-P1_IndicatorData!AS34)/(AB$166-AB$165)*10)),1))</f>
        <v>7.6</v>
      </c>
      <c r="AC34" s="42">
        <f>IF(P1_IndicatorData!AV34="No data","x",IF(P1_IndicatorData!AV34=0,0,ROUND(IF(LOG(P1_IndicatorData!AV34)&gt;AC$166,10,IF(LOG(P1_IndicatorData!AV34)&lt;AC$165,0,10-(AC$166-LOG(P1_IndicatorData!AV34))/(AC$166-AC$165)*10)),1)))</f>
        <v>9</v>
      </c>
      <c r="AD34" s="42">
        <f>IF(P1_IndicatorData!AW34="No data","x",ROUND(IF(P1_IndicatorData!AW34&gt;AD$166,10,IF(P1_IndicatorData!AW34&lt;AD$165,0,10-(AD$166-P1_IndicatorData!AW34)/(AD$166-AD$165)*10)),1))</f>
        <v>9.9</v>
      </c>
      <c r="AE34" s="42">
        <f>IF(P1_IndicatorData!AX34="No data","x",IF(P1_IndicatorData!AX34=0,0,ROUND(IF(LOG(P1_IndicatorData!AX34)&gt;AE$166,10,IF(LOG(P1_IndicatorData!AX34)&lt;AE$165,0,10-(AE$166-LOG(P1_IndicatorData!AX34))/(AE$166-AE$165)*10)),1)))</f>
        <v>8.8000000000000007</v>
      </c>
      <c r="AF34" s="42">
        <f>IF(P1_IndicatorData!AY34="No data","x",ROUND(IF(P1_IndicatorData!AY34&gt;AF$166,10,IF(P1_IndicatorData!AY34&lt;AF$165,0,10-(AF$166-P1_IndicatorData!AY34)/(AF$166-AF$165)*10)),1))</f>
        <v>8.1999999999999993</v>
      </c>
      <c r="AG34" s="42">
        <f>IF(P1_IndicatorData!AZ34="No data","x",IF(P1_IndicatorData!AZ34=0,0,ROUND(IF(LOG(P1_IndicatorData!AZ34)&gt;AG$166,10,IF(LOG(P1_IndicatorData!AZ34)&lt;AG$165,0,10-(AG$166-LOG(P1_IndicatorData!AZ34))/(AG$166-AG$165)*10)),1)))</f>
        <v>6.9</v>
      </c>
      <c r="AH34" s="42">
        <f>IF(P1_IndicatorData!BA34="No data","x",ROUND(IF(P1_IndicatorData!BA34&gt;AH$166,10,IF(P1_IndicatorData!BA34&lt;AH$165,0,10-(AH$166-P1_IndicatorData!BA34)/(AH$166-AH$165)*10)),1))</f>
        <v>2.9</v>
      </c>
      <c r="AI34" s="42">
        <f>IF(P1_IndicatorData!BD34="No data","x",IF(P1_IndicatorData!BD34=0,0,ROUND(IF(LOG(P1_IndicatorData!BD34)&gt;AI$166,10,IF(LOG(P1_IndicatorData!BD34)&lt;AI$165,0,10-(AI$166-LOG(P1_IndicatorData!BD34))/(AI$166-AI$165)*10)),1)))</f>
        <v>4.4000000000000004</v>
      </c>
      <c r="AJ34" s="42">
        <f>IF(P1_IndicatorData!BE34="No data","x",ROUND(IF(P1_IndicatorData!BE34&gt;AJ$166,10,IF(P1_IndicatorData!BE34&lt;AJ$165,0,10-(AJ$166-P1_IndicatorData!BE34)/(AJ$166-AJ$165)*10)),1))</f>
        <v>0</v>
      </c>
      <c r="AK34" s="145">
        <f t="shared" si="0"/>
        <v>3.6</v>
      </c>
      <c r="AL34" s="145">
        <f t="shared" si="1"/>
        <v>6.9</v>
      </c>
      <c r="AM34" s="145">
        <f t="shared" si="2"/>
        <v>0</v>
      </c>
      <c r="AN34" s="147">
        <f t="shared" si="3"/>
        <v>0</v>
      </c>
      <c r="AO34" s="147">
        <f t="shared" si="4"/>
        <v>0</v>
      </c>
      <c r="AP34" s="145">
        <f t="shared" si="24"/>
        <v>0</v>
      </c>
      <c r="AQ34" s="149">
        <f t="shared" si="5"/>
        <v>4.5</v>
      </c>
      <c r="AR34" s="149">
        <f t="shared" si="6"/>
        <v>5</v>
      </c>
      <c r="AS34" s="149">
        <f t="shared" si="7"/>
        <v>4.8</v>
      </c>
      <c r="AT34" s="149">
        <f t="shared" si="8"/>
        <v>4.5</v>
      </c>
      <c r="AU34" s="149">
        <f t="shared" si="9"/>
        <v>5</v>
      </c>
      <c r="AV34" s="149">
        <f t="shared" si="25"/>
        <v>4.8</v>
      </c>
      <c r="AW34" s="147">
        <f t="shared" si="11"/>
        <v>4.8</v>
      </c>
      <c r="AX34" s="147">
        <f t="shared" si="12"/>
        <v>8.8000000000000007</v>
      </c>
      <c r="AY34" s="147">
        <f t="shared" si="13"/>
        <v>8.9</v>
      </c>
      <c r="AZ34" s="147">
        <f t="shared" si="14"/>
        <v>9.4</v>
      </c>
      <c r="BA34" s="145">
        <f t="shared" si="15"/>
        <v>8.4</v>
      </c>
      <c r="BB34" s="145">
        <f t="shared" si="16"/>
        <v>8.3000000000000007</v>
      </c>
      <c r="BC34" s="147">
        <f t="shared" si="17"/>
        <v>8.9</v>
      </c>
      <c r="BD34" s="147">
        <f t="shared" si="18"/>
        <v>9.1</v>
      </c>
      <c r="BE34" s="145">
        <f t="shared" si="26"/>
        <v>9</v>
      </c>
      <c r="BF34" s="147">
        <f t="shared" si="20"/>
        <v>5.2</v>
      </c>
      <c r="BG34" s="147">
        <f t="shared" si="21"/>
        <v>2.5</v>
      </c>
      <c r="BH34" s="145">
        <f t="shared" si="22"/>
        <v>4</v>
      </c>
      <c r="BI34" s="198">
        <f t="shared" si="23"/>
        <v>6</v>
      </c>
    </row>
    <row r="35" spans="1:61">
      <c r="A35" s="1" t="s">
        <v>149</v>
      </c>
      <c r="B35" s="2" t="s">
        <v>150</v>
      </c>
      <c r="C35" s="39">
        <f>IF(P1_IndicatorData!D35="No data","x",IF(P1_IndicatorData!D35=0,0,ROUND(IF(LOG(P1_IndicatorData!D35)&gt;C$166,10,IF(LOG(P1_IndicatorData!D35)&lt;C$165,0,10-(C$166-LOG(P1_IndicatorData!D35))/(C$166-C$165)*10)),1)))</f>
        <v>6.6</v>
      </c>
      <c r="D35" s="39">
        <f>IF(P1_IndicatorData!E35="No data","x",ROUND(IF(P1_IndicatorData!E35&gt;D$166,10,IF(P1_IndicatorData!E35&lt;D$165,0,10-(D$166-P1_IndicatorData!E35)/(D$166-D$165)*10)),1))</f>
        <v>1.9</v>
      </c>
      <c r="E35" s="39">
        <f>IF(P1_IndicatorData!G35="No data",0.1,IF(P1_IndicatorData!G35=0,0.1,IF(LOG(P1_IndicatorData!G35)&lt;E$165,0.1,ROUND(IF(LOG(P1_IndicatorData!G35)&gt;E$166,10,IF(LOG(P1_IndicatorData!G35)&lt;E$165,0,10-(E$166-LOG(P1_IndicatorData!G35))/(E$166-E$165)*10)),1))))</f>
        <v>5.8</v>
      </c>
      <c r="F35" s="39">
        <f>IF(P1_IndicatorData!H35="No data",0.1,IF(ROUND(P1_IndicatorData!H35,2)=0,0.1,ROUND(IF(P1_IndicatorData!H35&gt;F$166,10,IF(P1_IndicatorData!H35&lt;F$165,0,10-(F$166-P1_IndicatorData!H35)/(F$166-F$165)*10)),1)))</f>
        <v>3</v>
      </c>
      <c r="G35" s="39">
        <f>IF(P1_IndicatorData!J35="No data","x",IF(P1_IndicatorData!J35=0,0,ROUND(IF(LOG(P1_IndicatorData!J35)&gt;G$166,10,IF(LOG(P1_IndicatorData!J35)&lt;G$165,0,10-(G$166-LOG(P1_IndicatorData!J35))/(G$166-G$165)*10)),1)))</f>
        <v>0</v>
      </c>
      <c r="H35" s="39">
        <f>IF(P1_IndicatorData!K35="No data","x",IF(P1_IndicatorData!K35=0,0,ROUND(IF(P1_IndicatorData!K35&gt;H$166,10,IF(P1_IndicatorData!K35&lt;H$165,0,10-(H$166-P1_IndicatorData!K35)/(H$166-H$165)*10)),1)))</f>
        <v>0</v>
      </c>
      <c r="I35" s="42">
        <f>IF(P1_IndicatorData!Q35="No data","x",IF(P1_IndicatorData!Q35=0,0,ROUND(IF(LOG(P1_IndicatorData!Q35)&gt;I$166,10,IF(LOG(P1_IndicatorData!Q35)&lt;I$165,0,10-(I$166-LOG(P1_IndicatorData!Q35))/(I$166-I$165)*10)),1)))</f>
        <v>0</v>
      </c>
      <c r="J35" s="42">
        <f>IF(P1_IndicatorData!R35="No data","x",ROUND(IF(P1_IndicatorData!R35&gt;J$166,10,IF(P1_IndicatorData!R35&lt;J$165,0,10-(J$166-P1_IndicatorData!R35)/(J$166-J$165)*10)),1))</f>
        <v>0</v>
      </c>
      <c r="K35" s="42">
        <f>IF(P1_IndicatorData!T35="No data","x",IF(P1_IndicatorData!T35=0,0,ROUND(IF(LOG(P1_IndicatorData!T35)&gt;K$166,10,IF(LOG(P1_IndicatorData!T35)&lt;K$165,0,10-(K$166-LOG(P1_IndicatorData!T35))/(K$166-K$165)*10)),1)))</f>
        <v>0</v>
      </c>
      <c r="L35" s="42">
        <f>IF(P1_IndicatorData!U35="No data","x",ROUND(IF(P1_IndicatorData!U35&gt;L$166,10,IF(P1_IndicatorData!U35&lt;L$165,0,10-(L$166-P1_IndicatorData!U35)/(L$166-L$165)*10)),1))</f>
        <v>0</v>
      </c>
      <c r="M35" s="39">
        <f>IF(P1_IndicatorData!W35="No data","x",IF(P1_IndicatorData!W35=0,0,ROUND(IF(LOG(P1_IndicatorData!W35)&gt;M$166,10,IF(LOG(P1_IndicatorData!W35)&lt;M$165,0,10-(M$166-LOG(P1_IndicatorData!W35))/(M$166-M$165)*10)),1)))</f>
        <v>5.8</v>
      </c>
      <c r="N35" s="39">
        <f>IF(P1_IndicatorData!X35="No data","x",ROUND(IF(P1_IndicatorData!X35&gt;N$166,10,IF(P1_IndicatorData!X35&lt;N$165,0,10-(N$166-P1_IndicatorData!X35)/(N$166-N$165)*10)),1))</f>
        <v>0.3</v>
      </c>
      <c r="O35" s="42">
        <f>IF(P1_IndicatorData!Z35="No data","x",IF(P1_IndicatorData!Z35=0,0,ROUND(IF(LOG(P1_IndicatorData!Z35)&gt;O$166,10,IF(LOG(P1_IndicatorData!Z35)&lt;O$165,0,10-(O$166-LOG(P1_IndicatorData!Z35))/(O$166-O$165)*10)),1)))</f>
        <v>7.4</v>
      </c>
      <c r="P35" s="42">
        <f>IF(P1_IndicatorData!AA35="No data","x",ROUND(IF(P1_IndicatorData!AA35&gt;P$166,10,IF(P1_IndicatorData!AA35&lt;P$165,0,10-(P$166-P1_IndicatorData!AA35)/(P$166-P$165)*10)),1))</f>
        <v>2.1</v>
      </c>
      <c r="Q35" s="42">
        <f>IF(P1_IndicatorData!AC35="No data","x",IF(P1_IndicatorData!AC35=0,0,ROUND(IF(LOG(P1_IndicatorData!AC35)&gt;Q$166,10,IF(LOG(P1_IndicatorData!AC35)&lt;Q$165,0,10-(Q$166-LOG(P1_IndicatorData!AC35))/(Q$166-Q$165)*10)),1)))</f>
        <v>0</v>
      </c>
      <c r="R35" s="42">
        <f>IF(P1_IndicatorData!AD35="No data","x",ROUND(IF(P1_IndicatorData!AD35&gt;R$166,10,IF(P1_IndicatorData!AD35&lt;R$165,0,10-(R$166-P1_IndicatorData!AD35)/(R$166-R$165)*10)),1))</f>
        <v>0</v>
      </c>
      <c r="S35" s="42">
        <f>IF(P1_IndicatorData!AF35="No data","x",IF(P1_IndicatorData!AF35=0,0,ROUND(IF(LOG(P1_IndicatorData!AF35)&gt;S$166,10,IF(LOG(P1_IndicatorData!AF35)&lt;S$165,0,10-(S$166-LOG(P1_IndicatorData!AF35))/(S$166-S$165)*10)),1)))</f>
        <v>3.5</v>
      </c>
      <c r="T35" s="42">
        <f>IF(P1_IndicatorData!AG35="No data","x",ROUND(IF(P1_IndicatorData!AG35&gt;T$166,10,IF(P1_IndicatorData!AG35&lt;T$165,0,10-(T$166-P1_IndicatorData!AG35)/(T$166-T$165)*10)),1))</f>
        <v>0</v>
      </c>
      <c r="U35" s="42">
        <f>IF(P1_IndicatorData!AI35="No data","x",IF(P1_IndicatorData!AI35=0,0,ROUND(IF(LOG(P1_IndicatorData!AI35)&gt;U$166,10,IF(LOG(P1_IndicatorData!AI35)&lt;U$165,0,10-(U$166-LOG(P1_IndicatorData!AI35))/(U$166-U$165)*10)),1)))</f>
        <v>8.1999999999999993</v>
      </c>
      <c r="V35" s="42">
        <f>IF(P1_IndicatorData!AJ35="No data","x",ROUND(IF(P1_IndicatorData!AJ35&gt;V$166,10,IF(P1_IndicatorData!AJ35&lt;V$165,0,10-(V$166-P1_IndicatorData!AJ35)/(V$166-V$165)*10)),1))</f>
        <v>6.5</v>
      </c>
      <c r="W35" s="42">
        <f>IF(P1_IndicatorData!AL35="No data","x",IF(P1_IndicatorData!AL35=0,0,ROUND(IF(LOG(P1_IndicatorData!AL35)&gt;W$166,10,IF(LOG(P1_IndicatorData!AL35)&lt;W$165,0,10-(W$166-LOG(P1_IndicatorData!AL35))/(W$166-W$165)*10)),1)))</f>
        <v>8.4</v>
      </c>
      <c r="X35" s="42">
        <f>IF(P1_IndicatorData!AM35="No data","x",ROUND(IF(P1_IndicatorData!AM35&gt;X$166,10,IF(P1_IndicatorData!AM35&lt;X$165,0,10-(X$166-P1_IndicatorData!AM35)/(X$166-X$165)*10)),1))</f>
        <v>8.9</v>
      </c>
      <c r="Y35" s="42">
        <f>IF(P1_IndicatorData!AO35="No data","x",IF(P1_IndicatorData!AO35=0,0,ROUND(IF(LOG(P1_IndicatorData!AO35)&gt;Y$166,10,IF(LOG(P1_IndicatorData!AO35)&lt;Y$165,0,10-(Y$166-LOG(P1_IndicatorData!AO35))/(Y$166-Y$165)*10)),1)))</f>
        <v>7.4</v>
      </c>
      <c r="Z35" s="42">
        <f>IF(P1_IndicatorData!AP35="No data","x",ROUND(IF(P1_IndicatorData!AP35&gt;Z$166,10,IF(P1_IndicatorData!AP35&lt;Z$165,0,10-(Z$166-P1_IndicatorData!AP35)/(Z$166-Z$165)*10)),1))</f>
        <v>2.2999999999999998</v>
      </c>
      <c r="AA35" s="42">
        <f>IF(P1_IndicatorData!AR35="No data","x",IF(P1_IndicatorData!AR35=0,0,ROUND(IF(LOG(P1_IndicatorData!AR35)&gt;AA$166,10,IF(LOG(P1_IndicatorData!AR35)&lt;AA$165,0,10-(AA$166-LOG(P1_IndicatorData!AR35))/(AA$166-AA$165)*10)),1)))</f>
        <v>0</v>
      </c>
      <c r="AB35" s="42">
        <f>IF(P1_IndicatorData!AS35="No data","x",ROUND(IF(P1_IndicatorData!AS35&gt;AB$166,10,IF(P1_IndicatorData!AS35&lt;AB$165,0,10-(AB$166-P1_IndicatorData!AS35)/(AB$166-AB$165)*10)),1))</f>
        <v>0</v>
      </c>
      <c r="AC35" s="42">
        <f>IF(P1_IndicatorData!AV35="No data","x",IF(P1_IndicatorData!AV35=0,0,ROUND(IF(LOG(P1_IndicatorData!AV35)&gt;AC$166,10,IF(LOG(P1_IndicatorData!AV35)&lt;AC$165,0,10-(AC$166-LOG(P1_IndicatorData!AV35))/(AC$166-AC$165)*10)),1)))</f>
        <v>0</v>
      </c>
      <c r="AD35" s="42">
        <f>IF(P1_IndicatorData!AW35="No data","x",ROUND(IF(P1_IndicatorData!AW35&gt;AD$166,10,IF(P1_IndicatorData!AW35&lt;AD$165,0,10-(AD$166-P1_IndicatorData!AW35)/(AD$166-AD$165)*10)),1))</f>
        <v>0</v>
      </c>
      <c r="AE35" s="42">
        <f>IF(P1_IndicatorData!AX35="No data","x",IF(P1_IndicatorData!AX35=0,0,ROUND(IF(LOG(P1_IndicatorData!AX35)&gt;AE$166,10,IF(LOG(P1_IndicatorData!AX35)&lt;AE$165,0,10-(AE$166-LOG(P1_IndicatorData!AX35))/(AE$166-AE$165)*10)),1)))</f>
        <v>0</v>
      </c>
      <c r="AF35" s="42">
        <f>IF(P1_IndicatorData!AY35="No data","x",ROUND(IF(P1_IndicatorData!AY35&gt;AF$166,10,IF(P1_IndicatorData!AY35&lt;AF$165,0,10-(AF$166-P1_IndicatorData!AY35)/(AF$166-AF$165)*10)),1))</f>
        <v>0</v>
      </c>
      <c r="AG35" s="42">
        <f>IF(P1_IndicatorData!AZ35="No data","x",IF(P1_IndicatorData!AZ35=0,0,ROUND(IF(LOG(P1_IndicatorData!AZ35)&gt;AG$166,10,IF(LOG(P1_IndicatorData!AZ35)&lt;AG$165,0,10-(AG$166-LOG(P1_IndicatorData!AZ35))/(AG$166-AG$165)*10)),1)))</f>
        <v>6.6</v>
      </c>
      <c r="AH35" s="42">
        <f>IF(P1_IndicatorData!BA35="No data","x",ROUND(IF(P1_IndicatorData!BA35&gt;AH$166,10,IF(P1_IndicatorData!BA35&lt;AH$165,0,10-(AH$166-P1_IndicatorData!BA35)/(AH$166-AH$165)*10)),1))</f>
        <v>3.8</v>
      </c>
      <c r="AI35" s="42">
        <f>IF(P1_IndicatorData!BD35="No data","x",IF(P1_IndicatorData!BD35=0,0,ROUND(IF(LOG(P1_IndicatorData!BD35)&gt;AI$166,10,IF(LOG(P1_IndicatorData!BD35)&lt;AI$165,0,10-(AI$166-LOG(P1_IndicatorData!BD35))/(AI$166-AI$165)*10)),1)))</f>
        <v>8.4</v>
      </c>
      <c r="AJ35" s="42">
        <f>IF(P1_IndicatorData!BE35="No data","x",ROUND(IF(P1_IndicatorData!BE35&gt;AJ$166,10,IF(P1_IndicatorData!BE35&lt;AJ$165,0,10-(AJ$166-P1_IndicatorData!BE35)/(AJ$166-AJ$165)*10)),1))</f>
        <v>8.3000000000000007</v>
      </c>
      <c r="AK35" s="145">
        <f t="shared" si="0"/>
        <v>4.7</v>
      </c>
      <c r="AL35" s="145">
        <f t="shared" si="1"/>
        <v>4.5</v>
      </c>
      <c r="AM35" s="145">
        <f t="shared" si="2"/>
        <v>0</v>
      </c>
      <c r="AN35" s="147">
        <f t="shared" si="3"/>
        <v>0</v>
      </c>
      <c r="AO35" s="147">
        <f t="shared" si="4"/>
        <v>0</v>
      </c>
      <c r="AP35" s="145">
        <f t="shared" si="24"/>
        <v>0</v>
      </c>
      <c r="AQ35" s="149">
        <f t="shared" si="5"/>
        <v>6.6</v>
      </c>
      <c r="AR35" s="149">
        <f t="shared" si="6"/>
        <v>1.2</v>
      </c>
      <c r="AS35" s="149">
        <f t="shared" si="7"/>
        <v>4.4000000000000004</v>
      </c>
      <c r="AT35" s="149">
        <f t="shared" si="8"/>
        <v>1.8</v>
      </c>
      <c r="AU35" s="149">
        <f t="shared" si="9"/>
        <v>0</v>
      </c>
      <c r="AV35" s="149">
        <f t="shared" si="25"/>
        <v>0.9</v>
      </c>
      <c r="AW35" s="147">
        <f t="shared" si="11"/>
        <v>2.8</v>
      </c>
      <c r="AX35" s="147">
        <f t="shared" si="12"/>
        <v>7.4</v>
      </c>
      <c r="AY35" s="147">
        <f t="shared" si="13"/>
        <v>8.6999999999999993</v>
      </c>
      <c r="AZ35" s="147">
        <f t="shared" si="14"/>
        <v>5.4</v>
      </c>
      <c r="BA35" s="145">
        <f t="shared" si="15"/>
        <v>6.6</v>
      </c>
      <c r="BB35" s="145">
        <f t="shared" si="16"/>
        <v>0</v>
      </c>
      <c r="BC35" s="147">
        <f t="shared" si="17"/>
        <v>0</v>
      </c>
      <c r="BD35" s="147">
        <f t="shared" si="18"/>
        <v>0</v>
      </c>
      <c r="BE35" s="145">
        <f t="shared" si="26"/>
        <v>0</v>
      </c>
      <c r="BF35" s="147">
        <f t="shared" si="20"/>
        <v>5.4</v>
      </c>
      <c r="BG35" s="147">
        <f t="shared" si="21"/>
        <v>8.4</v>
      </c>
      <c r="BH35" s="145">
        <f t="shared" si="22"/>
        <v>7.2</v>
      </c>
      <c r="BI35" s="198">
        <f t="shared" si="23"/>
        <v>3.5</v>
      </c>
    </row>
    <row r="36" spans="1:61">
      <c r="A36" s="1" t="s">
        <v>151</v>
      </c>
      <c r="B36" s="2" t="s">
        <v>152</v>
      </c>
      <c r="C36" s="39">
        <f>IF(P1_IndicatorData!D36="No data","x",IF(P1_IndicatorData!D36=0,0,ROUND(IF(LOG(P1_IndicatorData!D36)&gt;C$166,10,IF(LOG(P1_IndicatorData!D36)&lt;C$165,0,10-(C$166-LOG(P1_IndicatorData!D36))/(C$166-C$165)*10)),1)))</f>
        <v>7</v>
      </c>
      <c r="D36" s="39">
        <f>IF(P1_IndicatorData!E36="No data","x",ROUND(IF(P1_IndicatorData!E36&gt;D$166,10,IF(P1_IndicatorData!E36&lt;D$165,0,10-(D$166-P1_IndicatorData!E36)/(D$166-D$165)*10)),1))</f>
        <v>0.3</v>
      </c>
      <c r="E36" s="39">
        <f>IF(P1_IndicatorData!G36="No data",0.1,IF(P1_IndicatorData!G36=0,0.1,IF(LOG(P1_IndicatorData!G36)&lt;E$165,0.1,ROUND(IF(LOG(P1_IndicatorData!G36)&gt;E$166,10,IF(LOG(P1_IndicatorData!G36)&lt;E$165,0,10-(E$166-LOG(P1_IndicatorData!G36))/(E$166-E$165)*10)),1))))</f>
        <v>8.3000000000000007</v>
      </c>
      <c r="F36" s="39">
        <f>IF(P1_IndicatorData!H36="No data",0.1,IF(ROUND(P1_IndicatorData!H36,2)=0,0.1,ROUND(IF(P1_IndicatorData!H36&gt;F$166,10,IF(P1_IndicatorData!H36&lt;F$165,0,10-(F$166-P1_IndicatorData!H36)/(F$166-F$165)*10)),1)))</f>
        <v>5.3</v>
      </c>
      <c r="G36" s="39">
        <f>IF(P1_IndicatorData!J36="No data","x",IF(P1_IndicatorData!J36=0,0,ROUND(IF(LOG(P1_IndicatorData!J36)&gt;G$166,10,IF(LOG(P1_IndicatorData!J36)&lt;G$165,0,10-(G$166-LOG(P1_IndicatorData!J36))/(G$166-G$165)*10)),1)))</f>
        <v>0</v>
      </c>
      <c r="H36" s="39">
        <f>IF(P1_IndicatorData!K36="No data","x",IF(P1_IndicatorData!K36=0,0,ROUND(IF(P1_IndicatorData!K36&gt;H$166,10,IF(P1_IndicatorData!K36&lt;H$165,0,10-(H$166-P1_IndicatorData!K36)/(H$166-H$165)*10)),1)))</f>
        <v>0</v>
      </c>
      <c r="I36" s="42">
        <f>IF(P1_IndicatorData!Q36="No data","x",IF(P1_IndicatorData!Q36=0,0,ROUND(IF(LOG(P1_IndicatorData!Q36)&gt;I$166,10,IF(LOG(P1_IndicatorData!Q36)&lt;I$165,0,10-(I$166-LOG(P1_IndicatorData!Q36))/(I$166-I$165)*10)),1)))</f>
        <v>0</v>
      </c>
      <c r="J36" s="42">
        <f>IF(P1_IndicatorData!R36="No data","x",ROUND(IF(P1_IndicatorData!R36&gt;J$166,10,IF(P1_IndicatorData!R36&lt;J$165,0,10-(J$166-P1_IndicatorData!R36)/(J$166-J$165)*10)),1))</f>
        <v>0</v>
      </c>
      <c r="K36" s="42">
        <f>IF(P1_IndicatorData!T36="No data","x",IF(P1_IndicatorData!T36=0,0,ROUND(IF(LOG(P1_IndicatorData!T36)&gt;K$166,10,IF(LOG(P1_IndicatorData!T36)&lt;K$165,0,10-(K$166-LOG(P1_IndicatorData!T36))/(K$166-K$165)*10)),1)))</f>
        <v>0</v>
      </c>
      <c r="L36" s="42">
        <f>IF(P1_IndicatorData!U36="No data","x",ROUND(IF(P1_IndicatorData!U36&gt;L$166,10,IF(P1_IndicatorData!U36&lt;L$165,0,10-(L$166-P1_IndicatorData!U36)/(L$166-L$165)*10)),1))</f>
        <v>0</v>
      </c>
      <c r="M36" s="39">
        <f>IF(P1_IndicatorData!W36="No data","x",IF(P1_IndicatorData!W36=0,0,ROUND(IF(LOG(P1_IndicatorData!W36)&gt;M$166,10,IF(LOG(P1_IndicatorData!W36)&lt;M$165,0,10-(M$166-LOG(P1_IndicatorData!W36))/(M$166-M$165)*10)),1)))</f>
        <v>0</v>
      </c>
      <c r="N36" s="39">
        <f>IF(P1_IndicatorData!X36="No data","x",ROUND(IF(P1_IndicatorData!X36&gt;N$166,10,IF(P1_IndicatorData!X36&lt;N$165,0,10-(N$166-P1_IndicatorData!X36)/(N$166-N$165)*10)),1))</f>
        <v>0</v>
      </c>
      <c r="O36" s="42">
        <f>IF(P1_IndicatorData!Z36="No data","x",IF(P1_IndicatorData!Z36=0,0,ROUND(IF(LOG(P1_IndicatorData!Z36)&gt;O$166,10,IF(LOG(P1_IndicatorData!Z36)&lt;O$165,0,10-(O$166-LOG(P1_IndicatorData!Z36))/(O$166-O$165)*10)),1)))</f>
        <v>10</v>
      </c>
      <c r="P36" s="42">
        <f>IF(P1_IndicatorData!AA36="No data","x",ROUND(IF(P1_IndicatorData!AA36&gt;P$166,10,IF(P1_IndicatorData!AA36&lt;P$165,0,10-(P$166-P1_IndicatorData!AA36)/(P$166-P$165)*10)),1))</f>
        <v>10</v>
      </c>
      <c r="Q36" s="42">
        <f>IF(P1_IndicatorData!AC36="No data","x",IF(P1_IndicatorData!AC36=0,0,ROUND(IF(LOG(P1_IndicatorData!AC36)&gt;Q$166,10,IF(LOG(P1_IndicatorData!AC36)&lt;Q$165,0,10-(Q$166-LOG(P1_IndicatorData!AC36))/(Q$166-Q$165)*10)),1)))</f>
        <v>10</v>
      </c>
      <c r="R36" s="42">
        <f>IF(P1_IndicatorData!AD36="No data","x",ROUND(IF(P1_IndicatorData!AD36&gt;R$166,10,IF(P1_IndicatorData!AD36&lt;R$165,0,10-(R$166-P1_IndicatorData!AD36)/(R$166-R$165)*10)),1))</f>
        <v>10</v>
      </c>
      <c r="S36" s="42">
        <f>IF(P1_IndicatorData!AF36="No data","x",IF(P1_IndicatorData!AF36=0,0,ROUND(IF(LOG(P1_IndicatorData!AF36)&gt;S$166,10,IF(LOG(P1_IndicatorData!AF36)&lt;S$165,0,10-(S$166-LOG(P1_IndicatorData!AF36))/(S$166-S$165)*10)),1)))</f>
        <v>3.7</v>
      </c>
      <c r="T36" s="42">
        <f>IF(P1_IndicatorData!AG36="No data","x",ROUND(IF(P1_IndicatorData!AG36&gt;T$166,10,IF(P1_IndicatorData!AG36&lt;T$165,0,10-(T$166-P1_IndicatorData!AG36)/(T$166-T$165)*10)),1))</f>
        <v>0</v>
      </c>
      <c r="U36" s="42">
        <f>IF(P1_IndicatorData!AI36="No data","x",IF(P1_IndicatorData!AI36=0,0,ROUND(IF(LOG(P1_IndicatorData!AI36)&gt;U$166,10,IF(LOG(P1_IndicatorData!AI36)&lt;U$165,0,10-(U$166-LOG(P1_IndicatorData!AI36))/(U$166-U$165)*10)),1)))</f>
        <v>10</v>
      </c>
      <c r="V36" s="42">
        <f>IF(P1_IndicatorData!AJ36="No data","x",ROUND(IF(P1_IndicatorData!AJ36&gt;V$166,10,IF(P1_IndicatorData!AJ36&lt;V$165,0,10-(V$166-P1_IndicatorData!AJ36)/(V$166-V$165)*10)),1))</f>
        <v>8.6</v>
      </c>
      <c r="W36" s="42">
        <f>IF(P1_IndicatorData!AL36="No data","x",IF(P1_IndicatorData!AL36=0,0,ROUND(IF(LOG(P1_IndicatorData!AL36)&gt;W$166,10,IF(LOG(P1_IndicatorData!AL36)&lt;W$165,0,10-(W$166-LOG(P1_IndicatorData!AL36))/(W$166-W$165)*10)),1)))</f>
        <v>10</v>
      </c>
      <c r="X36" s="42">
        <f>IF(P1_IndicatorData!AM36="No data","x",ROUND(IF(P1_IndicatorData!AM36&gt;X$166,10,IF(P1_IndicatorData!AM36&lt;X$165,0,10-(X$166-P1_IndicatorData!AM36)/(X$166-X$165)*10)),1))</f>
        <v>10</v>
      </c>
      <c r="Y36" s="42">
        <f>IF(P1_IndicatorData!AO36="No data","x",IF(P1_IndicatorData!AO36=0,0,ROUND(IF(LOG(P1_IndicatorData!AO36)&gt;Y$166,10,IF(LOG(P1_IndicatorData!AO36)&lt;Y$165,0,10-(Y$166-LOG(P1_IndicatorData!AO36))/(Y$166-Y$165)*10)),1)))</f>
        <v>10</v>
      </c>
      <c r="Z36" s="42">
        <f>IF(P1_IndicatorData!AP36="No data","x",ROUND(IF(P1_IndicatorData!AP36&gt;Z$166,10,IF(P1_IndicatorData!AP36&lt;Z$165,0,10-(Z$166-P1_IndicatorData!AP36)/(Z$166-Z$165)*10)),1))</f>
        <v>9.1</v>
      </c>
      <c r="AA36" s="42">
        <f>IF(P1_IndicatorData!AR36="No data","x",IF(P1_IndicatorData!AR36=0,0,ROUND(IF(LOG(P1_IndicatorData!AR36)&gt;AA$166,10,IF(LOG(P1_IndicatorData!AR36)&lt;AA$165,0,10-(AA$166-LOG(P1_IndicatorData!AR36))/(AA$166-AA$165)*10)),1)))</f>
        <v>9.9</v>
      </c>
      <c r="AB36" s="42">
        <f>IF(P1_IndicatorData!AS36="No data","x",ROUND(IF(P1_IndicatorData!AS36&gt;AB$166,10,IF(P1_IndicatorData!AS36&lt;AB$165,0,10-(AB$166-P1_IndicatorData!AS36)/(AB$166-AB$165)*10)),1))</f>
        <v>6.6</v>
      </c>
      <c r="AC36" s="42">
        <f>IF(P1_IndicatorData!AV36="No data","x",IF(P1_IndicatorData!AV36=0,0,ROUND(IF(LOG(P1_IndicatorData!AV36)&gt;AC$166,10,IF(LOG(P1_IndicatorData!AV36)&lt;AC$165,0,10-(AC$166-LOG(P1_IndicatorData!AV36))/(AC$166-AC$165)*10)),1)))</f>
        <v>10</v>
      </c>
      <c r="AD36" s="42">
        <f>IF(P1_IndicatorData!AW36="No data","x",ROUND(IF(P1_IndicatorData!AW36&gt;AD$166,10,IF(P1_IndicatorData!AW36&lt;AD$165,0,10-(AD$166-P1_IndicatorData!AW36)/(AD$166-AD$165)*10)),1))</f>
        <v>9.9</v>
      </c>
      <c r="AE36" s="42">
        <f>IF(P1_IndicatorData!AX36="No data","x",IF(P1_IndicatorData!AX36=0,0,ROUND(IF(LOG(P1_IndicatorData!AX36)&gt;AE$166,10,IF(LOG(P1_IndicatorData!AX36)&lt;AE$165,0,10-(AE$166-LOG(P1_IndicatorData!AX36))/(AE$166-AE$165)*10)),1)))</f>
        <v>10</v>
      </c>
      <c r="AF36" s="42">
        <f>IF(P1_IndicatorData!AY36="No data","x",ROUND(IF(P1_IndicatorData!AY36&gt;AF$166,10,IF(P1_IndicatorData!AY36&lt;AF$165,0,10-(AF$166-P1_IndicatorData!AY36)/(AF$166-AF$165)*10)),1))</f>
        <v>9.9</v>
      </c>
      <c r="AG36" s="42">
        <f>IF(P1_IndicatorData!AZ36="No data","x",IF(P1_IndicatorData!AZ36=0,0,ROUND(IF(LOG(P1_IndicatorData!AZ36)&gt;AG$166,10,IF(LOG(P1_IndicatorData!AZ36)&lt;AG$165,0,10-(AG$166-LOG(P1_IndicatorData!AZ36))/(AG$166-AG$165)*10)),1)))</f>
        <v>9.4</v>
      </c>
      <c r="AH36" s="42">
        <f>IF(P1_IndicatorData!BA36="No data","x",ROUND(IF(P1_IndicatorData!BA36&gt;AH$166,10,IF(P1_IndicatorData!BA36&lt;AH$165,0,10-(AH$166-P1_IndicatorData!BA36)/(AH$166-AH$165)*10)),1))</f>
        <v>10</v>
      </c>
      <c r="AI36" s="42">
        <f>IF(P1_IndicatorData!BD36="No data","x",IF(P1_IndicatorData!BD36=0,0,ROUND(IF(LOG(P1_IndicatorData!BD36)&gt;AI$166,10,IF(LOG(P1_IndicatorData!BD36)&lt;AI$165,0,10-(AI$166-LOG(P1_IndicatorData!BD36))/(AI$166-AI$165)*10)),1)))</f>
        <v>5.3</v>
      </c>
      <c r="AJ36" s="42">
        <f>IF(P1_IndicatorData!BE36="No data","x",ROUND(IF(P1_IndicatorData!BE36&gt;AJ$166,10,IF(P1_IndicatorData!BE36&lt;AJ$165,0,10-(AJ$166-P1_IndicatorData!BE36)/(AJ$166-AJ$165)*10)),1))</f>
        <v>0</v>
      </c>
      <c r="AK36" s="145">
        <f t="shared" si="0"/>
        <v>4.4000000000000004</v>
      </c>
      <c r="AL36" s="145">
        <f t="shared" si="1"/>
        <v>7.1</v>
      </c>
      <c r="AM36" s="145">
        <f t="shared" si="2"/>
        <v>0</v>
      </c>
      <c r="AN36" s="147">
        <f t="shared" si="3"/>
        <v>0</v>
      </c>
      <c r="AO36" s="147">
        <f t="shared" si="4"/>
        <v>0</v>
      </c>
      <c r="AP36" s="145">
        <f t="shared" si="24"/>
        <v>0</v>
      </c>
      <c r="AQ36" s="149">
        <f t="shared" si="5"/>
        <v>5</v>
      </c>
      <c r="AR36" s="149">
        <f t="shared" si="6"/>
        <v>5</v>
      </c>
      <c r="AS36" s="149">
        <f t="shared" si="7"/>
        <v>5</v>
      </c>
      <c r="AT36" s="149">
        <f t="shared" si="8"/>
        <v>6.9</v>
      </c>
      <c r="AU36" s="149">
        <f t="shared" si="9"/>
        <v>5</v>
      </c>
      <c r="AV36" s="149">
        <f t="shared" si="25"/>
        <v>6</v>
      </c>
      <c r="AW36" s="147">
        <f t="shared" si="11"/>
        <v>5.5</v>
      </c>
      <c r="AX36" s="147">
        <f t="shared" si="12"/>
        <v>9.4</v>
      </c>
      <c r="AY36" s="147">
        <f t="shared" si="13"/>
        <v>10</v>
      </c>
      <c r="AZ36" s="147">
        <f t="shared" si="14"/>
        <v>9.6</v>
      </c>
      <c r="BA36" s="145">
        <f t="shared" si="15"/>
        <v>9.1</v>
      </c>
      <c r="BB36" s="145">
        <f t="shared" si="16"/>
        <v>8.8000000000000007</v>
      </c>
      <c r="BC36" s="147">
        <f t="shared" si="17"/>
        <v>10</v>
      </c>
      <c r="BD36" s="147">
        <f t="shared" si="18"/>
        <v>9.9</v>
      </c>
      <c r="BE36" s="145">
        <f t="shared" si="26"/>
        <v>10</v>
      </c>
      <c r="BF36" s="147">
        <f t="shared" si="20"/>
        <v>9.6999999999999993</v>
      </c>
      <c r="BG36" s="147">
        <f t="shared" si="21"/>
        <v>3.1</v>
      </c>
      <c r="BH36" s="145">
        <f t="shared" si="22"/>
        <v>7.7</v>
      </c>
      <c r="BI36" s="198">
        <f t="shared" si="23"/>
        <v>7.2</v>
      </c>
    </row>
    <row r="37" spans="1:61">
      <c r="A37" s="1" t="s">
        <v>153</v>
      </c>
      <c r="B37" s="2" t="s">
        <v>154</v>
      </c>
      <c r="C37" s="39">
        <f>IF(P1_IndicatorData!D37="No data","x",IF(P1_IndicatorData!D37=0,0,ROUND(IF(LOG(P1_IndicatorData!D37)&gt;C$166,10,IF(LOG(P1_IndicatorData!D37)&lt;C$165,0,10-(C$166-LOG(P1_IndicatorData!D37))/(C$166-C$165)*10)),1)))</f>
        <v>0</v>
      </c>
      <c r="D37" s="39">
        <f>IF(P1_IndicatorData!E37="No data","x",ROUND(IF(P1_IndicatorData!E37&gt;D$166,10,IF(P1_IndicatorData!E37&lt;D$165,0,10-(D$166-P1_IndicatorData!E37)/(D$166-D$165)*10)),1))</f>
        <v>0</v>
      </c>
      <c r="E37" s="39">
        <f>IF(P1_IndicatorData!G37="No data",0.1,IF(P1_IndicatorData!G37=0,0.1,IF(LOG(P1_IndicatorData!G37)&lt;E$165,0.1,ROUND(IF(LOG(P1_IndicatorData!G37)&gt;E$166,10,IF(LOG(P1_IndicatorData!G37)&lt;E$165,0,10-(E$166-LOG(P1_IndicatorData!G37))/(E$166-E$165)*10)),1))))</f>
        <v>6.5</v>
      </c>
      <c r="F37" s="39">
        <f>IF(P1_IndicatorData!H37="No data",0.1,IF(ROUND(P1_IndicatorData!H37,2)=0,0.1,ROUND(IF(P1_IndicatorData!H37&gt;F$166,10,IF(P1_IndicatorData!H37&lt;F$165,0,10-(F$166-P1_IndicatorData!H37)/(F$166-F$165)*10)),1)))</f>
        <v>10</v>
      </c>
      <c r="G37" s="39">
        <f>IF(P1_IndicatorData!J37="No data","x",IF(P1_IndicatorData!J37=0,0,ROUND(IF(LOG(P1_IndicatorData!J37)&gt;G$166,10,IF(LOG(P1_IndicatorData!J37)&lt;G$165,0,10-(G$166-LOG(P1_IndicatorData!J37))/(G$166-G$165)*10)),1)))</f>
        <v>0</v>
      </c>
      <c r="H37" s="39">
        <f>IF(P1_IndicatorData!K37="No data","x",IF(P1_IndicatorData!K37=0,0,ROUND(IF(P1_IndicatorData!K37&gt;H$166,10,IF(P1_IndicatorData!K37&lt;H$165,0,10-(H$166-P1_IndicatorData!K37)/(H$166-H$165)*10)),1)))</f>
        <v>0</v>
      </c>
      <c r="I37" s="42">
        <f>IF(P1_IndicatorData!Q37="No data","x",IF(P1_IndicatorData!Q37=0,0,ROUND(IF(LOG(P1_IndicatorData!Q37)&gt;I$166,10,IF(LOG(P1_IndicatorData!Q37)&lt;I$165,0,10-(I$166-LOG(P1_IndicatorData!Q37))/(I$166-I$165)*10)),1)))</f>
        <v>0</v>
      </c>
      <c r="J37" s="42">
        <f>IF(P1_IndicatorData!R37="No data","x",ROUND(IF(P1_IndicatorData!R37&gt;J$166,10,IF(P1_IndicatorData!R37&lt;J$165,0,10-(J$166-P1_IndicatorData!R37)/(J$166-J$165)*10)),1))</f>
        <v>0</v>
      </c>
      <c r="K37" s="42">
        <f>IF(P1_IndicatorData!T37="No data","x",IF(P1_IndicatorData!T37=0,0,ROUND(IF(LOG(P1_IndicatorData!T37)&gt;K$166,10,IF(LOG(P1_IndicatorData!T37)&lt;K$165,0,10-(K$166-LOG(P1_IndicatorData!T37))/(K$166-K$165)*10)),1)))</f>
        <v>0</v>
      </c>
      <c r="L37" s="42">
        <f>IF(P1_IndicatorData!U37="No data","x",ROUND(IF(P1_IndicatorData!U37&gt;L$166,10,IF(P1_IndicatorData!U37&lt;L$165,0,10-(L$166-P1_IndicatorData!U37)/(L$166-L$165)*10)),1))</f>
        <v>0</v>
      </c>
      <c r="M37" s="39">
        <f>IF(P1_IndicatorData!W37="No data","x",IF(P1_IndicatorData!W37=0,0,ROUND(IF(LOG(P1_IndicatorData!W37)&gt;M$166,10,IF(LOG(P1_IndicatorData!W37)&lt;M$165,0,10-(M$166-LOG(P1_IndicatorData!W37))/(M$166-M$165)*10)),1)))</f>
        <v>0</v>
      </c>
      <c r="N37" s="39">
        <f>IF(P1_IndicatorData!X37="No data","x",ROUND(IF(P1_IndicatorData!X37&gt;N$166,10,IF(P1_IndicatorData!X37&lt;N$165,0,10-(N$166-P1_IndicatorData!X37)/(N$166-N$165)*10)),1))</f>
        <v>0</v>
      </c>
      <c r="O37" s="42">
        <f>IF(P1_IndicatorData!Z37="No data","x",IF(P1_IndicatorData!Z37=0,0,ROUND(IF(LOG(P1_IndicatorData!Z37)&gt;O$166,10,IF(LOG(P1_IndicatorData!Z37)&lt;O$165,0,10-(O$166-LOG(P1_IndicatorData!Z37))/(O$166-O$165)*10)),1)))</f>
        <v>0</v>
      </c>
      <c r="P37" s="42">
        <f>IF(P1_IndicatorData!AA37="No data","x",ROUND(IF(P1_IndicatorData!AA37&gt;P$166,10,IF(P1_IndicatorData!AA37&lt;P$165,0,10-(P$166-P1_IndicatorData!AA37)/(P$166-P$165)*10)),1))</f>
        <v>0</v>
      </c>
      <c r="Q37" s="42">
        <f>IF(P1_IndicatorData!AC37="No data","x",IF(P1_IndicatorData!AC37=0,0,ROUND(IF(LOG(P1_IndicatorData!AC37)&gt;Q$166,10,IF(LOG(P1_IndicatorData!AC37)&lt;Q$165,0,10-(Q$166-LOG(P1_IndicatorData!AC37))/(Q$166-Q$165)*10)),1)))</f>
        <v>0</v>
      </c>
      <c r="R37" s="42">
        <f>IF(P1_IndicatorData!AD37="No data","x",ROUND(IF(P1_IndicatorData!AD37&gt;R$166,10,IF(P1_IndicatorData!AD37&lt;R$165,0,10-(R$166-P1_IndicatorData!AD37)/(R$166-R$165)*10)),1))</f>
        <v>0</v>
      </c>
      <c r="S37" s="42">
        <f>IF(P1_IndicatorData!AF37="No data","x",IF(P1_IndicatorData!AF37=0,0,ROUND(IF(LOG(P1_IndicatorData!AF37)&gt;S$166,10,IF(LOG(P1_IndicatorData!AF37)&lt;S$165,0,10-(S$166-LOG(P1_IndicatorData!AF37))/(S$166-S$165)*10)),1)))</f>
        <v>0</v>
      </c>
      <c r="T37" s="42">
        <f>IF(P1_IndicatorData!AG37="No data","x",ROUND(IF(P1_IndicatorData!AG37&gt;T$166,10,IF(P1_IndicatorData!AG37&lt;T$165,0,10-(T$166-P1_IndicatorData!AG37)/(T$166-T$165)*10)),1))</f>
        <v>0</v>
      </c>
      <c r="U37" s="42">
        <f>IF(P1_IndicatorData!AI37="No data","x",IF(P1_IndicatorData!AI37=0,0,ROUND(IF(LOG(P1_IndicatorData!AI37)&gt;U$166,10,IF(LOG(P1_IndicatorData!AI37)&lt;U$165,0,10-(U$166-LOG(P1_IndicatorData!AI37))/(U$166-U$165)*10)),1)))</f>
        <v>0</v>
      </c>
      <c r="V37" s="42">
        <f>IF(P1_IndicatorData!AJ37="No data","x",ROUND(IF(P1_IndicatorData!AJ37&gt;V$166,10,IF(P1_IndicatorData!AJ37&lt;V$165,0,10-(V$166-P1_IndicatorData!AJ37)/(V$166-V$165)*10)),1))</f>
        <v>0</v>
      </c>
      <c r="W37" s="42">
        <f>IF(P1_IndicatorData!AL37="No data","x",IF(P1_IndicatorData!AL37=0,0,ROUND(IF(LOG(P1_IndicatorData!AL37)&gt;W$166,10,IF(LOG(P1_IndicatorData!AL37)&lt;W$165,0,10-(W$166-LOG(P1_IndicatorData!AL37))/(W$166-W$165)*10)),1)))</f>
        <v>5.0999999999999996</v>
      </c>
      <c r="X37" s="42">
        <f>IF(P1_IndicatorData!AM37="No data","x",ROUND(IF(P1_IndicatorData!AM37&gt;X$166,10,IF(P1_IndicatorData!AM37&lt;X$165,0,10-(X$166-P1_IndicatorData!AM37)/(X$166-X$165)*10)),1))</f>
        <v>0.2</v>
      </c>
      <c r="Y37" s="42">
        <f>IF(P1_IndicatorData!AO37="No data","x",IF(P1_IndicatorData!AO37=0,0,ROUND(IF(LOG(P1_IndicatorData!AO37)&gt;Y$166,10,IF(LOG(P1_IndicatorData!AO37)&lt;Y$165,0,10-(Y$166-LOG(P1_IndicatorData!AO37))/(Y$166-Y$165)*10)),1)))</f>
        <v>2.2999999999999998</v>
      </c>
      <c r="Z37" s="42">
        <f>IF(P1_IndicatorData!AP37="No data","x",ROUND(IF(P1_IndicatorData!AP37&gt;Z$166,10,IF(P1_IndicatorData!AP37&lt;Z$165,0,10-(Z$166-P1_IndicatorData!AP37)/(Z$166-Z$165)*10)),1))</f>
        <v>0</v>
      </c>
      <c r="AA37" s="42">
        <f>IF(P1_IndicatorData!AR37="No data","x",IF(P1_IndicatorData!AR37=0,0,ROUND(IF(LOG(P1_IndicatorData!AR37)&gt;AA$166,10,IF(LOG(P1_IndicatorData!AR37)&lt;AA$165,0,10-(AA$166-LOG(P1_IndicatorData!AR37))/(AA$166-AA$165)*10)),1)))</f>
        <v>7.8</v>
      </c>
      <c r="AB37" s="42">
        <f>IF(P1_IndicatorData!AS37="No data","x",ROUND(IF(P1_IndicatorData!AS37&gt;AB$166,10,IF(P1_IndicatorData!AS37&lt;AB$165,0,10-(AB$166-P1_IndicatorData!AS37)/(AB$166-AB$165)*10)),1))</f>
        <v>6.7</v>
      </c>
      <c r="AC37" s="42">
        <f>IF(P1_IndicatorData!AV37="No data","x",IF(P1_IndicatorData!AV37=0,0,ROUND(IF(LOG(P1_IndicatorData!AV37)&gt;AC$166,10,IF(LOG(P1_IndicatorData!AV37)&lt;AC$165,0,10-(AC$166-LOG(P1_IndicatorData!AV37))/(AC$166-AC$165)*10)),1)))</f>
        <v>8.1</v>
      </c>
      <c r="AD37" s="42">
        <f>IF(P1_IndicatorData!AW37="No data","x",ROUND(IF(P1_IndicatorData!AW37&gt;AD$166,10,IF(P1_IndicatorData!AW37&lt;AD$165,0,10-(AD$166-P1_IndicatorData!AW37)/(AD$166-AD$165)*10)),1))</f>
        <v>9.6999999999999993</v>
      </c>
      <c r="AE37" s="42">
        <f>IF(P1_IndicatorData!AX37="No data","x",IF(P1_IndicatorData!AX37=0,0,ROUND(IF(LOG(P1_IndicatorData!AX37)&gt;AE$166,10,IF(LOG(P1_IndicatorData!AX37)&lt;AE$165,0,10-(AE$166-LOG(P1_IndicatorData!AX37))/(AE$166-AE$165)*10)),1)))</f>
        <v>0</v>
      </c>
      <c r="AF37" s="42">
        <f>IF(P1_IndicatorData!AY37="No data","x",ROUND(IF(P1_IndicatorData!AY37&gt;AF$166,10,IF(P1_IndicatorData!AY37&lt;AF$165,0,10-(AF$166-P1_IndicatorData!AY37)/(AF$166-AF$165)*10)),1))</f>
        <v>0</v>
      </c>
      <c r="AG37" s="42">
        <f>IF(P1_IndicatorData!AZ37="No data","x",IF(P1_IndicatorData!AZ37=0,0,ROUND(IF(LOG(P1_IndicatorData!AZ37)&gt;AG$166,10,IF(LOG(P1_IndicatorData!AZ37)&lt;AG$165,0,10-(AG$166-LOG(P1_IndicatorData!AZ37))/(AG$166-AG$165)*10)),1)))</f>
        <v>4.9000000000000004</v>
      </c>
      <c r="AH37" s="42">
        <f>IF(P1_IndicatorData!BA37="No data","x",ROUND(IF(P1_IndicatorData!BA37&gt;AH$166,10,IF(P1_IndicatorData!BA37&lt;AH$165,0,10-(AH$166-P1_IndicatorData!BA37)/(AH$166-AH$165)*10)),1))</f>
        <v>1</v>
      </c>
      <c r="AI37" s="42">
        <f>IF(P1_IndicatorData!BD37="No data","x",IF(P1_IndicatorData!BD37=0,0,ROUND(IF(LOG(P1_IndicatorData!BD37)&gt;AI$166,10,IF(LOG(P1_IndicatorData!BD37)&lt;AI$165,0,10-(AI$166-LOG(P1_IndicatorData!BD37))/(AI$166-AI$165)*10)),1)))</f>
        <v>4.7</v>
      </c>
      <c r="AJ37" s="42">
        <f>IF(P1_IndicatorData!BE37="No data","x",ROUND(IF(P1_IndicatorData!BE37&gt;AJ$166,10,IF(P1_IndicatorData!BE37&lt;AJ$165,0,10-(AJ$166-P1_IndicatorData!BE37)/(AJ$166-AJ$165)*10)),1))</f>
        <v>0.1</v>
      </c>
      <c r="AK37" s="145">
        <f t="shared" si="0"/>
        <v>0</v>
      </c>
      <c r="AL37" s="145">
        <f t="shared" si="1"/>
        <v>8.8000000000000007</v>
      </c>
      <c r="AM37" s="145">
        <f t="shared" si="2"/>
        <v>0</v>
      </c>
      <c r="AN37" s="147">
        <f t="shared" si="3"/>
        <v>0</v>
      </c>
      <c r="AO37" s="147">
        <f t="shared" si="4"/>
        <v>0</v>
      </c>
      <c r="AP37" s="145">
        <f t="shared" si="24"/>
        <v>0</v>
      </c>
      <c r="AQ37" s="149">
        <f t="shared" si="5"/>
        <v>0</v>
      </c>
      <c r="AR37" s="149">
        <f t="shared" si="6"/>
        <v>0</v>
      </c>
      <c r="AS37" s="149">
        <f t="shared" si="7"/>
        <v>0</v>
      </c>
      <c r="AT37" s="149">
        <f t="shared" si="8"/>
        <v>0</v>
      </c>
      <c r="AU37" s="149">
        <f t="shared" si="9"/>
        <v>0</v>
      </c>
      <c r="AV37" s="149">
        <f t="shared" si="25"/>
        <v>0</v>
      </c>
      <c r="AW37" s="147">
        <f t="shared" si="11"/>
        <v>0</v>
      </c>
      <c r="AX37" s="147">
        <f t="shared" si="12"/>
        <v>0</v>
      </c>
      <c r="AY37" s="147">
        <f t="shared" si="13"/>
        <v>3</v>
      </c>
      <c r="AZ37" s="147">
        <f t="shared" si="14"/>
        <v>1.2</v>
      </c>
      <c r="BA37" s="145">
        <f t="shared" si="15"/>
        <v>1.1000000000000001</v>
      </c>
      <c r="BB37" s="145">
        <f t="shared" si="16"/>
        <v>7.3</v>
      </c>
      <c r="BC37" s="147">
        <f t="shared" si="17"/>
        <v>4.0999999999999996</v>
      </c>
      <c r="BD37" s="147">
        <f t="shared" si="18"/>
        <v>4.9000000000000004</v>
      </c>
      <c r="BE37" s="145">
        <f t="shared" si="26"/>
        <v>4.5</v>
      </c>
      <c r="BF37" s="147">
        <f t="shared" si="20"/>
        <v>3.2</v>
      </c>
      <c r="BG37" s="147">
        <f t="shared" si="21"/>
        <v>2.7</v>
      </c>
      <c r="BH37" s="145">
        <f t="shared" si="22"/>
        <v>3</v>
      </c>
      <c r="BI37" s="198">
        <f t="shared" si="23"/>
        <v>4</v>
      </c>
    </row>
    <row r="38" spans="1:61">
      <c r="A38" s="1" t="s">
        <v>155</v>
      </c>
      <c r="B38" s="2" t="s">
        <v>156</v>
      </c>
      <c r="C38" s="39">
        <f>IF(P1_IndicatorData!D38="No data","x",IF(P1_IndicatorData!D38=0,0,ROUND(IF(LOG(P1_IndicatorData!D38)&gt;C$166,10,IF(LOG(P1_IndicatorData!D38)&lt;C$165,0,10-(C$166-LOG(P1_IndicatorData!D38))/(C$166-C$165)*10)),1)))</f>
        <v>7.3</v>
      </c>
      <c r="D38" s="39">
        <f>IF(P1_IndicatorData!E38="No data","x",ROUND(IF(P1_IndicatorData!E38&gt;D$166,10,IF(P1_IndicatorData!E38&lt;D$165,0,10-(D$166-P1_IndicatorData!E38)/(D$166-D$165)*10)),1))</f>
        <v>2.2000000000000002</v>
      </c>
      <c r="E38" s="39">
        <f>IF(P1_IndicatorData!G38="No data",0.1,IF(P1_IndicatorData!G38=0,0.1,IF(LOG(P1_IndicatorData!G38)&lt;E$165,0.1,ROUND(IF(LOG(P1_IndicatorData!G38)&gt;E$166,10,IF(LOG(P1_IndicatorData!G38)&lt;E$165,0,10-(E$166-LOG(P1_IndicatorData!G38))/(E$166-E$165)*10)),1))))</f>
        <v>6</v>
      </c>
      <c r="F38" s="39">
        <f>IF(P1_IndicatorData!H38="No data",0.1,IF(ROUND(P1_IndicatorData!H38,2)=0,0.1,ROUND(IF(P1_IndicatorData!H38&gt;F$166,10,IF(P1_IndicatorData!H38&lt;F$165,0,10-(F$166-P1_IndicatorData!H38)/(F$166-F$165)*10)),1)))</f>
        <v>2.2000000000000002</v>
      </c>
      <c r="G38" s="39">
        <f>IF(P1_IndicatorData!J38="No data","x",IF(P1_IndicatorData!J38=0,0,ROUND(IF(LOG(P1_IndicatorData!J38)&gt;G$166,10,IF(LOG(P1_IndicatorData!J38)&lt;G$165,0,10-(G$166-LOG(P1_IndicatorData!J38))/(G$166-G$165)*10)),1)))</f>
        <v>0</v>
      </c>
      <c r="H38" s="39">
        <f>IF(P1_IndicatorData!K38="No data","x",IF(P1_IndicatorData!K38=0,0,ROUND(IF(P1_IndicatorData!K38&gt;H$166,10,IF(P1_IndicatorData!K38&lt;H$165,0,10-(H$166-P1_IndicatorData!K38)/(H$166-H$165)*10)),1)))</f>
        <v>0</v>
      </c>
      <c r="I38" s="42">
        <f>IF(P1_IndicatorData!Q38="No data","x",IF(P1_IndicatorData!Q38=0,0,ROUND(IF(LOG(P1_IndicatorData!Q38)&gt;I$166,10,IF(LOG(P1_IndicatorData!Q38)&lt;I$165,0,10-(I$166-LOG(P1_IndicatorData!Q38))/(I$166-I$165)*10)),1)))</f>
        <v>8.9</v>
      </c>
      <c r="J38" s="42">
        <f>IF(P1_IndicatorData!R38="No data","x",ROUND(IF(P1_IndicatorData!R38&gt;J$166,10,IF(P1_IndicatorData!R38&lt;J$165,0,10-(J$166-P1_IndicatorData!R38)/(J$166-J$165)*10)),1))</f>
        <v>10</v>
      </c>
      <c r="K38" s="42">
        <f>IF(P1_IndicatorData!T38="No data","x",IF(P1_IndicatorData!T38=0,0,ROUND(IF(LOG(P1_IndicatorData!T38)&gt;K$166,10,IF(LOG(P1_IndicatorData!T38)&lt;K$165,0,10-(K$166-LOG(P1_IndicatorData!T38))/(K$166-K$165)*10)),1)))</f>
        <v>8.9</v>
      </c>
      <c r="L38" s="42">
        <f>IF(P1_IndicatorData!U38="No data","x",ROUND(IF(P1_IndicatorData!U38&gt;L$166,10,IF(P1_IndicatorData!U38&lt;L$165,0,10-(L$166-P1_IndicatorData!U38)/(L$166-L$165)*10)),1))</f>
        <v>10</v>
      </c>
      <c r="M38" s="39">
        <f>IF(P1_IndicatorData!W38="No data","x",IF(P1_IndicatorData!W38=0,0,ROUND(IF(LOG(P1_IndicatorData!W38)&gt;M$166,10,IF(LOG(P1_IndicatorData!W38)&lt;M$165,0,10-(M$166-LOG(P1_IndicatorData!W38))/(M$166-M$165)*10)),1)))</f>
        <v>0</v>
      </c>
      <c r="N38" s="39">
        <f>IF(P1_IndicatorData!X38="No data","x",ROUND(IF(P1_IndicatorData!X38&gt;N$166,10,IF(P1_IndicatorData!X38&lt;N$165,0,10-(N$166-P1_IndicatorData!X38)/(N$166-N$165)*10)),1))</f>
        <v>0</v>
      </c>
      <c r="O38" s="42">
        <f>IF(P1_IndicatorData!Z38="No data","x",IF(P1_IndicatorData!Z38=0,0,ROUND(IF(LOG(P1_IndicatorData!Z38)&gt;O$166,10,IF(LOG(P1_IndicatorData!Z38)&lt;O$165,0,10-(O$166-LOG(P1_IndicatorData!Z38))/(O$166-O$165)*10)),1)))</f>
        <v>0</v>
      </c>
      <c r="P38" s="42">
        <f>IF(P1_IndicatorData!AA38="No data","x",ROUND(IF(P1_IndicatorData!AA38&gt;P$166,10,IF(P1_IndicatorData!AA38&lt;P$165,0,10-(P$166-P1_IndicatorData!AA38)/(P$166-P$165)*10)),1))</f>
        <v>0</v>
      </c>
      <c r="Q38" s="42">
        <f>IF(P1_IndicatorData!AC38="No data","x",IF(P1_IndicatorData!AC38=0,0,ROUND(IF(LOG(P1_IndicatorData!AC38)&gt;Q$166,10,IF(LOG(P1_IndicatorData!AC38)&lt;Q$165,0,10-(Q$166-LOG(P1_IndicatorData!AC38))/(Q$166-Q$165)*10)),1)))</f>
        <v>0</v>
      </c>
      <c r="R38" s="42">
        <f>IF(P1_IndicatorData!AD38="No data","x",ROUND(IF(P1_IndicatorData!AD38&gt;R$166,10,IF(P1_IndicatorData!AD38&lt;R$165,0,10-(R$166-P1_IndicatorData!AD38)/(R$166-R$165)*10)),1))</f>
        <v>0</v>
      </c>
      <c r="S38" s="42">
        <f>IF(P1_IndicatorData!AF38="No data","x",IF(P1_IndicatorData!AF38=0,0,ROUND(IF(LOG(P1_IndicatorData!AF38)&gt;S$166,10,IF(LOG(P1_IndicatorData!AF38)&lt;S$165,0,10-(S$166-LOG(P1_IndicatorData!AF38))/(S$166-S$165)*10)),1)))</f>
        <v>0</v>
      </c>
      <c r="T38" s="42">
        <f>IF(P1_IndicatorData!AG38="No data","x",ROUND(IF(P1_IndicatorData!AG38&gt;T$166,10,IF(P1_IndicatorData!AG38&lt;T$165,0,10-(T$166-P1_IndicatorData!AG38)/(T$166-T$165)*10)),1))</f>
        <v>0</v>
      </c>
      <c r="U38" s="42">
        <f>IF(P1_IndicatorData!AI38="No data","x",IF(P1_IndicatorData!AI38=0,0,ROUND(IF(LOG(P1_IndicatorData!AI38)&gt;U$166,10,IF(LOG(P1_IndicatorData!AI38)&lt;U$165,0,10-(U$166-LOG(P1_IndicatorData!AI38))/(U$166-U$165)*10)),1)))</f>
        <v>8.8000000000000007</v>
      </c>
      <c r="V38" s="42">
        <f>IF(P1_IndicatorData!AJ38="No data","x",ROUND(IF(P1_IndicatorData!AJ38&gt;V$166,10,IF(P1_IndicatorData!AJ38&lt;V$165,0,10-(V$166-P1_IndicatorData!AJ38)/(V$166-V$165)*10)),1))</f>
        <v>9.1</v>
      </c>
      <c r="W38" s="42">
        <f>IF(P1_IndicatorData!AL38="No data","x",IF(P1_IndicatorData!AL38=0,0,ROUND(IF(LOG(P1_IndicatorData!AL38)&gt;W$166,10,IF(LOG(P1_IndicatorData!AL38)&lt;W$165,0,10-(W$166-LOG(P1_IndicatorData!AL38))/(W$166-W$165)*10)),1)))</f>
        <v>8.9</v>
      </c>
      <c r="X38" s="42">
        <f>IF(P1_IndicatorData!AM38="No data","x",ROUND(IF(P1_IndicatorData!AM38&gt;X$166,10,IF(P1_IndicatorData!AM38&lt;X$165,0,10-(X$166-P1_IndicatorData!AM38)/(X$166-X$165)*10)),1))</f>
        <v>9.8000000000000007</v>
      </c>
      <c r="Y38" s="42">
        <f>IF(P1_IndicatorData!AO38="No data","x",IF(P1_IndicatorData!AO38=0,0,ROUND(IF(LOG(P1_IndicatorData!AO38)&gt;Y$166,10,IF(LOG(P1_IndicatorData!AO38)&lt;Y$165,0,10-(Y$166-LOG(P1_IndicatorData!AO38))/(Y$166-Y$165)*10)),1)))</f>
        <v>8.9</v>
      </c>
      <c r="Z38" s="42">
        <f>IF(P1_IndicatorData!AP38="No data","x",ROUND(IF(P1_IndicatorData!AP38&gt;Z$166,10,IF(P1_IndicatorData!AP38&lt;Z$165,0,10-(Z$166-P1_IndicatorData!AP38)/(Z$166-Z$165)*10)),1))</f>
        <v>9.5</v>
      </c>
      <c r="AA38" s="42">
        <f>IF(P1_IndicatorData!AR38="No data","x",IF(P1_IndicatorData!AR38=0,0,ROUND(IF(LOG(P1_IndicatorData!AR38)&gt;AA$166,10,IF(LOG(P1_IndicatorData!AR38)&lt;AA$165,0,10-(AA$166-LOG(P1_IndicatorData!AR38))/(AA$166-AA$165)*10)),1)))</f>
        <v>7.3</v>
      </c>
      <c r="AB38" s="42">
        <f>IF(P1_IndicatorData!AS38="No data","x",ROUND(IF(P1_IndicatorData!AS38&gt;AB$166,10,IF(P1_IndicatorData!AS38&lt;AB$165,0,10-(AB$166-P1_IndicatorData!AS38)/(AB$166-AB$165)*10)),1))</f>
        <v>1.2</v>
      </c>
      <c r="AC38" s="42">
        <f>IF(P1_IndicatorData!AV38="No data","x",IF(P1_IndicatorData!AV38=0,0,ROUND(IF(LOG(P1_IndicatorData!AV38)&gt;AC$166,10,IF(LOG(P1_IndicatorData!AV38)&lt;AC$165,0,10-(AC$166-LOG(P1_IndicatorData!AV38))/(AC$166-AC$165)*10)),1)))</f>
        <v>6.9</v>
      </c>
      <c r="AD38" s="42">
        <f>IF(P1_IndicatorData!AW38="No data","x",ROUND(IF(P1_IndicatorData!AW38&gt;AD$166,10,IF(P1_IndicatorData!AW38&lt;AD$165,0,10-(AD$166-P1_IndicatorData!AW38)/(AD$166-AD$165)*10)),1))</f>
        <v>0.7</v>
      </c>
      <c r="AE38" s="42">
        <f>IF(P1_IndicatorData!AX38="No data","x",IF(P1_IndicatorData!AX38=0,0,ROUND(IF(LOG(P1_IndicatorData!AX38)&gt;AE$166,10,IF(LOG(P1_IndicatorData!AX38)&lt;AE$165,0,10-(AE$166-LOG(P1_IndicatorData!AX38))/(AE$166-AE$165)*10)),1)))</f>
        <v>0</v>
      </c>
      <c r="AF38" s="42">
        <f>IF(P1_IndicatorData!AY38="No data","x",ROUND(IF(P1_IndicatorData!AY38&gt;AF$166,10,IF(P1_IndicatorData!AY38&lt;AF$165,0,10-(AF$166-P1_IndicatorData!AY38)/(AF$166-AF$165)*10)),1))</f>
        <v>0</v>
      </c>
      <c r="AG38" s="42">
        <f>IF(P1_IndicatorData!AZ38="No data","x",IF(P1_IndicatorData!AZ38=0,0,ROUND(IF(LOG(P1_IndicatorData!AZ38)&gt;AG$166,10,IF(LOG(P1_IndicatorData!AZ38)&lt;AG$165,0,10-(AG$166-LOG(P1_IndicatorData!AZ38))/(AG$166-AG$165)*10)),1)))</f>
        <v>7.9</v>
      </c>
      <c r="AH38" s="42">
        <f>IF(P1_IndicatorData!BA38="No data","x",ROUND(IF(P1_IndicatorData!BA38&gt;AH$166,10,IF(P1_IndicatorData!BA38&lt;AH$165,0,10-(AH$166-P1_IndicatorData!BA38)/(AH$166-AH$165)*10)),1))</f>
        <v>10</v>
      </c>
      <c r="AI38" s="42">
        <f>IF(P1_IndicatorData!BD38="No data","x",IF(P1_IndicatorData!BD38=0,0,ROUND(IF(LOG(P1_IndicatorData!BD38)&gt;AI$166,10,IF(LOG(P1_IndicatorData!BD38)&lt;AI$165,0,10-(AI$166-LOG(P1_IndicatorData!BD38))/(AI$166-AI$165)*10)),1)))</f>
        <v>8.6999999999999993</v>
      </c>
      <c r="AJ38" s="42">
        <f>IF(P1_IndicatorData!BE38="No data","x",ROUND(IF(P1_IndicatorData!BE38&gt;AJ$166,10,IF(P1_IndicatorData!BE38&lt;AJ$165,0,10-(AJ$166-P1_IndicatorData!BE38)/(AJ$166-AJ$165)*10)),1))</f>
        <v>7.9</v>
      </c>
      <c r="AK38" s="145">
        <f t="shared" si="0"/>
        <v>5.3</v>
      </c>
      <c r="AL38" s="145">
        <f t="shared" si="1"/>
        <v>4.4000000000000004</v>
      </c>
      <c r="AM38" s="145">
        <f t="shared" si="2"/>
        <v>0</v>
      </c>
      <c r="AN38" s="147">
        <f t="shared" si="3"/>
        <v>8.9</v>
      </c>
      <c r="AO38" s="147">
        <f t="shared" si="4"/>
        <v>10</v>
      </c>
      <c r="AP38" s="145">
        <f t="shared" si="24"/>
        <v>9.5</v>
      </c>
      <c r="AQ38" s="149">
        <f t="shared" si="5"/>
        <v>0</v>
      </c>
      <c r="AR38" s="149">
        <f t="shared" si="6"/>
        <v>0</v>
      </c>
      <c r="AS38" s="149">
        <f t="shared" si="7"/>
        <v>0</v>
      </c>
      <c r="AT38" s="149">
        <f t="shared" si="8"/>
        <v>0</v>
      </c>
      <c r="AU38" s="149">
        <f t="shared" si="9"/>
        <v>0</v>
      </c>
      <c r="AV38" s="149">
        <f t="shared" si="25"/>
        <v>0</v>
      </c>
      <c r="AW38" s="147">
        <f t="shared" si="11"/>
        <v>0</v>
      </c>
      <c r="AX38" s="147">
        <f t="shared" si="12"/>
        <v>9</v>
      </c>
      <c r="AY38" s="147">
        <f t="shared" si="13"/>
        <v>9.4</v>
      </c>
      <c r="AZ38" s="147">
        <f t="shared" si="14"/>
        <v>9.1999999999999993</v>
      </c>
      <c r="BA38" s="145">
        <f t="shared" si="15"/>
        <v>8.1999999999999993</v>
      </c>
      <c r="BB38" s="145">
        <f t="shared" si="16"/>
        <v>5</v>
      </c>
      <c r="BC38" s="147">
        <f t="shared" si="17"/>
        <v>3.5</v>
      </c>
      <c r="BD38" s="147">
        <f t="shared" si="18"/>
        <v>0.4</v>
      </c>
      <c r="BE38" s="145">
        <f t="shared" si="26"/>
        <v>2.1</v>
      </c>
      <c r="BF38" s="147">
        <f t="shared" si="20"/>
        <v>9.1999999999999993</v>
      </c>
      <c r="BG38" s="147">
        <f t="shared" si="21"/>
        <v>8.3000000000000007</v>
      </c>
      <c r="BH38" s="145">
        <f t="shared" si="22"/>
        <v>8.8000000000000007</v>
      </c>
      <c r="BI38" s="198">
        <f t="shared" si="23"/>
        <v>6.4</v>
      </c>
    </row>
    <row r="39" spans="1:61">
      <c r="A39" s="1" t="s">
        <v>157</v>
      </c>
      <c r="B39" s="2" t="s">
        <v>158</v>
      </c>
      <c r="C39" s="39">
        <f>IF(P1_IndicatorData!D39="No data","x",IF(P1_IndicatorData!D39=0,0,ROUND(IF(LOG(P1_IndicatorData!D39)&gt;C$166,10,IF(LOG(P1_IndicatorData!D39)&lt;C$165,0,10-(C$166-LOG(P1_IndicatorData!D39))/(C$166-C$165)*10)),1)))</f>
        <v>6.7</v>
      </c>
      <c r="D39" s="39">
        <f>IF(P1_IndicatorData!E39="No data","x",ROUND(IF(P1_IndicatorData!E39&gt;D$166,10,IF(P1_IndicatorData!E39&lt;D$165,0,10-(D$166-P1_IndicatorData!E39)/(D$166-D$165)*10)),1))</f>
        <v>10</v>
      </c>
      <c r="E39" s="39">
        <f>IF(P1_IndicatorData!G39="No data",0.1,IF(P1_IndicatorData!G39=0,0.1,IF(LOG(P1_IndicatorData!G39)&lt;E$165,0.1,ROUND(IF(LOG(P1_IndicatorData!G39)&gt;E$166,10,IF(LOG(P1_IndicatorData!G39)&lt;E$165,0,10-(E$166-LOG(P1_IndicatorData!G39))/(E$166-E$165)*10)),1))))</f>
        <v>0.1</v>
      </c>
      <c r="F39" s="39">
        <f>IF(P1_IndicatorData!H39="No data",0.1,IF(ROUND(P1_IndicatorData!H39,2)=0,0.1,ROUND(IF(P1_IndicatorData!H39&gt;F$166,10,IF(P1_IndicatorData!H39&lt;F$165,0,10-(F$166-P1_IndicatorData!H39)/(F$166-F$165)*10)),1)))</f>
        <v>0.1</v>
      </c>
      <c r="G39" s="39">
        <f>IF(P1_IndicatorData!J39="No data","x",IF(P1_IndicatorData!J39=0,0,ROUND(IF(LOG(P1_IndicatorData!J39)&gt;G$166,10,IF(LOG(P1_IndicatorData!J39)&lt;G$165,0,10-(G$166-LOG(P1_IndicatorData!J39))/(G$166-G$165)*10)),1)))</f>
        <v>0</v>
      </c>
      <c r="H39" s="39">
        <f>IF(P1_IndicatorData!K39="No data","x",IF(P1_IndicatorData!K39=0,0,ROUND(IF(P1_IndicatorData!K39&gt;H$166,10,IF(P1_IndicatorData!K39&lt;H$165,0,10-(H$166-P1_IndicatorData!K39)/(H$166-H$165)*10)),1)))</f>
        <v>0</v>
      </c>
      <c r="I39" s="42">
        <f>IF(P1_IndicatorData!Q39="No data","x",IF(P1_IndicatorData!Q39=0,0,ROUND(IF(LOG(P1_IndicatorData!Q39)&gt;I$166,10,IF(LOG(P1_IndicatorData!Q39)&lt;I$165,0,10-(I$166-LOG(P1_IndicatorData!Q39))/(I$166-I$165)*10)),1)))</f>
        <v>0</v>
      </c>
      <c r="J39" s="42">
        <f>IF(P1_IndicatorData!R39="No data","x",ROUND(IF(P1_IndicatorData!R39&gt;J$166,10,IF(P1_IndicatorData!R39&lt;J$165,0,10-(J$166-P1_IndicatorData!R39)/(J$166-J$165)*10)),1))</f>
        <v>0</v>
      </c>
      <c r="K39" s="42">
        <f>IF(P1_IndicatorData!T39="No data","x",IF(P1_IndicatorData!T39=0,0,ROUND(IF(LOG(P1_IndicatorData!T39)&gt;K$166,10,IF(LOG(P1_IndicatorData!T39)&lt;K$165,0,10-(K$166-LOG(P1_IndicatorData!T39))/(K$166-K$165)*10)),1)))</f>
        <v>0</v>
      </c>
      <c r="L39" s="42">
        <f>IF(P1_IndicatorData!U39="No data","x",ROUND(IF(P1_IndicatorData!U39&gt;L$166,10,IF(P1_IndicatorData!U39&lt;L$165,0,10-(L$166-P1_IndicatorData!U39)/(L$166-L$165)*10)),1))</f>
        <v>0</v>
      </c>
      <c r="M39" s="39">
        <f>IF(P1_IndicatorData!W39="No data","x",IF(P1_IndicatorData!W39=0,0,ROUND(IF(LOG(P1_IndicatorData!W39)&gt;M$166,10,IF(LOG(P1_IndicatorData!W39)&lt;M$165,0,10-(M$166-LOG(P1_IndicatorData!W39))/(M$166-M$165)*10)),1)))</f>
        <v>0</v>
      </c>
      <c r="N39" s="39">
        <f>IF(P1_IndicatorData!X39="No data","x",ROUND(IF(P1_IndicatorData!X39&gt;N$166,10,IF(P1_IndicatorData!X39&lt;N$165,0,10-(N$166-P1_IndicatorData!X39)/(N$166-N$165)*10)),1))</f>
        <v>0</v>
      </c>
      <c r="O39" s="42">
        <f>IF(P1_IndicatorData!Z39="No data","x",IF(P1_IndicatorData!Z39=0,0,ROUND(IF(LOG(P1_IndicatorData!Z39)&gt;O$166,10,IF(LOG(P1_IndicatorData!Z39)&lt;O$165,0,10-(O$166-LOG(P1_IndicatorData!Z39))/(O$166-O$165)*10)),1)))</f>
        <v>0</v>
      </c>
      <c r="P39" s="42">
        <f>IF(P1_IndicatorData!AA39="No data","x",ROUND(IF(P1_IndicatorData!AA39&gt;P$166,10,IF(P1_IndicatorData!AA39&lt;P$165,0,10-(P$166-P1_IndicatorData!AA39)/(P$166-P$165)*10)),1))</f>
        <v>0</v>
      </c>
      <c r="Q39" s="42">
        <f>IF(P1_IndicatorData!AC39="No data","x",IF(P1_IndicatorData!AC39=0,0,ROUND(IF(LOG(P1_IndicatorData!AC39)&gt;Q$166,10,IF(LOG(P1_IndicatorData!AC39)&lt;Q$165,0,10-(Q$166-LOG(P1_IndicatorData!AC39))/(Q$166-Q$165)*10)),1)))</f>
        <v>0</v>
      </c>
      <c r="R39" s="42">
        <f>IF(P1_IndicatorData!AD39="No data","x",ROUND(IF(P1_IndicatorData!AD39&gt;R$166,10,IF(P1_IndicatorData!AD39&lt;R$165,0,10-(R$166-P1_IndicatorData!AD39)/(R$166-R$165)*10)),1))</f>
        <v>0</v>
      </c>
      <c r="S39" s="42">
        <f>IF(P1_IndicatorData!AF39="No data","x",IF(P1_IndicatorData!AF39=0,0,ROUND(IF(LOG(P1_IndicatorData!AF39)&gt;S$166,10,IF(LOG(P1_IndicatorData!AF39)&lt;S$165,0,10-(S$166-LOG(P1_IndicatorData!AF39))/(S$166-S$165)*10)),1)))</f>
        <v>0</v>
      </c>
      <c r="T39" s="42">
        <f>IF(P1_IndicatorData!AG39="No data","x",ROUND(IF(P1_IndicatorData!AG39&gt;T$166,10,IF(P1_IndicatorData!AG39&lt;T$165,0,10-(T$166-P1_IndicatorData!AG39)/(T$166-T$165)*10)),1))</f>
        <v>0</v>
      </c>
      <c r="U39" s="42">
        <f>IF(P1_IndicatorData!AI39="No data","x",IF(P1_IndicatorData!AI39=0,0,ROUND(IF(LOG(P1_IndicatorData!AI39)&gt;U$166,10,IF(LOG(P1_IndicatorData!AI39)&lt;U$165,0,10-(U$166-LOG(P1_IndicatorData!AI39))/(U$166-U$165)*10)),1)))</f>
        <v>4.7</v>
      </c>
      <c r="V39" s="42">
        <f>IF(P1_IndicatorData!AJ39="No data","x",ROUND(IF(P1_IndicatorData!AJ39&gt;V$166,10,IF(P1_IndicatorData!AJ39&lt;V$165,0,10-(V$166-P1_IndicatorData!AJ39)/(V$166-V$165)*10)),1))</f>
        <v>0.3</v>
      </c>
      <c r="W39" s="42">
        <f>IF(P1_IndicatorData!AL39="No data","x",IF(P1_IndicatorData!AL39=0,0,ROUND(IF(LOG(P1_IndicatorData!AL39)&gt;W$166,10,IF(LOG(P1_IndicatorData!AL39)&lt;W$165,0,10-(W$166-LOG(P1_IndicatorData!AL39))/(W$166-W$165)*10)),1)))</f>
        <v>2.4</v>
      </c>
      <c r="X39" s="42">
        <f>IF(P1_IndicatorData!AM39="No data","x",ROUND(IF(P1_IndicatorData!AM39&gt;X$166,10,IF(P1_IndicatorData!AM39&lt;X$165,0,10-(X$166-P1_IndicatorData!AM39)/(X$166-X$165)*10)),1))</f>
        <v>0</v>
      </c>
      <c r="Y39" s="42">
        <f>IF(P1_IndicatorData!AO39="No data","x",IF(P1_IndicatorData!AO39=0,0,ROUND(IF(LOG(P1_IndicatorData!AO39)&gt;Y$166,10,IF(LOG(P1_IndicatorData!AO39)&lt;Y$165,0,10-(Y$166-LOG(P1_IndicatorData!AO39))/(Y$166-Y$165)*10)),1)))</f>
        <v>7.1</v>
      </c>
      <c r="Z39" s="42">
        <f>IF(P1_IndicatorData!AP39="No data","x",ROUND(IF(P1_IndicatorData!AP39&gt;Z$166,10,IF(P1_IndicatorData!AP39&lt;Z$165,0,10-(Z$166-P1_IndicatorData!AP39)/(Z$166-Z$165)*10)),1))</f>
        <v>7.7</v>
      </c>
      <c r="AA39" s="42">
        <f>IF(P1_IndicatorData!AR39="No data","x",IF(P1_IndicatorData!AR39=0,0,ROUND(IF(LOG(P1_IndicatorData!AR39)&gt;AA$166,10,IF(LOG(P1_IndicatorData!AR39)&lt;AA$165,0,10-(AA$166-LOG(P1_IndicatorData!AR39))/(AA$166-AA$165)*10)),1)))</f>
        <v>0</v>
      </c>
      <c r="AB39" s="42">
        <f>IF(P1_IndicatorData!AS39="No data","x",ROUND(IF(P1_IndicatorData!AS39&gt;AB$166,10,IF(P1_IndicatorData!AS39&lt;AB$165,0,10-(AB$166-P1_IndicatorData!AS39)/(AB$166-AB$165)*10)),1))</f>
        <v>0</v>
      </c>
      <c r="AC39" s="42">
        <f>IF(P1_IndicatorData!AV39="No data","x",IF(P1_IndicatorData!AV39=0,0,ROUND(IF(LOG(P1_IndicatorData!AV39)&gt;AC$166,10,IF(LOG(P1_IndicatorData!AV39)&lt;AC$165,0,10-(AC$166-LOG(P1_IndicatorData!AV39))/(AC$166-AC$165)*10)),1)))</f>
        <v>7.2</v>
      </c>
      <c r="AD39" s="42">
        <f>IF(P1_IndicatorData!AW39="No data","x",ROUND(IF(P1_IndicatorData!AW39&gt;AD$166,10,IF(P1_IndicatorData!AW39&lt;AD$165,0,10-(AD$166-P1_IndicatorData!AW39)/(AD$166-AD$165)*10)),1))</f>
        <v>9</v>
      </c>
      <c r="AE39" s="42">
        <f>IF(P1_IndicatorData!AX39="No data","x",IF(P1_IndicatorData!AX39=0,0,ROUND(IF(LOG(P1_IndicatorData!AX39)&gt;AE$166,10,IF(LOG(P1_IndicatorData!AX39)&lt;AE$165,0,10-(AE$166-LOG(P1_IndicatorData!AX39))/(AE$166-AE$165)*10)),1)))</f>
        <v>0</v>
      </c>
      <c r="AF39" s="42">
        <f>IF(P1_IndicatorData!AY39="No data","x",ROUND(IF(P1_IndicatorData!AY39&gt;AF$166,10,IF(P1_IndicatorData!AY39&lt;AF$165,0,10-(AF$166-P1_IndicatorData!AY39)/(AF$166-AF$165)*10)),1))</f>
        <v>0</v>
      </c>
      <c r="AG39" s="42">
        <f>IF(P1_IndicatorData!AZ39="No data","x",IF(P1_IndicatorData!AZ39=0,0,ROUND(IF(LOG(P1_IndicatorData!AZ39)&gt;AG$166,10,IF(LOG(P1_IndicatorData!AZ39)&lt;AG$165,0,10-(AG$166-LOG(P1_IndicatorData!AZ39))/(AG$166-AG$165)*10)),1)))</f>
        <v>3.4</v>
      </c>
      <c r="AH39" s="42">
        <f>IF(P1_IndicatorData!BA39="No data","x",ROUND(IF(P1_IndicatorData!BA39&gt;AH$166,10,IF(P1_IndicatorData!BA39&lt;AH$165,0,10-(AH$166-P1_IndicatorData!BA39)/(AH$166-AH$165)*10)),1))</f>
        <v>0.5</v>
      </c>
      <c r="AI39" s="42">
        <f>IF(P1_IndicatorData!BD39="No data","x",IF(P1_IndicatorData!BD39=0,0,ROUND(IF(LOG(P1_IndicatorData!BD39)&gt;AI$166,10,IF(LOG(P1_IndicatorData!BD39)&lt;AI$165,0,10-(AI$166-LOG(P1_IndicatorData!BD39))/(AI$166-AI$165)*10)),1)))</f>
        <v>7</v>
      </c>
      <c r="AJ39" s="42">
        <f>IF(P1_IndicatorData!BE39="No data","x",ROUND(IF(P1_IndicatorData!BE39&gt;AJ$166,10,IF(P1_IndicatorData!BE39&lt;AJ$165,0,10-(AJ$166-P1_IndicatorData!BE39)/(AJ$166-AJ$165)*10)),1))</f>
        <v>6.7</v>
      </c>
      <c r="AK39" s="145">
        <f t="shared" si="0"/>
        <v>8.9</v>
      </c>
      <c r="AL39" s="145">
        <f t="shared" si="1"/>
        <v>0.1</v>
      </c>
      <c r="AM39" s="145">
        <f t="shared" si="2"/>
        <v>0</v>
      </c>
      <c r="AN39" s="147">
        <f t="shared" si="3"/>
        <v>0</v>
      </c>
      <c r="AO39" s="147">
        <f t="shared" si="4"/>
        <v>0</v>
      </c>
      <c r="AP39" s="145">
        <f t="shared" si="24"/>
        <v>0</v>
      </c>
      <c r="AQ39" s="149">
        <f t="shared" si="5"/>
        <v>0</v>
      </c>
      <c r="AR39" s="149">
        <f t="shared" si="6"/>
        <v>0</v>
      </c>
      <c r="AS39" s="149">
        <f t="shared" si="7"/>
        <v>0</v>
      </c>
      <c r="AT39" s="149">
        <f t="shared" si="8"/>
        <v>0</v>
      </c>
      <c r="AU39" s="149">
        <f t="shared" si="9"/>
        <v>0</v>
      </c>
      <c r="AV39" s="149">
        <f t="shared" si="25"/>
        <v>0</v>
      </c>
      <c r="AW39" s="147">
        <f t="shared" si="11"/>
        <v>0</v>
      </c>
      <c r="AX39" s="147">
        <f t="shared" si="12"/>
        <v>2.8</v>
      </c>
      <c r="AY39" s="147">
        <f t="shared" si="13"/>
        <v>1.3</v>
      </c>
      <c r="AZ39" s="147">
        <f t="shared" si="14"/>
        <v>7.4</v>
      </c>
      <c r="BA39" s="145">
        <f t="shared" si="15"/>
        <v>3.5</v>
      </c>
      <c r="BB39" s="145">
        <f t="shared" si="16"/>
        <v>0</v>
      </c>
      <c r="BC39" s="147">
        <f t="shared" si="17"/>
        <v>3.6</v>
      </c>
      <c r="BD39" s="147">
        <f t="shared" si="18"/>
        <v>4.5</v>
      </c>
      <c r="BE39" s="145">
        <f t="shared" si="26"/>
        <v>4.0999999999999996</v>
      </c>
      <c r="BF39" s="147">
        <f t="shared" si="20"/>
        <v>2.1</v>
      </c>
      <c r="BG39" s="147">
        <f t="shared" si="21"/>
        <v>6.9</v>
      </c>
      <c r="BH39" s="145">
        <f t="shared" si="22"/>
        <v>5</v>
      </c>
      <c r="BI39" s="198">
        <f t="shared" si="23"/>
        <v>3.5</v>
      </c>
    </row>
    <row r="40" spans="1:61">
      <c r="A40" s="1" t="s">
        <v>159</v>
      </c>
      <c r="B40" s="2" t="s">
        <v>160</v>
      </c>
      <c r="C40" s="39">
        <f>IF(P1_IndicatorData!D40="No data","x",IF(P1_IndicatorData!D40=0,0,ROUND(IF(LOG(P1_IndicatorData!D40)&gt;C$166,10,IF(LOG(P1_IndicatorData!D40)&lt;C$165,0,10-(C$166-LOG(P1_IndicatorData!D40))/(C$166-C$165)*10)),1)))</f>
        <v>0</v>
      </c>
      <c r="D40" s="39">
        <f>IF(P1_IndicatorData!E40="No data","x",ROUND(IF(P1_IndicatorData!E40&gt;D$166,10,IF(P1_IndicatorData!E40&lt;D$165,0,10-(D$166-P1_IndicatorData!E40)/(D$166-D$165)*10)),1))</f>
        <v>0</v>
      </c>
      <c r="E40" s="39">
        <f>IF(P1_IndicatorData!G40="No data",0.1,IF(P1_IndicatorData!G40=0,0.1,IF(LOG(P1_IndicatorData!G40)&lt;E$165,0.1,ROUND(IF(LOG(P1_IndicatorData!G40)&gt;E$166,10,IF(LOG(P1_IndicatorData!G40)&lt;E$165,0,10-(E$166-LOG(P1_IndicatorData!G40))/(E$166-E$165)*10)),1))))</f>
        <v>6.7</v>
      </c>
      <c r="F40" s="39">
        <f>IF(P1_IndicatorData!H40="No data",0.1,IF(ROUND(P1_IndicatorData!H40,2)=0,0.1,ROUND(IF(P1_IndicatorData!H40&gt;F$166,10,IF(P1_IndicatorData!H40&lt;F$165,0,10-(F$166-P1_IndicatorData!H40)/(F$166-F$165)*10)),1)))</f>
        <v>5.5</v>
      </c>
      <c r="G40" s="39">
        <f>IF(P1_IndicatorData!J40="No data","x",IF(P1_IndicatorData!J40=0,0,ROUND(IF(LOG(P1_IndicatorData!J40)&gt;G$166,10,IF(LOG(P1_IndicatorData!J40)&lt;G$165,0,10-(G$166-LOG(P1_IndicatorData!J40))/(G$166-G$165)*10)),1)))</f>
        <v>0</v>
      </c>
      <c r="H40" s="39">
        <f>IF(P1_IndicatorData!K40="No data","x",IF(P1_IndicatorData!K40=0,0,ROUND(IF(P1_IndicatorData!K40&gt;H$166,10,IF(P1_IndicatorData!K40&lt;H$165,0,10-(H$166-P1_IndicatorData!K40)/(H$166-H$165)*10)),1)))</f>
        <v>0</v>
      </c>
      <c r="I40" s="42">
        <f>IF(P1_IndicatorData!Q40="No data","x",IF(P1_IndicatorData!Q40=0,0,ROUND(IF(LOG(P1_IndicatorData!Q40)&gt;I$166,10,IF(LOG(P1_IndicatorData!Q40)&lt;I$165,0,10-(I$166-LOG(P1_IndicatorData!Q40))/(I$166-I$165)*10)),1)))</f>
        <v>0</v>
      </c>
      <c r="J40" s="42">
        <f>IF(P1_IndicatorData!R40="No data","x",ROUND(IF(P1_IndicatorData!R40&gt;J$166,10,IF(P1_IndicatorData!R40&lt;J$165,0,10-(J$166-P1_IndicatorData!R40)/(J$166-J$165)*10)),1))</f>
        <v>0</v>
      </c>
      <c r="K40" s="42">
        <f>IF(P1_IndicatorData!T40="No data","x",IF(P1_IndicatorData!T40=0,0,ROUND(IF(LOG(P1_IndicatorData!T40)&gt;K$166,10,IF(LOG(P1_IndicatorData!T40)&lt;K$165,0,10-(K$166-LOG(P1_IndicatorData!T40))/(K$166-K$165)*10)),1)))</f>
        <v>0</v>
      </c>
      <c r="L40" s="42">
        <f>IF(P1_IndicatorData!U40="No data","x",ROUND(IF(P1_IndicatorData!U40&gt;L$166,10,IF(P1_IndicatorData!U40&lt;L$165,0,10-(L$166-P1_IndicatorData!U40)/(L$166-L$165)*10)),1))</f>
        <v>0</v>
      </c>
      <c r="M40" s="39">
        <f>IF(P1_IndicatorData!W40="No data","x",IF(P1_IndicatorData!W40=0,0,ROUND(IF(LOG(P1_IndicatorData!W40)&gt;M$166,10,IF(LOG(P1_IndicatorData!W40)&lt;M$165,0,10-(M$166-LOG(P1_IndicatorData!W40))/(M$166-M$165)*10)),1)))</f>
        <v>0</v>
      </c>
      <c r="N40" s="39">
        <f>IF(P1_IndicatorData!X40="No data","x",ROUND(IF(P1_IndicatorData!X40&gt;N$166,10,IF(P1_IndicatorData!X40&lt;N$165,0,10-(N$166-P1_IndicatorData!X40)/(N$166-N$165)*10)),1))</f>
        <v>0</v>
      </c>
      <c r="O40" s="42">
        <f>IF(P1_IndicatorData!Z40="No data","x",IF(P1_IndicatorData!Z40=0,0,ROUND(IF(LOG(P1_IndicatorData!Z40)&gt;O$166,10,IF(LOG(P1_IndicatorData!Z40)&lt;O$165,0,10-(O$166-LOG(P1_IndicatorData!Z40))/(O$166-O$165)*10)),1)))</f>
        <v>0</v>
      </c>
      <c r="P40" s="42">
        <f>IF(P1_IndicatorData!AA40="No data","x",ROUND(IF(P1_IndicatorData!AA40&gt;P$166,10,IF(P1_IndicatorData!AA40&lt;P$165,0,10-(P$166-P1_IndicatorData!AA40)/(P$166-P$165)*10)),1))</f>
        <v>0</v>
      </c>
      <c r="Q40" s="42">
        <f>IF(P1_IndicatorData!AC40="No data","x",IF(P1_IndicatorData!AC40=0,0,ROUND(IF(LOG(P1_IndicatorData!AC40)&gt;Q$166,10,IF(LOG(P1_IndicatorData!AC40)&lt;Q$165,0,10-(Q$166-LOG(P1_IndicatorData!AC40))/(Q$166-Q$165)*10)),1)))</f>
        <v>0</v>
      </c>
      <c r="R40" s="42">
        <f>IF(P1_IndicatorData!AD40="No data","x",ROUND(IF(P1_IndicatorData!AD40&gt;R$166,10,IF(P1_IndicatorData!AD40&lt;R$165,0,10-(R$166-P1_IndicatorData!AD40)/(R$166-R$165)*10)),1))</f>
        <v>0</v>
      </c>
      <c r="S40" s="42">
        <f>IF(P1_IndicatorData!AF40="No data","x",IF(P1_IndicatorData!AF40=0,0,ROUND(IF(LOG(P1_IndicatorData!AF40)&gt;S$166,10,IF(LOG(P1_IndicatorData!AF40)&lt;S$165,0,10-(S$166-LOG(P1_IndicatorData!AF40))/(S$166-S$165)*10)),1)))</f>
        <v>0</v>
      </c>
      <c r="T40" s="42">
        <f>IF(P1_IndicatorData!AG40="No data","x",ROUND(IF(P1_IndicatorData!AG40&gt;T$166,10,IF(P1_IndicatorData!AG40&lt;T$165,0,10-(T$166-P1_IndicatorData!AG40)/(T$166-T$165)*10)),1))</f>
        <v>0</v>
      </c>
      <c r="U40" s="42">
        <f>IF(P1_IndicatorData!AI40="No data","x",IF(P1_IndicatorData!AI40=0,0,ROUND(IF(LOG(P1_IndicatorData!AI40)&gt;U$166,10,IF(LOG(P1_IndicatorData!AI40)&lt;U$165,0,10-(U$166-LOG(P1_IndicatorData!AI40))/(U$166-U$165)*10)),1)))</f>
        <v>0</v>
      </c>
      <c r="V40" s="42">
        <f>IF(P1_IndicatorData!AJ40="No data","x",ROUND(IF(P1_IndicatorData!AJ40&gt;V$166,10,IF(P1_IndicatorData!AJ40&lt;V$165,0,10-(V$166-P1_IndicatorData!AJ40)/(V$166-V$165)*10)),1))</f>
        <v>0</v>
      </c>
      <c r="W40" s="42">
        <f>IF(P1_IndicatorData!AL40="No data","x",IF(P1_IndicatorData!AL40=0,0,ROUND(IF(LOG(P1_IndicatorData!AL40)&gt;W$166,10,IF(LOG(P1_IndicatorData!AL40)&lt;W$165,0,10-(W$166-LOG(P1_IndicatorData!AL40))/(W$166-W$165)*10)),1)))</f>
        <v>0</v>
      </c>
      <c r="X40" s="42">
        <f>IF(P1_IndicatorData!AM40="No data","x",ROUND(IF(P1_IndicatorData!AM40&gt;X$166,10,IF(P1_IndicatorData!AM40&lt;X$165,0,10-(X$166-P1_IndicatorData!AM40)/(X$166-X$165)*10)),1))</f>
        <v>0</v>
      </c>
      <c r="Y40" s="42">
        <f>IF(P1_IndicatorData!AO40="No data","x",IF(P1_IndicatorData!AO40=0,0,ROUND(IF(LOG(P1_IndicatorData!AO40)&gt;Y$166,10,IF(LOG(P1_IndicatorData!AO40)&lt;Y$165,0,10-(Y$166-LOG(P1_IndicatorData!AO40))/(Y$166-Y$165)*10)),1)))</f>
        <v>0</v>
      </c>
      <c r="Z40" s="42">
        <f>IF(P1_IndicatorData!AP40="No data","x",ROUND(IF(P1_IndicatorData!AP40&gt;Z$166,10,IF(P1_IndicatorData!AP40&lt;Z$165,0,10-(Z$166-P1_IndicatorData!AP40)/(Z$166-Z$165)*10)),1))</f>
        <v>0</v>
      </c>
      <c r="AA40" s="42">
        <f>IF(P1_IndicatorData!AR40="No data","x",IF(P1_IndicatorData!AR40=0,0,ROUND(IF(LOG(P1_IndicatorData!AR40)&gt;AA$166,10,IF(LOG(P1_IndicatorData!AR40)&lt;AA$165,0,10-(AA$166-LOG(P1_IndicatorData!AR40))/(AA$166-AA$165)*10)),1)))</f>
        <v>0</v>
      </c>
      <c r="AB40" s="42">
        <f>IF(P1_IndicatorData!AS40="No data","x",ROUND(IF(P1_IndicatorData!AS40&gt;AB$166,10,IF(P1_IndicatorData!AS40&lt;AB$165,0,10-(AB$166-P1_IndicatorData!AS40)/(AB$166-AB$165)*10)),1))</f>
        <v>0</v>
      </c>
      <c r="AC40" s="42">
        <f>IF(P1_IndicatorData!AV40="No data","x",IF(P1_IndicatorData!AV40=0,0,ROUND(IF(LOG(P1_IndicatorData!AV40)&gt;AC$166,10,IF(LOG(P1_IndicatorData!AV40)&lt;AC$165,0,10-(AC$166-LOG(P1_IndicatorData!AV40))/(AC$166-AC$165)*10)),1)))</f>
        <v>8.8000000000000007</v>
      </c>
      <c r="AD40" s="42">
        <f>IF(P1_IndicatorData!AW40="No data","x",ROUND(IF(P1_IndicatorData!AW40&gt;AD$166,10,IF(P1_IndicatorData!AW40&lt;AD$165,0,10-(AD$166-P1_IndicatorData!AW40)/(AD$166-AD$165)*10)),1))</f>
        <v>10</v>
      </c>
      <c r="AE40" s="42">
        <f>IF(P1_IndicatorData!AX40="No data","x",IF(P1_IndicatorData!AX40=0,0,ROUND(IF(LOG(P1_IndicatorData!AX40)&gt;AE$166,10,IF(LOG(P1_IndicatorData!AX40)&lt;AE$165,0,10-(AE$166-LOG(P1_IndicatorData!AX40))/(AE$166-AE$165)*10)),1)))</f>
        <v>5.8</v>
      </c>
      <c r="AF40" s="42">
        <f>IF(P1_IndicatorData!AY40="No data","x",ROUND(IF(P1_IndicatorData!AY40&gt;AF$166,10,IF(P1_IndicatorData!AY40&lt;AF$165,0,10-(AF$166-P1_IndicatorData!AY40)/(AF$166-AF$165)*10)),1))</f>
        <v>0.1</v>
      </c>
      <c r="AG40" s="42">
        <f>IF(P1_IndicatorData!AZ40="No data","x",IF(P1_IndicatorData!AZ40=0,0,ROUND(IF(LOG(P1_IndicatorData!AZ40)&gt;AG$166,10,IF(LOG(P1_IndicatorData!AZ40)&lt;AG$165,0,10-(AG$166-LOG(P1_IndicatorData!AZ40))/(AG$166-AG$165)*10)),1)))</f>
        <v>5.7</v>
      </c>
      <c r="AH40" s="42">
        <f>IF(P1_IndicatorData!BA40="No data","x",ROUND(IF(P1_IndicatorData!BA40&gt;AH$166,10,IF(P1_IndicatorData!BA40&lt;AH$165,0,10-(AH$166-P1_IndicatorData!BA40)/(AH$166-AH$165)*10)),1))</f>
        <v>0.9</v>
      </c>
      <c r="AI40" s="42">
        <f>IF(P1_IndicatorData!BD40="No data","x",IF(P1_IndicatorData!BD40=0,0,ROUND(IF(LOG(P1_IndicatorData!BD40)&gt;AI$166,10,IF(LOG(P1_IndicatorData!BD40)&lt;AI$165,0,10-(AI$166-LOG(P1_IndicatorData!BD40))/(AI$166-AI$165)*10)),1)))</f>
        <v>8.8000000000000007</v>
      </c>
      <c r="AJ40" s="42">
        <f>IF(P1_IndicatorData!BE40="No data","x",ROUND(IF(P1_IndicatorData!BE40&gt;AJ$166,10,IF(P1_IndicatorData!BE40&lt;AJ$165,0,10-(AJ$166-P1_IndicatorData!BE40)/(AJ$166-AJ$165)*10)),1))</f>
        <v>9.6999999999999993</v>
      </c>
      <c r="AK40" s="145">
        <f t="shared" si="0"/>
        <v>0</v>
      </c>
      <c r="AL40" s="145">
        <f t="shared" si="1"/>
        <v>6.1</v>
      </c>
      <c r="AM40" s="145">
        <f t="shared" si="2"/>
        <v>0</v>
      </c>
      <c r="AN40" s="147">
        <f t="shared" si="3"/>
        <v>0</v>
      </c>
      <c r="AO40" s="147">
        <f t="shared" si="4"/>
        <v>0</v>
      </c>
      <c r="AP40" s="145">
        <f t="shared" si="24"/>
        <v>0</v>
      </c>
      <c r="AQ40" s="149">
        <f t="shared" si="5"/>
        <v>0</v>
      </c>
      <c r="AR40" s="149">
        <f t="shared" si="6"/>
        <v>0</v>
      </c>
      <c r="AS40" s="149">
        <f t="shared" si="7"/>
        <v>0</v>
      </c>
      <c r="AT40" s="149">
        <f t="shared" si="8"/>
        <v>0</v>
      </c>
      <c r="AU40" s="149">
        <f t="shared" si="9"/>
        <v>0</v>
      </c>
      <c r="AV40" s="149">
        <f t="shared" si="25"/>
        <v>0</v>
      </c>
      <c r="AW40" s="147">
        <f t="shared" si="11"/>
        <v>0</v>
      </c>
      <c r="AX40" s="147">
        <f t="shared" si="12"/>
        <v>0</v>
      </c>
      <c r="AY40" s="147">
        <f t="shared" si="13"/>
        <v>0</v>
      </c>
      <c r="AZ40" s="147">
        <f t="shared" si="14"/>
        <v>0</v>
      </c>
      <c r="BA40" s="145">
        <f t="shared" si="15"/>
        <v>0</v>
      </c>
      <c r="BB40" s="145">
        <f t="shared" si="16"/>
        <v>0</v>
      </c>
      <c r="BC40" s="147">
        <f t="shared" si="17"/>
        <v>7.3</v>
      </c>
      <c r="BD40" s="147">
        <f t="shared" si="18"/>
        <v>5.0999999999999996</v>
      </c>
      <c r="BE40" s="145">
        <f t="shared" si="26"/>
        <v>6.3</v>
      </c>
      <c r="BF40" s="147">
        <f t="shared" si="20"/>
        <v>3.7</v>
      </c>
      <c r="BG40" s="147">
        <f t="shared" si="21"/>
        <v>9.3000000000000007</v>
      </c>
      <c r="BH40" s="145">
        <f t="shared" si="22"/>
        <v>7.4</v>
      </c>
      <c r="BI40" s="198">
        <f t="shared" si="23"/>
        <v>3.2</v>
      </c>
    </row>
    <row r="41" spans="1:61">
      <c r="A41" s="1" t="s">
        <v>161</v>
      </c>
      <c r="B41" s="2" t="s">
        <v>162</v>
      </c>
      <c r="C41" s="39">
        <f>IF(P1_IndicatorData!D41="No data","x",IF(P1_IndicatorData!D41=0,0,ROUND(IF(LOG(P1_IndicatorData!D41)&gt;C$166,10,IF(LOG(P1_IndicatorData!D41)&lt;C$165,0,10-(C$166-LOG(P1_IndicatorData!D41))/(C$166-C$165)*10)),1)))</f>
        <v>9.1</v>
      </c>
      <c r="D41" s="39">
        <f>IF(P1_IndicatorData!E41="No data","x",ROUND(IF(P1_IndicatorData!E41&gt;D$166,10,IF(P1_IndicatorData!E41&lt;D$165,0,10-(D$166-P1_IndicatorData!E41)/(D$166-D$165)*10)),1))</f>
        <v>6.8</v>
      </c>
      <c r="E41" s="39">
        <f>IF(P1_IndicatorData!G41="No data",0.1,IF(P1_IndicatorData!G41=0,0.1,IF(LOG(P1_IndicatorData!G41)&lt;E$165,0.1,ROUND(IF(LOG(P1_IndicatorData!G41)&gt;E$166,10,IF(LOG(P1_IndicatorData!G41)&lt;E$165,0,10-(E$166-LOG(P1_IndicatorData!G41))/(E$166-E$165)*10)),1))))</f>
        <v>7.9</v>
      </c>
      <c r="F41" s="39">
        <f>IF(P1_IndicatorData!H41="No data",0.1,IF(ROUND(P1_IndicatorData!H41,2)=0,0.1,ROUND(IF(P1_IndicatorData!H41&gt;F$166,10,IF(P1_IndicatorData!H41&lt;F$165,0,10-(F$166-P1_IndicatorData!H41)/(F$166-F$165)*10)),1)))</f>
        <v>6.7</v>
      </c>
      <c r="G41" s="39">
        <f>IF(P1_IndicatorData!J41="No data","x",IF(P1_IndicatorData!J41=0,0,ROUND(IF(LOG(P1_IndicatorData!J41)&gt;G$166,10,IF(LOG(P1_IndicatorData!J41)&lt;G$165,0,10-(G$166-LOG(P1_IndicatorData!J41))/(G$166-G$165)*10)),1)))</f>
        <v>10</v>
      </c>
      <c r="H41" s="39">
        <f>IF(P1_IndicatorData!K41="No data","x",IF(P1_IndicatorData!K41=0,0,ROUND(IF(P1_IndicatorData!K41&gt;H$166,10,IF(P1_IndicatorData!K41&lt;H$165,0,10-(H$166-P1_IndicatorData!K41)/(H$166-H$165)*10)),1)))</f>
        <v>10</v>
      </c>
      <c r="I41" s="42">
        <f>IF(P1_IndicatorData!Q41="No data","x",IF(P1_IndicatorData!Q41=0,0,ROUND(IF(LOG(P1_IndicatorData!Q41)&gt;I$166,10,IF(LOG(P1_IndicatorData!Q41)&lt;I$165,0,10-(I$166-LOG(P1_IndicatorData!Q41))/(I$166-I$165)*10)),1)))</f>
        <v>9.6</v>
      </c>
      <c r="J41" s="42">
        <f>IF(P1_IndicatorData!R41="No data","x",ROUND(IF(P1_IndicatorData!R41&gt;J$166,10,IF(P1_IndicatorData!R41&lt;J$165,0,10-(J$166-P1_IndicatorData!R41)/(J$166-J$165)*10)),1))</f>
        <v>10</v>
      </c>
      <c r="K41" s="42">
        <f>IF(P1_IndicatorData!T41="No data","x",IF(P1_IndicatorData!T41=0,0,ROUND(IF(LOG(P1_IndicatorData!T41)&gt;K$166,10,IF(LOG(P1_IndicatorData!T41)&lt;K$165,0,10-(K$166-LOG(P1_IndicatorData!T41))/(K$166-K$165)*10)),1)))</f>
        <v>8.1999999999999993</v>
      </c>
      <c r="L41" s="42">
        <f>IF(P1_IndicatorData!U41="No data","x",ROUND(IF(P1_IndicatorData!U41&gt;L$166,10,IF(P1_IndicatorData!U41&lt;L$165,0,10-(L$166-P1_IndicatorData!U41)/(L$166-L$165)*10)),1))</f>
        <v>1.3</v>
      </c>
      <c r="M41" s="39">
        <f>IF(P1_IndicatorData!W41="No data","x",IF(P1_IndicatorData!W41=0,0,ROUND(IF(LOG(P1_IndicatorData!W41)&gt;M$166,10,IF(LOG(P1_IndicatorData!W41)&lt;M$165,0,10-(M$166-LOG(P1_IndicatorData!W41))/(M$166-M$165)*10)),1)))</f>
        <v>9.6</v>
      </c>
      <c r="N41" s="39">
        <f>IF(P1_IndicatorData!X41="No data","x",ROUND(IF(P1_IndicatorData!X41&gt;N$166,10,IF(P1_IndicatorData!X41&lt;N$165,0,10-(N$166-P1_IndicatorData!X41)/(N$166-N$165)*10)),1))</f>
        <v>10</v>
      </c>
      <c r="O41" s="42">
        <f>IF(P1_IndicatorData!Z41="No data","x",IF(P1_IndicatorData!Z41=0,0,ROUND(IF(LOG(P1_IndicatorData!Z41)&gt;O$166,10,IF(LOG(P1_IndicatorData!Z41)&lt;O$165,0,10-(O$166-LOG(P1_IndicatorData!Z41))/(O$166-O$165)*10)),1)))</f>
        <v>7</v>
      </c>
      <c r="P41" s="42">
        <f>IF(P1_IndicatorData!AA41="No data","x",ROUND(IF(P1_IndicatorData!AA41&gt;P$166,10,IF(P1_IndicatorData!AA41&lt;P$165,0,10-(P$166-P1_IndicatorData!AA41)/(P$166-P$165)*10)),1))</f>
        <v>0.3</v>
      </c>
      <c r="Q41" s="42">
        <f>IF(P1_IndicatorData!AC41="No data","x",IF(P1_IndicatorData!AC41=0,0,ROUND(IF(LOG(P1_IndicatorData!AC41)&gt;Q$166,10,IF(LOG(P1_IndicatorData!AC41)&lt;Q$165,0,10-(Q$166-LOG(P1_IndicatorData!AC41))/(Q$166-Q$165)*10)),1)))</f>
        <v>0</v>
      </c>
      <c r="R41" s="42">
        <f>IF(P1_IndicatorData!AD41="No data","x",ROUND(IF(P1_IndicatorData!AD41&gt;R$166,10,IF(P1_IndicatorData!AD41&lt;R$165,0,10-(R$166-P1_IndicatorData!AD41)/(R$166-R$165)*10)),1))</f>
        <v>0</v>
      </c>
      <c r="S41" s="42">
        <f>IF(P1_IndicatorData!AF41="No data","x",IF(P1_IndicatorData!AF41=0,0,ROUND(IF(LOG(P1_IndicatorData!AF41)&gt;S$166,10,IF(LOG(P1_IndicatorData!AF41)&lt;S$165,0,10-(S$166-LOG(P1_IndicatorData!AF41))/(S$166-S$165)*10)),1)))</f>
        <v>0</v>
      </c>
      <c r="T41" s="42">
        <f>IF(P1_IndicatorData!AG41="No data","x",ROUND(IF(P1_IndicatorData!AG41&gt;T$166,10,IF(P1_IndicatorData!AG41&lt;T$165,0,10-(T$166-P1_IndicatorData!AG41)/(T$166-T$165)*10)),1))</f>
        <v>0</v>
      </c>
      <c r="U41" s="42">
        <f>IF(P1_IndicatorData!AI41="No data","x",IF(P1_IndicatorData!AI41=0,0,ROUND(IF(LOG(P1_IndicatorData!AI41)&gt;U$166,10,IF(LOG(P1_IndicatorData!AI41)&lt;U$165,0,10-(U$166-LOG(P1_IndicatorData!AI41))/(U$166-U$165)*10)),1)))</f>
        <v>0</v>
      </c>
      <c r="V41" s="42">
        <f>IF(P1_IndicatorData!AJ41="No data","x",ROUND(IF(P1_IndicatorData!AJ41&gt;V$166,10,IF(P1_IndicatorData!AJ41&lt;V$165,0,10-(V$166-P1_IndicatorData!AJ41)/(V$166-V$165)*10)),1))</f>
        <v>0</v>
      </c>
      <c r="W41" s="42">
        <f>IF(P1_IndicatorData!AL41="No data","x",IF(P1_IndicatorData!AL41=0,0,ROUND(IF(LOG(P1_IndicatorData!AL41)&gt;W$166,10,IF(LOG(P1_IndicatorData!AL41)&lt;W$165,0,10-(W$166-LOG(P1_IndicatorData!AL41))/(W$166-W$165)*10)),1)))</f>
        <v>0</v>
      </c>
      <c r="X41" s="42">
        <f>IF(P1_IndicatorData!AM41="No data","x",ROUND(IF(P1_IndicatorData!AM41&gt;X$166,10,IF(P1_IndicatorData!AM41&lt;X$165,0,10-(X$166-P1_IndicatorData!AM41)/(X$166-X$165)*10)),1))</f>
        <v>0</v>
      </c>
      <c r="Y41" s="42">
        <f>IF(P1_IndicatorData!AO41="No data","x",IF(P1_IndicatorData!AO41=0,0,ROUND(IF(LOG(P1_IndicatorData!AO41)&gt;Y$166,10,IF(LOG(P1_IndicatorData!AO41)&lt;Y$165,0,10-(Y$166-LOG(P1_IndicatorData!AO41))/(Y$166-Y$165)*10)),1)))</f>
        <v>7.6</v>
      </c>
      <c r="Z41" s="42">
        <f>IF(P1_IndicatorData!AP41="No data","x",ROUND(IF(P1_IndicatorData!AP41&gt;Z$166,10,IF(P1_IndicatorData!AP41&lt;Z$165,0,10-(Z$166-P1_IndicatorData!AP41)/(Z$166-Z$165)*10)),1))</f>
        <v>0.6</v>
      </c>
      <c r="AA41" s="42">
        <f>IF(P1_IndicatorData!AR41="No data","x",IF(P1_IndicatorData!AR41=0,0,ROUND(IF(LOG(P1_IndicatorData!AR41)&gt;AA$166,10,IF(LOG(P1_IndicatorData!AR41)&lt;AA$165,0,10-(AA$166-LOG(P1_IndicatorData!AR41))/(AA$166-AA$165)*10)),1)))</f>
        <v>9</v>
      </c>
      <c r="AB41" s="42">
        <f>IF(P1_IndicatorData!AS41="No data","x",ROUND(IF(P1_IndicatorData!AS41&gt;AB$166,10,IF(P1_IndicatorData!AS41&lt;AB$165,0,10-(AB$166-P1_IndicatorData!AS41)/(AB$166-AB$165)*10)),1))</f>
        <v>4</v>
      </c>
      <c r="AC41" s="42">
        <f>IF(P1_IndicatorData!AV41="No data","x",IF(P1_IndicatorData!AV41=0,0,ROUND(IF(LOG(P1_IndicatorData!AV41)&gt;AC$166,10,IF(LOG(P1_IndicatorData!AV41)&lt;AC$165,0,10-(AC$166-LOG(P1_IndicatorData!AV41))/(AC$166-AC$165)*10)),1)))</f>
        <v>9.6</v>
      </c>
      <c r="AD41" s="42">
        <f>IF(P1_IndicatorData!AW41="No data","x",ROUND(IF(P1_IndicatorData!AW41&gt;AD$166,10,IF(P1_IndicatorData!AW41&lt;AD$165,0,10-(AD$166-P1_IndicatorData!AW41)/(AD$166-AD$165)*10)),1))</f>
        <v>9.9</v>
      </c>
      <c r="AE41" s="42">
        <f>IF(P1_IndicatorData!AX41="No data","x",IF(P1_IndicatorData!AX41=0,0,ROUND(IF(LOG(P1_IndicatorData!AX41)&gt;AE$166,10,IF(LOG(P1_IndicatorData!AX41)&lt;AE$165,0,10-(AE$166-LOG(P1_IndicatorData!AX41))/(AE$166-AE$165)*10)),1)))</f>
        <v>8.6</v>
      </c>
      <c r="AF41" s="42">
        <f>IF(P1_IndicatorData!AY41="No data","x",ROUND(IF(P1_IndicatorData!AY41&gt;AF$166,10,IF(P1_IndicatorData!AY41&lt;AF$165,0,10-(AF$166-P1_IndicatorData!AY41)/(AF$166-AF$165)*10)),1))</f>
        <v>2.2000000000000002</v>
      </c>
      <c r="AG41" s="42">
        <f>IF(P1_IndicatorData!AZ41="No data","x",IF(P1_IndicatorData!AZ41=0,0,ROUND(IF(LOG(P1_IndicatorData!AZ41)&gt;AG$166,10,IF(LOG(P1_IndicatorData!AZ41)&lt;AG$165,0,10-(AG$166-LOG(P1_IndicatorData!AZ41))/(AG$166-AG$165)*10)),1)))</f>
        <v>9.4</v>
      </c>
      <c r="AH41" s="42">
        <f>IF(P1_IndicatorData!BA41="No data","x",ROUND(IF(P1_IndicatorData!BA41&gt;AH$166,10,IF(P1_IndicatorData!BA41&lt;AH$165,0,10-(AH$166-P1_IndicatorData!BA41)/(AH$166-AH$165)*10)),1))</f>
        <v>10</v>
      </c>
      <c r="AI41" s="42">
        <f>IF(P1_IndicatorData!BD41="No data","x",IF(P1_IndicatorData!BD41=0,0,ROUND(IF(LOG(P1_IndicatorData!BD41)&gt;AI$166,10,IF(LOG(P1_IndicatorData!BD41)&lt;AI$165,0,10-(AI$166-LOG(P1_IndicatorData!BD41))/(AI$166-AI$165)*10)),1)))</f>
        <v>9.6</v>
      </c>
      <c r="AJ41" s="42">
        <f>IF(P1_IndicatorData!BE41="No data","x",ROUND(IF(P1_IndicatorData!BE41&gt;AJ$166,10,IF(P1_IndicatorData!BE41&lt;AJ$165,0,10-(AJ$166-P1_IndicatorData!BE41)/(AJ$166-AJ$165)*10)),1))</f>
        <v>8.9</v>
      </c>
      <c r="AK41" s="145">
        <f t="shared" si="0"/>
        <v>8.1999999999999993</v>
      </c>
      <c r="AL41" s="145">
        <f t="shared" si="1"/>
        <v>7.3</v>
      </c>
      <c r="AM41" s="145">
        <f t="shared" si="2"/>
        <v>10</v>
      </c>
      <c r="AN41" s="147">
        <f t="shared" si="3"/>
        <v>9</v>
      </c>
      <c r="AO41" s="147">
        <f t="shared" si="4"/>
        <v>7.8</v>
      </c>
      <c r="AP41" s="145">
        <f t="shared" si="24"/>
        <v>8.5</v>
      </c>
      <c r="AQ41" s="149">
        <f t="shared" si="5"/>
        <v>8.3000000000000007</v>
      </c>
      <c r="AR41" s="149">
        <f t="shared" si="6"/>
        <v>5.2</v>
      </c>
      <c r="AS41" s="149">
        <f t="shared" si="7"/>
        <v>7</v>
      </c>
      <c r="AT41" s="149">
        <f t="shared" si="8"/>
        <v>0</v>
      </c>
      <c r="AU41" s="149">
        <f t="shared" si="9"/>
        <v>0</v>
      </c>
      <c r="AV41" s="149">
        <f t="shared" si="25"/>
        <v>0</v>
      </c>
      <c r="AW41" s="147">
        <f t="shared" si="11"/>
        <v>4.4000000000000004</v>
      </c>
      <c r="AX41" s="147">
        <f t="shared" si="12"/>
        <v>0</v>
      </c>
      <c r="AY41" s="147">
        <f t="shared" si="13"/>
        <v>0</v>
      </c>
      <c r="AZ41" s="147">
        <f t="shared" si="14"/>
        <v>5</v>
      </c>
      <c r="BA41" s="145">
        <f t="shared" si="15"/>
        <v>2.7</v>
      </c>
      <c r="BB41" s="145">
        <f t="shared" si="16"/>
        <v>7.2</v>
      </c>
      <c r="BC41" s="147">
        <f t="shared" si="17"/>
        <v>9.1</v>
      </c>
      <c r="BD41" s="147">
        <f t="shared" si="18"/>
        <v>6.1</v>
      </c>
      <c r="BE41" s="145">
        <f t="shared" si="26"/>
        <v>7.9</v>
      </c>
      <c r="BF41" s="147">
        <f t="shared" si="20"/>
        <v>9.6999999999999993</v>
      </c>
      <c r="BG41" s="147">
        <f t="shared" si="21"/>
        <v>9.3000000000000007</v>
      </c>
      <c r="BH41" s="145">
        <f t="shared" si="22"/>
        <v>9.5</v>
      </c>
      <c r="BI41" s="198">
        <f t="shared" si="23"/>
        <v>8.1999999999999993</v>
      </c>
    </row>
    <row r="42" spans="1:61">
      <c r="A42" s="1" t="s">
        <v>163</v>
      </c>
      <c r="B42" s="2" t="s">
        <v>164</v>
      </c>
      <c r="C42" s="39">
        <f>IF(P1_IndicatorData!D42="No data","x",IF(P1_IndicatorData!D42=0,0,ROUND(IF(LOG(P1_IndicatorData!D42)&gt;C$166,10,IF(LOG(P1_IndicatorData!D42)&lt;C$165,0,10-(C$166-LOG(P1_IndicatorData!D42))/(C$166-C$165)*10)),1)))</f>
        <v>6.3</v>
      </c>
      <c r="D42" s="39">
        <f>IF(P1_IndicatorData!E42="No data","x",ROUND(IF(P1_IndicatorData!E42&gt;D$166,10,IF(P1_IndicatorData!E42&lt;D$165,0,10-(D$166-P1_IndicatorData!E42)/(D$166-D$165)*10)),1))</f>
        <v>0</v>
      </c>
      <c r="E42" s="39">
        <f>IF(P1_IndicatorData!G42="No data",0.1,IF(P1_IndicatorData!G42=0,0.1,IF(LOG(P1_IndicatorData!G42)&lt;E$165,0.1,ROUND(IF(LOG(P1_IndicatorData!G42)&gt;E$166,10,IF(LOG(P1_IndicatorData!G42)&lt;E$165,0,10-(E$166-LOG(P1_IndicatorData!G42))/(E$166-E$165)*10)),1))))</f>
        <v>9.4</v>
      </c>
      <c r="F42" s="39">
        <f>IF(P1_IndicatorData!H42="No data",0.1,IF(ROUND(P1_IndicatorData!H42,2)=0,0.1,ROUND(IF(P1_IndicatorData!H42&gt;F$166,10,IF(P1_IndicatorData!H42&lt;F$165,0,10-(F$166-P1_IndicatorData!H42)/(F$166-F$165)*10)),1)))</f>
        <v>4.7</v>
      </c>
      <c r="G42" s="39">
        <f>IF(P1_IndicatorData!J42="No data","x",IF(P1_IndicatorData!J42=0,0,ROUND(IF(LOG(P1_IndicatorData!J42)&gt;G$166,10,IF(LOG(P1_IndicatorData!J42)&lt;G$165,0,10-(G$166-LOG(P1_IndicatorData!J42))/(G$166-G$165)*10)),1)))</f>
        <v>0</v>
      </c>
      <c r="H42" s="39">
        <f>IF(P1_IndicatorData!K42="No data","x",IF(P1_IndicatorData!K42=0,0,ROUND(IF(P1_IndicatorData!K42&gt;H$166,10,IF(P1_IndicatorData!K42&lt;H$165,0,10-(H$166-P1_IndicatorData!K42)/(H$166-H$165)*10)),1)))</f>
        <v>0</v>
      </c>
      <c r="I42" s="42">
        <f>IF(P1_IndicatorData!Q42="No data","x",IF(P1_IndicatorData!Q42=0,0,ROUND(IF(LOG(P1_IndicatorData!Q42)&gt;I$166,10,IF(LOG(P1_IndicatorData!Q42)&lt;I$165,0,10-(I$166-LOG(P1_IndicatorData!Q42))/(I$166-I$165)*10)),1)))</f>
        <v>0</v>
      </c>
      <c r="J42" s="42">
        <f>IF(P1_IndicatorData!R42="No data","x",ROUND(IF(P1_IndicatorData!R42&gt;J$166,10,IF(P1_IndicatorData!R42&lt;J$165,0,10-(J$166-P1_IndicatorData!R42)/(J$166-J$165)*10)),1))</f>
        <v>0</v>
      </c>
      <c r="K42" s="42">
        <f>IF(P1_IndicatorData!T42="No data","x",IF(P1_IndicatorData!T42=0,0,ROUND(IF(LOG(P1_IndicatorData!T42)&gt;K$166,10,IF(LOG(P1_IndicatorData!T42)&lt;K$165,0,10-(K$166-LOG(P1_IndicatorData!T42))/(K$166-K$165)*10)),1)))</f>
        <v>0</v>
      </c>
      <c r="L42" s="42">
        <f>IF(P1_IndicatorData!U42="No data","x",ROUND(IF(P1_IndicatorData!U42&gt;L$166,10,IF(P1_IndicatorData!U42&lt;L$165,0,10-(L$166-P1_IndicatorData!U42)/(L$166-L$165)*10)),1))</f>
        <v>0</v>
      </c>
      <c r="M42" s="39">
        <f>IF(P1_IndicatorData!W42="No data","x",IF(P1_IndicatorData!W42=0,0,ROUND(IF(LOG(P1_IndicatorData!W42)&gt;M$166,10,IF(LOG(P1_IndicatorData!W42)&lt;M$165,0,10-(M$166-LOG(P1_IndicatorData!W42))/(M$166-M$165)*10)),1)))</f>
        <v>7.9</v>
      </c>
      <c r="N42" s="39">
        <f>IF(P1_IndicatorData!X42="No data","x",ROUND(IF(P1_IndicatorData!X42&gt;N$166,10,IF(P1_IndicatorData!X42&lt;N$165,0,10-(N$166-P1_IndicatorData!X42)/(N$166-N$165)*10)),1))</f>
        <v>0.1</v>
      </c>
      <c r="O42" s="42">
        <f>IF(P1_IndicatorData!Z42="No data","x",IF(P1_IndicatorData!Z42=0,0,ROUND(IF(LOG(P1_IndicatorData!Z42)&gt;O$166,10,IF(LOG(P1_IndicatorData!Z42)&lt;O$165,0,10-(O$166-LOG(P1_IndicatorData!Z42))/(O$166-O$165)*10)),1)))</f>
        <v>10</v>
      </c>
      <c r="P42" s="42">
        <f>IF(P1_IndicatorData!AA42="No data","x",ROUND(IF(P1_IndicatorData!AA42&gt;P$166,10,IF(P1_IndicatorData!AA42&lt;P$165,0,10-(P$166-P1_IndicatorData!AA42)/(P$166-P$165)*10)),1))</f>
        <v>9.6</v>
      </c>
      <c r="Q42" s="42">
        <f>IF(P1_IndicatorData!AC42="No data","x",IF(P1_IndicatorData!AC42=0,0,ROUND(IF(LOG(P1_IndicatorData!AC42)&gt;Q$166,10,IF(LOG(P1_IndicatorData!AC42)&lt;Q$165,0,10-(Q$166-LOG(P1_IndicatorData!AC42))/(Q$166-Q$165)*10)),1)))</f>
        <v>10</v>
      </c>
      <c r="R42" s="42">
        <f>IF(P1_IndicatorData!AD42="No data","x",ROUND(IF(P1_IndicatorData!AD42&gt;R$166,10,IF(P1_IndicatorData!AD42&lt;R$165,0,10-(R$166-P1_IndicatorData!AD42)/(R$166-R$165)*10)),1))</f>
        <v>9.5</v>
      </c>
      <c r="S42" s="42">
        <f>IF(P1_IndicatorData!AF42="No data","x",IF(P1_IndicatorData!AF42=0,0,ROUND(IF(LOG(P1_IndicatorData!AF42)&gt;S$166,10,IF(LOG(P1_IndicatorData!AF42)&lt;S$165,0,10-(S$166-LOG(P1_IndicatorData!AF42))/(S$166-S$165)*10)),1)))</f>
        <v>3.8</v>
      </c>
      <c r="T42" s="42">
        <f>IF(P1_IndicatorData!AG42="No data","x",ROUND(IF(P1_IndicatorData!AG42&gt;T$166,10,IF(P1_IndicatorData!AG42&lt;T$165,0,10-(T$166-P1_IndicatorData!AG42)/(T$166-T$165)*10)),1))</f>
        <v>0</v>
      </c>
      <c r="U42" s="42">
        <f>IF(P1_IndicatorData!AI42="No data","x",IF(P1_IndicatorData!AI42=0,0,ROUND(IF(LOG(P1_IndicatorData!AI42)&gt;U$166,10,IF(LOG(P1_IndicatorData!AI42)&lt;U$165,0,10-(U$166-LOG(P1_IndicatorData!AI42))/(U$166-U$165)*10)),1)))</f>
        <v>10</v>
      </c>
      <c r="V42" s="42">
        <f>IF(P1_IndicatorData!AJ42="No data","x",ROUND(IF(P1_IndicatorData!AJ42&gt;V$166,10,IF(P1_IndicatorData!AJ42&lt;V$165,0,10-(V$166-P1_IndicatorData!AJ42)/(V$166-V$165)*10)),1))</f>
        <v>8.8000000000000007</v>
      </c>
      <c r="W42" s="42">
        <f>IF(P1_IndicatorData!AL42="No data","x",IF(P1_IndicatorData!AL42=0,0,ROUND(IF(LOG(P1_IndicatorData!AL42)&gt;W$166,10,IF(LOG(P1_IndicatorData!AL42)&lt;W$165,0,10-(W$166-LOG(P1_IndicatorData!AL42))/(W$166-W$165)*10)),1)))</f>
        <v>10</v>
      </c>
      <c r="X42" s="42">
        <f>IF(P1_IndicatorData!AM42="No data","x",ROUND(IF(P1_IndicatorData!AM42&gt;X$166,10,IF(P1_IndicatorData!AM42&lt;X$165,0,10-(X$166-P1_IndicatorData!AM42)/(X$166-X$165)*10)),1))</f>
        <v>8.5</v>
      </c>
      <c r="Y42" s="42">
        <f>IF(P1_IndicatorData!AO42="No data","x",IF(P1_IndicatorData!AO42=0,0,ROUND(IF(LOG(P1_IndicatorData!AO42)&gt;Y$166,10,IF(LOG(P1_IndicatorData!AO42)&lt;Y$165,0,10-(Y$166-LOG(P1_IndicatorData!AO42))/(Y$166-Y$165)*10)),1)))</f>
        <v>10</v>
      </c>
      <c r="Z42" s="42">
        <f>IF(P1_IndicatorData!AP42="No data","x",ROUND(IF(P1_IndicatorData!AP42&gt;Z$166,10,IF(P1_IndicatorData!AP42&lt;Z$165,0,10-(Z$166-P1_IndicatorData!AP42)/(Z$166-Z$165)*10)),1))</f>
        <v>8.6</v>
      </c>
      <c r="AA42" s="42">
        <f>IF(P1_IndicatorData!AR42="No data","x",IF(P1_IndicatorData!AR42=0,0,ROUND(IF(LOG(P1_IndicatorData!AR42)&gt;AA$166,10,IF(LOG(P1_IndicatorData!AR42)&lt;AA$165,0,10-(AA$166-LOG(P1_IndicatorData!AR42))/(AA$166-AA$165)*10)),1)))</f>
        <v>10</v>
      </c>
      <c r="AB42" s="42">
        <f>IF(P1_IndicatorData!AS42="No data","x",ROUND(IF(P1_IndicatorData!AS42&gt;AB$166,10,IF(P1_IndicatorData!AS42&lt;AB$165,0,10-(AB$166-P1_IndicatorData!AS42)/(AB$166-AB$165)*10)),1))</f>
        <v>2.9</v>
      </c>
      <c r="AC42" s="42">
        <f>IF(P1_IndicatorData!AV42="No data","x",IF(P1_IndicatorData!AV42=0,0,ROUND(IF(LOG(P1_IndicatorData!AV42)&gt;AC$166,10,IF(LOG(P1_IndicatorData!AV42)&lt;AC$165,0,10-(AC$166-LOG(P1_IndicatorData!AV42))/(AC$166-AC$165)*10)),1)))</f>
        <v>10</v>
      </c>
      <c r="AD42" s="42">
        <f>IF(P1_IndicatorData!AW42="No data","x",ROUND(IF(P1_IndicatorData!AW42&gt;AD$166,10,IF(P1_IndicatorData!AW42&lt;AD$165,0,10-(AD$166-P1_IndicatorData!AW42)/(AD$166-AD$165)*10)),1))</f>
        <v>10</v>
      </c>
      <c r="AE42" s="42">
        <f>IF(P1_IndicatorData!AX42="No data","x",IF(P1_IndicatorData!AX42=0,0,ROUND(IF(LOG(P1_IndicatorData!AX42)&gt;AE$166,10,IF(LOG(P1_IndicatorData!AX42)&lt;AE$165,0,10-(AE$166-LOG(P1_IndicatorData!AX42))/(AE$166-AE$165)*10)),1)))</f>
        <v>10</v>
      </c>
      <c r="AF42" s="42">
        <f>IF(P1_IndicatorData!AY42="No data","x",ROUND(IF(P1_IndicatorData!AY42&gt;AF$166,10,IF(P1_IndicatorData!AY42&lt;AF$165,0,10-(AF$166-P1_IndicatorData!AY42)/(AF$166-AF$165)*10)),1))</f>
        <v>6.8</v>
      </c>
      <c r="AG42" s="42">
        <f>IF(P1_IndicatorData!AZ42="No data","x",IF(P1_IndicatorData!AZ42=0,0,ROUND(IF(LOG(P1_IndicatorData!AZ42)&gt;AG$166,10,IF(LOG(P1_IndicatorData!AZ42)&lt;AG$165,0,10-(AG$166-LOG(P1_IndicatorData!AZ42))/(AG$166-AG$165)*10)),1)))</f>
        <v>10</v>
      </c>
      <c r="AH42" s="42">
        <f>IF(P1_IndicatorData!BA42="No data","x",ROUND(IF(P1_IndicatorData!BA42&gt;AH$166,10,IF(P1_IndicatorData!BA42&lt;AH$165,0,10-(AH$166-P1_IndicatorData!BA42)/(AH$166-AH$165)*10)),1))</f>
        <v>10</v>
      </c>
      <c r="AI42" s="42">
        <f>IF(P1_IndicatorData!BD42="No data","x",IF(P1_IndicatorData!BD42=0,0,ROUND(IF(LOG(P1_IndicatorData!BD42)&gt;AI$166,10,IF(LOG(P1_IndicatorData!BD42)&lt;AI$165,0,10-(AI$166-LOG(P1_IndicatorData!BD42))/(AI$166-AI$165)*10)),1)))</f>
        <v>10</v>
      </c>
      <c r="AJ42" s="42">
        <f>IF(P1_IndicatorData!BE42="No data","x",ROUND(IF(P1_IndicatorData!BE42&gt;AJ$166,10,IF(P1_IndicatorData!BE42&lt;AJ$165,0,10-(AJ$166-P1_IndicatorData!BE42)/(AJ$166-AJ$165)*10)),1))</f>
        <v>5.6</v>
      </c>
      <c r="AK42" s="145">
        <f t="shared" si="0"/>
        <v>3.8</v>
      </c>
      <c r="AL42" s="145">
        <f t="shared" si="1"/>
        <v>7.8</v>
      </c>
      <c r="AM42" s="145">
        <f t="shared" si="2"/>
        <v>0</v>
      </c>
      <c r="AN42" s="147">
        <f t="shared" si="3"/>
        <v>0</v>
      </c>
      <c r="AO42" s="147">
        <f t="shared" si="4"/>
        <v>0</v>
      </c>
      <c r="AP42" s="145">
        <f t="shared" si="24"/>
        <v>0</v>
      </c>
      <c r="AQ42" s="149">
        <f t="shared" si="5"/>
        <v>9</v>
      </c>
      <c r="AR42" s="149">
        <f t="shared" si="6"/>
        <v>4.9000000000000004</v>
      </c>
      <c r="AS42" s="149">
        <f t="shared" si="7"/>
        <v>7.5</v>
      </c>
      <c r="AT42" s="149">
        <f t="shared" si="8"/>
        <v>6.9</v>
      </c>
      <c r="AU42" s="149">
        <f t="shared" si="9"/>
        <v>4.8</v>
      </c>
      <c r="AV42" s="149">
        <f t="shared" si="25"/>
        <v>6</v>
      </c>
      <c r="AW42" s="147">
        <f t="shared" si="11"/>
        <v>6.8</v>
      </c>
      <c r="AX42" s="147">
        <f t="shared" si="12"/>
        <v>9.5</v>
      </c>
      <c r="AY42" s="147">
        <f t="shared" si="13"/>
        <v>9.4</v>
      </c>
      <c r="AZ42" s="147">
        <f t="shared" si="14"/>
        <v>9.4</v>
      </c>
      <c r="BA42" s="145">
        <f t="shared" si="15"/>
        <v>9</v>
      </c>
      <c r="BB42" s="145">
        <f t="shared" si="16"/>
        <v>8.1</v>
      </c>
      <c r="BC42" s="147">
        <f t="shared" si="17"/>
        <v>10</v>
      </c>
      <c r="BD42" s="147">
        <f t="shared" si="18"/>
        <v>8.4</v>
      </c>
      <c r="BE42" s="145">
        <f t="shared" si="26"/>
        <v>9.4</v>
      </c>
      <c r="BF42" s="147">
        <f t="shared" si="20"/>
        <v>10</v>
      </c>
      <c r="BG42" s="147">
        <f t="shared" si="21"/>
        <v>8.6</v>
      </c>
      <c r="BH42" s="145">
        <f t="shared" si="22"/>
        <v>9.4</v>
      </c>
      <c r="BI42" s="198">
        <f t="shared" si="23"/>
        <v>7.2</v>
      </c>
    </row>
    <row r="43" spans="1:61">
      <c r="A43" s="1" t="s">
        <v>166</v>
      </c>
      <c r="B43" s="2" t="s">
        <v>167</v>
      </c>
      <c r="C43" s="39">
        <f>IF(P1_IndicatorData!D43="No data","x",IF(P1_IndicatorData!D43=0,0,ROUND(IF(LOG(P1_IndicatorData!D43)&gt;C$166,10,IF(LOG(P1_IndicatorData!D43)&lt;C$165,0,10-(C$166-LOG(P1_IndicatorData!D43))/(C$166-C$165)*10)),1)))</f>
        <v>0</v>
      </c>
      <c r="D43" s="39">
        <f>IF(P1_IndicatorData!E43="No data","x",ROUND(IF(P1_IndicatorData!E43&gt;D$166,10,IF(P1_IndicatorData!E43&lt;D$165,0,10-(D$166-P1_IndicatorData!E43)/(D$166-D$165)*10)),1))</f>
        <v>0</v>
      </c>
      <c r="E43" s="39">
        <f>IF(P1_IndicatorData!G43="No data",0.1,IF(P1_IndicatorData!G43=0,0.1,IF(LOG(P1_IndicatorData!G43)&lt;E$165,0.1,ROUND(IF(LOG(P1_IndicatorData!G43)&gt;E$166,10,IF(LOG(P1_IndicatorData!G43)&lt;E$165,0,10-(E$166-LOG(P1_IndicatorData!G43))/(E$166-E$165)*10)),1))))</f>
        <v>4.8</v>
      </c>
      <c r="F43" s="39">
        <f>IF(P1_IndicatorData!H43="No data",0.1,IF(ROUND(P1_IndicatorData!H43,2)=0,0.1,ROUND(IF(P1_IndicatorData!H43&gt;F$166,10,IF(P1_IndicatorData!H43&lt;F$165,0,10-(F$166-P1_IndicatorData!H43)/(F$166-F$165)*10)),1)))</f>
        <v>1.1000000000000001</v>
      </c>
      <c r="G43" s="39">
        <f>IF(P1_IndicatorData!J43="No data","x",IF(P1_IndicatorData!J43=0,0,ROUND(IF(LOG(P1_IndicatorData!J43)&gt;G$166,10,IF(LOG(P1_IndicatorData!J43)&lt;G$165,0,10-(G$166-LOG(P1_IndicatorData!J43))/(G$166-G$165)*10)),1)))</f>
        <v>7</v>
      </c>
      <c r="H43" s="39">
        <f>IF(P1_IndicatorData!K43="No data","x",IF(P1_IndicatorData!K43=0,0,ROUND(IF(P1_IndicatorData!K43&gt;H$166,10,IF(P1_IndicatorData!K43&lt;H$165,0,10-(H$166-P1_IndicatorData!K43)/(H$166-H$165)*10)),1)))</f>
        <v>6.1</v>
      </c>
      <c r="I43" s="42">
        <f>IF(P1_IndicatorData!Q43="No data","x",IF(P1_IndicatorData!Q43=0,0,ROUND(IF(LOG(P1_IndicatorData!Q43)&gt;I$166,10,IF(LOG(P1_IndicatorData!Q43)&lt;I$165,0,10-(I$166-LOG(P1_IndicatorData!Q43))/(I$166-I$165)*10)),1)))</f>
        <v>0</v>
      </c>
      <c r="J43" s="42">
        <f>IF(P1_IndicatorData!R43="No data","x",ROUND(IF(P1_IndicatorData!R43&gt;J$166,10,IF(P1_IndicatorData!R43&lt;J$165,0,10-(J$166-P1_IndicatorData!R43)/(J$166-J$165)*10)),1))</f>
        <v>0</v>
      </c>
      <c r="K43" s="42">
        <f>IF(P1_IndicatorData!T43="No data","x",IF(P1_IndicatorData!T43=0,0,ROUND(IF(LOG(P1_IndicatorData!T43)&gt;K$166,10,IF(LOG(P1_IndicatorData!T43)&lt;K$165,0,10-(K$166-LOG(P1_IndicatorData!T43))/(K$166-K$165)*10)),1)))</f>
        <v>0</v>
      </c>
      <c r="L43" s="42">
        <f>IF(P1_IndicatorData!U43="No data","x",ROUND(IF(P1_IndicatorData!U43&gt;L$166,10,IF(P1_IndicatorData!U43&lt;L$165,0,10-(L$166-P1_IndicatorData!U43)/(L$166-L$165)*10)),1))</f>
        <v>0</v>
      </c>
      <c r="M43" s="39">
        <f>IF(P1_IndicatorData!W43="No data","x",IF(P1_IndicatorData!W43=0,0,ROUND(IF(LOG(P1_IndicatorData!W43)&gt;M$166,10,IF(LOG(P1_IndicatorData!W43)&lt;M$165,0,10-(M$166-LOG(P1_IndicatorData!W43))/(M$166-M$165)*10)),1)))</f>
        <v>0</v>
      </c>
      <c r="N43" s="39">
        <f>IF(P1_IndicatorData!X43="No data","x",ROUND(IF(P1_IndicatorData!X43&gt;N$166,10,IF(P1_IndicatorData!X43&lt;N$165,0,10-(N$166-P1_IndicatorData!X43)/(N$166-N$165)*10)),1))</f>
        <v>0</v>
      </c>
      <c r="O43" s="42">
        <f>IF(P1_IndicatorData!Z43="No data","x",IF(P1_IndicatorData!Z43=0,0,ROUND(IF(LOG(P1_IndicatorData!Z43)&gt;O$166,10,IF(LOG(P1_IndicatorData!Z43)&lt;O$165,0,10-(O$166-LOG(P1_IndicatorData!Z43))/(O$166-O$165)*10)),1)))</f>
        <v>0</v>
      </c>
      <c r="P43" s="42">
        <f>IF(P1_IndicatorData!AA43="No data","x",ROUND(IF(P1_IndicatorData!AA43&gt;P$166,10,IF(P1_IndicatorData!AA43&lt;P$165,0,10-(P$166-P1_IndicatorData!AA43)/(P$166-P$165)*10)),1))</f>
        <v>0</v>
      </c>
      <c r="Q43" s="42">
        <f>IF(P1_IndicatorData!AC43="No data","x",IF(P1_IndicatorData!AC43=0,0,ROUND(IF(LOG(P1_IndicatorData!AC43)&gt;Q$166,10,IF(LOG(P1_IndicatorData!AC43)&lt;Q$165,0,10-(Q$166-LOG(P1_IndicatorData!AC43))/(Q$166-Q$165)*10)),1)))</f>
        <v>0</v>
      </c>
      <c r="R43" s="42">
        <f>IF(P1_IndicatorData!AD43="No data","x",ROUND(IF(P1_IndicatorData!AD43&gt;R$166,10,IF(P1_IndicatorData!AD43&lt;R$165,0,10-(R$166-P1_IndicatorData!AD43)/(R$166-R$165)*10)),1))</f>
        <v>0</v>
      </c>
      <c r="S43" s="42">
        <f>IF(P1_IndicatorData!AF43="No data","x",IF(P1_IndicatorData!AF43=0,0,ROUND(IF(LOG(P1_IndicatorData!AF43)&gt;S$166,10,IF(LOG(P1_IndicatorData!AF43)&lt;S$165,0,10-(S$166-LOG(P1_IndicatorData!AF43))/(S$166-S$165)*10)),1)))</f>
        <v>0</v>
      </c>
      <c r="T43" s="42">
        <f>IF(P1_IndicatorData!AG43="No data","x",ROUND(IF(P1_IndicatorData!AG43&gt;T$166,10,IF(P1_IndicatorData!AG43&lt;T$165,0,10-(T$166-P1_IndicatorData!AG43)/(T$166-T$165)*10)),1))</f>
        <v>0</v>
      </c>
      <c r="U43" s="42">
        <f>IF(P1_IndicatorData!AI43="No data","x",IF(P1_IndicatorData!AI43=0,0,ROUND(IF(LOG(P1_IndicatorData!AI43)&gt;U$166,10,IF(LOG(P1_IndicatorData!AI43)&lt;U$165,0,10-(U$166-LOG(P1_IndicatorData!AI43))/(U$166-U$165)*10)),1)))</f>
        <v>0</v>
      </c>
      <c r="V43" s="42">
        <f>IF(P1_IndicatorData!AJ43="No data","x",ROUND(IF(P1_IndicatorData!AJ43&gt;V$166,10,IF(P1_IndicatorData!AJ43&lt;V$165,0,10-(V$166-P1_IndicatorData!AJ43)/(V$166-V$165)*10)),1))</f>
        <v>0</v>
      </c>
      <c r="W43" s="42">
        <f>IF(P1_IndicatorData!AL43="No data","x",IF(P1_IndicatorData!AL43=0,0,ROUND(IF(LOG(P1_IndicatorData!AL43)&gt;W$166,10,IF(LOG(P1_IndicatorData!AL43)&lt;W$165,0,10-(W$166-LOG(P1_IndicatorData!AL43))/(W$166-W$165)*10)),1)))</f>
        <v>0</v>
      </c>
      <c r="X43" s="42">
        <f>IF(P1_IndicatorData!AM43="No data","x",ROUND(IF(P1_IndicatorData!AM43&gt;X$166,10,IF(P1_IndicatorData!AM43&lt;X$165,0,10-(X$166-P1_IndicatorData!AM43)/(X$166-X$165)*10)),1))</f>
        <v>0</v>
      </c>
      <c r="Y43" s="42">
        <f>IF(P1_IndicatorData!AO43="No data","x",IF(P1_IndicatorData!AO43=0,0,ROUND(IF(LOG(P1_IndicatorData!AO43)&gt;Y$166,10,IF(LOG(P1_IndicatorData!AO43)&lt;Y$165,0,10-(Y$166-LOG(P1_IndicatorData!AO43))/(Y$166-Y$165)*10)),1)))</f>
        <v>0</v>
      </c>
      <c r="Z43" s="42">
        <f>IF(P1_IndicatorData!AP43="No data","x",ROUND(IF(P1_IndicatorData!AP43&gt;Z$166,10,IF(P1_IndicatorData!AP43&lt;Z$165,0,10-(Z$166-P1_IndicatorData!AP43)/(Z$166-Z$165)*10)),1))</f>
        <v>0</v>
      </c>
      <c r="AA43" s="42">
        <f>IF(P1_IndicatorData!AR43="No data","x",IF(P1_IndicatorData!AR43=0,0,ROUND(IF(LOG(P1_IndicatorData!AR43)&gt;AA$166,10,IF(LOG(P1_IndicatorData!AR43)&lt;AA$165,0,10-(AA$166-LOG(P1_IndicatorData!AR43))/(AA$166-AA$165)*10)),1)))</f>
        <v>8.1</v>
      </c>
      <c r="AB43" s="42">
        <f>IF(P1_IndicatorData!AS43="No data","x",ROUND(IF(P1_IndicatorData!AS43&gt;AB$166,10,IF(P1_IndicatorData!AS43&lt;AB$165,0,10-(AB$166-P1_IndicatorData!AS43)/(AB$166-AB$165)*10)),1))</f>
        <v>7.2</v>
      </c>
      <c r="AC43" s="42">
        <f>IF(P1_IndicatorData!AV43="No data","x",IF(P1_IndicatorData!AV43=0,0,ROUND(IF(LOG(P1_IndicatorData!AV43)&gt;AC$166,10,IF(LOG(P1_IndicatorData!AV43)&lt;AC$165,0,10-(AC$166-LOG(P1_IndicatorData!AV43))/(AC$166-AC$165)*10)),1)))</f>
        <v>8.3000000000000007</v>
      </c>
      <c r="AD43" s="42">
        <f>IF(P1_IndicatorData!AW43="No data","x",ROUND(IF(P1_IndicatorData!AW43&gt;AD$166,10,IF(P1_IndicatorData!AW43&lt;AD$165,0,10-(AD$166-P1_IndicatorData!AW43)/(AD$166-AD$165)*10)),1))</f>
        <v>9.3000000000000007</v>
      </c>
      <c r="AE43" s="42">
        <f>IF(P1_IndicatorData!AX43="No data","x",IF(P1_IndicatorData!AX43=0,0,ROUND(IF(LOG(P1_IndicatorData!AX43)&gt;AE$166,10,IF(LOG(P1_IndicatorData!AX43)&lt;AE$165,0,10-(AE$166-LOG(P1_IndicatorData!AX43))/(AE$166-AE$165)*10)),1)))</f>
        <v>0</v>
      </c>
      <c r="AF43" s="42">
        <f>IF(P1_IndicatorData!AY43="No data","x",ROUND(IF(P1_IndicatorData!AY43&gt;AF$166,10,IF(P1_IndicatorData!AY43&lt;AF$165,0,10-(AF$166-P1_IndicatorData!AY43)/(AF$166-AF$165)*10)),1))</f>
        <v>0</v>
      </c>
      <c r="AG43" s="42">
        <f>IF(P1_IndicatorData!AZ43="No data","x",IF(P1_IndicatorData!AZ43=0,0,ROUND(IF(LOG(P1_IndicatorData!AZ43)&gt;AG$166,10,IF(LOG(P1_IndicatorData!AZ43)&lt;AG$165,0,10-(AG$166-LOG(P1_IndicatorData!AZ43))/(AG$166-AG$165)*10)),1)))</f>
        <v>4.9000000000000004</v>
      </c>
      <c r="AH43" s="42">
        <f>IF(P1_IndicatorData!BA43="No data","x",ROUND(IF(P1_IndicatorData!BA43&gt;AH$166,10,IF(P1_IndicatorData!BA43&lt;AH$165,0,10-(AH$166-P1_IndicatorData!BA43)/(AH$166-AH$165)*10)),1))</f>
        <v>0.6</v>
      </c>
      <c r="AI43" s="42">
        <f>IF(P1_IndicatorData!BD43="No data","x",IF(P1_IndicatorData!BD43=0,0,ROUND(IF(LOG(P1_IndicatorData!BD43)&gt;AI$166,10,IF(LOG(P1_IndicatorData!BD43)&lt;AI$165,0,10-(AI$166-LOG(P1_IndicatorData!BD43))/(AI$166-AI$165)*10)),1)))</f>
        <v>0</v>
      </c>
      <c r="AJ43" s="42">
        <f>IF(P1_IndicatorData!BE43="No data","x",ROUND(IF(P1_IndicatorData!BE43&gt;AJ$166,10,IF(P1_IndicatorData!BE43&lt;AJ$165,0,10-(AJ$166-P1_IndicatorData!BE43)/(AJ$166-AJ$165)*10)),1))</f>
        <v>0</v>
      </c>
      <c r="AK43" s="145">
        <f t="shared" si="0"/>
        <v>0</v>
      </c>
      <c r="AL43" s="145">
        <f t="shared" si="1"/>
        <v>3.2</v>
      </c>
      <c r="AM43" s="145">
        <f t="shared" si="2"/>
        <v>6.6</v>
      </c>
      <c r="AN43" s="147">
        <f t="shared" si="3"/>
        <v>0</v>
      </c>
      <c r="AO43" s="147">
        <f t="shared" si="4"/>
        <v>0</v>
      </c>
      <c r="AP43" s="145">
        <f t="shared" si="24"/>
        <v>0</v>
      </c>
      <c r="AQ43" s="149">
        <f t="shared" si="5"/>
        <v>0</v>
      </c>
      <c r="AR43" s="149">
        <f t="shared" si="6"/>
        <v>0</v>
      </c>
      <c r="AS43" s="149">
        <f t="shared" si="7"/>
        <v>0</v>
      </c>
      <c r="AT43" s="149">
        <f t="shared" si="8"/>
        <v>0</v>
      </c>
      <c r="AU43" s="149">
        <f t="shared" si="9"/>
        <v>0</v>
      </c>
      <c r="AV43" s="149">
        <f t="shared" si="25"/>
        <v>0</v>
      </c>
      <c r="AW43" s="147">
        <f t="shared" si="11"/>
        <v>0</v>
      </c>
      <c r="AX43" s="147">
        <f t="shared" si="12"/>
        <v>0</v>
      </c>
      <c r="AY43" s="147">
        <f t="shared" si="13"/>
        <v>0</v>
      </c>
      <c r="AZ43" s="147">
        <f t="shared" si="14"/>
        <v>0</v>
      </c>
      <c r="BA43" s="145">
        <f t="shared" si="15"/>
        <v>0</v>
      </c>
      <c r="BB43" s="145">
        <f t="shared" si="16"/>
        <v>7.7</v>
      </c>
      <c r="BC43" s="147">
        <f t="shared" si="17"/>
        <v>4.2</v>
      </c>
      <c r="BD43" s="147">
        <f t="shared" si="18"/>
        <v>4.7</v>
      </c>
      <c r="BE43" s="145">
        <f t="shared" si="26"/>
        <v>4.5</v>
      </c>
      <c r="BF43" s="147">
        <f t="shared" si="20"/>
        <v>3</v>
      </c>
      <c r="BG43" s="147">
        <f t="shared" si="21"/>
        <v>0</v>
      </c>
      <c r="BH43" s="145">
        <f t="shared" si="22"/>
        <v>1.6</v>
      </c>
      <c r="BI43" s="198">
        <f t="shared" si="23"/>
        <v>3.6</v>
      </c>
    </row>
    <row r="44" spans="1:61">
      <c r="A44" s="1" t="s">
        <v>168</v>
      </c>
      <c r="B44" s="2" t="s">
        <v>169</v>
      </c>
      <c r="C44" s="39">
        <f>IF(P1_IndicatorData!D44="No data","x",IF(P1_IndicatorData!D44=0,0,ROUND(IF(LOG(P1_IndicatorData!D44)&gt;C$166,10,IF(LOG(P1_IndicatorData!D44)&lt;C$165,0,10-(C$166-LOG(P1_IndicatorData!D44))/(C$166-C$165)*10)),1)))</f>
        <v>4.9000000000000004</v>
      </c>
      <c r="D44" s="39">
        <f>IF(P1_IndicatorData!E44="No data","x",ROUND(IF(P1_IndicatorData!E44&gt;D$166,10,IF(P1_IndicatorData!E44&lt;D$165,0,10-(D$166-P1_IndicatorData!E44)/(D$166-D$165)*10)),1))</f>
        <v>1</v>
      </c>
      <c r="E44" s="39">
        <f>IF(P1_IndicatorData!G44="No data",0.1,IF(P1_IndicatorData!G44=0,0.1,IF(LOG(P1_IndicatorData!G44)&lt;E$165,0.1,ROUND(IF(LOG(P1_IndicatorData!G44)&gt;E$166,10,IF(LOG(P1_IndicatorData!G44)&lt;E$165,0,10-(E$166-LOG(P1_IndicatorData!G44))/(E$166-E$165)*10)),1))))</f>
        <v>4</v>
      </c>
      <c r="F44" s="39">
        <f>IF(P1_IndicatorData!H44="No data",0.1,IF(ROUND(P1_IndicatorData!H44,2)=0,0.1,ROUND(IF(P1_IndicatorData!H44&gt;F$166,10,IF(P1_IndicatorData!H44&lt;F$165,0,10-(F$166-P1_IndicatorData!H44)/(F$166-F$165)*10)),1)))</f>
        <v>1.5</v>
      </c>
      <c r="G44" s="39">
        <f>IF(P1_IndicatorData!J44="No data","x",IF(P1_IndicatorData!J44=0,0,ROUND(IF(LOG(P1_IndicatorData!J44)&gt;G$166,10,IF(LOG(P1_IndicatorData!J44)&lt;G$165,0,10-(G$166-LOG(P1_IndicatorData!J44))/(G$166-G$165)*10)),1)))</f>
        <v>0</v>
      </c>
      <c r="H44" s="39">
        <f>IF(P1_IndicatorData!K44="No data","x",IF(P1_IndicatorData!K44=0,0,ROUND(IF(P1_IndicatorData!K44&gt;H$166,10,IF(P1_IndicatorData!K44&lt;H$165,0,10-(H$166-P1_IndicatorData!K44)/(H$166-H$165)*10)),1)))</f>
        <v>0</v>
      </c>
      <c r="I44" s="42">
        <f>IF(P1_IndicatorData!Q44="No data","x",IF(P1_IndicatorData!Q44=0,0,ROUND(IF(LOG(P1_IndicatorData!Q44)&gt;I$166,10,IF(LOG(P1_IndicatorData!Q44)&lt;I$165,0,10-(I$166-LOG(P1_IndicatorData!Q44))/(I$166-I$165)*10)),1)))</f>
        <v>0</v>
      </c>
      <c r="J44" s="42">
        <f>IF(P1_IndicatorData!R44="No data","x",ROUND(IF(P1_IndicatorData!R44&gt;J$166,10,IF(P1_IndicatorData!R44&lt;J$165,0,10-(J$166-P1_IndicatorData!R44)/(J$166-J$165)*10)),1))</f>
        <v>0</v>
      </c>
      <c r="K44" s="42">
        <f>IF(P1_IndicatorData!T44="No data","x",IF(P1_IndicatorData!T44=0,0,ROUND(IF(LOG(P1_IndicatorData!T44)&gt;K$166,10,IF(LOG(P1_IndicatorData!T44)&lt;K$165,0,10-(K$166-LOG(P1_IndicatorData!T44))/(K$166-K$165)*10)),1)))</f>
        <v>0</v>
      </c>
      <c r="L44" s="42">
        <f>IF(P1_IndicatorData!U44="No data","x",ROUND(IF(P1_IndicatorData!U44&gt;L$166,10,IF(P1_IndicatorData!U44&lt;L$165,0,10-(L$166-P1_IndicatorData!U44)/(L$166-L$165)*10)),1))</f>
        <v>0</v>
      </c>
      <c r="M44" s="39">
        <f>IF(P1_IndicatorData!W44="No data","x",IF(P1_IndicatorData!W44=0,0,ROUND(IF(LOG(P1_IndicatorData!W44)&gt;M$166,10,IF(LOG(P1_IndicatorData!W44)&lt;M$165,0,10-(M$166-LOG(P1_IndicatorData!W44))/(M$166-M$165)*10)),1)))</f>
        <v>3.4</v>
      </c>
      <c r="N44" s="39">
        <f>IF(P1_IndicatorData!X44="No data","x",ROUND(IF(P1_IndicatorData!X44&gt;N$166,10,IF(P1_IndicatorData!X44&lt;N$165,0,10-(N$166-P1_IndicatorData!X44)/(N$166-N$165)*10)),1))</f>
        <v>0</v>
      </c>
      <c r="O44" s="42">
        <f>IF(P1_IndicatorData!Z44="No data","x",IF(P1_IndicatorData!Z44=0,0,ROUND(IF(LOG(P1_IndicatorData!Z44)&gt;O$166,10,IF(LOG(P1_IndicatorData!Z44)&lt;O$165,0,10-(O$166-LOG(P1_IndicatorData!Z44))/(O$166-O$165)*10)),1)))</f>
        <v>7.2</v>
      </c>
      <c r="P44" s="42">
        <f>IF(P1_IndicatorData!AA44="No data","x",ROUND(IF(P1_IndicatorData!AA44&gt;P$166,10,IF(P1_IndicatorData!AA44&lt;P$165,0,10-(P$166-P1_IndicatorData!AA44)/(P$166-P$165)*10)),1))</f>
        <v>6.4</v>
      </c>
      <c r="Q44" s="42">
        <f>IF(P1_IndicatorData!AC44="No data","x",IF(P1_IndicatorData!AC44=0,0,ROUND(IF(LOG(P1_IndicatorData!AC44)&gt;Q$166,10,IF(LOG(P1_IndicatorData!AC44)&lt;Q$165,0,10-(Q$166-LOG(P1_IndicatorData!AC44))/(Q$166-Q$165)*10)),1)))</f>
        <v>5.5</v>
      </c>
      <c r="R44" s="42">
        <f>IF(P1_IndicatorData!AD44="No data","x",ROUND(IF(P1_IndicatorData!AD44&gt;R$166,10,IF(P1_IndicatorData!AD44&lt;R$165,0,10-(R$166-P1_IndicatorData!AD44)/(R$166-R$165)*10)),1))</f>
        <v>0.6</v>
      </c>
      <c r="S44" s="42">
        <f>IF(P1_IndicatorData!AF44="No data","x",IF(P1_IndicatorData!AF44=0,0,ROUND(IF(LOG(P1_IndicatorData!AF44)&gt;S$166,10,IF(LOG(P1_IndicatorData!AF44)&lt;S$165,0,10-(S$166-LOG(P1_IndicatorData!AF44))/(S$166-S$165)*10)),1)))</f>
        <v>8.5</v>
      </c>
      <c r="T44" s="42">
        <f>IF(P1_IndicatorData!AG44="No data","x",ROUND(IF(P1_IndicatorData!AG44&gt;T$166,10,IF(P1_IndicatorData!AG44&lt;T$165,0,10-(T$166-P1_IndicatorData!AG44)/(T$166-T$165)*10)),1))</f>
        <v>10</v>
      </c>
      <c r="U44" s="42">
        <f>IF(P1_IndicatorData!AI44="No data","x",IF(P1_IndicatorData!AI44=0,0,ROUND(IF(LOG(P1_IndicatorData!AI44)&gt;U$166,10,IF(LOG(P1_IndicatorData!AI44)&lt;U$165,0,10-(U$166-LOG(P1_IndicatorData!AI44))/(U$166-U$165)*10)),1)))</f>
        <v>5.5</v>
      </c>
      <c r="V44" s="42">
        <f>IF(P1_IndicatorData!AJ44="No data","x",ROUND(IF(P1_IndicatorData!AJ44&gt;V$166,10,IF(P1_IndicatorData!AJ44&lt;V$165,0,10-(V$166-P1_IndicatorData!AJ44)/(V$166-V$165)*10)),1))</f>
        <v>0.6</v>
      </c>
      <c r="W44" s="42">
        <f>IF(P1_IndicatorData!AL44="No data","x",IF(P1_IndicatorData!AL44=0,0,ROUND(IF(LOG(P1_IndicatorData!AL44)&gt;W$166,10,IF(LOG(P1_IndicatorData!AL44)&lt;W$165,0,10-(W$166-LOG(P1_IndicatorData!AL44))/(W$166-W$165)*10)),1)))</f>
        <v>7.4</v>
      </c>
      <c r="X44" s="42">
        <f>IF(P1_IndicatorData!AM44="No data","x",ROUND(IF(P1_IndicatorData!AM44&gt;X$166,10,IF(P1_IndicatorData!AM44&lt;X$165,0,10-(X$166-P1_IndicatorData!AM44)/(X$166-X$165)*10)),1))</f>
        <v>9.1</v>
      </c>
      <c r="Y44" s="42">
        <f>IF(P1_IndicatorData!AO44="No data","x",IF(P1_IndicatorData!AO44=0,0,ROUND(IF(LOG(P1_IndicatorData!AO44)&gt;Y$166,10,IF(LOG(P1_IndicatorData!AO44)&lt;Y$165,0,10-(Y$166-LOG(P1_IndicatorData!AO44))/(Y$166-Y$165)*10)),1)))</f>
        <v>7.4</v>
      </c>
      <c r="Z44" s="42">
        <f>IF(P1_IndicatorData!AP44="No data","x",ROUND(IF(P1_IndicatorData!AP44&gt;Z$166,10,IF(P1_IndicatorData!AP44&lt;Z$165,0,10-(Z$166-P1_IndicatorData!AP44)/(Z$166-Z$165)*10)),1))</f>
        <v>8.8000000000000007</v>
      </c>
      <c r="AA44" s="42">
        <f>IF(P1_IndicatorData!AR44="No data","x",IF(P1_IndicatorData!AR44=0,0,ROUND(IF(LOG(P1_IndicatorData!AR44)&gt;AA$166,10,IF(LOG(P1_IndicatorData!AR44)&lt;AA$165,0,10-(AA$166-LOG(P1_IndicatorData!AR44))/(AA$166-AA$165)*10)),1)))</f>
        <v>6.9</v>
      </c>
      <c r="AB44" s="42">
        <f>IF(P1_IndicatorData!AS44="No data","x",ROUND(IF(P1_IndicatorData!AS44&gt;AB$166,10,IF(P1_IndicatorData!AS44&lt;AB$165,0,10-(AB$166-P1_IndicatorData!AS44)/(AB$166-AB$165)*10)),1))</f>
        <v>4.4000000000000004</v>
      </c>
      <c r="AC44" s="42">
        <f>IF(P1_IndicatorData!AV44="No data","x",IF(P1_IndicatorData!AV44=0,0,ROUND(IF(LOG(P1_IndicatorData!AV44)&gt;AC$166,10,IF(LOG(P1_IndicatorData!AV44)&lt;AC$165,0,10-(AC$166-LOG(P1_IndicatorData!AV44))/(AC$166-AC$165)*10)),1)))</f>
        <v>7.3</v>
      </c>
      <c r="AD44" s="42">
        <f>IF(P1_IndicatorData!AW44="No data","x",ROUND(IF(P1_IndicatorData!AW44&gt;AD$166,10,IF(P1_IndicatorData!AW44&lt;AD$165,0,10-(AD$166-P1_IndicatorData!AW44)/(AD$166-AD$165)*10)),1))</f>
        <v>7.8</v>
      </c>
      <c r="AE44" s="42">
        <f>IF(P1_IndicatorData!AX44="No data","x",IF(P1_IndicatorData!AX44=0,0,ROUND(IF(LOG(P1_IndicatorData!AX44)&gt;AE$166,10,IF(LOG(P1_IndicatorData!AX44)&lt;AE$165,0,10-(AE$166-LOG(P1_IndicatorData!AX44))/(AE$166-AE$165)*10)),1)))</f>
        <v>7.3</v>
      </c>
      <c r="AF44" s="42">
        <f>IF(P1_IndicatorData!AY44="No data","x",ROUND(IF(P1_IndicatorData!AY44&gt;AF$166,10,IF(P1_IndicatorData!AY44&lt;AF$165,0,10-(AF$166-P1_IndicatorData!AY44)/(AF$166-AF$165)*10)),1))</f>
        <v>7.6</v>
      </c>
      <c r="AG44" s="42">
        <f>IF(P1_IndicatorData!AZ44="No data","x",IF(P1_IndicatorData!AZ44=0,0,ROUND(IF(LOG(P1_IndicatorData!AZ44)&gt;AG$166,10,IF(LOG(P1_IndicatorData!AZ44)&lt;AG$165,0,10-(AG$166-LOG(P1_IndicatorData!AZ44))/(AG$166-AG$165)*10)),1)))</f>
        <v>5.5</v>
      </c>
      <c r="AH44" s="42">
        <f>IF(P1_IndicatorData!BA44="No data","x",ROUND(IF(P1_IndicatorData!BA44&gt;AH$166,10,IF(P1_IndicatorData!BA44&lt;AH$165,0,10-(AH$166-P1_IndicatorData!BA44)/(AH$166-AH$165)*10)),1))</f>
        <v>4.5</v>
      </c>
      <c r="AI44" s="42">
        <f>IF(P1_IndicatorData!BD44="No data","x",IF(P1_IndicatorData!BD44=0,0,ROUND(IF(LOG(P1_IndicatorData!BD44)&gt;AI$166,10,IF(LOG(P1_IndicatorData!BD44)&lt;AI$165,0,10-(AI$166-LOG(P1_IndicatorData!BD44))/(AI$166-AI$165)*10)),1)))</f>
        <v>4.2</v>
      </c>
      <c r="AJ44" s="42">
        <f>IF(P1_IndicatorData!BE44="No data","x",ROUND(IF(P1_IndicatorData!BE44&gt;AJ$166,10,IF(P1_IndicatorData!BE44&lt;AJ$165,0,10-(AJ$166-P1_IndicatorData!BE44)/(AJ$166-AJ$165)*10)),1))</f>
        <v>0.1</v>
      </c>
      <c r="AK44" s="145">
        <f t="shared" si="0"/>
        <v>3.2</v>
      </c>
      <c r="AL44" s="145">
        <f t="shared" si="1"/>
        <v>2.8</v>
      </c>
      <c r="AM44" s="145">
        <f t="shared" si="2"/>
        <v>0</v>
      </c>
      <c r="AN44" s="147">
        <f t="shared" si="3"/>
        <v>0</v>
      </c>
      <c r="AO44" s="147">
        <f t="shared" si="4"/>
        <v>0</v>
      </c>
      <c r="AP44" s="145">
        <f t="shared" si="24"/>
        <v>0</v>
      </c>
      <c r="AQ44" s="149">
        <f t="shared" si="5"/>
        <v>5.3</v>
      </c>
      <c r="AR44" s="149">
        <f t="shared" si="6"/>
        <v>3.2</v>
      </c>
      <c r="AS44" s="149">
        <f t="shared" si="7"/>
        <v>4.3</v>
      </c>
      <c r="AT44" s="149">
        <f t="shared" si="8"/>
        <v>7</v>
      </c>
      <c r="AU44" s="149">
        <f t="shared" si="9"/>
        <v>5.3</v>
      </c>
      <c r="AV44" s="149">
        <f t="shared" si="25"/>
        <v>6.2</v>
      </c>
      <c r="AW44" s="147">
        <f t="shared" si="11"/>
        <v>5.3</v>
      </c>
      <c r="AX44" s="147">
        <f t="shared" si="12"/>
        <v>3.4</v>
      </c>
      <c r="AY44" s="147">
        <f t="shared" si="13"/>
        <v>8.4</v>
      </c>
      <c r="AZ44" s="147">
        <f t="shared" si="14"/>
        <v>8.1999999999999993</v>
      </c>
      <c r="BA44" s="145">
        <f t="shared" si="15"/>
        <v>6.8</v>
      </c>
      <c r="BB44" s="145">
        <f t="shared" si="16"/>
        <v>5.8</v>
      </c>
      <c r="BC44" s="147">
        <f t="shared" si="17"/>
        <v>7.3</v>
      </c>
      <c r="BD44" s="147">
        <f t="shared" si="18"/>
        <v>7.7</v>
      </c>
      <c r="BE44" s="145">
        <f t="shared" si="26"/>
        <v>7.5</v>
      </c>
      <c r="BF44" s="147">
        <f t="shared" si="20"/>
        <v>5</v>
      </c>
      <c r="BG44" s="147">
        <f t="shared" si="21"/>
        <v>2.4</v>
      </c>
      <c r="BH44" s="145">
        <f t="shared" si="22"/>
        <v>3.8</v>
      </c>
      <c r="BI44" s="198">
        <f t="shared" si="23"/>
        <v>4.3</v>
      </c>
    </row>
    <row r="45" spans="1:61">
      <c r="A45" s="1" t="s">
        <v>170</v>
      </c>
      <c r="B45" s="2" t="s">
        <v>171</v>
      </c>
      <c r="C45" s="39">
        <f>IF(P1_IndicatorData!D45="No data","x",IF(P1_IndicatorData!D45=0,0,ROUND(IF(LOG(P1_IndicatorData!D45)&gt;C$166,10,IF(LOG(P1_IndicatorData!D45)&lt;C$165,0,10-(C$166-LOG(P1_IndicatorData!D45))/(C$166-C$165)*10)),1)))</f>
        <v>0</v>
      </c>
      <c r="D45" s="39">
        <f>IF(P1_IndicatorData!E45="No data","x",ROUND(IF(P1_IndicatorData!E45&gt;D$166,10,IF(P1_IndicatorData!E45&lt;D$165,0,10-(D$166-P1_IndicatorData!E45)/(D$166-D$165)*10)),1))</f>
        <v>0</v>
      </c>
      <c r="E45" s="39">
        <f>IF(P1_IndicatorData!G45="No data",0.1,IF(P1_IndicatorData!G45=0,0.1,IF(LOG(P1_IndicatorData!G45)&lt;E$165,0.1,ROUND(IF(LOG(P1_IndicatorData!G45)&gt;E$166,10,IF(LOG(P1_IndicatorData!G45)&lt;E$165,0,10-(E$166-LOG(P1_IndicatorData!G45))/(E$166-E$165)*10)),1))))</f>
        <v>7.2</v>
      </c>
      <c r="F45" s="39">
        <f>IF(P1_IndicatorData!H45="No data",0.1,IF(ROUND(P1_IndicatorData!H45,2)=0,0.1,ROUND(IF(P1_IndicatorData!H45&gt;F$166,10,IF(P1_IndicatorData!H45&lt;F$165,0,10-(F$166-P1_IndicatorData!H45)/(F$166-F$165)*10)),1)))</f>
        <v>5</v>
      </c>
      <c r="G45" s="39">
        <f>IF(P1_IndicatorData!J45="No data","x",IF(P1_IndicatorData!J45=0,0,ROUND(IF(LOG(P1_IndicatorData!J45)&gt;G$166,10,IF(LOG(P1_IndicatorData!J45)&lt;G$165,0,10-(G$166-LOG(P1_IndicatorData!J45))/(G$166-G$165)*10)),1)))</f>
        <v>0</v>
      </c>
      <c r="H45" s="39">
        <f>IF(P1_IndicatorData!K45="No data","x",IF(P1_IndicatorData!K45=0,0,ROUND(IF(P1_IndicatorData!K45&gt;H$166,10,IF(P1_IndicatorData!K45&lt;H$165,0,10-(H$166-P1_IndicatorData!K45)/(H$166-H$165)*10)),1)))</f>
        <v>0</v>
      </c>
      <c r="I45" s="42">
        <f>IF(P1_IndicatorData!Q45="No data","x",IF(P1_IndicatorData!Q45=0,0,ROUND(IF(LOG(P1_IndicatorData!Q45)&gt;I$166,10,IF(LOG(P1_IndicatorData!Q45)&lt;I$165,0,10-(I$166-LOG(P1_IndicatorData!Q45))/(I$166-I$165)*10)),1)))</f>
        <v>9.1999999999999993</v>
      </c>
      <c r="J45" s="42">
        <f>IF(P1_IndicatorData!R45="No data","x",ROUND(IF(P1_IndicatorData!R45&gt;J$166,10,IF(P1_IndicatorData!R45&lt;J$165,0,10-(J$166-P1_IndicatorData!R45)/(J$166-J$165)*10)),1))</f>
        <v>10</v>
      </c>
      <c r="K45" s="42">
        <f>IF(P1_IndicatorData!T45="No data","x",IF(P1_IndicatorData!T45=0,0,ROUND(IF(LOG(P1_IndicatorData!T45)&gt;K$166,10,IF(LOG(P1_IndicatorData!T45)&lt;K$165,0,10-(K$166-LOG(P1_IndicatorData!T45))/(K$166-K$165)*10)),1)))</f>
        <v>9.1999999999999993</v>
      </c>
      <c r="L45" s="42">
        <f>IF(P1_IndicatorData!U45="No data","x",ROUND(IF(P1_IndicatorData!U45&gt;L$166,10,IF(P1_IndicatorData!U45&lt;L$165,0,10-(L$166-P1_IndicatorData!U45)/(L$166-L$165)*10)),1))</f>
        <v>10</v>
      </c>
      <c r="M45" s="39">
        <f>IF(P1_IndicatorData!W45="No data","x",IF(P1_IndicatorData!W45=0,0,ROUND(IF(LOG(P1_IndicatorData!W45)&gt;M$166,10,IF(LOG(P1_IndicatorData!W45)&lt;M$165,0,10-(M$166-LOG(P1_IndicatorData!W45))/(M$166-M$165)*10)),1)))</f>
        <v>0</v>
      </c>
      <c r="N45" s="39">
        <f>IF(P1_IndicatorData!X45="No data","x",ROUND(IF(P1_IndicatorData!X45&gt;N$166,10,IF(P1_IndicatorData!X45&lt;N$165,0,10-(N$166-P1_IndicatorData!X45)/(N$166-N$165)*10)),1))</f>
        <v>0</v>
      </c>
      <c r="O45" s="42">
        <f>IF(P1_IndicatorData!Z45="No data","x",IF(P1_IndicatorData!Z45=0,0,ROUND(IF(LOG(P1_IndicatorData!Z45)&gt;O$166,10,IF(LOG(P1_IndicatorData!Z45)&lt;O$165,0,10-(O$166-LOG(P1_IndicatorData!Z45))/(O$166-O$165)*10)),1)))</f>
        <v>0</v>
      </c>
      <c r="P45" s="42">
        <f>IF(P1_IndicatorData!AA45="No data","x",ROUND(IF(P1_IndicatorData!AA45&gt;P$166,10,IF(P1_IndicatorData!AA45&lt;P$165,0,10-(P$166-P1_IndicatorData!AA45)/(P$166-P$165)*10)),1))</f>
        <v>0</v>
      </c>
      <c r="Q45" s="42">
        <f>IF(P1_IndicatorData!AC45="No data","x",IF(P1_IndicatorData!AC45=0,0,ROUND(IF(LOG(P1_IndicatorData!AC45)&gt;Q$166,10,IF(LOG(P1_IndicatorData!AC45)&lt;Q$165,0,10-(Q$166-LOG(P1_IndicatorData!AC45))/(Q$166-Q$165)*10)),1)))</f>
        <v>7.9</v>
      </c>
      <c r="R45" s="42">
        <f>IF(P1_IndicatorData!AD45="No data","x",ROUND(IF(P1_IndicatorData!AD45&gt;R$166,10,IF(P1_IndicatorData!AD45&lt;R$165,0,10-(R$166-P1_IndicatorData!AD45)/(R$166-R$165)*10)),1))</f>
        <v>1.5</v>
      </c>
      <c r="S45" s="42">
        <f>IF(P1_IndicatorData!AF45="No data","x",IF(P1_IndicatorData!AF45=0,0,ROUND(IF(LOG(P1_IndicatorData!AF45)&gt;S$166,10,IF(LOG(P1_IndicatorData!AF45)&lt;S$165,0,10-(S$166-LOG(P1_IndicatorData!AF45))/(S$166-S$165)*10)),1)))</f>
        <v>10</v>
      </c>
      <c r="T45" s="42">
        <f>IF(P1_IndicatorData!AG45="No data","x",ROUND(IF(P1_IndicatorData!AG45&gt;T$166,10,IF(P1_IndicatorData!AG45&lt;T$165,0,10-(T$166-P1_IndicatorData!AG45)/(T$166-T$165)*10)),1))</f>
        <v>10</v>
      </c>
      <c r="U45" s="42">
        <f>IF(P1_IndicatorData!AI45="No data","x",IF(P1_IndicatorData!AI45=0,0,ROUND(IF(LOG(P1_IndicatorData!AI45)&gt;U$166,10,IF(LOG(P1_IndicatorData!AI45)&lt;U$165,0,10-(U$166-LOG(P1_IndicatorData!AI45))/(U$166-U$165)*10)),1)))</f>
        <v>9.1</v>
      </c>
      <c r="V45" s="42">
        <f>IF(P1_IndicatorData!AJ45="No data","x",ROUND(IF(P1_IndicatorData!AJ45&gt;V$166,10,IF(P1_IndicatorData!AJ45&lt;V$165,0,10-(V$166-P1_IndicatorData!AJ45)/(V$166-V$165)*10)),1))</f>
        <v>7.7</v>
      </c>
      <c r="W45" s="42">
        <f>IF(P1_IndicatorData!AL45="No data","x",IF(P1_IndicatorData!AL45=0,0,ROUND(IF(LOG(P1_IndicatorData!AL45)&gt;W$166,10,IF(LOG(P1_IndicatorData!AL45)&lt;W$165,0,10-(W$166-LOG(P1_IndicatorData!AL45))/(W$166-W$165)*10)),1)))</f>
        <v>9.1999999999999993</v>
      </c>
      <c r="X45" s="42">
        <f>IF(P1_IndicatorData!AM45="No data","x",ROUND(IF(P1_IndicatorData!AM45&gt;X$166,10,IF(P1_IndicatorData!AM45&lt;X$165,0,10-(X$166-P1_IndicatorData!AM45)/(X$166-X$165)*10)),1))</f>
        <v>9.1999999999999993</v>
      </c>
      <c r="Y45" s="42">
        <f>IF(P1_IndicatorData!AO45="No data","x",IF(P1_IndicatorData!AO45=0,0,ROUND(IF(LOG(P1_IndicatorData!AO45)&gt;Y$166,10,IF(LOG(P1_IndicatorData!AO45)&lt;Y$165,0,10-(Y$166-LOG(P1_IndicatorData!AO45))/(Y$166-Y$165)*10)),1)))</f>
        <v>9.1</v>
      </c>
      <c r="Z45" s="42">
        <f>IF(P1_IndicatorData!AP45="No data","x",ROUND(IF(P1_IndicatorData!AP45&gt;Z$166,10,IF(P1_IndicatorData!AP45&lt;Z$165,0,10-(Z$166-P1_IndicatorData!AP45)/(Z$166-Z$165)*10)),1))</f>
        <v>8.1</v>
      </c>
      <c r="AA45" s="42">
        <f>IF(P1_IndicatorData!AR45="No data","x",IF(P1_IndicatorData!AR45=0,0,ROUND(IF(LOG(P1_IndicatorData!AR45)&gt;AA$166,10,IF(LOG(P1_IndicatorData!AR45)&lt;AA$165,0,10-(AA$166-LOG(P1_IndicatorData!AR45))/(AA$166-AA$165)*10)),1)))</f>
        <v>8.3000000000000007</v>
      </c>
      <c r="AB45" s="42">
        <f>IF(P1_IndicatorData!AS45="No data","x",ROUND(IF(P1_IndicatorData!AS45&gt;AB$166,10,IF(P1_IndicatorData!AS45&lt;AB$165,0,10-(AB$166-P1_IndicatorData!AS45)/(AB$166-AB$165)*10)),1))</f>
        <v>2.7</v>
      </c>
      <c r="AC45" s="42">
        <f>IF(P1_IndicatorData!AV45="No data","x",IF(P1_IndicatorData!AV45=0,0,ROUND(IF(LOG(P1_IndicatorData!AV45)&gt;AC$166,10,IF(LOG(P1_IndicatorData!AV45)&lt;AC$165,0,10-(AC$166-LOG(P1_IndicatorData!AV45))/(AC$166-AC$165)*10)),1)))</f>
        <v>8.3000000000000007</v>
      </c>
      <c r="AD45" s="42">
        <f>IF(P1_IndicatorData!AW45="No data","x",ROUND(IF(P1_IndicatorData!AW45&gt;AD$166,10,IF(P1_IndicatorData!AW45&lt;AD$165,0,10-(AD$166-P1_IndicatorData!AW45)/(AD$166-AD$165)*10)),1))</f>
        <v>2.9</v>
      </c>
      <c r="AE45" s="42">
        <f>IF(P1_IndicatorData!AX45="No data","x",IF(P1_IndicatorData!AX45=0,0,ROUND(IF(LOG(P1_IndicatorData!AX45)&gt;AE$166,10,IF(LOG(P1_IndicatorData!AX45)&lt;AE$165,0,10-(AE$166-LOG(P1_IndicatorData!AX45))/(AE$166-AE$165)*10)),1)))</f>
        <v>0</v>
      </c>
      <c r="AF45" s="42">
        <f>IF(P1_IndicatorData!AY45="No data","x",ROUND(IF(P1_IndicatorData!AY45&gt;AF$166,10,IF(P1_IndicatorData!AY45&lt;AF$165,0,10-(AF$166-P1_IndicatorData!AY45)/(AF$166-AF$165)*10)),1))</f>
        <v>0</v>
      </c>
      <c r="AG45" s="42">
        <f>IF(P1_IndicatorData!AZ45="No data","x",IF(P1_IndicatorData!AZ45=0,0,ROUND(IF(LOG(P1_IndicatorData!AZ45)&gt;AG$166,10,IF(LOG(P1_IndicatorData!AZ45)&lt;AG$165,0,10-(AG$166-LOG(P1_IndicatorData!AZ45))/(AG$166-AG$165)*10)),1)))</f>
        <v>8.3000000000000007</v>
      </c>
      <c r="AH45" s="42">
        <f>IF(P1_IndicatorData!BA45="No data","x",ROUND(IF(P1_IndicatorData!BA45&gt;AH$166,10,IF(P1_IndicatorData!BA45&lt;AH$165,0,10-(AH$166-P1_IndicatorData!BA45)/(AH$166-AH$165)*10)),1))</f>
        <v>9.6999999999999993</v>
      </c>
      <c r="AI45" s="42">
        <f>IF(P1_IndicatorData!BD45="No data","x",IF(P1_IndicatorData!BD45=0,0,ROUND(IF(LOG(P1_IndicatorData!BD45)&gt;AI$166,10,IF(LOG(P1_IndicatorData!BD45)&lt;AI$165,0,10-(AI$166-LOG(P1_IndicatorData!BD45))/(AI$166-AI$165)*10)),1)))</f>
        <v>8.9</v>
      </c>
      <c r="AJ45" s="42">
        <f>IF(P1_IndicatorData!BE45="No data","x",ROUND(IF(P1_IndicatorData!BE45&gt;AJ$166,10,IF(P1_IndicatorData!BE45&lt;AJ$165,0,10-(AJ$166-P1_IndicatorData!BE45)/(AJ$166-AJ$165)*10)),1))</f>
        <v>6.1</v>
      </c>
      <c r="AK45" s="145">
        <f t="shared" si="0"/>
        <v>0</v>
      </c>
      <c r="AL45" s="145">
        <f t="shared" si="1"/>
        <v>6.2</v>
      </c>
      <c r="AM45" s="145">
        <f t="shared" si="2"/>
        <v>0</v>
      </c>
      <c r="AN45" s="147">
        <f t="shared" si="3"/>
        <v>9.1999999999999993</v>
      </c>
      <c r="AO45" s="147">
        <f t="shared" si="4"/>
        <v>10</v>
      </c>
      <c r="AP45" s="145">
        <f t="shared" si="24"/>
        <v>9.6999999999999993</v>
      </c>
      <c r="AQ45" s="149">
        <f t="shared" si="5"/>
        <v>0</v>
      </c>
      <c r="AR45" s="149">
        <f t="shared" si="6"/>
        <v>0</v>
      </c>
      <c r="AS45" s="149">
        <f t="shared" si="7"/>
        <v>0</v>
      </c>
      <c r="AT45" s="149">
        <f t="shared" si="8"/>
        <v>9</v>
      </c>
      <c r="AU45" s="149">
        <f t="shared" si="9"/>
        <v>5.8</v>
      </c>
      <c r="AV45" s="149">
        <f t="shared" si="25"/>
        <v>7.8</v>
      </c>
      <c r="AW45" s="147">
        <f t="shared" si="11"/>
        <v>5</v>
      </c>
      <c r="AX45" s="147">
        <f t="shared" si="12"/>
        <v>8.5</v>
      </c>
      <c r="AY45" s="147">
        <f t="shared" si="13"/>
        <v>9.1999999999999993</v>
      </c>
      <c r="AZ45" s="147">
        <f t="shared" si="14"/>
        <v>8.6999999999999993</v>
      </c>
      <c r="BA45" s="145">
        <f t="shared" si="15"/>
        <v>8.1999999999999993</v>
      </c>
      <c r="BB45" s="145">
        <f t="shared" si="16"/>
        <v>6.2</v>
      </c>
      <c r="BC45" s="147">
        <f t="shared" si="17"/>
        <v>4.2</v>
      </c>
      <c r="BD45" s="147">
        <f t="shared" si="18"/>
        <v>1.5</v>
      </c>
      <c r="BE45" s="145">
        <f t="shared" si="26"/>
        <v>3</v>
      </c>
      <c r="BF45" s="147">
        <f t="shared" si="20"/>
        <v>9.1</v>
      </c>
      <c r="BG45" s="147">
        <f t="shared" si="21"/>
        <v>7.8</v>
      </c>
      <c r="BH45" s="145">
        <f t="shared" si="22"/>
        <v>8.5</v>
      </c>
      <c r="BI45" s="198">
        <f t="shared" si="23"/>
        <v>6.4</v>
      </c>
    </row>
    <row r="46" spans="1:61">
      <c r="A46" s="1" t="s">
        <v>172</v>
      </c>
      <c r="B46" s="2" t="s">
        <v>173</v>
      </c>
      <c r="C46" s="39">
        <f>IF(P1_IndicatorData!D46="No data","x",IF(P1_IndicatorData!D46=0,0,ROUND(IF(LOG(P1_IndicatorData!D46)&gt;C$166,10,IF(LOG(P1_IndicatorData!D46)&lt;C$165,0,10-(C$166-LOG(P1_IndicatorData!D46))/(C$166-C$165)*10)),1)))</f>
        <v>7.7</v>
      </c>
      <c r="D46" s="39">
        <f>IF(P1_IndicatorData!E46="No data","x",ROUND(IF(P1_IndicatorData!E46&gt;D$166,10,IF(P1_IndicatorData!E46&lt;D$165,0,10-(D$166-P1_IndicatorData!E46)/(D$166-D$165)*10)),1))</f>
        <v>1.3</v>
      </c>
      <c r="E46" s="39">
        <f>IF(P1_IndicatorData!G46="No data",0.1,IF(P1_IndicatorData!G46=0,0.1,IF(LOG(P1_IndicatorData!G46)&lt;E$165,0.1,ROUND(IF(LOG(P1_IndicatorData!G46)&gt;E$166,10,IF(LOG(P1_IndicatorData!G46)&lt;E$165,0,10-(E$166-LOG(P1_IndicatorData!G46))/(E$166-E$165)*10)),1))))</f>
        <v>7.8</v>
      </c>
      <c r="F46" s="39">
        <f>IF(P1_IndicatorData!H46="No data",0.1,IF(ROUND(P1_IndicatorData!H46,2)=0,0.1,ROUND(IF(P1_IndicatorData!H46&gt;F$166,10,IF(P1_IndicatorData!H46&lt;F$165,0,10-(F$166-P1_IndicatorData!H46)/(F$166-F$165)*10)),1)))</f>
        <v>6.8</v>
      </c>
      <c r="G46" s="39">
        <f>IF(P1_IndicatorData!J46="No data","x",IF(P1_IndicatorData!J46=0,0,ROUND(IF(LOG(P1_IndicatorData!J46)&gt;G$166,10,IF(LOG(P1_IndicatorData!J46)&lt;G$165,0,10-(G$166-LOG(P1_IndicatorData!J46))/(G$166-G$165)*10)),1)))</f>
        <v>10</v>
      </c>
      <c r="H46" s="39">
        <f>IF(P1_IndicatorData!K46="No data","x",IF(P1_IndicatorData!K46=0,0,ROUND(IF(P1_IndicatorData!K46&gt;H$166,10,IF(P1_IndicatorData!K46&lt;H$165,0,10-(H$166-P1_IndicatorData!K46)/(H$166-H$165)*10)),1)))</f>
        <v>10</v>
      </c>
      <c r="I46" s="42">
        <f>IF(P1_IndicatorData!Q46="No data","x",IF(P1_IndicatorData!Q46=0,0,ROUND(IF(LOG(P1_IndicatorData!Q46)&gt;I$166,10,IF(LOG(P1_IndicatorData!Q46)&lt;I$165,0,10-(I$166-LOG(P1_IndicatorData!Q46))/(I$166-I$165)*10)),1)))</f>
        <v>0</v>
      </c>
      <c r="J46" s="42">
        <f>IF(P1_IndicatorData!R46="No data","x",ROUND(IF(P1_IndicatorData!R46&gt;J$166,10,IF(P1_IndicatorData!R46&lt;J$165,0,10-(J$166-P1_IndicatorData!R46)/(J$166-J$165)*10)),1))</f>
        <v>0</v>
      </c>
      <c r="K46" s="42">
        <f>IF(P1_IndicatorData!T46="No data","x",IF(P1_IndicatorData!T46=0,0,ROUND(IF(LOG(P1_IndicatorData!T46)&gt;K$166,10,IF(LOG(P1_IndicatorData!T46)&lt;K$165,0,10-(K$166-LOG(P1_IndicatorData!T46))/(K$166-K$165)*10)),1)))</f>
        <v>0</v>
      </c>
      <c r="L46" s="42">
        <f>IF(P1_IndicatorData!U46="No data","x",ROUND(IF(P1_IndicatorData!U46&gt;L$166,10,IF(P1_IndicatorData!U46&lt;L$165,0,10-(L$166-P1_IndicatorData!U46)/(L$166-L$165)*10)),1))</f>
        <v>0</v>
      </c>
      <c r="M46" s="39">
        <f>IF(P1_IndicatorData!W46="No data","x",IF(P1_IndicatorData!W46=0,0,ROUND(IF(LOG(P1_IndicatorData!W46)&gt;M$166,10,IF(LOG(P1_IndicatorData!W46)&lt;M$165,0,10-(M$166-LOG(P1_IndicatorData!W46))/(M$166-M$165)*10)),1)))</f>
        <v>8.6999999999999993</v>
      </c>
      <c r="N46" s="39">
        <f>IF(P1_IndicatorData!X46="No data","x",ROUND(IF(P1_IndicatorData!X46&gt;N$166,10,IF(P1_IndicatorData!X46&lt;N$165,0,10-(N$166-P1_IndicatorData!X46)/(N$166-N$165)*10)),1))</f>
        <v>3.2</v>
      </c>
      <c r="O46" s="42">
        <f>IF(P1_IndicatorData!Z46="No data","x",IF(P1_IndicatorData!Z46=0,0,ROUND(IF(LOG(P1_IndicatorData!Z46)&gt;O$166,10,IF(LOG(P1_IndicatorData!Z46)&lt;O$165,0,10-(O$166-LOG(P1_IndicatorData!Z46))/(O$166-O$165)*10)),1)))</f>
        <v>8.5</v>
      </c>
      <c r="P46" s="42">
        <f>IF(P1_IndicatorData!AA46="No data","x",ROUND(IF(P1_IndicatorData!AA46&gt;P$166,10,IF(P1_IndicatorData!AA46&lt;P$165,0,10-(P$166-P1_IndicatorData!AA46)/(P$166-P$165)*10)),1))</f>
        <v>2.2999999999999998</v>
      </c>
      <c r="Q46" s="42">
        <f>IF(P1_IndicatorData!AC46="No data","x",IF(P1_IndicatorData!AC46=0,0,ROUND(IF(LOG(P1_IndicatorData!AC46)&gt;Q$166,10,IF(LOG(P1_IndicatorData!AC46)&lt;Q$165,0,10-(Q$166-LOG(P1_IndicatorData!AC46))/(Q$166-Q$165)*10)),1)))</f>
        <v>8.1999999999999993</v>
      </c>
      <c r="R46" s="42">
        <f>IF(P1_IndicatorData!AD46="No data","x",ROUND(IF(P1_IndicatorData!AD46&gt;R$166,10,IF(P1_IndicatorData!AD46&lt;R$165,0,10-(R$166-P1_IndicatorData!AD46)/(R$166-R$165)*10)),1))</f>
        <v>1.4</v>
      </c>
      <c r="S46" s="42">
        <f>IF(P1_IndicatorData!AF46="No data","x",IF(P1_IndicatorData!AF46=0,0,ROUND(IF(LOG(P1_IndicatorData!AF46)&gt;S$166,10,IF(LOG(P1_IndicatorData!AF46)&lt;S$165,0,10-(S$166-LOG(P1_IndicatorData!AF46))/(S$166-S$165)*10)),1)))</f>
        <v>10</v>
      </c>
      <c r="T46" s="42">
        <f>IF(P1_IndicatorData!AG46="No data","x",ROUND(IF(P1_IndicatorData!AG46&gt;T$166,10,IF(P1_IndicatorData!AG46&lt;T$165,0,10-(T$166-P1_IndicatorData!AG46)/(T$166-T$165)*10)),1))</f>
        <v>5.8</v>
      </c>
      <c r="U46" s="42">
        <f>IF(P1_IndicatorData!AI46="No data","x",IF(P1_IndicatorData!AI46=0,0,ROUND(IF(LOG(P1_IndicatorData!AI46)&gt;U$166,10,IF(LOG(P1_IndicatorData!AI46)&lt;U$165,0,10-(U$166-LOG(P1_IndicatorData!AI46))/(U$166-U$165)*10)),1)))</f>
        <v>8.9</v>
      </c>
      <c r="V46" s="42">
        <f>IF(P1_IndicatorData!AJ46="No data","x",ROUND(IF(P1_IndicatorData!AJ46&gt;V$166,10,IF(P1_IndicatorData!AJ46&lt;V$165,0,10-(V$166-P1_IndicatorData!AJ46)/(V$166-V$165)*10)),1))</f>
        <v>3.8</v>
      </c>
      <c r="W46" s="42">
        <f>IF(P1_IndicatorData!AL46="No data","x",IF(P1_IndicatorData!AL46=0,0,ROUND(IF(LOG(P1_IndicatorData!AL46)&gt;W$166,10,IF(LOG(P1_IndicatorData!AL46)&lt;W$165,0,10-(W$166-LOG(P1_IndicatorData!AL46))/(W$166-W$165)*10)),1)))</f>
        <v>9.1999999999999993</v>
      </c>
      <c r="X46" s="42">
        <f>IF(P1_IndicatorData!AM46="No data","x",ROUND(IF(P1_IndicatorData!AM46&gt;X$166,10,IF(P1_IndicatorData!AM46&lt;X$165,0,10-(X$166-P1_IndicatorData!AM46)/(X$166-X$165)*10)),1))</f>
        <v>5.8</v>
      </c>
      <c r="Y46" s="42">
        <f>IF(P1_IndicatorData!AO46="No data","x",IF(P1_IndicatorData!AO46=0,0,ROUND(IF(LOG(P1_IndicatorData!AO46)&gt;Y$166,10,IF(LOG(P1_IndicatorData!AO46)&lt;Y$165,0,10-(Y$166-LOG(P1_IndicatorData!AO46))/(Y$166-Y$165)*10)),1)))</f>
        <v>8.9</v>
      </c>
      <c r="Z46" s="42">
        <f>IF(P1_IndicatorData!AP46="No data","x",ROUND(IF(P1_IndicatorData!AP46&gt;Z$166,10,IF(P1_IndicatorData!AP46&lt;Z$165,0,10-(Z$166-P1_IndicatorData!AP46)/(Z$166-Z$165)*10)),1))</f>
        <v>3.7</v>
      </c>
      <c r="AA46" s="42">
        <f>IF(P1_IndicatorData!AR46="No data","x",IF(P1_IndicatorData!AR46=0,0,ROUND(IF(LOG(P1_IndicatorData!AR46)&gt;AA$166,10,IF(LOG(P1_IndicatorData!AR46)&lt;AA$165,0,10-(AA$166-LOG(P1_IndicatorData!AR46))/(AA$166-AA$165)*10)),1)))</f>
        <v>7.8</v>
      </c>
      <c r="AB46" s="42">
        <f>IF(P1_IndicatorData!AS46="No data","x",ROUND(IF(P1_IndicatorData!AS46&gt;AB$166,10,IF(P1_IndicatorData!AS46&lt;AB$165,0,10-(AB$166-P1_IndicatorData!AS46)/(AB$166-AB$165)*10)),1))</f>
        <v>0.9</v>
      </c>
      <c r="AC46" s="42">
        <f>IF(P1_IndicatorData!AV46="No data","x",IF(P1_IndicatorData!AV46=0,0,ROUND(IF(LOG(P1_IndicatorData!AV46)&gt;AC$166,10,IF(LOG(P1_IndicatorData!AV46)&lt;AC$165,0,10-(AC$166-LOG(P1_IndicatorData!AV46))/(AC$166-AC$165)*10)),1)))</f>
        <v>9.4</v>
      </c>
      <c r="AD46" s="42">
        <f>IF(P1_IndicatorData!AW46="No data","x",ROUND(IF(P1_IndicatorData!AW46&gt;AD$166,10,IF(P1_IndicatorData!AW46&lt;AD$165,0,10-(AD$166-P1_IndicatorData!AW46)/(AD$166-AD$165)*10)),1))</f>
        <v>8</v>
      </c>
      <c r="AE46" s="42">
        <f>IF(P1_IndicatorData!AX46="No data","x",IF(P1_IndicatorData!AX46=0,0,ROUND(IF(LOG(P1_IndicatorData!AX46)&gt;AE$166,10,IF(LOG(P1_IndicatorData!AX46)&lt;AE$165,0,10-(AE$166-LOG(P1_IndicatorData!AX46))/(AE$166-AE$165)*10)),1)))</f>
        <v>6.4</v>
      </c>
      <c r="AF46" s="42">
        <f>IF(P1_IndicatorData!AY46="No data","x",ROUND(IF(P1_IndicatorData!AY46&gt;AF$166,10,IF(P1_IndicatorData!AY46&lt;AF$165,0,10-(AF$166-P1_IndicatorData!AY46)/(AF$166-AF$165)*10)),1))</f>
        <v>0.1</v>
      </c>
      <c r="AG46" s="42">
        <f>IF(P1_IndicatorData!AZ46="No data","x",IF(P1_IndicatorData!AZ46=0,0,ROUND(IF(LOG(P1_IndicatorData!AZ46)&gt;AG$166,10,IF(LOG(P1_IndicatorData!AZ46)&lt;AG$165,0,10-(AG$166-LOG(P1_IndicatorData!AZ46))/(AG$166-AG$165)*10)),1)))</f>
        <v>7.6</v>
      </c>
      <c r="AH46" s="42">
        <f>IF(P1_IndicatorData!BA46="No data","x",ROUND(IF(P1_IndicatorData!BA46&gt;AH$166,10,IF(P1_IndicatorData!BA46&lt;AH$165,0,10-(AH$166-P1_IndicatorData!BA46)/(AH$166-AH$165)*10)),1))</f>
        <v>2.7</v>
      </c>
      <c r="AI46" s="42">
        <f>IF(P1_IndicatorData!BD46="No data","x",IF(P1_IndicatorData!BD46=0,0,ROUND(IF(LOG(P1_IndicatorData!BD46)&gt;AI$166,10,IF(LOG(P1_IndicatorData!BD46)&lt;AI$165,0,10-(AI$166-LOG(P1_IndicatorData!BD46))/(AI$166-AI$165)*10)),1)))</f>
        <v>9.4</v>
      </c>
      <c r="AJ46" s="42">
        <f>IF(P1_IndicatorData!BE46="No data","x",ROUND(IF(P1_IndicatorData!BE46&gt;AJ$166,10,IF(P1_IndicatorData!BE46&lt;AJ$165,0,10-(AJ$166-P1_IndicatorData!BE46)/(AJ$166-AJ$165)*10)),1))</f>
        <v>8.1999999999999993</v>
      </c>
      <c r="AK46" s="145">
        <f t="shared" si="0"/>
        <v>5.3</v>
      </c>
      <c r="AL46" s="145">
        <f t="shared" si="1"/>
        <v>7.3</v>
      </c>
      <c r="AM46" s="145">
        <f t="shared" si="2"/>
        <v>10</v>
      </c>
      <c r="AN46" s="147">
        <f t="shared" si="3"/>
        <v>0</v>
      </c>
      <c r="AO46" s="147">
        <f t="shared" si="4"/>
        <v>0</v>
      </c>
      <c r="AP46" s="145">
        <f t="shared" si="24"/>
        <v>0</v>
      </c>
      <c r="AQ46" s="149">
        <f t="shared" si="5"/>
        <v>8.6</v>
      </c>
      <c r="AR46" s="149">
        <f t="shared" si="6"/>
        <v>2.8</v>
      </c>
      <c r="AS46" s="149">
        <f t="shared" si="7"/>
        <v>6.5</v>
      </c>
      <c r="AT46" s="149">
        <f t="shared" si="8"/>
        <v>9.1</v>
      </c>
      <c r="AU46" s="149">
        <f t="shared" si="9"/>
        <v>3.6</v>
      </c>
      <c r="AV46" s="149">
        <f t="shared" si="25"/>
        <v>7.2</v>
      </c>
      <c r="AW46" s="147">
        <f t="shared" si="11"/>
        <v>6.9</v>
      </c>
      <c r="AX46" s="147">
        <f t="shared" si="12"/>
        <v>7.1</v>
      </c>
      <c r="AY46" s="147">
        <f t="shared" si="13"/>
        <v>7.9</v>
      </c>
      <c r="AZ46" s="147">
        <f t="shared" si="14"/>
        <v>7.1</v>
      </c>
      <c r="BA46" s="145">
        <f t="shared" si="15"/>
        <v>7.3</v>
      </c>
      <c r="BB46" s="145">
        <f t="shared" si="16"/>
        <v>5.3</v>
      </c>
      <c r="BC46" s="147">
        <f t="shared" si="17"/>
        <v>7.9</v>
      </c>
      <c r="BD46" s="147">
        <f t="shared" si="18"/>
        <v>4.0999999999999996</v>
      </c>
      <c r="BE46" s="145">
        <f t="shared" si="26"/>
        <v>6.4</v>
      </c>
      <c r="BF46" s="147">
        <f t="shared" si="20"/>
        <v>5.7</v>
      </c>
      <c r="BG46" s="147">
        <f t="shared" si="21"/>
        <v>8.9</v>
      </c>
      <c r="BH46" s="145">
        <f t="shared" si="22"/>
        <v>7.7</v>
      </c>
      <c r="BI46" s="198">
        <f t="shared" si="23"/>
        <v>6.9</v>
      </c>
    </row>
    <row r="47" spans="1:61">
      <c r="A47" s="1" t="s">
        <v>174</v>
      </c>
      <c r="B47" s="2" t="s">
        <v>175</v>
      </c>
      <c r="C47" s="39">
        <f>IF(P1_IndicatorData!D47="No data","x",IF(P1_IndicatorData!D47=0,0,ROUND(IF(LOG(P1_IndicatorData!D47)&gt;C$166,10,IF(LOG(P1_IndicatorData!D47)&lt;C$165,0,10-(C$166-LOG(P1_IndicatorData!D47))/(C$166-C$165)*10)),1)))</f>
        <v>8.8000000000000007</v>
      </c>
      <c r="D47" s="39">
        <f>IF(P1_IndicatorData!E47="No data","x",ROUND(IF(P1_IndicatorData!E47&gt;D$166,10,IF(P1_IndicatorData!E47&lt;D$165,0,10-(D$166-P1_IndicatorData!E47)/(D$166-D$165)*10)),1))</f>
        <v>0.7</v>
      </c>
      <c r="E47" s="39">
        <f>IF(P1_IndicatorData!G47="No data",0.1,IF(P1_IndicatorData!G47=0,0.1,IF(LOG(P1_IndicatorData!G47)&lt;E$165,0.1,ROUND(IF(LOG(P1_IndicatorData!G47)&gt;E$166,10,IF(LOG(P1_IndicatorData!G47)&lt;E$165,0,10-(E$166-LOG(P1_IndicatorData!G47))/(E$166-E$165)*10)),1))))</f>
        <v>0.1</v>
      </c>
      <c r="F47" s="39">
        <f>IF(P1_IndicatorData!H47="No data",0.1,IF(ROUND(P1_IndicatorData!H47,2)=0,0.1,ROUND(IF(P1_IndicatorData!H47&gt;F$166,10,IF(P1_IndicatorData!H47&lt;F$165,0,10-(F$166-P1_IndicatorData!H47)/(F$166-F$165)*10)),1)))</f>
        <v>0.1</v>
      </c>
      <c r="G47" s="39">
        <f>IF(P1_IndicatorData!J47="No data","x",IF(P1_IndicatorData!J47=0,0,ROUND(IF(LOG(P1_IndicatorData!J47)&gt;G$166,10,IF(LOG(P1_IndicatorData!J47)&lt;G$165,0,10-(G$166-LOG(P1_IndicatorData!J47))/(G$166-G$165)*10)),1)))</f>
        <v>10</v>
      </c>
      <c r="H47" s="39">
        <f>IF(P1_IndicatorData!K47="No data","x",IF(P1_IndicatorData!K47=0,0,ROUND(IF(P1_IndicatorData!K47&gt;H$166,10,IF(P1_IndicatorData!K47&lt;H$165,0,10-(H$166-P1_IndicatorData!K47)/(H$166-H$165)*10)),1)))</f>
        <v>10</v>
      </c>
      <c r="I47" s="42">
        <f>IF(P1_IndicatorData!Q47="No data","x",IF(P1_IndicatorData!Q47=0,0,ROUND(IF(LOG(P1_IndicatorData!Q47)&gt;I$166,10,IF(LOG(P1_IndicatorData!Q47)&lt;I$165,0,10-(I$166-LOG(P1_IndicatorData!Q47))/(I$166-I$165)*10)),1)))</f>
        <v>0</v>
      </c>
      <c r="J47" s="42">
        <f>IF(P1_IndicatorData!R47="No data","x",ROUND(IF(P1_IndicatorData!R47&gt;J$166,10,IF(P1_IndicatorData!R47&lt;J$165,0,10-(J$166-P1_IndicatorData!R47)/(J$166-J$165)*10)),1))</f>
        <v>0</v>
      </c>
      <c r="K47" s="42">
        <f>IF(P1_IndicatorData!T47="No data","x",IF(P1_IndicatorData!T47=0,0,ROUND(IF(LOG(P1_IndicatorData!T47)&gt;K$166,10,IF(LOG(P1_IndicatorData!T47)&lt;K$165,0,10-(K$166-LOG(P1_IndicatorData!T47))/(K$166-K$165)*10)),1)))</f>
        <v>0</v>
      </c>
      <c r="L47" s="42">
        <f>IF(P1_IndicatorData!U47="No data","x",ROUND(IF(P1_IndicatorData!U47&gt;L$166,10,IF(P1_IndicatorData!U47&lt;L$165,0,10-(L$166-P1_IndicatorData!U47)/(L$166-L$165)*10)),1))</f>
        <v>0</v>
      </c>
      <c r="M47" s="39">
        <f>IF(P1_IndicatorData!W47="No data","x",IF(P1_IndicatorData!W47=0,0,ROUND(IF(LOG(P1_IndicatorData!W47)&gt;M$166,10,IF(LOG(P1_IndicatorData!W47)&lt;M$165,0,10-(M$166-LOG(P1_IndicatorData!W47))/(M$166-M$165)*10)),1)))</f>
        <v>0</v>
      </c>
      <c r="N47" s="39">
        <f>IF(P1_IndicatorData!X47="No data","x",ROUND(IF(P1_IndicatorData!X47&gt;N$166,10,IF(P1_IndicatorData!X47&lt;N$165,0,10-(N$166-P1_IndicatorData!X47)/(N$166-N$165)*10)),1))</f>
        <v>0</v>
      </c>
      <c r="O47" s="42">
        <f>IF(P1_IndicatorData!Z47="No data","x",IF(P1_IndicatorData!Z47=0,0,ROUND(IF(LOG(P1_IndicatorData!Z47)&gt;O$166,10,IF(LOG(P1_IndicatorData!Z47)&lt;O$165,0,10-(O$166-LOG(P1_IndicatorData!Z47))/(O$166-O$165)*10)),1)))</f>
        <v>0</v>
      </c>
      <c r="P47" s="42">
        <f>IF(P1_IndicatorData!AA47="No data","x",ROUND(IF(P1_IndicatorData!AA47&gt;P$166,10,IF(P1_IndicatorData!AA47&lt;P$165,0,10-(P$166-P1_IndicatorData!AA47)/(P$166-P$165)*10)),1))</f>
        <v>0</v>
      </c>
      <c r="Q47" s="42">
        <f>IF(P1_IndicatorData!AC47="No data","x",IF(P1_IndicatorData!AC47=0,0,ROUND(IF(LOG(P1_IndicatorData!AC47)&gt;Q$166,10,IF(LOG(P1_IndicatorData!AC47)&lt;Q$165,0,10-(Q$166-LOG(P1_IndicatorData!AC47))/(Q$166-Q$165)*10)),1)))</f>
        <v>0</v>
      </c>
      <c r="R47" s="42">
        <f>IF(P1_IndicatorData!AD47="No data","x",ROUND(IF(P1_IndicatorData!AD47&gt;R$166,10,IF(P1_IndicatorData!AD47&lt;R$165,0,10-(R$166-P1_IndicatorData!AD47)/(R$166-R$165)*10)),1))</f>
        <v>0</v>
      </c>
      <c r="S47" s="42">
        <f>IF(P1_IndicatorData!AF47="No data","x",IF(P1_IndicatorData!AF47=0,0,ROUND(IF(LOG(P1_IndicatorData!AF47)&gt;S$166,10,IF(LOG(P1_IndicatorData!AF47)&lt;S$165,0,10-(S$166-LOG(P1_IndicatorData!AF47))/(S$166-S$165)*10)),1)))</f>
        <v>0</v>
      </c>
      <c r="T47" s="42">
        <f>IF(P1_IndicatorData!AG47="No data","x",ROUND(IF(P1_IndicatorData!AG47&gt;T$166,10,IF(P1_IndicatorData!AG47&lt;T$165,0,10-(T$166-P1_IndicatorData!AG47)/(T$166-T$165)*10)),1))</f>
        <v>0</v>
      </c>
      <c r="U47" s="42">
        <f>IF(P1_IndicatorData!AI47="No data","x",IF(P1_IndicatorData!AI47=0,0,ROUND(IF(LOG(P1_IndicatorData!AI47)&gt;U$166,10,IF(LOG(P1_IndicatorData!AI47)&lt;U$165,0,10-(U$166-LOG(P1_IndicatorData!AI47))/(U$166-U$165)*10)),1)))</f>
        <v>4.3</v>
      </c>
      <c r="V47" s="42">
        <f>IF(P1_IndicatorData!AJ47="No data","x",ROUND(IF(P1_IndicatorData!AJ47&gt;V$166,10,IF(P1_IndicatorData!AJ47&lt;V$165,0,10-(V$166-P1_IndicatorData!AJ47)/(V$166-V$165)*10)),1))</f>
        <v>0</v>
      </c>
      <c r="W47" s="42">
        <f>IF(P1_IndicatorData!AL47="No data","x",IF(P1_IndicatorData!AL47=0,0,ROUND(IF(LOG(P1_IndicatorData!AL47)&gt;W$166,10,IF(LOG(P1_IndicatorData!AL47)&lt;W$165,0,10-(W$166-LOG(P1_IndicatorData!AL47))/(W$166-W$165)*10)),1)))</f>
        <v>8.8000000000000007</v>
      </c>
      <c r="X47" s="42">
        <f>IF(P1_IndicatorData!AM47="No data","x",ROUND(IF(P1_IndicatorData!AM47&gt;X$166,10,IF(P1_IndicatorData!AM47&lt;X$165,0,10-(X$166-P1_IndicatorData!AM47)/(X$166-X$165)*10)),1))</f>
        <v>0.5</v>
      </c>
      <c r="Y47" s="42">
        <f>IF(P1_IndicatorData!AO47="No data","x",IF(P1_IndicatorData!AO47=0,0,ROUND(IF(LOG(P1_IndicatorData!AO47)&gt;Y$166,10,IF(LOG(P1_IndicatorData!AO47)&lt;Y$165,0,10-(Y$166-LOG(P1_IndicatorData!AO47))/(Y$166-Y$165)*10)),1)))</f>
        <v>9</v>
      </c>
      <c r="Z47" s="42">
        <f>IF(P1_IndicatorData!AP47="No data","x",ROUND(IF(P1_IndicatorData!AP47&gt;Z$166,10,IF(P1_IndicatorData!AP47&lt;Z$165,0,10-(Z$166-P1_IndicatorData!AP47)/(Z$166-Z$165)*10)),1))</f>
        <v>0.6</v>
      </c>
      <c r="AA47" s="42">
        <f>IF(P1_IndicatorData!AR47="No data","x",IF(P1_IndicatorData!AR47=0,0,ROUND(IF(LOG(P1_IndicatorData!AR47)&gt;AA$166,10,IF(LOG(P1_IndicatorData!AR47)&lt;AA$165,0,10-(AA$166-LOG(P1_IndicatorData!AR47))/(AA$166-AA$165)*10)),1)))</f>
        <v>9.5</v>
      </c>
      <c r="AB47" s="42">
        <f>IF(P1_IndicatorData!AS47="No data","x",ROUND(IF(P1_IndicatorData!AS47&gt;AB$166,10,IF(P1_IndicatorData!AS47&lt;AB$165,0,10-(AB$166-P1_IndicatorData!AS47)/(AB$166-AB$165)*10)),1))</f>
        <v>1.4</v>
      </c>
      <c r="AC47" s="42">
        <f>IF(P1_IndicatorData!AV47="No data","x",IF(P1_IndicatorData!AV47=0,0,ROUND(IF(LOG(P1_IndicatorData!AV47)&gt;AC$166,10,IF(LOG(P1_IndicatorData!AV47)&lt;AC$165,0,10-(AC$166-LOG(P1_IndicatorData!AV47))/(AC$166-AC$165)*10)),1)))</f>
        <v>10</v>
      </c>
      <c r="AD47" s="42">
        <f>IF(P1_IndicatorData!AW47="No data","x",ROUND(IF(P1_IndicatorData!AW47&gt;AD$166,10,IF(P1_IndicatorData!AW47&lt;AD$165,0,10-(AD$166-P1_IndicatorData!AW47)/(AD$166-AD$165)*10)),1))</f>
        <v>9.6999999999999993</v>
      </c>
      <c r="AE47" s="42">
        <f>IF(P1_IndicatorData!AX47="No data","x",IF(P1_IndicatorData!AX47=0,0,ROUND(IF(LOG(P1_IndicatorData!AX47)&gt;AE$166,10,IF(LOG(P1_IndicatorData!AX47)&lt;AE$165,0,10-(AE$166-LOG(P1_IndicatorData!AX47))/(AE$166-AE$165)*10)),1)))</f>
        <v>10</v>
      </c>
      <c r="AF47" s="42">
        <f>IF(P1_IndicatorData!AY47="No data","x",ROUND(IF(P1_IndicatorData!AY47&gt;AF$166,10,IF(P1_IndicatorData!AY47&lt;AF$165,0,10-(AF$166-P1_IndicatorData!AY47)/(AF$166-AF$165)*10)),1))</f>
        <v>7.3</v>
      </c>
      <c r="AG47" s="42">
        <f>IF(P1_IndicatorData!AZ47="No data","x",IF(P1_IndicatorData!AZ47=0,0,ROUND(IF(LOG(P1_IndicatorData!AZ47)&gt;AG$166,10,IF(LOG(P1_IndicatorData!AZ47)&lt;AG$165,0,10-(AG$166-LOG(P1_IndicatorData!AZ47))/(AG$166-AG$165)*10)),1)))</f>
        <v>10</v>
      </c>
      <c r="AH47" s="42">
        <f>IF(P1_IndicatorData!BA47="No data","x",ROUND(IF(P1_IndicatorData!BA47&gt;AH$166,10,IF(P1_IndicatorData!BA47&lt;AH$165,0,10-(AH$166-P1_IndicatorData!BA47)/(AH$166-AH$165)*10)),1))</f>
        <v>10</v>
      </c>
      <c r="AI47" s="42">
        <f>IF(P1_IndicatorData!BD47="No data","x",IF(P1_IndicatorData!BD47=0,0,ROUND(IF(LOG(P1_IndicatorData!BD47)&gt;AI$166,10,IF(LOG(P1_IndicatorData!BD47)&lt;AI$165,0,10-(AI$166-LOG(P1_IndicatorData!BD47))/(AI$166-AI$165)*10)),1)))</f>
        <v>10</v>
      </c>
      <c r="AJ47" s="42">
        <f>IF(P1_IndicatorData!BE47="No data","x",ROUND(IF(P1_IndicatorData!BE47&gt;AJ$166,10,IF(P1_IndicatorData!BE47&lt;AJ$165,0,10-(AJ$166-P1_IndicatorData!BE47)/(AJ$166-AJ$165)*10)),1))</f>
        <v>8.8000000000000007</v>
      </c>
      <c r="AK47" s="145">
        <f t="shared" si="0"/>
        <v>6.2</v>
      </c>
      <c r="AL47" s="145">
        <f t="shared" si="1"/>
        <v>0.1</v>
      </c>
      <c r="AM47" s="145">
        <f t="shared" si="2"/>
        <v>10</v>
      </c>
      <c r="AN47" s="147">
        <f t="shared" si="3"/>
        <v>0</v>
      </c>
      <c r="AO47" s="147">
        <f t="shared" si="4"/>
        <v>0</v>
      </c>
      <c r="AP47" s="145">
        <f t="shared" si="24"/>
        <v>0</v>
      </c>
      <c r="AQ47" s="149">
        <f t="shared" si="5"/>
        <v>0</v>
      </c>
      <c r="AR47" s="149">
        <f t="shared" si="6"/>
        <v>0</v>
      </c>
      <c r="AS47" s="149">
        <f t="shared" si="7"/>
        <v>0</v>
      </c>
      <c r="AT47" s="149">
        <f t="shared" si="8"/>
        <v>0</v>
      </c>
      <c r="AU47" s="149">
        <f t="shared" si="9"/>
        <v>0</v>
      </c>
      <c r="AV47" s="149">
        <f t="shared" si="25"/>
        <v>0</v>
      </c>
      <c r="AW47" s="147">
        <f t="shared" si="11"/>
        <v>0</v>
      </c>
      <c r="AX47" s="147">
        <f t="shared" si="12"/>
        <v>2.4</v>
      </c>
      <c r="AY47" s="147">
        <f t="shared" si="13"/>
        <v>6.2</v>
      </c>
      <c r="AZ47" s="147">
        <f t="shared" si="14"/>
        <v>6.4</v>
      </c>
      <c r="BA47" s="145">
        <f t="shared" si="15"/>
        <v>4.2</v>
      </c>
      <c r="BB47" s="145">
        <f t="shared" si="16"/>
        <v>7.2</v>
      </c>
      <c r="BC47" s="147">
        <f t="shared" si="17"/>
        <v>10</v>
      </c>
      <c r="BD47" s="147">
        <f t="shared" si="18"/>
        <v>8.5</v>
      </c>
      <c r="BE47" s="145">
        <f t="shared" si="26"/>
        <v>9.4</v>
      </c>
      <c r="BF47" s="147">
        <f t="shared" si="20"/>
        <v>10</v>
      </c>
      <c r="BG47" s="147">
        <f t="shared" si="21"/>
        <v>9.5</v>
      </c>
      <c r="BH47" s="145">
        <f t="shared" si="22"/>
        <v>9.8000000000000007</v>
      </c>
      <c r="BI47" s="198">
        <f t="shared" si="23"/>
        <v>7.3</v>
      </c>
    </row>
    <row r="48" spans="1:61">
      <c r="A48" s="1" t="s">
        <v>176</v>
      </c>
      <c r="B48" s="2" t="s">
        <v>177</v>
      </c>
      <c r="C48" s="39">
        <f>IF(P1_IndicatorData!D48="No data","x",IF(P1_IndicatorData!D48=0,0,ROUND(IF(LOG(P1_IndicatorData!D48)&gt;C$166,10,IF(LOG(P1_IndicatorData!D48)&lt;C$165,0,10-(C$166-LOG(P1_IndicatorData!D48))/(C$166-C$165)*10)),1)))</f>
        <v>7.3</v>
      </c>
      <c r="D48" s="39">
        <f>IF(P1_IndicatorData!E48="No data","x",ROUND(IF(P1_IndicatorData!E48&gt;D$166,10,IF(P1_IndicatorData!E48&lt;D$165,0,10-(D$166-P1_IndicatorData!E48)/(D$166-D$165)*10)),1))</f>
        <v>2.6</v>
      </c>
      <c r="E48" s="39">
        <f>IF(P1_IndicatorData!G48="No data",0.1,IF(P1_IndicatorData!G48=0,0.1,IF(LOG(P1_IndicatorData!G48)&lt;E$165,0.1,ROUND(IF(LOG(P1_IndicatorData!G48)&gt;E$166,10,IF(LOG(P1_IndicatorData!G48)&lt;E$165,0,10-(E$166-LOG(P1_IndicatorData!G48))/(E$166-E$165)*10)),1))))</f>
        <v>6.1</v>
      </c>
      <c r="F48" s="39">
        <f>IF(P1_IndicatorData!H48="No data",0.1,IF(ROUND(P1_IndicatorData!H48,2)=0,0.1,ROUND(IF(P1_IndicatorData!H48&gt;F$166,10,IF(P1_IndicatorData!H48&lt;F$165,0,10-(F$166-P1_IndicatorData!H48)/(F$166-F$165)*10)),1)))</f>
        <v>2.5</v>
      </c>
      <c r="G48" s="39">
        <f>IF(P1_IndicatorData!J48="No data","x",IF(P1_IndicatorData!J48=0,0,ROUND(IF(LOG(P1_IndicatorData!J48)&gt;G$166,10,IF(LOG(P1_IndicatorData!J48)&lt;G$165,0,10-(G$166-LOG(P1_IndicatorData!J48))/(G$166-G$165)*10)),1)))</f>
        <v>0</v>
      </c>
      <c r="H48" s="39">
        <f>IF(P1_IndicatorData!K48="No data","x",IF(P1_IndicatorData!K48=0,0,ROUND(IF(P1_IndicatorData!K48&gt;H$166,10,IF(P1_IndicatorData!K48&lt;H$165,0,10-(H$166-P1_IndicatorData!K48)/(H$166-H$165)*10)),1)))</f>
        <v>0</v>
      </c>
      <c r="I48" s="42">
        <f>IF(P1_IndicatorData!Q48="No data","x",IF(P1_IndicatorData!Q48=0,0,ROUND(IF(LOG(P1_IndicatorData!Q48)&gt;I$166,10,IF(LOG(P1_IndicatorData!Q48)&lt;I$165,0,10-(I$166-LOG(P1_IndicatorData!Q48))/(I$166-I$165)*10)),1)))</f>
        <v>8.8000000000000007</v>
      </c>
      <c r="J48" s="42">
        <f>IF(P1_IndicatorData!R48="No data","x",ROUND(IF(P1_IndicatorData!R48&gt;J$166,10,IF(P1_IndicatorData!R48&lt;J$165,0,10-(J$166-P1_IndicatorData!R48)/(J$166-J$165)*10)),1))</f>
        <v>9.8000000000000007</v>
      </c>
      <c r="K48" s="42">
        <f>IF(P1_IndicatorData!T48="No data","x",IF(P1_IndicatorData!T48=0,0,ROUND(IF(LOG(P1_IndicatorData!T48)&gt;K$166,10,IF(LOG(P1_IndicatorData!T48)&lt;K$165,0,10-(K$166-LOG(P1_IndicatorData!T48))/(K$166-K$165)*10)),1)))</f>
        <v>0</v>
      </c>
      <c r="L48" s="42">
        <f>IF(P1_IndicatorData!U48="No data","x",ROUND(IF(P1_IndicatorData!U48&gt;L$166,10,IF(P1_IndicatorData!U48&lt;L$165,0,10-(L$166-P1_IndicatorData!U48)/(L$166-L$165)*10)),1))</f>
        <v>0</v>
      </c>
      <c r="M48" s="39">
        <f>IF(P1_IndicatorData!W48="No data","x",IF(P1_IndicatorData!W48=0,0,ROUND(IF(LOG(P1_IndicatorData!W48)&gt;M$166,10,IF(LOG(P1_IndicatorData!W48)&lt;M$165,0,10-(M$166-LOG(P1_IndicatorData!W48))/(M$166-M$165)*10)),1)))</f>
        <v>4.3</v>
      </c>
      <c r="N48" s="39">
        <f>IF(P1_IndicatorData!X48="No data","x",ROUND(IF(P1_IndicatorData!X48&gt;N$166,10,IF(P1_IndicatorData!X48&lt;N$165,0,10-(N$166-P1_IndicatorData!X48)/(N$166-N$165)*10)),1))</f>
        <v>0</v>
      </c>
      <c r="O48" s="42">
        <f>IF(P1_IndicatorData!Z48="No data","x",IF(P1_IndicatorData!Z48=0,0,ROUND(IF(LOG(P1_IndicatorData!Z48)&gt;O$166,10,IF(LOG(P1_IndicatorData!Z48)&lt;O$165,0,10-(O$166-LOG(P1_IndicatorData!Z48))/(O$166-O$165)*10)),1)))</f>
        <v>8.5</v>
      </c>
      <c r="P48" s="42">
        <f>IF(P1_IndicatorData!AA48="No data","x",ROUND(IF(P1_IndicatorData!AA48&gt;P$166,10,IF(P1_IndicatorData!AA48&lt;P$165,0,10-(P$166-P1_IndicatorData!AA48)/(P$166-P$165)*10)),1))</f>
        <v>5.9</v>
      </c>
      <c r="Q48" s="42">
        <f>IF(P1_IndicatorData!AC48="No data","x",IF(P1_IndicatorData!AC48=0,0,ROUND(IF(LOG(P1_IndicatorData!AC48)&gt;Q$166,10,IF(LOG(P1_IndicatorData!AC48)&lt;Q$165,0,10-(Q$166-LOG(P1_IndicatorData!AC48))/(Q$166-Q$165)*10)),1)))</f>
        <v>0</v>
      </c>
      <c r="R48" s="42">
        <f>IF(P1_IndicatorData!AD48="No data","x",ROUND(IF(P1_IndicatorData!AD48&gt;R$166,10,IF(P1_IndicatorData!AD48&lt;R$165,0,10-(R$166-P1_IndicatorData!AD48)/(R$166-R$165)*10)),1))</f>
        <v>0</v>
      </c>
      <c r="S48" s="42">
        <f>IF(P1_IndicatorData!AF48="No data","x",IF(P1_IndicatorData!AF48=0,0,ROUND(IF(LOG(P1_IndicatorData!AF48)&gt;S$166,10,IF(LOG(P1_IndicatorData!AF48)&lt;S$165,0,10-(S$166-LOG(P1_IndicatorData!AF48))/(S$166-S$165)*10)),1)))</f>
        <v>5.2</v>
      </c>
      <c r="T48" s="42">
        <f>IF(P1_IndicatorData!AG48="No data","x",ROUND(IF(P1_IndicatorData!AG48&gt;T$166,10,IF(P1_IndicatorData!AG48&lt;T$165,0,10-(T$166-P1_IndicatorData!AG48)/(T$166-T$165)*10)),1))</f>
        <v>0</v>
      </c>
      <c r="U48" s="42">
        <f>IF(P1_IndicatorData!AI48="No data","x",IF(P1_IndicatorData!AI48=0,0,ROUND(IF(LOG(P1_IndicatorData!AI48)&gt;U$166,10,IF(LOG(P1_IndicatorData!AI48)&lt;U$165,0,10-(U$166-LOG(P1_IndicatorData!AI48))/(U$166-U$165)*10)),1)))</f>
        <v>8.8000000000000007</v>
      </c>
      <c r="V48" s="42">
        <f>IF(P1_IndicatorData!AJ48="No data","x",ROUND(IF(P1_IndicatorData!AJ48&gt;V$166,10,IF(P1_IndicatorData!AJ48&lt;V$165,0,10-(V$166-P1_IndicatorData!AJ48)/(V$166-V$165)*10)),1))</f>
        <v>9.9</v>
      </c>
      <c r="W48" s="42">
        <f>IF(P1_IndicatorData!AL48="No data","x",IF(P1_IndicatorData!AL48=0,0,ROUND(IF(LOG(P1_IndicatorData!AL48)&gt;W$166,10,IF(LOG(P1_IndicatorData!AL48)&lt;W$165,0,10-(W$166-LOG(P1_IndicatorData!AL48))/(W$166-W$165)*10)),1)))</f>
        <v>8.8000000000000007</v>
      </c>
      <c r="X48" s="42">
        <f>IF(P1_IndicatorData!AM48="No data","x",ROUND(IF(P1_IndicatorData!AM48&gt;X$166,10,IF(P1_IndicatorData!AM48&lt;X$165,0,10-(X$166-P1_IndicatorData!AM48)/(X$166-X$165)*10)),1))</f>
        <v>9.6999999999999993</v>
      </c>
      <c r="Y48" s="42">
        <f>IF(P1_IndicatorData!AO48="No data","x",IF(P1_IndicatorData!AO48=0,0,ROUND(IF(LOG(P1_IndicatorData!AO48)&gt;Y$166,10,IF(LOG(P1_IndicatorData!AO48)&lt;Y$165,0,10-(Y$166-LOG(P1_IndicatorData!AO48))/(Y$166-Y$165)*10)),1)))</f>
        <v>8.5</v>
      </c>
      <c r="Z48" s="42">
        <f>IF(P1_IndicatorData!AP48="No data","x",ROUND(IF(P1_IndicatorData!AP48&gt;Z$166,10,IF(P1_IndicatorData!AP48&lt;Z$165,0,10-(Z$166-P1_IndicatorData!AP48)/(Z$166-Z$165)*10)),1))</f>
        <v>6.5</v>
      </c>
      <c r="AA48" s="42">
        <f>IF(P1_IndicatorData!AR48="No data","x",IF(P1_IndicatorData!AR48=0,0,ROUND(IF(LOG(P1_IndicatorData!AR48)&gt;AA$166,10,IF(LOG(P1_IndicatorData!AR48)&lt;AA$165,0,10-(AA$166-LOG(P1_IndicatorData!AR48))/(AA$166-AA$165)*10)),1)))</f>
        <v>8.5</v>
      </c>
      <c r="AB48" s="42">
        <f>IF(P1_IndicatorData!AS48="No data","x",ROUND(IF(P1_IndicatorData!AS48&gt;AB$166,10,IF(P1_IndicatorData!AS48&lt;AB$165,0,10-(AB$166-P1_IndicatorData!AS48)/(AB$166-AB$165)*10)),1))</f>
        <v>6</v>
      </c>
      <c r="AC48" s="42">
        <f>IF(P1_IndicatorData!AV48="No data","x",IF(P1_IndicatorData!AV48=0,0,ROUND(IF(LOG(P1_IndicatorData!AV48)&gt;AC$166,10,IF(LOG(P1_IndicatorData!AV48)&lt;AC$165,0,10-(AC$166-LOG(P1_IndicatorData!AV48))/(AC$166-AC$165)*10)),1)))</f>
        <v>8.8000000000000007</v>
      </c>
      <c r="AD48" s="42">
        <f>IF(P1_IndicatorData!AW48="No data","x",ROUND(IF(P1_IndicatorData!AW48&gt;AD$166,10,IF(P1_IndicatorData!AW48&lt;AD$165,0,10-(AD$166-P1_IndicatorData!AW48)/(AD$166-AD$165)*10)),1))</f>
        <v>9.8000000000000007</v>
      </c>
      <c r="AE48" s="42">
        <f>IF(P1_IndicatorData!AX48="No data","x",IF(P1_IndicatorData!AX48=0,0,ROUND(IF(LOG(P1_IndicatorData!AX48)&gt;AE$166,10,IF(LOG(P1_IndicatorData!AX48)&lt;AE$165,0,10-(AE$166-LOG(P1_IndicatorData!AX48))/(AE$166-AE$165)*10)),1)))</f>
        <v>0</v>
      </c>
      <c r="AF48" s="42">
        <f>IF(P1_IndicatorData!AY48="No data","x",ROUND(IF(P1_IndicatorData!AY48&gt;AF$166,10,IF(P1_IndicatorData!AY48&lt;AF$165,0,10-(AF$166-P1_IndicatorData!AY48)/(AF$166-AF$165)*10)),1))</f>
        <v>0</v>
      </c>
      <c r="AG48" s="42">
        <f>IF(P1_IndicatorData!AZ48="No data","x",IF(P1_IndicatorData!AZ48=0,0,ROUND(IF(LOG(P1_IndicatorData!AZ48)&gt;AG$166,10,IF(LOG(P1_IndicatorData!AZ48)&lt;AG$165,0,10-(AG$166-LOG(P1_IndicatorData!AZ48))/(AG$166-AG$165)*10)),1)))</f>
        <v>7.7</v>
      </c>
      <c r="AH48" s="42">
        <f>IF(P1_IndicatorData!BA48="No data","x",ROUND(IF(P1_IndicatorData!BA48&gt;AH$166,10,IF(P1_IndicatorData!BA48&lt;AH$165,0,10-(AH$166-P1_IndicatorData!BA48)/(AH$166-AH$165)*10)),1))</f>
        <v>8.4</v>
      </c>
      <c r="AI48" s="42">
        <f>IF(P1_IndicatorData!BD48="No data","x",IF(P1_IndicatorData!BD48=0,0,ROUND(IF(LOG(P1_IndicatorData!BD48)&gt;AI$166,10,IF(LOG(P1_IndicatorData!BD48)&lt;AI$165,0,10-(AI$166-LOG(P1_IndicatorData!BD48))/(AI$166-AI$165)*10)),1)))</f>
        <v>8.8000000000000007</v>
      </c>
      <c r="AJ48" s="42">
        <f>IF(P1_IndicatorData!BE48="No data","x",ROUND(IF(P1_IndicatorData!BE48&gt;AJ$166,10,IF(P1_IndicatorData!BE48&lt;AJ$165,0,10-(AJ$166-P1_IndicatorData!BE48)/(AJ$166-AJ$165)*10)),1))</f>
        <v>9.5</v>
      </c>
      <c r="AK48" s="145">
        <f t="shared" si="0"/>
        <v>5.4</v>
      </c>
      <c r="AL48" s="145">
        <f t="shared" si="1"/>
        <v>4.5</v>
      </c>
      <c r="AM48" s="145">
        <f t="shared" si="2"/>
        <v>0</v>
      </c>
      <c r="AN48" s="147">
        <f t="shared" si="3"/>
        <v>6</v>
      </c>
      <c r="AO48" s="147">
        <f t="shared" si="4"/>
        <v>7.3</v>
      </c>
      <c r="AP48" s="145">
        <f t="shared" si="24"/>
        <v>6.7</v>
      </c>
      <c r="AQ48" s="149">
        <f t="shared" si="5"/>
        <v>6.4</v>
      </c>
      <c r="AR48" s="149">
        <f t="shared" si="6"/>
        <v>3</v>
      </c>
      <c r="AS48" s="149">
        <f t="shared" si="7"/>
        <v>4.9000000000000004</v>
      </c>
      <c r="AT48" s="149">
        <f t="shared" si="8"/>
        <v>2.6</v>
      </c>
      <c r="AU48" s="149">
        <f t="shared" si="9"/>
        <v>0</v>
      </c>
      <c r="AV48" s="149">
        <f t="shared" si="25"/>
        <v>1.4</v>
      </c>
      <c r="AW48" s="147">
        <f t="shared" si="11"/>
        <v>3.3</v>
      </c>
      <c r="AX48" s="147">
        <f t="shared" si="12"/>
        <v>9.4</v>
      </c>
      <c r="AY48" s="147">
        <f t="shared" si="13"/>
        <v>9.3000000000000007</v>
      </c>
      <c r="AZ48" s="147">
        <f t="shared" si="14"/>
        <v>7.6</v>
      </c>
      <c r="BA48" s="145">
        <f t="shared" si="15"/>
        <v>8.1</v>
      </c>
      <c r="BB48" s="145">
        <f t="shared" si="16"/>
        <v>7.5</v>
      </c>
      <c r="BC48" s="147">
        <f t="shared" si="17"/>
        <v>4.4000000000000004</v>
      </c>
      <c r="BD48" s="147">
        <f t="shared" si="18"/>
        <v>4.9000000000000004</v>
      </c>
      <c r="BE48" s="145">
        <f t="shared" si="26"/>
        <v>4.7</v>
      </c>
      <c r="BF48" s="147">
        <f t="shared" si="20"/>
        <v>8.1</v>
      </c>
      <c r="BG48" s="147">
        <f t="shared" si="21"/>
        <v>9.1999999999999993</v>
      </c>
      <c r="BH48" s="145">
        <f t="shared" si="22"/>
        <v>8.6999999999999993</v>
      </c>
      <c r="BI48" s="198">
        <f t="shared" si="23"/>
        <v>6.3</v>
      </c>
    </row>
    <row r="49" spans="1:61">
      <c r="A49" s="1" t="s">
        <v>178</v>
      </c>
      <c r="B49" s="2" t="s">
        <v>179</v>
      </c>
      <c r="C49" s="39">
        <f>IF(P1_IndicatorData!D49="No data","x",IF(P1_IndicatorData!D49=0,0,ROUND(IF(LOG(P1_IndicatorData!D49)&gt;C$166,10,IF(LOG(P1_IndicatorData!D49)&lt;C$165,0,10-(C$166-LOG(P1_IndicatorData!D49))/(C$166-C$165)*10)),1)))</f>
        <v>0</v>
      </c>
      <c r="D49" s="39">
        <f>IF(P1_IndicatorData!E49="No data","x",ROUND(IF(P1_IndicatorData!E49&gt;D$166,10,IF(P1_IndicatorData!E49&lt;D$165,0,10-(D$166-P1_IndicatorData!E49)/(D$166-D$165)*10)),1))</f>
        <v>0</v>
      </c>
      <c r="E49" s="39">
        <f>IF(P1_IndicatorData!G49="No data",0.1,IF(P1_IndicatorData!G49=0,0.1,IF(LOG(P1_IndicatorData!G49)&lt;E$165,0.1,ROUND(IF(LOG(P1_IndicatorData!G49)&gt;E$166,10,IF(LOG(P1_IndicatorData!G49)&lt;E$165,0,10-(E$166-LOG(P1_IndicatorData!G49))/(E$166-E$165)*10)),1))))</f>
        <v>4.8</v>
      </c>
      <c r="F49" s="39">
        <f>IF(P1_IndicatorData!H49="No data",0.1,IF(ROUND(P1_IndicatorData!H49,2)=0,0.1,ROUND(IF(P1_IndicatorData!H49&gt;F$166,10,IF(P1_IndicatorData!H49&lt;F$165,0,10-(F$166-P1_IndicatorData!H49)/(F$166-F$165)*10)),1)))</f>
        <v>3</v>
      </c>
      <c r="G49" s="39">
        <f>IF(P1_IndicatorData!J49="No data","x",IF(P1_IndicatorData!J49=0,0,ROUND(IF(LOG(P1_IndicatorData!J49)&gt;G$166,10,IF(LOG(P1_IndicatorData!J49)&lt;G$165,0,10-(G$166-LOG(P1_IndicatorData!J49))/(G$166-G$165)*10)),1)))</f>
        <v>0</v>
      </c>
      <c r="H49" s="39">
        <f>IF(P1_IndicatorData!K49="No data","x",IF(P1_IndicatorData!K49=0,0,ROUND(IF(P1_IndicatorData!K49&gt;H$166,10,IF(P1_IndicatorData!K49&lt;H$165,0,10-(H$166-P1_IndicatorData!K49)/(H$166-H$165)*10)),1)))</f>
        <v>0</v>
      </c>
      <c r="I49" s="42">
        <f>IF(P1_IndicatorData!Q49="No data","x",IF(P1_IndicatorData!Q49=0,0,ROUND(IF(LOG(P1_IndicatorData!Q49)&gt;I$166,10,IF(LOG(P1_IndicatorData!Q49)&lt;I$165,0,10-(I$166-LOG(P1_IndicatorData!Q49))/(I$166-I$165)*10)),1)))</f>
        <v>0</v>
      </c>
      <c r="J49" s="42">
        <f>IF(P1_IndicatorData!R49="No data","x",ROUND(IF(P1_IndicatorData!R49&gt;J$166,10,IF(P1_IndicatorData!R49&lt;J$165,0,10-(J$166-P1_IndicatorData!R49)/(J$166-J$165)*10)),1))</f>
        <v>0</v>
      </c>
      <c r="K49" s="42">
        <f>IF(P1_IndicatorData!T49="No data","x",IF(P1_IndicatorData!T49=0,0,ROUND(IF(LOG(P1_IndicatorData!T49)&gt;K$166,10,IF(LOG(P1_IndicatorData!T49)&lt;K$165,0,10-(K$166-LOG(P1_IndicatorData!T49))/(K$166-K$165)*10)),1)))</f>
        <v>0</v>
      </c>
      <c r="L49" s="42">
        <f>IF(P1_IndicatorData!U49="No data","x",ROUND(IF(P1_IndicatorData!U49&gt;L$166,10,IF(P1_IndicatorData!U49&lt;L$165,0,10-(L$166-P1_IndicatorData!U49)/(L$166-L$165)*10)),1))</f>
        <v>0</v>
      </c>
      <c r="M49" s="39">
        <f>IF(P1_IndicatorData!W49="No data","x",IF(P1_IndicatorData!W49=0,0,ROUND(IF(LOG(P1_IndicatorData!W49)&gt;M$166,10,IF(LOG(P1_IndicatorData!W49)&lt;M$165,0,10-(M$166-LOG(P1_IndicatorData!W49))/(M$166-M$165)*10)),1)))</f>
        <v>0</v>
      </c>
      <c r="N49" s="39">
        <f>IF(P1_IndicatorData!X49="No data","x",ROUND(IF(P1_IndicatorData!X49&gt;N$166,10,IF(P1_IndicatorData!X49&lt;N$165,0,10-(N$166-P1_IndicatorData!X49)/(N$166-N$165)*10)),1))</f>
        <v>0</v>
      </c>
      <c r="O49" s="42">
        <f>IF(P1_IndicatorData!Z49="No data","x",IF(P1_IndicatorData!Z49=0,0,ROUND(IF(LOG(P1_IndicatorData!Z49)&gt;O$166,10,IF(LOG(P1_IndicatorData!Z49)&lt;O$165,0,10-(O$166-LOG(P1_IndicatorData!Z49))/(O$166-O$165)*10)),1)))</f>
        <v>7.6</v>
      </c>
      <c r="P49" s="42">
        <f>IF(P1_IndicatorData!AA49="No data","x",ROUND(IF(P1_IndicatorData!AA49&gt;P$166,10,IF(P1_IndicatorData!AA49&lt;P$165,0,10-(P$166-P1_IndicatorData!AA49)/(P$166-P$165)*10)),1))</f>
        <v>9.6</v>
      </c>
      <c r="Q49" s="42">
        <f>IF(P1_IndicatorData!AC49="No data","x",IF(P1_IndicatorData!AC49=0,0,ROUND(IF(LOG(P1_IndicatorData!AC49)&gt;Q$166,10,IF(LOG(P1_IndicatorData!AC49)&lt;Q$165,0,10-(Q$166-LOG(P1_IndicatorData!AC49))/(Q$166-Q$165)*10)),1)))</f>
        <v>7.6</v>
      </c>
      <c r="R49" s="42">
        <f>IF(P1_IndicatorData!AD49="No data","x",ROUND(IF(P1_IndicatorData!AD49&gt;R$166,10,IF(P1_IndicatorData!AD49&lt;R$165,0,10-(R$166-P1_IndicatorData!AD49)/(R$166-R$165)*10)),1))</f>
        <v>9.4</v>
      </c>
      <c r="S49" s="42">
        <f>IF(P1_IndicatorData!AF49="No data","x",IF(P1_IndicatorData!AF49=0,0,ROUND(IF(LOG(P1_IndicatorData!AF49)&gt;S$166,10,IF(LOG(P1_IndicatorData!AF49)&lt;S$165,0,10-(S$166-LOG(P1_IndicatorData!AF49))/(S$166-S$165)*10)),1)))</f>
        <v>0</v>
      </c>
      <c r="T49" s="42">
        <f>IF(P1_IndicatorData!AG49="No data","x",ROUND(IF(P1_IndicatorData!AG49&gt;T$166,10,IF(P1_IndicatorData!AG49&lt;T$165,0,10-(T$166-P1_IndicatorData!AG49)/(T$166-T$165)*10)),1))</f>
        <v>0</v>
      </c>
      <c r="U49" s="42">
        <f>IF(P1_IndicatorData!AI49="No data","x",IF(P1_IndicatorData!AI49=0,0,ROUND(IF(LOG(P1_IndicatorData!AI49)&gt;U$166,10,IF(LOG(P1_IndicatorData!AI49)&lt;U$165,0,10-(U$166-LOG(P1_IndicatorData!AI49))/(U$166-U$165)*10)),1)))</f>
        <v>7.5</v>
      </c>
      <c r="V49" s="42">
        <f>IF(P1_IndicatorData!AJ49="No data","x",ROUND(IF(P1_IndicatorData!AJ49&gt;V$166,10,IF(P1_IndicatorData!AJ49&lt;V$165,0,10-(V$166-P1_IndicatorData!AJ49)/(V$166-V$165)*10)),1))</f>
        <v>7.7</v>
      </c>
      <c r="W49" s="42">
        <f>IF(P1_IndicatorData!AL49="No data","x",IF(P1_IndicatorData!AL49=0,0,ROUND(IF(LOG(P1_IndicatorData!AL49)&gt;W$166,10,IF(LOG(P1_IndicatorData!AL49)&lt;W$165,0,10-(W$166-LOG(P1_IndicatorData!AL49))/(W$166-W$165)*10)),1)))</f>
        <v>7.6</v>
      </c>
      <c r="X49" s="42">
        <f>IF(P1_IndicatorData!AM49="No data","x",ROUND(IF(P1_IndicatorData!AM49&gt;X$166,10,IF(P1_IndicatorData!AM49&lt;X$165,0,10-(X$166-P1_IndicatorData!AM49)/(X$166-X$165)*10)),1))</f>
        <v>9.5</v>
      </c>
      <c r="Y49" s="42">
        <f>IF(P1_IndicatorData!AO49="No data","x",IF(P1_IndicatorData!AO49=0,0,ROUND(IF(LOG(P1_IndicatorData!AO49)&gt;Y$166,10,IF(LOG(P1_IndicatorData!AO49)&lt;Y$165,0,10-(Y$166-LOG(P1_IndicatorData!AO49))/(Y$166-Y$165)*10)),1)))</f>
        <v>7.4</v>
      </c>
      <c r="Z49" s="42">
        <f>IF(P1_IndicatorData!AP49="No data","x",ROUND(IF(P1_IndicatorData!AP49&gt;Z$166,10,IF(P1_IndicatorData!AP49&lt;Z$165,0,10-(Z$166-P1_IndicatorData!AP49)/(Z$166-Z$165)*10)),1))</f>
        <v>6.7</v>
      </c>
      <c r="AA49" s="42">
        <f>IF(P1_IndicatorData!AR49="No data","x",IF(P1_IndicatorData!AR49=0,0,ROUND(IF(LOG(P1_IndicatorData!AR49)&gt;AA$166,10,IF(LOG(P1_IndicatorData!AR49)&lt;AA$165,0,10-(AA$166-LOG(P1_IndicatorData!AR49))/(AA$166-AA$165)*10)),1)))</f>
        <v>7.7</v>
      </c>
      <c r="AB49" s="42">
        <f>IF(P1_IndicatorData!AS49="No data","x",ROUND(IF(P1_IndicatorData!AS49&gt;AB$166,10,IF(P1_IndicatorData!AS49&lt;AB$165,0,10-(AB$166-P1_IndicatorData!AS49)/(AB$166-AB$165)*10)),1))</f>
        <v>10</v>
      </c>
      <c r="AC49" s="42">
        <f>IF(P1_IndicatorData!AV49="No data","x",IF(P1_IndicatorData!AV49=0,0,ROUND(IF(LOG(P1_IndicatorData!AV49)&gt;AC$166,10,IF(LOG(P1_IndicatorData!AV49)&lt;AC$165,0,10-(AC$166-LOG(P1_IndicatorData!AV49))/(AC$166-AC$165)*10)),1)))</f>
        <v>7.6</v>
      </c>
      <c r="AD49" s="42">
        <f>IF(P1_IndicatorData!AW49="No data","x",ROUND(IF(P1_IndicatorData!AW49&gt;AD$166,10,IF(P1_IndicatorData!AW49&lt;AD$165,0,10-(AD$166-P1_IndicatorData!AW49)/(AD$166-AD$165)*10)),1))</f>
        <v>9.5</v>
      </c>
      <c r="AE49" s="42">
        <f>IF(P1_IndicatorData!AX49="No data","x",IF(P1_IndicatorData!AX49=0,0,ROUND(IF(LOG(P1_IndicatorData!AX49)&gt;AE$166,10,IF(LOG(P1_IndicatorData!AX49)&lt;AE$165,0,10-(AE$166-LOG(P1_IndicatorData!AX49))/(AE$166-AE$165)*10)),1)))</f>
        <v>7.2</v>
      </c>
      <c r="AF49" s="42">
        <f>IF(P1_IndicatorData!AY49="No data","x",ROUND(IF(P1_IndicatorData!AY49&gt;AF$166,10,IF(P1_IndicatorData!AY49&lt;AF$165,0,10-(AF$166-P1_IndicatorData!AY49)/(AF$166-AF$165)*10)),1))</f>
        <v>5.4</v>
      </c>
      <c r="AG49" s="42">
        <f>IF(P1_IndicatorData!AZ49="No data","x",IF(P1_IndicatorData!AZ49=0,0,ROUND(IF(LOG(P1_IndicatorData!AZ49)&gt;AG$166,10,IF(LOG(P1_IndicatorData!AZ49)&lt;AG$165,0,10-(AG$166-LOG(P1_IndicatorData!AZ49))/(AG$166-AG$165)*10)),1)))</f>
        <v>5.0999999999999996</v>
      </c>
      <c r="AH49" s="42">
        <f>IF(P1_IndicatorData!BA49="No data","x",ROUND(IF(P1_IndicatorData!BA49&gt;AH$166,10,IF(P1_IndicatorData!BA49&lt;AH$165,0,10-(AH$166-P1_IndicatorData!BA49)/(AH$166-AH$165)*10)),1))</f>
        <v>1.7</v>
      </c>
      <c r="AI49" s="42">
        <f>IF(P1_IndicatorData!BD49="No data","x",IF(P1_IndicatorData!BD49=0,0,ROUND(IF(LOG(P1_IndicatorData!BD49)&gt;AI$166,10,IF(LOG(P1_IndicatorData!BD49)&lt;AI$165,0,10-(AI$166-LOG(P1_IndicatorData!BD49))/(AI$166-AI$165)*10)),1)))</f>
        <v>6.7</v>
      </c>
      <c r="AJ49" s="42">
        <f>IF(P1_IndicatorData!BE49="No data","x",ROUND(IF(P1_IndicatorData!BE49&gt;AJ$166,10,IF(P1_IndicatorData!BE49&lt;AJ$165,0,10-(AJ$166-P1_IndicatorData!BE49)/(AJ$166-AJ$165)*10)),1))</f>
        <v>2.7</v>
      </c>
      <c r="AK49" s="145">
        <f t="shared" si="0"/>
        <v>0</v>
      </c>
      <c r="AL49" s="145">
        <f t="shared" si="1"/>
        <v>4</v>
      </c>
      <c r="AM49" s="145">
        <f t="shared" si="2"/>
        <v>0</v>
      </c>
      <c r="AN49" s="147">
        <f t="shared" si="3"/>
        <v>0</v>
      </c>
      <c r="AO49" s="147">
        <f t="shared" si="4"/>
        <v>0</v>
      </c>
      <c r="AP49" s="145">
        <f t="shared" si="24"/>
        <v>0</v>
      </c>
      <c r="AQ49" s="149">
        <f t="shared" si="5"/>
        <v>3.8</v>
      </c>
      <c r="AR49" s="149">
        <f t="shared" si="6"/>
        <v>4.8</v>
      </c>
      <c r="AS49" s="149">
        <f t="shared" si="7"/>
        <v>4.3</v>
      </c>
      <c r="AT49" s="149">
        <f t="shared" si="8"/>
        <v>3.8</v>
      </c>
      <c r="AU49" s="149">
        <f t="shared" si="9"/>
        <v>4.7</v>
      </c>
      <c r="AV49" s="149">
        <f t="shared" si="25"/>
        <v>4.3</v>
      </c>
      <c r="AW49" s="147">
        <f t="shared" si="11"/>
        <v>4.3</v>
      </c>
      <c r="AX49" s="147">
        <f t="shared" si="12"/>
        <v>7.6</v>
      </c>
      <c r="AY49" s="147">
        <f t="shared" si="13"/>
        <v>8.6999999999999993</v>
      </c>
      <c r="AZ49" s="147">
        <f t="shared" si="14"/>
        <v>7.1</v>
      </c>
      <c r="BA49" s="145">
        <f t="shared" si="15"/>
        <v>7.2</v>
      </c>
      <c r="BB49" s="145">
        <f t="shared" si="16"/>
        <v>9.1999999999999993</v>
      </c>
      <c r="BC49" s="147">
        <f t="shared" si="17"/>
        <v>7.4</v>
      </c>
      <c r="BD49" s="147">
        <f t="shared" si="18"/>
        <v>7.5</v>
      </c>
      <c r="BE49" s="145">
        <f t="shared" si="26"/>
        <v>7.5</v>
      </c>
      <c r="BF49" s="147">
        <f t="shared" si="20"/>
        <v>3.6</v>
      </c>
      <c r="BG49" s="147">
        <f t="shared" si="21"/>
        <v>5</v>
      </c>
      <c r="BH49" s="145">
        <f t="shared" si="22"/>
        <v>4.3</v>
      </c>
      <c r="BI49" s="198">
        <f t="shared" si="23"/>
        <v>5.0999999999999996</v>
      </c>
    </row>
    <row r="50" spans="1:61">
      <c r="A50" s="1" t="s">
        <v>180</v>
      </c>
      <c r="B50" s="2" t="s">
        <v>181</v>
      </c>
      <c r="C50" s="39">
        <f>IF(P1_IndicatorData!D50="No data","x",IF(P1_IndicatorData!D50=0,0,ROUND(IF(LOG(P1_IndicatorData!D50)&gt;C$166,10,IF(LOG(P1_IndicatorData!D50)&lt;C$165,0,10-(C$166-LOG(P1_IndicatorData!D50))/(C$166-C$165)*10)),1)))</f>
        <v>8.6999999999999993</v>
      </c>
      <c r="D50" s="39">
        <f>IF(P1_IndicatorData!E50="No data","x",ROUND(IF(P1_IndicatorData!E50&gt;D$166,10,IF(P1_IndicatorData!E50&lt;D$165,0,10-(D$166-P1_IndicatorData!E50)/(D$166-D$165)*10)),1))</f>
        <v>8.9</v>
      </c>
      <c r="E50" s="39">
        <f>IF(P1_IndicatorData!G50="No data",0.1,IF(P1_IndicatorData!G50=0,0.1,IF(LOG(P1_IndicatorData!G50)&lt;E$165,0.1,ROUND(IF(LOG(P1_IndicatorData!G50)&gt;E$166,10,IF(LOG(P1_IndicatorData!G50)&lt;E$165,0,10-(E$166-LOG(P1_IndicatorData!G50))/(E$166-E$165)*10)),1))))</f>
        <v>6</v>
      </c>
      <c r="F50" s="39">
        <f>IF(P1_IndicatorData!H50="No data",0.1,IF(ROUND(P1_IndicatorData!H50,2)=0,0.1,ROUND(IF(P1_IndicatorData!H50&gt;F$166,10,IF(P1_IndicatorData!H50&lt;F$165,0,10-(F$166-P1_IndicatorData!H50)/(F$166-F$165)*10)),1)))</f>
        <v>1.7</v>
      </c>
      <c r="G50" s="39">
        <f>IF(P1_IndicatorData!J50="No data","x",IF(P1_IndicatorData!J50=0,0,ROUND(IF(LOG(P1_IndicatorData!J50)&gt;G$166,10,IF(LOG(P1_IndicatorData!J50)&lt;G$165,0,10-(G$166-LOG(P1_IndicatorData!J50))/(G$166-G$165)*10)),1)))</f>
        <v>0</v>
      </c>
      <c r="H50" s="39">
        <f>IF(P1_IndicatorData!K50="No data","x",IF(P1_IndicatorData!K50=0,0,ROUND(IF(P1_IndicatorData!K50&gt;H$166,10,IF(P1_IndicatorData!K50&lt;H$165,0,10-(H$166-P1_IndicatorData!K50)/(H$166-H$165)*10)),1)))</f>
        <v>0</v>
      </c>
      <c r="I50" s="42">
        <f>IF(P1_IndicatorData!Q50="No data","x",IF(P1_IndicatorData!Q50=0,0,ROUND(IF(LOG(P1_IndicatorData!Q50)&gt;I$166,10,IF(LOG(P1_IndicatorData!Q50)&lt;I$165,0,10-(I$166-LOG(P1_IndicatorData!Q50))/(I$166-I$165)*10)),1)))</f>
        <v>0</v>
      </c>
      <c r="J50" s="42">
        <f>IF(P1_IndicatorData!R50="No data","x",ROUND(IF(P1_IndicatorData!R50&gt;J$166,10,IF(P1_IndicatorData!R50&lt;J$165,0,10-(J$166-P1_IndicatorData!R50)/(J$166-J$165)*10)),1))</f>
        <v>0</v>
      </c>
      <c r="K50" s="42">
        <f>IF(P1_IndicatorData!T50="No data","x",IF(P1_IndicatorData!T50=0,0,ROUND(IF(LOG(P1_IndicatorData!T50)&gt;K$166,10,IF(LOG(P1_IndicatorData!T50)&lt;K$165,0,10-(K$166-LOG(P1_IndicatorData!T50))/(K$166-K$165)*10)),1)))</f>
        <v>0</v>
      </c>
      <c r="L50" s="42">
        <f>IF(P1_IndicatorData!U50="No data","x",ROUND(IF(P1_IndicatorData!U50&gt;L$166,10,IF(P1_IndicatorData!U50&lt;L$165,0,10-(L$166-P1_IndicatorData!U50)/(L$166-L$165)*10)),1))</f>
        <v>0</v>
      </c>
      <c r="M50" s="39">
        <f>IF(P1_IndicatorData!W50="No data","x",IF(P1_IndicatorData!W50=0,0,ROUND(IF(LOG(P1_IndicatorData!W50)&gt;M$166,10,IF(LOG(P1_IndicatorData!W50)&lt;M$165,0,10-(M$166-LOG(P1_IndicatorData!W50))/(M$166-M$165)*10)),1)))</f>
        <v>6.5</v>
      </c>
      <c r="N50" s="39">
        <f>IF(P1_IndicatorData!X50="No data","x",ROUND(IF(P1_IndicatorData!X50&gt;N$166,10,IF(P1_IndicatorData!X50&lt;N$165,0,10-(N$166-P1_IndicatorData!X50)/(N$166-N$165)*10)),1))</f>
        <v>0.3</v>
      </c>
      <c r="O50" s="42">
        <f>IF(P1_IndicatorData!Z50="No data","x",IF(P1_IndicatorData!Z50=0,0,ROUND(IF(LOG(P1_IndicatorData!Z50)&gt;O$166,10,IF(LOG(P1_IndicatorData!Z50)&lt;O$165,0,10-(O$166-LOG(P1_IndicatorData!Z50))/(O$166-O$165)*10)),1)))</f>
        <v>9</v>
      </c>
      <c r="P50" s="42">
        <f>IF(P1_IndicatorData!AA50="No data","x",ROUND(IF(P1_IndicatorData!AA50&gt;P$166,10,IF(P1_IndicatorData!AA50&lt;P$165,0,10-(P$166-P1_IndicatorData!AA50)/(P$166-P$165)*10)),1))</f>
        <v>9.5</v>
      </c>
      <c r="Q50" s="42">
        <f>IF(P1_IndicatorData!AC50="No data","x",IF(P1_IndicatorData!AC50=0,0,ROUND(IF(LOG(P1_IndicatorData!AC50)&gt;Q$166,10,IF(LOG(P1_IndicatorData!AC50)&lt;Q$165,0,10-(Q$166-LOG(P1_IndicatorData!AC50))/(Q$166-Q$165)*10)),1)))</f>
        <v>8.8000000000000007</v>
      </c>
      <c r="R50" s="42">
        <f>IF(P1_IndicatorData!AD50="No data","x",ROUND(IF(P1_IndicatorData!AD50&gt;R$166,10,IF(P1_IndicatorData!AD50&lt;R$165,0,10-(R$166-P1_IndicatorData!AD50)/(R$166-R$165)*10)),1))</f>
        <v>6.9</v>
      </c>
      <c r="S50" s="42">
        <f>IF(P1_IndicatorData!AF50="No data","x",IF(P1_IndicatorData!AF50=0,0,ROUND(IF(LOG(P1_IndicatorData!AF50)&gt;S$166,10,IF(LOG(P1_IndicatorData!AF50)&lt;S$165,0,10-(S$166-LOG(P1_IndicatorData!AF50))/(S$166-S$165)*10)),1)))</f>
        <v>9.8000000000000007</v>
      </c>
      <c r="T50" s="42">
        <f>IF(P1_IndicatorData!AG50="No data","x",ROUND(IF(P1_IndicatorData!AG50&gt;T$166,10,IF(P1_IndicatorData!AG50&lt;T$165,0,10-(T$166-P1_IndicatorData!AG50)/(T$166-T$165)*10)),1))</f>
        <v>5</v>
      </c>
      <c r="U50" s="42">
        <f>IF(P1_IndicatorData!AI50="No data","x",IF(P1_IndicatorData!AI50=0,0,ROUND(IF(LOG(P1_IndicatorData!AI50)&gt;U$166,10,IF(LOG(P1_IndicatorData!AI50)&lt;U$165,0,10-(U$166-LOG(P1_IndicatorData!AI50))/(U$166-U$165)*10)),1)))</f>
        <v>5.6</v>
      </c>
      <c r="V50" s="42">
        <f>IF(P1_IndicatorData!AJ50="No data","x",ROUND(IF(P1_IndicatorData!AJ50&gt;V$166,10,IF(P1_IndicatorData!AJ50&lt;V$165,0,10-(V$166-P1_IndicatorData!AJ50)/(V$166-V$165)*10)),1))</f>
        <v>0.1</v>
      </c>
      <c r="W50" s="42">
        <f>IF(P1_IndicatorData!AL50="No data","x",IF(P1_IndicatorData!AL50=0,0,ROUND(IF(LOG(P1_IndicatorData!AL50)&gt;W$166,10,IF(LOG(P1_IndicatorData!AL50)&lt;W$165,0,10-(W$166-LOG(P1_IndicatorData!AL50))/(W$166-W$165)*10)),1)))</f>
        <v>8.3000000000000007</v>
      </c>
      <c r="X50" s="42">
        <f>IF(P1_IndicatorData!AM50="No data","x",ROUND(IF(P1_IndicatorData!AM50&gt;X$166,10,IF(P1_IndicatorData!AM50&lt;X$165,0,10-(X$166-P1_IndicatorData!AM50)/(X$166-X$165)*10)),1))</f>
        <v>3.4</v>
      </c>
      <c r="Y50" s="42">
        <f>IF(P1_IndicatorData!AO50="No data","x",IF(P1_IndicatorData!AO50=0,0,ROUND(IF(LOG(P1_IndicatorData!AO50)&gt;Y$166,10,IF(LOG(P1_IndicatorData!AO50)&lt;Y$165,0,10-(Y$166-LOG(P1_IndicatorData!AO50))/(Y$166-Y$165)*10)),1)))</f>
        <v>8.8000000000000007</v>
      </c>
      <c r="Z50" s="42">
        <f>IF(P1_IndicatorData!AP50="No data","x",ROUND(IF(P1_IndicatorData!AP50&gt;Z$166,10,IF(P1_IndicatorData!AP50&lt;Z$165,0,10-(Z$166-P1_IndicatorData!AP50)/(Z$166-Z$165)*10)),1))</f>
        <v>6.6</v>
      </c>
      <c r="AA50" s="42">
        <f>IF(P1_IndicatorData!AR50="No data","x",IF(P1_IndicatorData!AR50=0,0,ROUND(IF(LOG(P1_IndicatorData!AR50)&gt;AA$166,10,IF(LOG(P1_IndicatorData!AR50)&lt;AA$165,0,10-(AA$166-LOG(P1_IndicatorData!AR50))/(AA$166-AA$165)*10)),1)))</f>
        <v>7.6</v>
      </c>
      <c r="AB50" s="42">
        <f>IF(P1_IndicatorData!AS50="No data","x",ROUND(IF(P1_IndicatorData!AS50&gt;AB$166,10,IF(P1_IndicatorData!AS50&lt;AB$165,0,10-(AB$166-P1_IndicatorData!AS50)/(AB$166-AB$165)*10)),1))</f>
        <v>1.2</v>
      </c>
      <c r="AC50" s="42">
        <f>IF(P1_IndicatorData!AV50="No data","x",IF(P1_IndicatorData!AV50=0,0,ROUND(IF(LOG(P1_IndicatorData!AV50)&gt;AC$166,10,IF(LOG(P1_IndicatorData!AV50)&lt;AC$165,0,10-(AC$166-LOG(P1_IndicatorData!AV50))/(AC$166-AC$165)*10)),1)))</f>
        <v>9.1</v>
      </c>
      <c r="AD50" s="42">
        <f>IF(P1_IndicatorData!AW50="No data","x",ROUND(IF(P1_IndicatorData!AW50&gt;AD$166,10,IF(P1_IndicatorData!AW50&lt;AD$165,0,10-(AD$166-P1_IndicatorData!AW50)/(AD$166-AD$165)*10)),1))</f>
        <v>9.9</v>
      </c>
      <c r="AE50" s="42">
        <f>IF(P1_IndicatorData!AX50="No data","x",IF(P1_IndicatorData!AX50=0,0,ROUND(IF(LOG(P1_IndicatorData!AX50)&gt;AE$166,10,IF(LOG(P1_IndicatorData!AX50)&lt;AE$165,0,10-(AE$166-LOG(P1_IndicatorData!AX50))/(AE$166-AE$165)*10)),1)))</f>
        <v>8.4</v>
      </c>
      <c r="AF50" s="42">
        <f>IF(P1_IndicatorData!AY50="No data","x",ROUND(IF(P1_IndicatorData!AY50&gt;AF$166,10,IF(P1_IndicatorData!AY50&lt;AF$165,0,10-(AF$166-P1_IndicatorData!AY50)/(AF$166-AF$165)*10)),1))</f>
        <v>4</v>
      </c>
      <c r="AG50" s="42">
        <f>IF(P1_IndicatorData!AZ50="No data","x",IF(P1_IndicatorData!AZ50=0,0,ROUND(IF(LOG(P1_IndicatorData!AZ50)&gt;AG$166,10,IF(LOG(P1_IndicatorData!AZ50)&lt;AG$165,0,10-(AG$166-LOG(P1_IndicatorData!AZ50))/(AG$166-AG$165)*10)),1)))</f>
        <v>7.4</v>
      </c>
      <c r="AH50" s="42">
        <f>IF(P1_IndicatorData!BA50="No data","x",ROUND(IF(P1_IndicatorData!BA50&gt;AH$166,10,IF(P1_IndicatorData!BA50&lt;AH$165,0,10-(AH$166-P1_IndicatorData!BA50)/(AH$166-AH$165)*10)),1))</f>
        <v>7.8</v>
      </c>
      <c r="AI50" s="42">
        <f>IF(P1_IndicatorData!BD50="No data","x",IF(P1_IndicatorData!BD50=0,0,ROUND(IF(LOG(P1_IndicatorData!BD50)&gt;AI$166,10,IF(LOG(P1_IndicatorData!BD50)&lt;AI$165,0,10-(AI$166-LOG(P1_IndicatorData!BD50))/(AI$166-AI$165)*10)),1)))</f>
        <v>0</v>
      </c>
      <c r="AJ50" s="42">
        <f>IF(P1_IndicatorData!BE50="No data","x",ROUND(IF(P1_IndicatorData!BE50&gt;AJ$166,10,IF(P1_IndicatorData!BE50&lt;AJ$165,0,10-(AJ$166-P1_IndicatorData!BE50)/(AJ$166-AJ$165)*10)),1))</f>
        <v>0</v>
      </c>
      <c r="AK50" s="145">
        <f t="shared" si="0"/>
        <v>8.8000000000000007</v>
      </c>
      <c r="AL50" s="145">
        <f t="shared" si="1"/>
        <v>4.2</v>
      </c>
      <c r="AM50" s="145">
        <f t="shared" si="2"/>
        <v>0</v>
      </c>
      <c r="AN50" s="147">
        <f t="shared" si="3"/>
        <v>0</v>
      </c>
      <c r="AO50" s="147">
        <f t="shared" si="4"/>
        <v>0</v>
      </c>
      <c r="AP50" s="145">
        <f t="shared" si="24"/>
        <v>0</v>
      </c>
      <c r="AQ50" s="149">
        <f t="shared" si="5"/>
        <v>7.8</v>
      </c>
      <c r="AR50" s="149">
        <f t="shared" si="6"/>
        <v>4.9000000000000004</v>
      </c>
      <c r="AS50" s="149">
        <f t="shared" si="7"/>
        <v>6.6</v>
      </c>
      <c r="AT50" s="149">
        <f t="shared" si="8"/>
        <v>9.3000000000000007</v>
      </c>
      <c r="AU50" s="149">
        <f t="shared" si="9"/>
        <v>6</v>
      </c>
      <c r="AV50" s="149">
        <f t="shared" si="25"/>
        <v>8.1</v>
      </c>
      <c r="AW50" s="147">
        <f t="shared" si="11"/>
        <v>7.4</v>
      </c>
      <c r="AX50" s="147">
        <f t="shared" si="12"/>
        <v>3.3</v>
      </c>
      <c r="AY50" s="147">
        <f t="shared" si="13"/>
        <v>6.5</v>
      </c>
      <c r="AZ50" s="147">
        <f t="shared" si="14"/>
        <v>7.9</v>
      </c>
      <c r="BA50" s="145">
        <f t="shared" si="15"/>
        <v>6.6</v>
      </c>
      <c r="BB50" s="145">
        <f t="shared" si="16"/>
        <v>5.2</v>
      </c>
      <c r="BC50" s="147">
        <f t="shared" si="17"/>
        <v>8.8000000000000007</v>
      </c>
      <c r="BD50" s="147">
        <f t="shared" si="18"/>
        <v>7</v>
      </c>
      <c r="BE50" s="145">
        <f t="shared" si="26"/>
        <v>8</v>
      </c>
      <c r="BF50" s="147">
        <f t="shared" si="20"/>
        <v>7.6</v>
      </c>
      <c r="BG50" s="147">
        <f t="shared" si="21"/>
        <v>0</v>
      </c>
      <c r="BH50" s="145">
        <f t="shared" si="22"/>
        <v>4.9000000000000004</v>
      </c>
      <c r="BI50" s="198">
        <f t="shared" si="23"/>
        <v>5.5</v>
      </c>
    </row>
    <row r="51" spans="1:61">
      <c r="A51" s="1" t="s">
        <v>182</v>
      </c>
      <c r="B51" s="2" t="s">
        <v>183</v>
      </c>
      <c r="C51" s="39">
        <f>IF(P1_IndicatorData!D51="No data","x",IF(P1_IndicatorData!D51=0,0,ROUND(IF(LOG(P1_IndicatorData!D51)&gt;C$166,10,IF(LOG(P1_IndicatorData!D51)&lt;C$165,0,10-(C$166-LOG(P1_IndicatorData!D51))/(C$166-C$165)*10)),1)))</f>
        <v>0</v>
      </c>
      <c r="D51" s="39">
        <f>IF(P1_IndicatorData!E51="No data","x",ROUND(IF(P1_IndicatorData!E51&gt;D$166,10,IF(P1_IndicatorData!E51&lt;D$165,0,10-(D$166-P1_IndicatorData!E51)/(D$166-D$165)*10)),1))</f>
        <v>0</v>
      </c>
      <c r="E51" s="39">
        <f>IF(P1_IndicatorData!G51="No data",0.1,IF(P1_IndicatorData!G51=0,0.1,IF(LOG(P1_IndicatorData!G51)&lt;E$165,0.1,ROUND(IF(LOG(P1_IndicatorData!G51)&gt;E$166,10,IF(LOG(P1_IndicatorData!G51)&lt;E$165,0,10-(E$166-LOG(P1_IndicatorData!G51))/(E$166-E$165)*10)),1))))</f>
        <v>5</v>
      </c>
      <c r="F51" s="39">
        <f>IF(P1_IndicatorData!H51="No data",0.1,IF(ROUND(P1_IndicatorData!H51,2)=0,0.1,ROUND(IF(P1_IndicatorData!H51&gt;F$166,10,IF(P1_IndicatorData!H51&lt;F$165,0,10-(F$166-P1_IndicatorData!H51)/(F$166-F$165)*10)),1)))</f>
        <v>5.8</v>
      </c>
      <c r="G51" s="39">
        <f>IF(P1_IndicatorData!J51="No data","x",IF(P1_IndicatorData!J51=0,0,ROUND(IF(LOG(P1_IndicatorData!J51)&gt;G$166,10,IF(LOG(P1_IndicatorData!J51)&lt;G$165,0,10-(G$166-LOG(P1_IndicatorData!J51))/(G$166-G$165)*10)),1)))</f>
        <v>0</v>
      </c>
      <c r="H51" s="39">
        <f>IF(P1_IndicatorData!K51="No data","x",IF(P1_IndicatorData!K51=0,0,ROUND(IF(P1_IndicatorData!K51&gt;H$166,10,IF(P1_IndicatorData!K51&lt;H$165,0,10-(H$166-P1_IndicatorData!K51)/(H$166-H$165)*10)),1)))</f>
        <v>0</v>
      </c>
      <c r="I51" s="42">
        <f>IF(P1_IndicatorData!Q51="No data","x",IF(P1_IndicatorData!Q51=0,0,ROUND(IF(LOG(P1_IndicatorData!Q51)&gt;I$166,10,IF(LOG(P1_IndicatorData!Q51)&lt;I$165,0,10-(I$166-LOG(P1_IndicatorData!Q51))/(I$166-I$165)*10)),1)))</f>
        <v>0</v>
      </c>
      <c r="J51" s="42">
        <f>IF(P1_IndicatorData!R51="No data","x",ROUND(IF(P1_IndicatorData!R51&gt;J$166,10,IF(P1_IndicatorData!R51&lt;J$165,0,10-(J$166-P1_IndicatorData!R51)/(J$166-J$165)*10)),1))</f>
        <v>0</v>
      </c>
      <c r="K51" s="42">
        <f>IF(P1_IndicatorData!T51="No data","x",IF(P1_IndicatorData!T51=0,0,ROUND(IF(LOG(P1_IndicatorData!T51)&gt;K$166,10,IF(LOG(P1_IndicatorData!T51)&lt;K$165,0,10-(K$166-LOG(P1_IndicatorData!T51))/(K$166-K$165)*10)),1)))</f>
        <v>0</v>
      </c>
      <c r="L51" s="42">
        <f>IF(P1_IndicatorData!U51="No data","x",ROUND(IF(P1_IndicatorData!U51&gt;L$166,10,IF(P1_IndicatorData!U51&lt;L$165,0,10-(L$166-P1_IndicatorData!U51)/(L$166-L$165)*10)),1))</f>
        <v>0</v>
      </c>
      <c r="M51" s="39">
        <f>IF(P1_IndicatorData!W51="No data","x",IF(P1_IndicatorData!W51=0,0,ROUND(IF(LOG(P1_IndicatorData!W51)&gt;M$166,10,IF(LOG(P1_IndicatorData!W51)&lt;M$165,0,10-(M$166-LOG(P1_IndicatorData!W51))/(M$166-M$165)*10)),1)))</f>
        <v>0</v>
      </c>
      <c r="N51" s="39">
        <f>IF(P1_IndicatorData!X51="No data","x",ROUND(IF(P1_IndicatorData!X51&gt;N$166,10,IF(P1_IndicatorData!X51&lt;N$165,0,10-(N$166-P1_IndicatorData!X51)/(N$166-N$165)*10)),1))</f>
        <v>0</v>
      </c>
      <c r="O51" s="42">
        <f>IF(P1_IndicatorData!Z51="No data","x",IF(P1_IndicatorData!Z51=0,0,ROUND(IF(LOG(P1_IndicatorData!Z51)&gt;O$166,10,IF(LOG(P1_IndicatorData!Z51)&lt;O$165,0,10-(O$166-LOG(P1_IndicatorData!Z51))/(O$166-O$165)*10)),1)))</f>
        <v>0</v>
      </c>
      <c r="P51" s="42">
        <f>IF(P1_IndicatorData!AA51="No data","x",ROUND(IF(P1_IndicatorData!AA51&gt;P$166,10,IF(P1_IndicatorData!AA51&lt;P$165,0,10-(P$166-P1_IndicatorData!AA51)/(P$166-P$165)*10)),1))</f>
        <v>0</v>
      </c>
      <c r="Q51" s="42">
        <f>IF(P1_IndicatorData!AC51="No data","x",IF(P1_IndicatorData!AC51=0,0,ROUND(IF(LOG(P1_IndicatorData!AC51)&gt;Q$166,10,IF(LOG(P1_IndicatorData!AC51)&lt;Q$165,0,10-(Q$166-LOG(P1_IndicatorData!AC51))/(Q$166-Q$165)*10)),1)))</f>
        <v>0</v>
      </c>
      <c r="R51" s="42">
        <f>IF(P1_IndicatorData!AD51="No data","x",ROUND(IF(P1_IndicatorData!AD51&gt;R$166,10,IF(P1_IndicatorData!AD51&lt;R$165,0,10-(R$166-P1_IndicatorData!AD51)/(R$166-R$165)*10)),1))</f>
        <v>0</v>
      </c>
      <c r="S51" s="42">
        <f>IF(P1_IndicatorData!AF51="No data","x",IF(P1_IndicatorData!AF51=0,0,ROUND(IF(LOG(P1_IndicatorData!AF51)&gt;S$166,10,IF(LOG(P1_IndicatorData!AF51)&lt;S$165,0,10-(S$166-LOG(P1_IndicatorData!AF51))/(S$166-S$165)*10)),1)))</f>
        <v>0</v>
      </c>
      <c r="T51" s="42">
        <f>IF(P1_IndicatorData!AG51="No data","x",ROUND(IF(P1_IndicatorData!AG51&gt;T$166,10,IF(P1_IndicatorData!AG51&lt;T$165,0,10-(T$166-P1_IndicatorData!AG51)/(T$166-T$165)*10)),1))</f>
        <v>0</v>
      </c>
      <c r="U51" s="42">
        <f>IF(P1_IndicatorData!AI51="No data","x",IF(P1_IndicatorData!AI51=0,0,ROUND(IF(LOG(P1_IndicatorData!AI51)&gt;U$166,10,IF(LOG(P1_IndicatorData!AI51)&lt;U$165,0,10-(U$166-LOG(P1_IndicatorData!AI51))/(U$166-U$165)*10)),1)))</f>
        <v>0</v>
      </c>
      <c r="V51" s="42">
        <f>IF(P1_IndicatorData!AJ51="No data","x",ROUND(IF(P1_IndicatorData!AJ51&gt;V$166,10,IF(P1_IndicatorData!AJ51&lt;V$165,0,10-(V$166-P1_IndicatorData!AJ51)/(V$166-V$165)*10)),1))</f>
        <v>0</v>
      </c>
      <c r="W51" s="42">
        <f>IF(P1_IndicatorData!AL51="No data","x",IF(P1_IndicatorData!AL51=0,0,ROUND(IF(LOG(P1_IndicatorData!AL51)&gt;W$166,10,IF(LOG(P1_IndicatorData!AL51)&lt;W$165,0,10-(W$166-LOG(P1_IndicatorData!AL51))/(W$166-W$165)*10)),1)))</f>
        <v>0</v>
      </c>
      <c r="X51" s="42">
        <f>IF(P1_IndicatorData!AM51="No data","x",ROUND(IF(P1_IndicatorData!AM51&gt;X$166,10,IF(P1_IndicatorData!AM51&lt;X$165,0,10-(X$166-P1_IndicatorData!AM51)/(X$166-X$165)*10)),1))</f>
        <v>0</v>
      </c>
      <c r="Y51" s="42">
        <f>IF(P1_IndicatorData!AO51="No data","x",IF(P1_IndicatorData!AO51=0,0,ROUND(IF(LOG(P1_IndicatorData!AO51)&gt;Y$166,10,IF(LOG(P1_IndicatorData!AO51)&lt;Y$165,0,10-(Y$166-LOG(P1_IndicatorData!AO51))/(Y$166-Y$165)*10)),1)))</f>
        <v>0</v>
      </c>
      <c r="Z51" s="42">
        <f>IF(P1_IndicatorData!AP51="No data","x",ROUND(IF(P1_IndicatorData!AP51&gt;Z$166,10,IF(P1_IndicatorData!AP51&lt;Z$165,0,10-(Z$166-P1_IndicatorData!AP51)/(Z$166-Z$165)*10)),1))</f>
        <v>0</v>
      </c>
      <c r="AA51" s="42">
        <f>IF(P1_IndicatorData!AR51="No data","x",IF(P1_IndicatorData!AR51=0,0,ROUND(IF(LOG(P1_IndicatorData!AR51)&gt;AA$166,10,IF(LOG(P1_IndicatorData!AR51)&lt;AA$165,0,10-(AA$166-LOG(P1_IndicatorData!AR51))/(AA$166-AA$165)*10)),1)))</f>
        <v>6.5</v>
      </c>
      <c r="AB51" s="42">
        <f>IF(P1_IndicatorData!AS51="No data","x",ROUND(IF(P1_IndicatorData!AS51&gt;AB$166,10,IF(P1_IndicatorData!AS51&lt;AB$165,0,10-(AB$166-P1_IndicatorData!AS51)/(AB$166-AB$165)*10)),1))</f>
        <v>3.4</v>
      </c>
      <c r="AC51" s="42">
        <f>IF(P1_IndicatorData!AV51="No data","x",IF(P1_IndicatorData!AV51=0,0,ROUND(IF(LOG(P1_IndicatorData!AV51)&gt;AC$166,10,IF(LOG(P1_IndicatorData!AV51)&lt;AC$165,0,10-(AC$166-LOG(P1_IndicatorData!AV51))/(AC$166-AC$165)*10)),1)))</f>
        <v>6.1</v>
      </c>
      <c r="AD51" s="42">
        <f>IF(P1_IndicatorData!AW51="No data","x",ROUND(IF(P1_IndicatorData!AW51&gt;AD$166,10,IF(P1_IndicatorData!AW51&lt;AD$165,0,10-(AD$166-P1_IndicatorData!AW51)/(AD$166-AD$165)*10)),1))</f>
        <v>2</v>
      </c>
      <c r="AE51" s="42">
        <f>IF(P1_IndicatorData!AX51="No data","x",IF(P1_IndicatorData!AX51=0,0,ROUND(IF(LOG(P1_IndicatorData!AX51)&gt;AE$166,10,IF(LOG(P1_IndicatorData!AX51)&lt;AE$165,0,10-(AE$166-LOG(P1_IndicatorData!AX51))/(AE$166-AE$165)*10)),1)))</f>
        <v>0</v>
      </c>
      <c r="AF51" s="42">
        <f>IF(P1_IndicatorData!AY51="No data","x",ROUND(IF(P1_IndicatorData!AY51&gt;AF$166,10,IF(P1_IndicatorData!AY51&lt;AF$165,0,10-(AF$166-P1_IndicatorData!AY51)/(AF$166-AF$165)*10)),1))</f>
        <v>0</v>
      </c>
      <c r="AG51" s="42">
        <f>IF(P1_IndicatorData!AZ51="No data","x",IF(P1_IndicatorData!AZ51=0,0,ROUND(IF(LOG(P1_IndicatorData!AZ51)&gt;AG$166,10,IF(LOG(P1_IndicatorData!AZ51)&lt;AG$165,0,10-(AG$166-LOG(P1_IndicatorData!AZ51))/(AG$166-AG$165)*10)),1)))</f>
        <v>4.0999999999999996</v>
      </c>
      <c r="AH51" s="42">
        <f>IF(P1_IndicatorData!BA51="No data","x",ROUND(IF(P1_IndicatorData!BA51&gt;AH$166,10,IF(P1_IndicatorData!BA51&lt;AH$165,0,10-(AH$166-P1_IndicatorData!BA51)/(AH$166-AH$165)*10)),1))</f>
        <v>1.1000000000000001</v>
      </c>
      <c r="AI51" s="42">
        <f>IF(P1_IndicatorData!BD51="No data","x",IF(P1_IndicatorData!BD51=0,0,ROUND(IF(LOG(P1_IndicatorData!BD51)&gt;AI$166,10,IF(LOG(P1_IndicatorData!BD51)&lt;AI$165,0,10-(AI$166-LOG(P1_IndicatorData!BD51))/(AI$166-AI$165)*10)),1)))</f>
        <v>0.9</v>
      </c>
      <c r="AJ51" s="42">
        <f>IF(P1_IndicatorData!BE51="No data","x",ROUND(IF(P1_IndicatorData!BE51&gt;AJ$166,10,IF(P1_IndicatorData!BE51&lt;AJ$165,0,10-(AJ$166-P1_IndicatorData!BE51)/(AJ$166-AJ$165)*10)),1))</f>
        <v>0</v>
      </c>
      <c r="AK51" s="145">
        <f t="shared" si="0"/>
        <v>0</v>
      </c>
      <c r="AL51" s="145">
        <f t="shared" si="1"/>
        <v>5.4</v>
      </c>
      <c r="AM51" s="145">
        <f t="shared" si="2"/>
        <v>0</v>
      </c>
      <c r="AN51" s="147">
        <f t="shared" si="3"/>
        <v>0</v>
      </c>
      <c r="AO51" s="147">
        <f t="shared" si="4"/>
        <v>0</v>
      </c>
      <c r="AP51" s="145">
        <f t="shared" si="24"/>
        <v>0</v>
      </c>
      <c r="AQ51" s="149">
        <f t="shared" si="5"/>
        <v>0</v>
      </c>
      <c r="AR51" s="149">
        <f t="shared" si="6"/>
        <v>0</v>
      </c>
      <c r="AS51" s="149">
        <f t="shared" si="7"/>
        <v>0</v>
      </c>
      <c r="AT51" s="149">
        <f t="shared" si="8"/>
        <v>0</v>
      </c>
      <c r="AU51" s="149">
        <f t="shared" si="9"/>
        <v>0</v>
      </c>
      <c r="AV51" s="149">
        <f t="shared" si="25"/>
        <v>0</v>
      </c>
      <c r="AW51" s="147">
        <f t="shared" si="11"/>
        <v>0</v>
      </c>
      <c r="AX51" s="147">
        <f t="shared" si="12"/>
        <v>0</v>
      </c>
      <c r="AY51" s="147">
        <f t="shared" si="13"/>
        <v>0</v>
      </c>
      <c r="AZ51" s="147">
        <f t="shared" si="14"/>
        <v>0</v>
      </c>
      <c r="BA51" s="145">
        <f t="shared" si="15"/>
        <v>0</v>
      </c>
      <c r="BB51" s="145">
        <f t="shared" si="16"/>
        <v>5.0999999999999996</v>
      </c>
      <c r="BC51" s="147">
        <f t="shared" si="17"/>
        <v>3.1</v>
      </c>
      <c r="BD51" s="147">
        <f t="shared" si="18"/>
        <v>1</v>
      </c>
      <c r="BE51" s="145">
        <f t="shared" si="26"/>
        <v>2.1</v>
      </c>
      <c r="BF51" s="147">
        <f t="shared" si="20"/>
        <v>2.7</v>
      </c>
      <c r="BG51" s="147">
        <f t="shared" si="21"/>
        <v>0.5</v>
      </c>
      <c r="BH51" s="145">
        <f t="shared" si="22"/>
        <v>1.7</v>
      </c>
      <c r="BI51" s="198">
        <f t="shared" si="23"/>
        <v>2.1</v>
      </c>
    </row>
    <row r="52" spans="1:61">
      <c r="A52" s="1" t="s">
        <v>184</v>
      </c>
      <c r="B52" s="2" t="s">
        <v>185</v>
      </c>
      <c r="C52" s="39">
        <f>IF(P1_IndicatorData!D52="No data","x",IF(P1_IndicatorData!D52=0,0,ROUND(IF(LOG(P1_IndicatorData!D52)&gt;C$166,10,IF(LOG(P1_IndicatorData!D52)&lt;C$165,0,10-(C$166-LOG(P1_IndicatorData!D52))/(C$166-C$165)*10)),1)))</f>
        <v>6.1</v>
      </c>
      <c r="D52" s="39">
        <f>IF(P1_IndicatorData!E52="No data","x",ROUND(IF(P1_IndicatorData!E52&gt;D$166,10,IF(P1_IndicatorData!E52&lt;D$165,0,10-(D$166-P1_IndicatorData!E52)/(D$166-D$165)*10)),1))</f>
        <v>2.2000000000000002</v>
      </c>
      <c r="E52" s="39">
        <f>IF(P1_IndicatorData!G52="No data",0.1,IF(P1_IndicatorData!G52=0,0.1,IF(LOG(P1_IndicatorData!G52)&lt;E$165,0.1,ROUND(IF(LOG(P1_IndicatorData!G52)&gt;E$166,10,IF(LOG(P1_IndicatorData!G52)&lt;E$165,0,10-(E$166-LOG(P1_IndicatorData!G52))/(E$166-E$165)*10)),1))))</f>
        <v>5.0999999999999996</v>
      </c>
      <c r="F52" s="39">
        <f>IF(P1_IndicatorData!H52="No data",0.1,IF(ROUND(P1_IndicatorData!H52,2)=0,0.1,ROUND(IF(P1_IndicatorData!H52&gt;F$166,10,IF(P1_IndicatorData!H52&lt;F$165,0,10-(F$166-P1_IndicatorData!H52)/(F$166-F$165)*10)),1)))</f>
        <v>2.7</v>
      </c>
      <c r="G52" s="39">
        <f>IF(P1_IndicatorData!J52="No data","x",IF(P1_IndicatorData!J52=0,0,ROUND(IF(LOG(P1_IndicatorData!J52)&gt;G$166,10,IF(LOG(P1_IndicatorData!J52)&lt;G$165,0,10-(G$166-LOG(P1_IndicatorData!J52))/(G$166-G$165)*10)),1)))</f>
        <v>0</v>
      </c>
      <c r="H52" s="39">
        <f>IF(P1_IndicatorData!K52="No data","x",IF(P1_IndicatorData!K52=0,0,ROUND(IF(P1_IndicatorData!K52&gt;H$166,10,IF(P1_IndicatorData!K52&lt;H$165,0,10-(H$166-P1_IndicatorData!K52)/(H$166-H$165)*10)),1)))</f>
        <v>0</v>
      </c>
      <c r="I52" s="42">
        <f>IF(P1_IndicatorData!Q52="No data","x",IF(P1_IndicatorData!Q52=0,0,ROUND(IF(LOG(P1_IndicatorData!Q52)&gt;I$166,10,IF(LOG(P1_IndicatorData!Q52)&lt;I$165,0,10-(I$166-LOG(P1_IndicatorData!Q52))/(I$166-I$165)*10)),1)))</f>
        <v>0</v>
      </c>
      <c r="J52" s="42">
        <f>IF(P1_IndicatorData!R52="No data","x",ROUND(IF(P1_IndicatorData!R52&gt;J$166,10,IF(P1_IndicatorData!R52&lt;J$165,0,10-(J$166-P1_IndicatorData!R52)/(J$166-J$165)*10)),1))</f>
        <v>0</v>
      </c>
      <c r="K52" s="42">
        <f>IF(P1_IndicatorData!T52="No data","x",IF(P1_IndicatorData!T52=0,0,ROUND(IF(LOG(P1_IndicatorData!T52)&gt;K$166,10,IF(LOG(P1_IndicatorData!T52)&lt;K$165,0,10-(K$166-LOG(P1_IndicatorData!T52))/(K$166-K$165)*10)),1)))</f>
        <v>0</v>
      </c>
      <c r="L52" s="42">
        <f>IF(P1_IndicatorData!U52="No data","x",ROUND(IF(P1_IndicatorData!U52&gt;L$166,10,IF(P1_IndicatorData!U52&lt;L$165,0,10-(L$166-P1_IndicatorData!U52)/(L$166-L$165)*10)),1))</f>
        <v>0</v>
      </c>
      <c r="M52" s="39">
        <f>IF(P1_IndicatorData!W52="No data","x",IF(P1_IndicatorData!W52=0,0,ROUND(IF(LOG(P1_IndicatorData!W52)&gt;M$166,10,IF(LOG(P1_IndicatorData!W52)&lt;M$165,0,10-(M$166-LOG(P1_IndicatorData!W52))/(M$166-M$165)*10)),1)))</f>
        <v>0</v>
      </c>
      <c r="N52" s="39">
        <f>IF(P1_IndicatorData!X52="No data","x",ROUND(IF(P1_IndicatorData!X52&gt;N$166,10,IF(P1_IndicatorData!X52&lt;N$165,0,10-(N$166-P1_IndicatorData!X52)/(N$166-N$165)*10)),1))</f>
        <v>0</v>
      </c>
      <c r="O52" s="42">
        <f>IF(P1_IndicatorData!Z52="No data","x",IF(P1_IndicatorData!Z52=0,0,ROUND(IF(LOG(P1_IndicatorData!Z52)&gt;O$166,10,IF(LOG(P1_IndicatorData!Z52)&lt;O$165,0,10-(O$166-LOG(P1_IndicatorData!Z52))/(O$166-O$165)*10)),1)))</f>
        <v>7.1</v>
      </c>
      <c r="P52" s="42">
        <f>IF(P1_IndicatorData!AA52="No data","x",ROUND(IF(P1_IndicatorData!AA52&gt;P$166,10,IF(P1_IndicatorData!AA52&lt;P$165,0,10-(P$166-P1_IndicatorData!AA52)/(P$166-P$165)*10)),1))</f>
        <v>2.9</v>
      </c>
      <c r="Q52" s="42">
        <f>IF(P1_IndicatorData!AC52="No data","x",IF(P1_IndicatorData!AC52=0,0,ROUND(IF(LOG(P1_IndicatorData!AC52)&gt;Q$166,10,IF(LOG(P1_IndicatorData!AC52)&lt;Q$165,0,10-(Q$166-LOG(P1_IndicatorData!AC52))/(Q$166-Q$165)*10)),1)))</f>
        <v>2.8</v>
      </c>
      <c r="R52" s="42">
        <f>IF(P1_IndicatorData!AD52="No data","x",ROUND(IF(P1_IndicatorData!AD52&gt;R$166,10,IF(P1_IndicatorData!AD52&lt;R$165,0,10-(R$166-P1_IndicatorData!AD52)/(R$166-R$165)*10)),1))</f>
        <v>0</v>
      </c>
      <c r="S52" s="42">
        <f>IF(P1_IndicatorData!AF52="No data","x",IF(P1_IndicatorData!AF52=0,0,ROUND(IF(LOG(P1_IndicatorData!AF52)&gt;S$166,10,IF(LOG(P1_IndicatorData!AF52)&lt;S$165,0,10-(S$166-LOG(P1_IndicatorData!AF52))/(S$166-S$165)*10)),1)))</f>
        <v>8.5</v>
      </c>
      <c r="T52" s="42">
        <f>IF(P1_IndicatorData!AG52="No data","x",ROUND(IF(P1_IndicatorData!AG52&gt;T$166,10,IF(P1_IndicatorData!AG52&lt;T$165,0,10-(T$166-P1_IndicatorData!AG52)/(T$166-T$165)*10)),1))</f>
        <v>5.3</v>
      </c>
      <c r="U52" s="42">
        <f>IF(P1_IndicatorData!AI52="No data","x",IF(P1_IndicatorData!AI52=0,0,ROUND(IF(LOG(P1_IndicatorData!AI52)&gt;U$166,10,IF(LOG(P1_IndicatorData!AI52)&lt;U$165,0,10-(U$166-LOG(P1_IndicatorData!AI52))/(U$166-U$165)*10)),1)))</f>
        <v>3.8</v>
      </c>
      <c r="V52" s="42">
        <f>IF(P1_IndicatorData!AJ52="No data","x",ROUND(IF(P1_IndicatorData!AJ52&gt;V$166,10,IF(P1_IndicatorData!AJ52&lt;V$165,0,10-(V$166-P1_IndicatorData!AJ52)/(V$166-V$165)*10)),1))</f>
        <v>0</v>
      </c>
      <c r="W52" s="42">
        <f>IF(P1_IndicatorData!AL52="No data","x",IF(P1_IndicatorData!AL52=0,0,ROUND(IF(LOG(P1_IndicatorData!AL52)&gt;W$166,10,IF(LOG(P1_IndicatorData!AL52)&lt;W$165,0,10-(W$166-LOG(P1_IndicatorData!AL52))/(W$166-W$165)*10)),1)))</f>
        <v>6</v>
      </c>
      <c r="X52" s="42">
        <f>IF(P1_IndicatorData!AM52="No data","x",ROUND(IF(P1_IndicatorData!AM52&gt;X$166,10,IF(P1_IndicatorData!AM52&lt;X$165,0,10-(X$166-P1_IndicatorData!AM52)/(X$166-X$165)*10)),1))</f>
        <v>0.6</v>
      </c>
      <c r="Y52" s="42">
        <f>IF(P1_IndicatorData!AO52="No data","x",IF(P1_IndicatorData!AO52=0,0,ROUND(IF(LOG(P1_IndicatorData!AO52)&gt;Y$166,10,IF(LOG(P1_IndicatorData!AO52)&lt;Y$165,0,10-(Y$166-LOG(P1_IndicatorData!AO52))/(Y$166-Y$165)*10)),1)))</f>
        <v>7.6</v>
      </c>
      <c r="Z52" s="42">
        <f>IF(P1_IndicatorData!AP52="No data","x",ROUND(IF(P1_IndicatorData!AP52&gt;Z$166,10,IF(P1_IndicatorData!AP52&lt;Z$165,0,10-(Z$166-P1_IndicatorData!AP52)/(Z$166-Z$165)*10)),1))</f>
        <v>6.4</v>
      </c>
      <c r="AA52" s="42">
        <f>IF(P1_IndicatorData!AR52="No data","x",IF(P1_IndicatorData!AR52=0,0,ROUND(IF(LOG(P1_IndicatorData!AR52)&gt;AA$166,10,IF(LOG(P1_IndicatorData!AR52)&lt;AA$165,0,10-(AA$166-LOG(P1_IndicatorData!AR52))/(AA$166-AA$165)*10)),1)))</f>
        <v>0</v>
      </c>
      <c r="AB52" s="42">
        <f>IF(P1_IndicatorData!AS52="No data","x",ROUND(IF(P1_IndicatorData!AS52&gt;AB$166,10,IF(P1_IndicatorData!AS52&lt;AB$165,0,10-(AB$166-P1_IndicatorData!AS52)/(AB$166-AB$165)*10)),1))</f>
        <v>0</v>
      </c>
      <c r="AC52" s="42">
        <f>IF(P1_IndicatorData!AV52="No data","x",IF(P1_IndicatorData!AV52=0,0,ROUND(IF(LOG(P1_IndicatorData!AV52)&gt;AC$166,10,IF(LOG(P1_IndicatorData!AV52)&lt;AC$165,0,10-(AC$166-LOG(P1_IndicatorData!AV52))/(AC$166-AC$165)*10)),1)))</f>
        <v>7.8</v>
      </c>
      <c r="AD52" s="42">
        <f>IF(P1_IndicatorData!AW52="No data","x",ROUND(IF(P1_IndicatorData!AW52&gt;AD$166,10,IF(P1_IndicatorData!AW52&lt;AD$165,0,10-(AD$166-P1_IndicatorData!AW52)/(AD$166-AD$165)*10)),1))</f>
        <v>7.7</v>
      </c>
      <c r="AE52" s="42">
        <f>IF(P1_IndicatorData!AX52="No data","x",IF(P1_IndicatorData!AX52=0,0,ROUND(IF(LOG(P1_IndicatorData!AX52)&gt;AE$166,10,IF(LOG(P1_IndicatorData!AX52)&lt;AE$165,0,10-(AE$166-LOG(P1_IndicatorData!AX52))/(AE$166-AE$165)*10)),1)))</f>
        <v>0</v>
      </c>
      <c r="AF52" s="42">
        <f>IF(P1_IndicatorData!AY52="No data","x",ROUND(IF(P1_IndicatorData!AY52&gt;AF$166,10,IF(P1_IndicatorData!AY52&lt;AF$165,0,10-(AF$166-P1_IndicatorData!AY52)/(AF$166-AF$165)*10)),1))</f>
        <v>0</v>
      </c>
      <c r="AG52" s="42">
        <f>IF(P1_IndicatorData!AZ52="No data","x",IF(P1_IndicatorData!AZ52=0,0,ROUND(IF(LOG(P1_IndicatorData!AZ52)&gt;AG$166,10,IF(LOG(P1_IndicatorData!AZ52)&lt;AG$165,0,10-(AG$166-LOG(P1_IndicatorData!AZ52))/(AG$166-AG$165)*10)),1)))</f>
        <v>6.6</v>
      </c>
      <c r="AH52" s="42">
        <f>IF(P1_IndicatorData!BA52="No data","x",ROUND(IF(P1_IndicatorData!BA52&gt;AH$166,10,IF(P1_IndicatorData!BA52&lt;AH$165,0,10-(AH$166-P1_IndicatorData!BA52)/(AH$166-AH$165)*10)),1))</f>
        <v>10</v>
      </c>
      <c r="AI52" s="42">
        <f>IF(P1_IndicatorData!BD52="No data","x",IF(P1_IndicatorData!BD52=0,0,ROUND(IF(LOG(P1_IndicatorData!BD52)&gt;AI$166,10,IF(LOG(P1_IndicatorData!BD52)&lt;AI$165,0,10-(AI$166-LOG(P1_IndicatorData!BD52))/(AI$166-AI$165)*10)),1)))</f>
        <v>6.6</v>
      </c>
      <c r="AJ52" s="42">
        <f>IF(P1_IndicatorData!BE52="No data","x",ROUND(IF(P1_IndicatorData!BE52&gt;AJ$166,10,IF(P1_IndicatorData!BE52&lt;AJ$165,0,10-(AJ$166-P1_IndicatorData!BE52)/(AJ$166-AJ$165)*10)),1))</f>
        <v>1.5</v>
      </c>
      <c r="AK52" s="145">
        <f t="shared" si="0"/>
        <v>4.4000000000000004</v>
      </c>
      <c r="AL52" s="145">
        <f t="shared" si="1"/>
        <v>4</v>
      </c>
      <c r="AM52" s="145">
        <f t="shared" si="2"/>
        <v>0</v>
      </c>
      <c r="AN52" s="147">
        <f t="shared" si="3"/>
        <v>0</v>
      </c>
      <c r="AO52" s="147">
        <f t="shared" si="4"/>
        <v>0</v>
      </c>
      <c r="AP52" s="145">
        <f t="shared" si="24"/>
        <v>0</v>
      </c>
      <c r="AQ52" s="149">
        <f t="shared" si="5"/>
        <v>3.6</v>
      </c>
      <c r="AR52" s="149">
        <f t="shared" si="6"/>
        <v>1.5</v>
      </c>
      <c r="AS52" s="149">
        <f t="shared" si="7"/>
        <v>2.6</v>
      </c>
      <c r="AT52" s="149">
        <f t="shared" si="8"/>
        <v>5.7</v>
      </c>
      <c r="AU52" s="149">
        <f t="shared" si="9"/>
        <v>2.7</v>
      </c>
      <c r="AV52" s="149">
        <f t="shared" si="25"/>
        <v>4.4000000000000004</v>
      </c>
      <c r="AW52" s="147">
        <f t="shared" si="11"/>
        <v>3.6</v>
      </c>
      <c r="AX52" s="147">
        <f t="shared" si="12"/>
        <v>2.1</v>
      </c>
      <c r="AY52" s="147">
        <f t="shared" si="13"/>
        <v>3.8</v>
      </c>
      <c r="AZ52" s="147">
        <f t="shared" si="14"/>
        <v>7</v>
      </c>
      <c r="BA52" s="145">
        <f t="shared" si="15"/>
        <v>4.4000000000000004</v>
      </c>
      <c r="BB52" s="145">
        <f t="shared" si="16"/>
        <v>0</v>
      </c>
      <c r="BC52" s="147">
        <f t="shared" si="17"/>
        <v>3.9</v>
      </c>
      <c r="BD52" s="147">
        <f t="shared" si="18"/>
        <v>3.9</v>
      </c>
      <c r="BE52" s="145">
        <f t="shared" si="26"/>
        <v>3.9</v>
      </c>
      <c r="BF52" s="147">
        <f t="shared" si="20"/>
        <v>8.9</v>
      </c>
      <c r="BG52" s="147">
        <f t="shared" si="21"/>
        <v>4.5</v>
      </c>
      <c r="BH52" s="145">
        <f t="shared" si="22"/>
        <v>7.3</v>
      </c>
      <c r="BI52" s="198">
        <f t="shared" si="23"/>
        <v>3.4</v>
      </c>
    </row>
    <row r="53" spans="1:61">
      <c r="A53" s="1" t="s">
        <v>186</v>
      </c>
      <c r="B53" s="2" t="s">
        <v>187</v>
      </c>
      <c r="C53" s="39">
        <f>IF(P1_IndicatorData!D53="No data","x",IF(P1_IndicatorData!D53=0,0,ROUND(IF(LOG(P1_IndicatorData!D53)&gt;C$166,10,IF(LOG(P1_IndicatorData!D53)&lt;C$165,0,10-(C$166-LOG(P1_IndicatorData!D53))/(C$166-C$165)*10)),1)))</f>
        <v>10</v>
      </c>
      <c r="D53" s="39">
        <f>IF(P1_IndicatorData!E53="No data","x",ROUND(IF(P1_IndicatorData!E53&gt;D$166,10,IF(P1_IndicatorData!E53&lt;D$165,0,10-(D$166-P1_IndicatorData!E53)/(D$166-D$165)*10)),1))</f>
        <v>2.6</v>
      </c>
      <c r="E53" s="39">
        <f>IF(P1_IndicatorData!G53="No data",0.1,IF(P1_IndicatorData!G53=0,0.1,IF(LOG(P1_IndicatorData!G53)&lt;E$165,0.1,ROUND(IF(LOG(P1_IndicatorData!G53)&gt;E$166,10,IF(LOG(P1_IndicatorData!G53)&lt;E$165,0,10-(E$166-LOG(P1_IndicatorData!G53))/(E$166-E$165)*10)),1))))</f>
        <v>8.8000000000000007</v>
      </c>
      <c r="F53" s="39">
        <f>IF(P1_IndicatorData!H53="No data",0.1,IF(ROUND(P1_IndicatorData!H53,2)=0,0.1,ROUND(IF(P1_IndicatorData!H53&gt;F$166,10,IF(P1_IndicatorData!H53&lt;F$165,0,10-(F$166-P1_IndicatorData!H53)/(F$166-F$165)*10)),1)))</f>
        <v>2.2000000000000002</v>
      </c>
      <c r="G53" s="39">
        <f>IF(P1_IndicatorData!J53="No data","x",IF(P1_IndicatorData!J53=0,0,ROUND(IF(LOG(P1_IndicatorData!J53)&gt;G$166,10,IF(LOG(P1_IndicatorData!J53)&lt;G$165,0,10-(G$166-LOG(P1_IndicatorData!J53))/(G$166-G$165)*10)),1)))</f>
        <v>0</v>
      </c>
      <c r="H53" s="39">
        <f>IF(P1_IndicatorData!K53="No data","x",IF(P1_IndicatorData!K53=0,0,ROUND(IF(P1_IndicatorData!K53&gt;H$166,10,IF(P1_IndicatorData!K53&lt;H$165,0,10-(H$166-P1_IndicatorData!K53)/(H$166-H$165)*10)),1)))</f>
        <v>0</v>
      </c>
      <c r="I53" s="42">
        <f>IF(P1_IndicatorData!Q53="No data","x",IF(P1_IndicatorData!Q53=0,0,ROUND(IF(LOG(P1_IndicatorData!Q53)&gt;I$166,10,IF(LOG(P1_IndicatorData!Q53)&lt;I$165,0,10-(I$166-LOG(P1_IndicatorData!Q53))/(I$166-I$165)*10)),1)))</f>
        <v>0</v>
      </c>
      <c r="J53" s="42">
        <f>IF(P1_IndicatorData!R53="No data","x",ROUND(IF(P1_IndicatorData!R53&gt;J$166,10,IF(P1_IndicatorData!R53&lt;J$165,0,10-(J$166-P1_IndicatorData!R53)/(J$166-J$165)*10)),1))</f>
        <v>0</v>
      </c>
      <c r="K53" s="42">
        <f>IF(P1_IndicatorData!T53="No data","x",IF(P1_IndicatorData!T53=0,0,ROUND(IF(LOG(P1_IndicatorData!T53)&gt;K$166,10,IF(LOG(P1_IndicatorData!T53)&lt;K$165,0,10-(K$166-LOG(P1_IndicatorData!T53))/(K$166-K$165)*10)),1)))</f>
        <v>0</v>
      </c>
      <c r="L53" s="42">
        <f>IF(P1_IndicatorData!U53="No data","x",ROUND(IF(P1_IndicatorData!U53&gt;L$166,10,IF(P1_IndicatorData!U53&lt;L$165,0,10-(L$166-P1_IndicatorData!U53)/(L$166-L$165)*10)),1))</f>
        <v>0</v>
      </c>
      <c r="M53" s="39">
        <f>IF(P1_IndicatorData!W53="No data","x",IF(P1_IndicatorData!W53=0,0,ROUND(IF(LOG(P1_IndicatorData!W53)&gt;M$166,10,IF(LOG(P1_IndicatorData!W53)&lt;M$165,0,10-(M$166-LOG(P1_IndicatorData!W53))/(M$166-M$165)*10)),1)))</f>
        <v>10</v>
      </c>
      <c r="N53" s="39">
        <f>IF(P1_IndicatorData!X53="No data","x",ROUND(IF(P1_IndicatorData!X53&gt;N$166,10,IF(P1_IndicatorData!X53&lt;N$165,0,10-(N$166-P1_IndicatorData!X53)/(N$166-N$165)*10)),1))</f>
        <v>8.6</v>
      </c>
      <c r="O53" s="42">
        <f>IF(P1_IndicatorData!Z53="No data","x",IF(P1_IndicatorData!Z53=0,0,ROUND(IF(LOG(P1_IndicatorData!Z53)&gt;O$166,10,IF(LOG(P1_IndicatorData!Z53)&lt;O$165,0,10-(O$166-LOG(P1_IndicatorData!Z53))/(O$166-O$165)*10)),1)))</f>
        <v>9.4</v>
      </c>
      <c r="P53" s="42">
        <f>IF(P1_IndicatorData!AA53="No data","x",ROUND(IF(P1_IndicatorData!AA53&gt;P$166,10,IF(P1_IndicatorData!AA53&lt;P$165,0,10-(P$166-P1_IndicatorData!AA53)/(P$166-P$165)*10)),1))</f>
        <v>0.8</v>
      </c>
      <c r="Q53" s="42">
        <f>IF(P1_IndicatorData!AC53="No data","x",IF(P1_IndicatorData!AC53=0,0,ROUND(IF(LOG(P1_IndicatorData!AC53)&gt;Q$166,10,IF(LOG(P1_IndicatorData!AC53)&lt;Q$165,0,10-(Q$166-LOG(P1_IndicatorData!AC53))/(Q$166-Q$165)*10)),1)))</f>
        <v>10</v>
      </c>
      <c r="R53" s="42">
        <f>IF(P1_IndicatorData!AD53="No data","x",ROUND(IF(P1_IndicatorData!AD53&gt;R$166,10,IF(P1_IndicatorData!AD53&lt;R$165,0,10-(R$166-P1_IndicatorData!AD53)/(R$166-R$165)*10)),1))</f>
        <v>7.3</v>
      </c>
      <c r="S53" s="42">
        <f>IF(P1_IndicatorData!AF53="No data","x",IF(P1_IndicatorData!AF53=0,0,ROUND(IF(LOG(P1_IndicatorData!AF53)&gt;S$166,10,IF(LOG(P1_IndicatorData!AF53)&lt;S$165,0,10-(S$166-LOG(P1_IndicatorData!AF53))/(S$166-S$165)*10)),1)))</f>
        <v>10</v>
      </c>
      <c r="T53" s="42">
        <f>IF(P1_IndicatorData!AG53="No data","x",ROUND(IF(P1_IndicatorData!AG53&gt;T$166,10,IF(P1_IndicatorData!AG53&lt;T$165,0,10-(T$166-P1_IndicatorData!AG53)/(T$166-T$165)*10)),1))</f>
        <v>0.3</v>
      </c>
      <c r="U53" s="42">
        <f>IF(P1_IndicatorData!AI53="No data","x",IF(P1_IndicatorData!AI53=0,0,ROUND(IF(LOG(P1_IndicatorData!AI53)&gt;U$166,10,IF(LOG(P1_IndicatorData!AI53)&lt;U$165,0,10-(U$166-LOG(P1_IndicatorData!AI53))/(U$166-U$165)*10)),1)))</f>
        <v>9.6999999999999993</v>
      </c>
      <c r="V53" s="42">
        <f>IF(P1_IndicatorData!AJ53="No data","x",ROUND(IF(P1_IndicatorData!AJ53&gt;V$166,10,IF(P1_IndicatorData!AJ53&lt;V$165,0,10-(V$166-P1_IndicatorData!AJ53)/(V$166-V$165)*10)),1))</f>
        <v>1.3</v>
      </c>
      <c r="W53" s="42">
        <f>IF(P1_IndicatorData!AL53="No data","x",IF(P1_IndicatorData!AL53=0,0,ROUND(IF(LOG(P1_IndicatorData!AL53)&gt;W$166,10,IF(LOG(P1_IndicatorData!AL53)&lt;W$165,0,10-(W$166-LOG(P1_IndicatorData!AL53))/(W$166-W$165)*10)),1)))</f>
        <v>10</v>
      </c>
      <c r="X53" s="42">
        <f>IF(P1_IndicatorData!AM53="No data","x",ROUND(IF(P1_IndicatorData!AM53&gt;X$166,10,IF(P1_IndicatorData!AM53&lt;X$165,0,10-(X$166-P1_IndicatorData!AM53)/(X$166-X$165)*10)),1))</f>
        <v>3.7</v>
      </c>
      <c r="Y53" s="42">
        <f>IF(P1_IndicatorData!AO53="No data","x",IF(P1_IndicatorData!AO53=0,0,ROUND(IF(LOG(P1_IndicatorData!AO53)&gt;Y$166,10,IF(LOG(P1_IndicatorData!AO53)&lt;Y$165,0,10-(Y$166-LOG(P1_IndicatorData!AO53))/(Y$166-Y$165)*10)),1)))</f>
        <v>10</v>
      </c>
      <c r="Z53" s="42">
        <f>IF(P1_IndicatorData!AP53="No data","x",ROUND(IF(P1_IndicatorData!AP53&gt;Z$166,10,IF(P1_IndicatorData!AP53&lt;Z$165,0,10-(Z$166-P1_IndicatorData!AP53)/(Z$166-Z$165)*10)),1))</f>
        <v>3.7</v>
      </c>
      <c r="AA53" s="42">
        <f>IF(P1_IndicatorData!AR53="No data","x",IF(P1_IndicatorData!AR53=0,0,ROUND(IF(LOG(P1_IndicatorData!AR53)&gt;AA$166,10,IF(LOG(P1_IndicatorData!AR53)&lt;AA$165,0,10-(AA$166-LOG(P1_IndicatorData!AR53))/(AA$166-AA$165)*10)),1)))</f>
        <v>10</v>
      </c>
      <c r="AB53" s="42">
        <f>IF(P1_IndicatorData!AS53="No data","x",ROUND(IF(P1_IndicatorData!AS53&gt;AB$166,10,IF(P1_IndicatorData!AS53&lt;AB$165,0,10-(AB$166-P1_IndicatorData!AS53)/(AB$166-AB$165)*10)),1))</f>
        <v>8.3000000000000007</v>
      </c>
      <c r="AC53" s="42">
        <f>IF(P1_IndicatorData!AV53="No data","x",IF(P1_IndicatorData!AV53=0,0,ROUND(IF(LOG(P1_IndicatorData!AV53)&gt;AC$166,10,IF(LOG(P1_IndicatorData!AV53)&lt;AC$165,0,10-(AC$166-LOG(P1_IndicatorData!AV53))/(AC$166-AC$165)*10)),1)))</f>
        <v>10</v>
      </c>
      <c r="AD53" s="42">
        <f>IF(P1_IndicatorData!AW53="No data","x",ROUND(IF(P1_IndicatorData!AW53&gt;AD$166,10,IF(P1_IndicatorData!AW53&lt;AD$165,0,10-(AD$166-P1_IndicatorData!AW53)/(AD$166-AD$165)*10)),1))</f>
        <v>9.6</v>
      </c>
      <c r="AE53" s="42">
        <f>IF(P1_IndicatorData!AX53="No data","x",IF(P1_IndicatorData!AX53=0,0,ROUND(IF(LOG(P1_IndicatorData!AX53)&gt;AE$166,10,IF(LOG(P1_IndicatorData!AX53)&lt;AE$165,0,10-(AE$166-LOG(P1_IndicatorData!AX53))/(AE$166-AE$165)*10)),1)))</f>
        <v>9.1999999999999993</v>
      </c>
      <c r="AF53" s="42">
        <f>IF(P1_IndicatorData!AY53="No data","x",ROUND(IF(P1_IndicatorData!AY53&gt;AF$166,10,IF(P1_IndicatorData!AY53&lt;AF$165,0,10-(AF$166-P1_IndicatorData!AY53)/(AF$166-AF$165)*10)),1))</f>
        <v>0.6</v>
      </c>
      <c r="AG53" s="42">
        <f>IF(P1_IndicatorData!AZ53="No data","x",IF(P1_IndicatorData!AZ53=0,0,ROUND(IF(LOG(P1_IndicatorData!AZ53)&gt;AG$166,10,IF(LOG(P1_IndicatorData!AZ53)&lt;AG$165,0,10-(AG$166-LOG(P1_IndicatorData!AZ53))/(AG$166-AG$165)*10)),1)))</f>
        <v>10</v>
      </c>
      <c r="AH53" s="42">
        <f>IF(P1_IndicatorData!BA53="No data","x",ROUND(IF(P1_IndicatorData!BA53&gt;AH$166,10,IF(P1_IndicatorData!BA53&lt;AH$165,0,10-(AH$166-P1_IndicatorData!BA53)/(AH$166-AH$165)*10)),1))</f>
        <v>8.9</v>
      </c>
      <c r="AI53" s="42">
        <f>IF(P1_IndicatorData!BD53="No data","x",IF(P1_IndicatorData!BD53=0,0,ROUND(IF(LOG(P1_IndicatorData!BD53)&gt;AI$166,10,IF(LOG(P1_IndicatorData!BD53)&lt;AI$165,0,10-(AI$166-LOG(P1_IndicatorData!BD53))/(AI$166-AI$165)*10)),1)))</f>
        <v>10</v>
      </c>
      <c r="AJ53" s="42">
        <f>IF(P1_IndicatorData!BE53="No data","x",ROUND(IF(P1_IndicatorData!BE53&gt;AJ$166,10,IF(P1_IndicatorData!BE53&lt;AJ$165,0,10-(AJ$166-P1_IndicatorData!BE53)/(AJ$166-AJ$165)*10)),1))</f>
        <v>2.8</v>
      </c>
      <c r="AK53" s="145">
        <f t="shared" si="0"/>
        <v>8</v>
      </c>
      <c r="AL53" s="145">
        <f t="shared" si="1"/>
        <v>6.6</v>
      </c>
      <c r="AM53" s="145">
        <f t="shared" si="2"/>
        <v>0</v>
      </c>
      <c r="AN53" s="147">
        <f t="shared" si="3"/>
        <v>0</v>
      </c>
      <c r="AO53" s="147">
        <f t="shared" si="4"/>
        <v>0</v>
      </c>
      <c r="AP53" s="145">
        <f t="shared" si="24"/>
        <v>0</v>
      </c>
      <c r="AQ53" s="149">
        <f t="shared" si="5"/>
        <v>9.6999999999999993</v>
      </c>
      <c r="AR53" s="149">
        <f t="shared" si="6"/>
        <v>4.7</v>
      </c>
      <c r="AS53" s="149">
        <f t="shared" si="7"/>
        <v>8.1</v>
      </c>
      <c r="AT53" s="149">
        <f t="shared" si="8"/>
        <v>10</v>
      </c>
      <c r="AU53" s="149">
        <f t="shared" si="9"/>
        <v>3.8</v>
      </c>
      <c r="AV53" s="149">
        <f t="shared" si="25"/>
        <v>8.3000000000000007</v>
      </c>
      <c r="AW53" s="147">
        <f t="shared" si="11"/>
        <v>8.1999999999999993</v>
      </c>
      <c r="AX53" s="147">
        <f t="shared" si="12"/>
        <v>7.4</v>
      </c>
      <c r="AY53" s="147">
        <f t="shared" si="13"/>
        <v>8.1999999999999993</v>
      </c>
      <c r="AZ53" s="147">
        <f t="shared" si="14"/>
        <v>8.1999999999999993</v>
      </c>
      <c r="BA53" s="145">
        <f t="shared" si="15"/>
        <v>8</v>
      </c>
      <c r="BB53" s="145">
        <f t="shared" si="16"/>
        <v>9.3000000000000007</v>
      </c>
      <c r="BC53" s="147">
        <f t="shared" si="17"/>
        <v>9.6</v>
      </c>
      <c r="BD53" s="147">
        <f t="shared" si="18"/>
        <v>5.0999999999999996</v>
      </c>
      <c r="BE53" s="145">
        <f t="shared" si="26"/>
        <v>8.1</v>
      </c>
      <c r="BF53" s="147">
        <f t="shared" si="20"/>
        <v>9.5</v>
      </c>
      <c r="BG53" s="147">
        <f t="shared" si="21"/>
        <v>8.1</v>
      </c>
      <c r="BH53" s="145">
        <f t="shared" si="22"/>
        <v>8.9</v>
      </c>
      <c r="BI53" s="198">
        <f t="shared" si="23"/>
        <v>7.1</v>
      </c>
    </row>
    <row r="54" spans="1:61">
      <c r="A54" s="1" t="s">
        <v>188</v>
      </c>
      <c r="B54" s="2" t="s">
        <v>189</v>
      </c>
      <c r="C54" s="39">
        <f>IF(P1_IndicatorData!D54="No data","x",IF(P1_IndicatorData!D54=0,0,ROUND(IF(LOG(P1_IndicatorData!D54)&gt;C$166,10,IF(LOG(P1_IndicatorData!D54)&lt;C$165,0,10-(C$166-LOG(P1_IndicatorData!D54))/(C$166-C$165)*10)),1)))</f>
        <v>5.7</v>
      </c>
      <c r="D54" s="39">
        <f>IF(P1_IndicatorData!E54="No data","x",ROUND(IF(P1_IndicatorData!E54&gt;D$166,10,IF(P1_IndicatorData!E54&lt;D$165,0,10-(D$166-P1_IndicatorData!E54)/(D$166-D$165)*10)),1))</f>
        <v>0.8</v>
      </c>
      <c r="E54" s="39">
        <f>IF(P1_IndicatorData!G54="No data",0.1,IF(P1_IndicatorData!G54=0,0.1,IF(LOG(P1_IndicatorData!G54)&lt;E$165,0.1,ROUND(IF(LOG(P1_IndicatorData!G54)&gt;E$166,10,IF(LOG(P1_IndicatorData!G54)&lt;E$165,0,10-(E$166-LOG(P1_IndicatorData!G54))/(E$166-E$165)*10)),1))))</f>
        <v>0.1</v>
      </c>
      <c r="F54" s="39">
        <f>IF(P1_IndicatorData!H54="No data",0.1,IF(ROUND(P1_IndicatorData!H54,2)=0,0.1,ROUND(IF(P1_IndicatorData!H54&gt;F$166,10,IF(P1_IndicatorData!H54&lt;F$165,0,10-(F$166-P1_IndicatorData!H54)/(F$166-F$165)*10)),1)))</f>
        <v>0.1</v>
      </c>
      <c r="G54" s="39">
        <f>IF(P1_IndicatorData!J54="No data","x",IF(P1_IndicatorData!J54=0,0,ROUND(IF(LOG(P1_IndicatorData!J54)&gt;G$166,10,IF(LOG(P1_IndicatorData!J54)&lt;G$165,0,10-(G$166-LOG(P1_IndicatorData!J54))/(G$166-G$165)*10)),1)))</f>
        <v>0</v>
      </c>
      <c r="H54" s="39">
        <f>IF(P1_IndicatorData!K54="No data","x",IF(P1_IndicatorData!K54=0,0,ROUND(IF(P1_IndicatorData!K54&gt;H$166,10,IF(P1_IndicatorData!K54&lt;H$165,0,10-(H$166-P1_IndicatorData!K54)/(H$166-H$165)*10)),1)))</f>
        <v>0</v>
      </c>
      <c r="I54" s="42">
        <f>IF(P1_IndicatorData!Q54="No data","x",IF(P1_IndicatorData!Q54=0,0,ROUND(IF(LOG(P1_IndicatorData!Q54)&gt;I$166,10,IF(LOG(P1_IndicatorData!Q54)&lt;I$165,0,10-(I$166-LOG(P1_IndicatorData!Q54))/(I$166-I$165)*10)),1)))</f>
        <v>0</v>
      </c>
      <c r="J54" s="42">
        <f>IF(P1_IndicatorData!R54="No data","x",ROUND(IF(P1_IndicatorData!R54&gt;J$166,10,IF(P1_IndicatorData!R54&lt;J$165,0,10-(J$166-P1_IndicatorData!R54)/(J$166-J$165)*10)),1))</f>
        <v>0</v>
      </c>
      <c r="K54" s="42">
        <f>IF(P1_IndicatorData!T54="No data","x",IF(P1_IndicatorData!T54=0,0,ROUND(IF(LOG(P1_IndicatorData!T54)&gt;K$166,10,IF(LOG(P1_IndicatorData!T54)&lt;K$165,0,10-(K$166-LOG(P1_IndicatorData!T54))/(K$166-K$165)*10)),1)))</f>
        <v>0</v>
      </c>
      <c r="L54" s="42">
        <f>IF(P1_IndicatorData!U54="No data","x",ROUND(IF(P1_IndicatorData!U54&gt;L$166,10,IF(P1_IndicatorData!U54&lt;L$165,0,10-(L$166-P1_IndicatorData!U54)/(L$166-L$165)*10)),1))</f>
        <v>0</v>
      </c>
      <c r="M54" s="39">
        <f>IF(P1_IndicatorData!W54="No data","x",IF(P1_IndicatorData!W54=0,0,ROUND(IF(LOG(P1_IndicatorData!W54)&gt;M$166,10,IF(LOG(P1_IndicatorData!W54)&lt;M$165,0,10-(M$166-LOG(P1_IndicatorData!W54))/(M$166-M$165)*10)),1)))</f>
        <v>0</v>
      </c>
      <c r="N54" s="39">
        <f>IF(P1_IndicatorData!X54="No data","x",ROUND(IF(P1_IndicatorData!X54&gt;N$166,10,IF(P1_IndicatorData!X54&lt;N$165,0,10-(N$166-P1_IndicatorData!X54)/(N$166-N$165)*10)),1))</f>
        <v>0</v>
      </c>
      <c r="O54" s="42">
        <f>IF(P1_IndicatorData!Z54="No data","x",IF(P1_IndicatorData!Z54=0,0,ROUND(IF(LOG(P1_IndicatorData!Z54)&gt;O$166,10,IF(LOG(P1_IndicatorData!Z54)&lt;O$165,0,10-(O$166-LOG(P1_IndicatorData!Z54))/(O$166-O$165)*10)),1)))</f>
        <v>0</v>
      </c>
      <c r="P54" s="42">
        <f>IF(P1_IndicatorData!AA54="No data","x",ROUND(IF(P1_IndicatorData!AA54&gt;P$166,10,IF(P1_IndicatorData!AA54&lt;P$165,0,10-(P$166-P1_IndicatorData!AA54)/(P$166-P$165)*10)),1))</f>
        <v>0</v>
      </c>
      <c r="Q54" s="42">
        <f>IF(P1_IndicatorData!AC54="No data","x",IF(P1_IndicatorData!AC54=0,0,ROUND(IF(LOG(P1_IndicatorData!AC54)&gt;Q$166,10,IF(LOG(P1_IndicatorData!AC54)&lt;Q$165,0,10-(Q$166-LOG(P1_IndicatorData!AC54))/(Q$166-Q$165)*10)),1)))</f>
        <v>0</v>
      </c>
      <c r="R54" s="42">
        <f>IF(P1_IndicatorData!AD54="No data","x",ROUND(IF(P1_IndicatorData!AD54&gt;R$166,10,IF(P1_IndicatorData!AD54&lt;R$165,0,10-(R$166-P1_IndicatorData!AD54)/(R$166-R$165)*10)),1))</f>
        <v>0</v>
      </c>
      <c r="S54" s="42">
        <f>IF(P1_IndicatorData!AF54="No data","x",IF(P1_IndicatorData!AF54=0,0,ROUND(IF(LOG(P1_IndicatorData!AF54)&gt;S$166,10,IF(LOG(P1_IndicatorData!AF54)&lt;S$165,0,10-(S$166-LOG(P1_IndicatorData!AF54))/(S$166-S$165)*10)),1)))</f>
        <v>0</v>
      </c>
      <c r="T54" s="42">
        <f>IF(P1_IndicatorData!AG54="No data","x",ROUND(IF(P1_IndicatorData!AG54&gt;T$166,10,IF(P1_IndicatorData!AG54&lt;T$165,0,10-(T$166-P1_IndicatorData!AG54)/(T$166-T$165)*10)),1))</f>
        <v>0</v>
      </c>
      <c r="U54" s="42">
        <f>IF(P1_IndicatorData!AI54="No data","x",IF(P1_IndicatorData!AI54=0,0,ROUND(IF(LOG(P1_IndicatorData!AI54)&gt;U$166,10,IF(LOG(P1_IndicatorData!AI54)&lt;U$165,0,10-(U$166-LOG(P1_IndicatorData!AI54))/(U$166-U$165)*10)),1)))</f>
        <v>0</v>
      </c>
      <c r="V54" s="42">
        <f>IF(P1_IndicatorData!AJ54="No data","x",ROUND(IF(P1_IndicatorData!AJ54&gt;V$166,10,IF(P1_IndicatorData!AJ54&lt;V$165,0,10-(V$166-P1_IndicatorData!AJ54)/(V$166-V$165)*10)),1))</f>
        <v>0</v>
      </c>
      <c r="W54" s="42">
        <f>IF(P1_IndicatorData!AL54="No data","x",IF(P1_IndicatorData!AL54=0,0,ROUND(IF(LOG(P1_IndicatorData!AL54)&gt;W$166,10,IF(LOG(P1_IndicatorData!AL54)&lt;W$165,0,10-(W$166-LOG(P1_IndicatorData!AL54))/(W$166-W$165)*10)),1)))</f>
        <v>0</v>
      </c>
      <c r="X54" s="42">
        <f>IF(P1_IndicatorData!AM54="No data","x",ROUND(IF(P1_IndicatorData!AM54&gt;X$166,10,IF(P1_IndicatorData!AM54&lt;X$165,0,10-(X$166-P1_IndicatorData!AM54)/(X$166-X$165)*10)),1))</f>
        <v>0</v>
      </c>
      <c r="Y54" s="42">
        <f>IF(P1_IndicatorData!AO54="No data","x",IF(P1_IndicatorData!AO54=0,0,ROUND(IF(LOG(P1_IndicatorData!AO54)&gt;Y$166,10,IF(LOG(P1_IndicatorData!AO54)&lt;Y$165,0,10-(Y$166-LOG(P1_IndicatorData!AO54))/(Y$166-Y$165)*10)),1)))</f>
        <v>0</v>
      </c>
      <c r="Z54" s="42">
        <f>IF(P1_IndicatorData!AP54="No data","x",ROUND(IF(P1_IndicatorData!AP54&gt;Z$166,10,IF(P1_IndicatorData!AP54&lt;Z$165,0,10-(Z$166-P1_IndicatorData!AP54)/(Z$166-Z$165)*10)),1))</f>
        <v>0</v>
      </c>
      <c r="AA54" s="42">
        <f>IF(P1_IndicatorData!AR54="No data","x",IF(P1_IndicatorData!AR54=0,0,ROUND(IF(LOG(P1_IndicatorData!AR54)&gt;AA$166,10,IF(LOG(P1_IndicatorData!AR54)&lt;AA$165,0,10-(AA$166-LOG(P1_IndicatorData!AR54))/(AA$166-AA$165)*10)),1)))</f>
        <v>8.3000000000000007</v>
      </c>
      <c r="AB54" s="42">
        <f>IF(P1_IndicatorData!AS54="No data","x",ROUND(IF(P1_IndicatorData!AS54&gt;AB$166,10,IF(P1_IndicatorData!AS54&lt;AB$165,0,10-(AB$166-P1_IndicatorData!AS54)/(AB$166-AB$165)*10)),1))</f>
        <v>9.1</v>
      </c>
      <c r="AC54" s="42">
        <f>IF(P1_IndicatorData!AV54="No data","x",IF(P1_IndicatorData!AV54=0,0,ROUND(IF(LOG(P1_IndicatorData!AV54)&gt;AC$166,10,IF(LOG(P1_IndicatorData!AV54)&lt;AC$165,0,10-(AC$166-LOG(P1_IndicatorData!AV54))/(AC$166-AC$165)*10)),1)))</f>
        <v>0</v>
      </c>
      <c r="AD54" s="42">
        <f>IF(P1_IndicatorData!AW54="No data","x",ROUND(IF(P1_IndicatorData!AW54&gt;AD$166,10,IF(P1_IndicatorData!AW54&lt;AD$165,0,10-(AD$166-P1_IndicatorData!AW54)/(AD$166-AD$165)*10)),1))</f>
        <v>0</v>
      </c>
      <c r="AE54" s="42">
        <f>IF(P1_IndicatorData!AX54="No data","x",IF(P1_IndicatorData!AX54=0,0,ROUND(IF(LOG(P1_IndicatorData!AX54)&gt;AE$166,10,IF(LOG(P1_IndicatorData!AX54)&lt;AE$165,0,10-(AE$166-LOG(P1_IndicatorData!AX54))/(AE$166-AE$165)*10)),1)))</f>
        <v>0</v>
      </c>
      <c r="AF54" s="42">
        <f>IF(P1_IndicatorData!AY54="No data","x",ROUND(IF(P1_IndicatorData!AY54&gt;AF$166,10,IF(P1_IndicatorData!AY54&lt;AF$165,0,10-(AF$166-P1_IndicatorData!AY54)/(AF$166-AF$165)*10)),1))</f>
        <v>0</v>
      </c>
      <c r="AG54" s="42">
        <f>IF(P1_IndicatorData!AZ54="No data","x",IF(P1_IndicatorData!AZ54=0,0,ROUND(IF(LOG(P1_IndicatorData!AZ54)&gt;AG$166,10,IF(LOG(P1_IndicatorData!AZ54)&lt;AG$165,0,10-(AG$166-LOG(P1_IndicatorData!AZ54))/(AG$166-AG$165)*10)),1)))</f>
        <v>4.0999999999999996</v>
      </c>
      <c r="AH54" s="42">
        <f>IF(P1_IndicatorData!BA54="No data","x",ROUND(IF(P1_IndicatorData!BA54&gt;AH$166,10,IF(P1_IndicatorData!BA54&lt;AH$165,0,10-(AH$166-P1_IndicatorData!BA54)/(AH$166-AH$165)*10)),1))</f>
        <v>0.3</v>
      </c>
      <c r="AI54" s="42">
        <f>IF(P1_IndicatorData!BD54="No data","x",IF(P1_IndicatorData!BD54=0,0,ROUND(IF(LOG(P1_IndicatorData!BD54)&gt;AI$166,10,IF(LOG(P1_IndicatorData!BD54)&lt;AI$165,0,10-(AI$166-LOG(P1_IndicatorData!BD54))/(AI$166-AI$165)*10)),1)))</f>
        <v>3.6</v>
      </c>
      <c r="AJ54" s="42">
        <f>IF(P1_IndicatorData!BE54="No data","x",ROUND(IF(P1_IndicatorData!BE54&gt;AJ$166,10,IF(P1_IndicatorData!BE54&lt;AJ$165,0,10-(AJ$166-P1_IndicatorData!BE54)/(AJ$166-AJ$165)*10)),1))</f>
        <v>0</v>
      </c>
      <c r="AK54" s="145">
        <f t="shared" si="0"/>
        <v>3.6</v>
      </c>
      <c r="AL54" s="145">
        <f t="shared" si="1"/>
        <v>0.1</v>
      </c>
      <c r="AM54" s="145">
        <f t="shared" si="2"/>
        <v>0</v>
      </c>
      <c r="AN54" s="147">
        <f t="shared" si="3"/>
        <v>0</v>
      </c>
      <c r="AO54" s="147">
        <f t="shared" si="4"/>
        <v>0</v>
      </c>
      <c r="AP54" s="145">
        <f t="shared" si="24"/>
        <v>0</v>
      </c>
      <c r="AQ54" s="149">
        <f t="shared" si="5"/>
        <v>0</v>
      </c>
      <c r="AR54" s="149">
        <f t="shared" si="6"/>
        <v>0</v>
      </c>
      <c r="AS54" s="149">
        <f t="shared" si="7"/>
        <v>0</v>
      </c>
      <c r="AT54" s="149">
        <f t="shared" si="8"/>
        <v>0</v>
      </c>
      <c r="AU54" s="149">
        <f t="shared" si="9"/>
        <v>0</v>
      </c>
      <c r="AV54" s="149">
        <f t="shared" si="25"/>
        <v>0</v>
      </c>
      <c r="AW54" s="147">
        <f t="shared" si="11"/>
        <v>0</v>
      </c>
      <c r="AX54" s="147">
        <f t="shared" si="12"/>
        <v>0</v>
      </c>
      <c r="AY54" s="147">
        <f t="shared" si="13"/>
        <v>0</v>
      </c>
      <c r="AZ54" s="147">
        <f t="shared" si="14"/>
        <v>0</v>
      </c>
      <c r="BA54" s="145">
        <f t="shared" si="15"/>
        <v>0</v>
      </c>
      <c r="BB54" s="145">
        <f t="shared" si="16"/>
        <v>8.6999999999999993</v>
      </c>
      <c r="BC54" s="147">
        <f t="shared" si="17"/>
        <v>0</v>
      </c>
      <c r="BD54" s="147">
        <f t="shared" si="18"/>
        <v>0</v>
      </c>
      <c r="BE54" s="145">
        <f t="shared" si="26"/>
        <v>0</v>
      </c>
      <c r="BF54" s="147">
        <f t="shared" si="20"/>
        <v>2.4</v>
      </c>
      <c r="BG54" s="147">
        <f t="shared" si="21"/>
        <v>2</v>
      </c>
      <c r="BH54" s="145">
        <f t="shared" si="22"/>
        <v>2.2000000000000002</v>
      </c>
      <c r="BI54" s="198">
        <f t="shared" si="23"/>
        <v>2.6</v>
      </c>
    </row>
    <row r="55" spans="1:61">
      <c r="A55" s="1" t="s">
        <v>190</v>
      </c>
      <c r="B55" s="2" t="s">
        <v>191</v>
      </c>
      <c r="C55" s="39">
        <f>IF(P1_IndicatorData!D55="No data","x",IF(P1_IndicatorData!D55=0,0,ROUND(IF(LOG(P1_IndicatorData!D55)&gt;C$166,10,IF(LOG(P1_IndicatorData!D55)&lt;C$165,0,10-(C$166-LOG(P1_IndicatorData!D55))/(C$166-C$165)*10)),1)))</f>
        <v>8.6</v>
      </c>
      <c r="D55" s="39">
        <f>IF(P1_IndicatorData!E55="No data","x",ROUND(IF(P1_IndicatorData!E55&gt;D$166,10,IF(P1_IndicatorData!E55&lt;D$165,0,10-(D$166-P1_IndicatorData!E55)/(D$166-D$165)*10)),1))</f>
        <v>1.6</v>
      </c>
      <c r="E55" s="39">
        <f>IF(P1_IndicatorData!G55="No data",0.1,IF(P1_IndicatorData!G55=0,0.1,IF(LOG(P1_IndicatorData!G55)&lt;E$165,0.1,ROUND(IF(LOG(P1_IndicatorData!G55)&gt;E$166,10,IF(LOG(P1_IndicatorData!G55)&lt;E$165,0,10-(E$166-LOG(P1_IndicatorData!G55))/(E$166-E$165)*10)),1))))</f>
        <v>8.1999999999999993</v>
      </c>
      <c r="F55" s="39">
        <f>IF(P1_IndicatorData!H55="No data",0.1,IF(ROUND(P1_IndicatorData!H55,2)=0,0.1,ROUND(IF(P1_IndicatorData!H55&gt;F$166,10,IF(P1_IndicatorData!H55&lt;F$165,0,10-(F$166-P1_IndicatorData!H55)/(F$166-F$165)*10)),1)))</f>
        <v>4.0999999999999996</v>
      </c>
      <c r="G55" s="39">
        <f>IF(P1_IndicatorData!J55="No data","x",IF(P1_IndicatorData!J55=0,0,ROUND(IF(LOG(P1_IndicatorData!J55)&gt;G$166,10,IF(LOG(P1_IndicatorData!J55)&lt;G$165,0,10-(G$166-LOG(P1_IndicatorData!J55))/(G$166-G$165)*10)),1)))</f>
        <v>10</v>
      </c>
      <c r="H55" s="39">
        <f>IF(P1_IndicatorData!K55="No data","x",IF(P1_IndicatorData!K55=0,0,ROUND(IF(P1_IndicatorData!K55&gt;H$166,10,IF(P1_IndicatorData!K55&lt;H$165,0,10-(H$166-P1_IndicatorData!K55)/(H$166-H$165)*10)),1)))</f>
        <v>8.5</v>
      </c>
      <c r="I55" s="42">
        <f>IF(P1_IndicatorData!Q55="No data","x",IF(P1_IndicatorData!Q55=0,0,ROUND(IF(LOG(P1_IndicatorData!Q55)&gt;I$166,10,IF(LOG(P1_IndicatorData!Q55)&lt;I$165,0,10-(I$166-LOG(P1_IndicatorData!Q55))/(I$166-I$165)*10)),1)))</f>
        <v>0</v>
      </c>
      <c r="J55" s="42">
        <f>IF(P1_IndicatorData!R55="No data","x",ROUND(IF(P1_IndicatorData!R55&gt;J$166,10,IF(P1_IndicatorData!R55&lt;J$165,0,10-(J$166-P1_IndicatorData!R55)/(J$166-J$165)*10)),1))</f>
        <v>0</v>
      </c>
      <c r="K55" s="42">
        <f>IF(P1_IndicatorData!T55="No data","x",IF(P1_IndicatorData!T55=0,0,ROUND(IF(LOG(P1_IndicatorData!T55)&gt;K$166,10,IF(LOG(P1_IndicatorData!T55)&lt;K$165,0,10-(K$166-LOG(P1_IndicatorData!T55))/(K$166-K$165)*10)),1)))</f>
        <v>0</v>
      </c>
      <c r="L55" s="42">
        <f>IF(P1_IndicatorData!U55="No data","x",ROUND(IF(P1_IndicatorData!U55&gt;L$166,10,IF(P1_IndicatorData!U55&lt;L$165,0,10-(L$166-P1_IndicatorData!U55)/(L$166-L$165)*10)),1))</f>
        <v>0</v>
      </c>
      <c r="M55" s="39">
        <f>IF(P1_IndicatorData!W55="No data","x",IF(P1_IndicatorData!W55=0,0,ROUND(IF(LOG(P1_IndicatorData!W55)&gt;M$166,10,IF(LOG(P1_IndicatorData!W55)&lt;M$165,0,10-(M$166-LOG(P1_IndicatorData!W55))/(M$166-M$165)*10)),1)))</f>
        <v>0</v>
      </c>
      <c r="N55" s="39">
        <f>IF(P1_IndicatorData!X55="No data","x",ROUND(IF(P1_IndicatorData!X55&gt;N$166,10,IF(P1_IndicatorData!X55&lt;N$165,0,10-(N$166-P1_IndicatorData!X55)/(N$166-N$165)*10)),1))</f>
        <v>0</v>
      </c>
      <c r="O55" s="42">
        <f>IF(P1_IndicatorData!Z55="No data","x",IF(P1_IndicatorData!Z55=0,0,ROUND(IF(LOG(P1_IndicatorData!Z55)&gt;O$166,10,IF(LOG(P1_IndicatorData!Z55)&lt;O$165,0,10-(O$166-LOG(P1_IndicatorData!Z55))/(O$166-O$165)*10)),1)))</f>
        <v>0</v>
      </c>
      <c r="P55" s="42">
        <f>IF(P1_IndicatorData!AA55="No data","x",ROUND(IF(P1_IndicatorData!AA55&gt;P$166,10,IF(P1_IndicatorData!AA55&lt;P$165,0,10-(P$166-P1_IndicatorData!AA55)/(P$166-P$165)*10)),1))</f>
        <v>0</v>
      </c>
      <c r="Q55" s="42">
        <f>IF(P1_IndicatorData!AC55="No data","x",IF(P1_IndicatorData!AC55=0,0,ROUND(IF(LOG(P1_IndicatorData!AC55)&gt;Q$166,10,IF(LOG(P1_IndicatorData!AC55)&lt;Q$165,0,10-(Q$166-LOG(P1_IndicatorData!AC55))/(Q$166-Q$165)*10)),1)))</f>
        <v>0</v>
      </c>
      <c r="R55" s="42">
        <f>IF(P1_IndicatorData!AD55="No data","x",ROUND(IF(P1_IndicatorData!AD55&gt;R$166,10,IF(P1_IndicatorData!AD55&lt;R$165,0,10-(R$166-P1_IndicatorData!AD55)/(R$166-R$165)*10)),1))</f>
        <v>0</v>
      </c>
      <c r="S55" s="42">
        <f>IF(P1_IndicatorData!AF55="No data","x",IF(P1_IndicatorData!AF55=0,0,ROUND(IF(LOG(P1_IndicatorData!AF55)&gt;S$166,10,IF(LOG(P1_IndicatorData!AF55)&lt;S$165,0,10-(S$166-LOG(P1_IndicatorData!AF55))/(S$166-S$165)*10)),1)))</f>
        <v>0</v>
      </c>
      <c r="T55" s="42">
        <f>IF(P1_IndicatorData!AG55="No data","x",ROUND(IF(P1_IndicatorData!AG55&gt;T$166,10,IF(P1_IndicatorData!AG55&lt;T$165,0,10-(T$166-P1_IndicatorData!AG55)/(T$166-T$165)*10)),1))</f>
        <v>0</v>
      </c>
      <c r="U55" s="42">
        <f>IF(P1_IndicatorData!AI55="No data","x",IF(P1_IndicatorData!AI55=0,0,ROUND(IF(LOG(P1_IndicatorData!AI55)&gt;U$166,10,IF(LOG(P1_IndicatorData!AI55)&lt;U$165,0,10-(U$166-LOG(P1_IndicatorData!AI55))/(U$166-U$165)*10)),1)))</f>
        <v>0</v>
      </c>
      <c r="V55" s="42">
        <f>IF(P1_IndicatorData!AJ55="No data","x",ROUND(IF(P1_IndicatorData!AJ55&gt;V$166,10,IF(P1_IndicatorData!AJ55&lt;V$165,0,10-(V$166-P1_IndicatorData!AJ55)/(V$166-V$165)*10)),1))</f>
        <v>0</v>
      </c>
      <c r="W55" s="42">
        <f>IF(P1_IndicatorData!AL55="No data","x",IF(P1_IndicatorData!AL55=0,0,ROUND(IF(LOG(P1_IndicatorData!AL55)&gt;W$166,10,IF(LOG(P1_IndicatorData!AL55)&lt;W$165,0,10-(W$166-LOG(P1_IndicatorData!AL55))/(W$166-W$165)*10)),1)))</f>
        <v>3.4</v>
      </c>
      <c r="X55" s="42">
        <f>IF(P1_IndicatorData!AM55="No data","x",ROUND(IF(P1_IndicatorData!AM55&gt;X$166,10,IF(P1_IndicatorData!AM55&lt;X$165,0,10-(X$166-P1_IndicatorData!AM55)/(X$166-X$165)*10)),1))</f>
        <v>0</v>
      </c>
      <c r="Y55" s="42">
        <f>IF(P1_IndicatorData!AO55="No data","x",IF(P1_IndicatorData!AO55=0,0,ROUND(IF(LOG(P1_IndicatorData!AO55)&gt;Y$166,10,IF(LOG(P1_IndicatorData!AO55)&lt;Y$165,0,10-(Y$166-LOG(P1_IndicatorData!AO55))/(Y$166-Y$165)*10)),1)))</f>
        <v>0</v>
      </c>
      <c r="Z55" s="42">
        <f>IF(P1_IndicatorData!AP55="No data","x",ROUND(IF(P1_IndicatorData!AP55&gt;Z$166,10,IF(P1_IndicatorData!AP55&lt;Z$165,0,10-(Z$166-P1_IndicatorData!AP55)/(Z$166-Z$165)*10)),1))</f>
        <v>0</v>
      </c>
      <c r="AA55" s="42">
        <f>IF(P1_IndicatorData!AR55="No data","x",IF(P1_IndicatorData!AR55=0,0,ROUND(IF(LOG(P1_IndicatorData!AR55)&gt;AA$166,10,IF(LOG(P1_IndicatorData!AR55)&lt;AA$165,0,10-(AA$166-LOG(P1_IndicatorData!AR55))/(AA$166-AA$165)*10)),1)))</f>
        <v>9.6</v>
      </c>
      <c r="AB55" s="42">
        <f>IF(P1_IndicatorData!AS55="No data","x",ROUND(IF(P1_IndicatorData!AS55&gt;AB$166,10,IF(P1_IndicatorData!AS55&lt;AB$165,0,10-(AB$166-P1_IndicatorData!AS55)/(AB$166-AB$165)*10)),1))</f>
        <v>4.3</v>
      </c>
      <c r="AC55" s="42">
        <f>IF(P1_IndicatorData!AV55="No data","x",IF(P1_IndicatorData!AV55=0,0,ROUND(IF(LOG(P1_IndicatorData!AV55)&gt;AC$166,10,IF(LOG(P1_IndicatorData!AV55)&lt;AC$165,0,10-(AC$166-LOG(P1_IndicatorData!AV55))/(AC$166-AC$165)*10)),1)))</f>
        <v>9.9</v>
      </c>
      <c r="AD55" s="42">
        <f>IF(P1_IndicatorData!AW55="No data","x",ROUND(IF(P1_IndicatorData!AW55&gt;AD$166,10,IF(P1_IndicatorData!AW55&lt;AD$165,0,10-(AD$166-P1_IndicatorData!AW55)/(AD$166-AD$165)*10)),1))</f>
        <v>6.1</v>
      </c>
      <c r="AE55" s="42">
        <f>IF(P1_IndicatorData!AX55="No data","x",IF(P1_IndicatorData!AX55=0,0,ROUND(IF(LOG(P1_IndicatorData!AX55)&gt;AE$166,10,IF(LOG(P1_IndicatorData!AX55)&lt;AE$165,0,10-(AE$166-LOG(P1_IndicatorData!AX55))/(AE$166-AE$165)*10)),1)))</f>
        <v>0</v>
      </c>
      <c r="AF55" s="42">
        <f>IF(P1_IndicatorData!AY55="No data","x",ROUND(IF(P1_IndicatorData!AY55&gt;AF$166,10,IF(P1_IndicatorData!AY55&lt;AF$165,0,10-(AF$166-P1_IndicatorData!AY55)/(AF$166-AF$165)*10)),1))</f>
        <v>0</v>
      </c>
      <c r="AG55" s="42">
        <f>IF(P1_IndicatorData!AZ55="No data","x",IF(P1_IndicatorData!AZ55=0,0,ROUND(IF(LOG(P1_IndicatorData!AZ55)&gt;AG$166,10,IF(LOG(P1_IndicatorData!AZ55)&lt;AG$165,0,10-(AG$166-LOG(P1_IndicatorData!AZ55))/(AG$166-AG$165)*10)),1)))</f>
        <v>7</v>
      </c>
      <c r="AH55" s="42">
        <f>IF(P1_IndicatorData!BA55="No data","x",ROUND(IF(P1_IndicatorData!BA55&gt;AH$166,10,IF(P1_IndicatorData!BA55&lt;AH$165,0,10-(AH$166-P1_IndicatorData!BA55)/(AH$166-AH$165)*10)),1))</f>
        <v>0.6</v>
      </c>
      <c r="AI55" s="42">
        <f>IF(P1_IndicatorData!BD55="No data","x",IF(P1_IndicatorData!BD55=0,0,ROUND(IF(LOG(P1_IndicatorData!BD55)&gt;AI$166,10,IF(LOG(P1_IndicatorData!BD55)&lt;AI$165,0,10-(AI$166-LOG(P1_IndicatorData!BD55))/(AI$166-AI$165)*10)),1)))</f>
        <v>9.8000000000000007</v>
      </c>
      <c r="AJ55" s="42">
        <f>IF(P1_IndicatorData!BE55="No data","x",ROUND(IF(P1_IndicatorData!BE55&gt;AJ$166,10,IF(P1_IndicatorData!BE55&lt;AJ$165,0,10-(AJ$166-P1_IndicatorData!BE55)/(AJ$166-AJ$165)*10)),1))</f>
        <v>5.8</v>
      </c>
      <c r="AK55" s="145">
        <f t="shared" ref="AK55:AK107" si="27">IF(AND(C55="x",D55="x"),"x",ROUND((10-GEOMEAN(((10-C55)/10*9+1),((10-D55)/10*9+1)))/9*10,1))</f>
        <v>6.2</v>
      </c>
      <c r="AL55" s="145">
        <f t="shared" ref="AL55:AL107" si="28">IF(AND(E55="x",F55="x"),"x",ROUND((10-GEOMEAN(((10-E55)/10*9+1),((10-F55)/10*9+1)))/9*10,1))</f>
        <v>6.6</v>
      </c>
      <c r="AM55" s="145">
        <f t="shared" ref="AM55:AM107" si="29">IF(AND(G55="x",H55="x"),"x",ROUND((10-GEOMEAN(((10-G55)/10*9+1),((10-H55)/10*9+1)))/9*10,1))</f>
        <v>9.4</v>
      </c>
      <c r="AN55" s="147">
        <f t="shared" ref="AN55:AN107" si="30">IF(OR(I55="x",K55="x"),"x",ROUND((10-GEOMEAN(((10-I55)/10*9+1),((10-K55)/10*9+1)))/9*10,1))</f>
        <v>0</v>
      </c>
      <c r="AO55" s="147">
        <f t="shared" ref="AO55:AO107" si="31">IF(OR(J55="x",L55="x"),"x",ROUND((10-GEOMEAN(((10-J55)/10*9+1),((10-L55)/10*9+1)))/9*10,1))</f>
        <v>0</v>
      </c>
      <c r="AP55" s="145">
        <f t="shared" si="24"/>
        <v>0</v>
      </c>
      <c r="AQ55" s="149">
        <f t="shared" ref="AQ55:AQ107" si="32">ROUND(AVERAGE(M55,O55),1)</f>
        <v>0</v>
      </c>
      <c r="AR55" s="149">
        <f t="shared" ref="AR55:AR107" si="33">ROUND(AVERAGE(N55,P55),1)</f>
        <v>0</v>
      </c>
      <c r="AS55" s="149">
        <f t="shared" ref="AS55:AS107" si="34">IF(AND(AQ55="x",AR55="x"),"x",ROUND((10-GEOMEAN(((10-AQ55)/10*9+1),((10-AR55)/10*9+1)))/9*10,1))</f>
        <v>0</v>
      </c>
      <c r="AT55" s="149">
        <f t="shared" ref="AT55:AT107" si="35">ROUND(AVERAGE(Q55,S55),1)</f>
        <v>0</v>
      </c>
      <c r="AU55" s="149">
        <f t="shared" ref="AU55:AU107" si="36">ROUND(AVERAGE(R55,T55),1)</f>
        <v>0</v>
      </c>
      <c r="AV55" s="149">
        <f t="shared" si="25"/>
        <v>0</v>
      </c>
      <c r="AW55" s="147">
        <f t="shared" ref="AW55:AW107" si="37">IF(AND(AS55="x",AV55="x"),"x",ROUND((10-GEOMEAN(((10-AS55)/10*9+1),((10-AV55)/10*9+1)))/9*10,1))</f>
        <v>0</v>
      </c>
      <c r="AX55" s="147">
        <f t="shared" ref="AX55:AX107" si="38">IF(AND(U55="x",V55="x"),"x",ROUND((10-GEOMEAN(((10-U55)/10*9+1),((10-V55)/10*9+1)))/9*10,1))</f>
        <v>0</v>
      </c>
      <c r="AY55" s="147">
        <f t="shared" ref="AY55:AY107" si="39">IF(AND(W55="x",X55="x"),"x",ROUND((10-GEOMEAN(((10-W55)/10*9+1),((10-X55)/10*9+1)))/9*10,1))</f>
        <v>1.9</v>
      </c>
      <c r="AZ55" s="147">
        <f t="shared" ref="AZ55:AZ107" si="40">IF(AND(Y55="x",Z55="x"),"x",ROUND((10-GEOMEAN(((10-Y55)/10*9+1),((10-Z55)/10*9+1)))/9*10,1))</f>
        <v>0</v>
      </c>
      <c r="BA55" s="145">
        <f t="shared" ref="BA55:BA107" si="41">IF(OR(AX55="x",AY55="x",AZ55="x"),"x",ROUND((10-GEOMEAN(((10-AW55)/10*9+1),((10-AX55)/10*9+1),((10-AY55)/10*9+1),((10-AZ55)/10*9+1)))/9*10,1))</f>
        <v>0.5</v>
      </c>
      <c r="BB55" s="145">
        <f t="shared" ref="BB55:BB107" si="42">IF(AND(AA55="x",AB55="x"),"x",IF(AA55="x", AB55, ROUND((10-GEOMEAN(((10-AA55)/10*9+1),((10-AB55)/10*9+1)))/9*10,1)))</f>
        <v>7.9</v>
      </c>
      <c r="BC55" s="147">
        <f t="shared" ref="BC55:BC107" si="43">IF(AC55="x","x",ROUND(AVERAGE(AC55,AE55),1))</f>
        <v>5</v>
      </c>
      <c r="BD55" s="147">
        <f t="shared" ref="BD55:BD107" si="44">IF(AD55="x","x",ROUND(AVERAGE(AD55,AF55),1))</f>
        <v>3.1</v>
      </c>
      <c r="BE55" s="145">
        <f t="shared" si="26"/>
        <v>4.0999999999999996</v>
      </c>
      <c r="BF55" s="147">
        <f t="shared" ref="BF55:BF107" si="45">IF(AND(AG55="x",AH55="x"),"x",IF(AH55="x", AG55, ROUND((10-GEOMEAN(((10-AG55)/10*9+1),((10-AH55)/10*9+1)))/9*10,1)))</f>
        <v>4.5</v>
      </c>
      <c r="BG55" s="147">
        <f t="shared" ref="BG55:BG107" si="46">IF(AND(AI55="x",AJ55="x"),"x",IF(AJ55="x", AI55, ROUND((10-GEOMEAN(((10-AI55)/10*9+1),((10-AJ55)/10*9+1)))/9*10,1)))</f>
        <v>8.5</v>
      </c>
      <c r="BH55" s="145">
        <f t="shared" ref="BH55:BH107" si="47">IF(AND(BF55="x",BG55="x"),"x",IF(BF55="x", BG55, IF(BG55="x", BF55, ROUND((10-GEOMEAN(((10-BF55)/10*9+1),((10-BG55)/10*9+1)))/9*10,1))))</f>
        <v>7</v>
      </c>
      <c r="BI55" s="198">
        <f t="shared" ref="BI55:BI107" si="48">IF(OR(AND(AK55="x",AP55="x",BA55="x"),AND(AM55="x",AP55="x",BA55="x")), "x",IF(AND(AP55="x",BA55="x"), ROUND((10-GEOMEAN(((10-AK55)/10*9+1),((10-AL55)/10*9+1),((10-AM55)/10*9+1),((10-BB55)/10*9+1),((10-BE55)/10*9+1),((10-BH55)/10*9+1)))/9*10,1),IF(AND(AK55="x",BH55="x"), ROUND((10-GEOMEAN(((10-AL55)/10*9+1),((10-AM55)/10*9+1),((10-AP55)/10*9+1),((10-BA55)/10*9+1),((10-BE55)/10*9+1),((10-BB55)/10*9+1)))/9*10,1), IF(AK55="x",ROUND((10-GEOMEAN(((10-AL55)/10*9+1),((10-AM55)/10*9+1),((10-AP55)/10*9+1),((10-BA55)/10*9+1),((10-BB55)/10*9+1),((10-BE55)/10*9+1),((10-BH55)/10*9+1)))/9*10,1), IF(BH55="x",ROUND((10-GEOMEAN(((10-AL55)/10*9+1),((10-AM55)/10*9+1),((10-AP55)/10*9+1),((10-BA55)/10*9+1),((10-AK55)/10*9+1),((10-BE55)/10*9+1),((10-BB55)/10*9+1)))/9*10,1),IF(AP55="x",ROUND((10-GEOMEAN(((10-AL55)/10*9+1),((10-AM55)/10*9+1),((10-BA55)/10*9+1),((10-BH55)/10*9+1),((10-AK55)/10*9+1),((10-BE55)/10*9+1),((10-BB55)/10*9+1)))/9*10,1),IF(BA55="x",ROUND((10-GEOMEAN(((10-AL55)/10*9+1),((10-AM55)/10*9+1),((10-AP55)/10*9+1),((10-BB55)/10*9+1),((10-BE55)/10*9+1),((10-BH55)/10*9+1),((10-AK55)/10*9+1)))/9*10,1),ROUND((10-GEOMEAN(((10-AK55)/10*9+1),((10-AL55)/10*9+1),((10-AM55)/10*9+1),((10-AP55)/10*9+1),((10-BA55)/10*9+1),((10-BB55)/10*9+1),((10-BE55)/10*9+1),((10-BH55)/10*9+1)))/9*10,1))))))))</f>
        <v>6.1</v>
      </c>
    </row>
    <row r="56" spans="1:61">
      <c r="A56" s="1" t="s">
        <v>192</v>
      </c>
      <c r="B56" s="2" t="s">
        <v>193</v>
      </c>
      <c r="C56" s="39">
        <f>IF(P1_IndicatorData!D56="No data","x",IF(P1_IndicatorData!D56=0,0,ROUND(IF(LOG(P1_IndicatorData!D56)&gt;C$166,10,IF(LOG(P1_IndicatorData!D56)&lt;C$165,0,10-(C$166-LOG(P1_IndicatorData!D56))/(C$166-C$165)*10)),1)))</f>
        <v>0</v>
      </c>
      <c r="D56" s="39">
        <f>IF(P1_IndicatorData!E56="No data","x",ROUND(IF(P1_IndicatorData!E56&gt;D$166,10,IF(P1_IndicatorData!E56&lt;D$165,0,10-(D$166-P1_IndicatorData!E56)/(D$166-D$165)*10)),1))</f>
        <v>0</v>
      </c>
      <c r="E56" s="39">
        <f>IF(P1_IndicatorData!G56="No data",0.1,IF(P1_IndicatorData!G56=0,0.1,IF(LOG(P1_IndicatorData!G56)&lt;E$165,0.1,ROUND(IF(LOG(P1_IndicatorData!G56)&gt;E$166,10,IF(LOG(P1_IndicatorData!G56)&lt;E$165,0,10-(E$166-LOG(P1_IndicatorData!G56))/(E$166-E$165)*10)),1))))</f>
        <v>5.7</v>
      </c>
      <c r="F56" s="39">
        <f>IF(P1_IndicatorData!H56="No data",0.1,IF(ROUND(P1_IndicatorData!H56,2)=0,0.1,ROUND(IF(P1_IndicatorData!H56&gt;F$166,10,IF(P1_IndicatorData!H56&lt;F$165,0,10-(F$166-P1_IndicatorData!H56)/(F$166-F$165)*10)),1)))</f>
        <v>4</v>
      </c>
      <c r="G56" s="39">
        <f>IF(P1_IndicatorData!J56="No data","x",IF(P1_IndicatorData!J56=0,0,ROUND(IF(LOG(P1_IndicatorData!J56)&gt;G$166,10,IF(LOG(P1_IndicatorData!J56)&lt;G$165,0,10-(G$166-LOG(P1_IndicatorData!J56))/(G$166-G$165)*10)),1)))</f>
        <v>0</v>
      </c>
      <c r="H56" s="39">
        <f>IF(P1_IndicatorData!K56="No data","x",IF(P1_IndicatorData!K56=0,0,ROUND(IF(P1_IndicatorData!K56&gt;H$166,10,IF(P1_IndicatorData!K56&lt;H$165,0,10-(H$166-P1_IndicatorData!K56)/(H$166-H$165)*10)),1)))</f>
        <v>0</v>
      </c>
      <c r="I56" s="42">
        <f>IF(P1_IndicatorData!Q56="No data","x",IF(P1_IndicatorData!Q56=0,0,ROUND(IF(LOG(P1_IndicatorData!Q56)&gt;I$166,10,IF(LOG(P1_IndicatorData!Q56)&lt;I$165,0,10-(I$166-LOG(P1_IndicatorData!Q56))/(I$166-I$165)*10)),1)))</f>
        <v>0</v>
      </c>
      <c r="J56" s="42">
        <f>IF(P1_IndicatorData!R56="No data","x",ROUND(IF(P1_IndicatorData!R56&gt;J$166,10,IF(P1_IndicatorData!R56&lt;J$165,0,10-(J$166-P1_IndicatorData!R56)/(J$166-J$165)*10)),1))</f>
        <v>0</v>
      </c>
      <c r="K56" s="42">
        <f>IF(P1_IndicatorData!T56="No data","x",IF(P1_IndicatorData!T56=0,0,ROUND(IF(LOG(P1_IndicatorData!T56)&gt;K$166,10,IF(LOG(P1_IndicatorData!T56)&lt;K$165,0,10-(K$166-LOG(P1_IndicatorData!T56))/(K$166-K$165)*10)),1)))</f>
        <v>0</v>
      </c>
      <c r="L56" s="42">
        <f>IF(P1_IndicatorData!U56="No data","x",ROUND(IF(P1_IndicatorData!U56&gt;L$166,10,IF(P1_IndicatorData!U56&lt;L$165,0,10-(L$166-P1_IndicatorData!U56)/(L$166-L$165)*10)),1))</f>
        <v>0</v>
      </c>
      <c r="M56" s="39">
        <f>IF(P1_IndicatorData!W56="No data","x",IF(P1_IndicatorData!W56=0,0,ROUND(IF(LOG(P1_IndicatorData!W56)&gt;M$166,10,IF(LOG(P1_IndicatorData!W56)&lt;M$165,0,10-(M$166-LOG(P1_IndicatorData!W56))/(M$166-M$165)*10)),1)))</f>
        <v>0</v>
      </c>
      <c r="N56" s="39">
        <f>IF(P1_IndicatorData!X56="No data","x",ROUND(IF(P1_IndicatorData!X56&gt;N$166,10,IF(P1_IndicatorData!X56&lt;N$165,0,10-(N$166-P1_IndicatorData!X56)/(N$166-N$165)*10)),1))</f>
        <v>0</v>
      </c>
      <c r="O56" s="42">
        <f>IF(P1_IndicatorData!Z56="No data","x",IF(P1_IndicatorData!Z56=0,0,ROUND(IF(LOG(P1_IndicatorData!Z56)&gt;O$166,10,IF(LOG(P1_IndicatorData!Z56)&lt;O$165,0,10-(O$166-LOG(P1_IndicatorData!Z56))/(O$166-O$165)*10)),1)))</f>
        <v>8.1999999999999993</v>
      </c>
      <c r="P56" s="42">
        <f>IF(P1_IndicatorData!AA56="No data","x",ROUND(IF(P1_IndicatorData!AA56&gt;P$166,10,IF(P1_IndicatorData!AA56&lt;P$165,0,10-(P$166-P1_IndicatorData!AA56)/(P$166-P$165)*10)),1))</f>
        <v>9.9</v>
      </c>
      <c r="Q56" s="42">
        <f>IF(P1_IndicatorData!AC56="No data","x",IF(P1_IndicatorData!AC56=0,0,ROUND(IF(LOG(P1_IndicatorData!AC56)&gt;Q$166,10,IF(LOG(P1_IndicatorData!AC56)&lt;Q$165,0,10-(Q$166-LOG(P1_IndicatorData!AC56))/(Q$166-Q$165)*10)),1)))</f>
        <v>8.1999999999999993</v>
      </c>
      <c r="R56" s="42">
        <f>IF(P1_IndicatorData!AD56="No data","x",ROUND(IF(P1_IndicatorData!AD56&gt;R$166,10,IF(P1_IndicatorData!AD56&lt;R$165,0,10-(R$166-P1_IndicatorData!AD56)/(R$166-R$165)*10)),1))</f>
        <v>9.9</v>
      </c>
      <c r="S56" s="42">
        <f>IF(P1_IndicatorData!AF56="No data","x",IF(P1_IndicatorData!AF56=0,0,ROUND(IF(LOG(P1_IndicatorData!AF56)&gt;S$166,10,IF(LOG(P1_IndicatorData!AF56)&lt;S$165,0,10-(S$166-LOG(P1_IndicatorData!AF56))/(S$166-S$165)*10)),1)))</f>
        <v>0</v>
      </c>
      <c r="T56" s="42">
        <f>IF(P1_IndicatorData!AG56="No data","x",ROUND(IF(P1_IndicatorData!AG56&gt;T$166,10,IF(P1_IndicatorData!AG56&lt;T$165,0,10-(T$166-P1_IndicatorData!AG56)/(T$166-T$165)*10)),1))</f>
        <v>0</v>
      </c>
      <c r="U56" s="42">
        <f>IF(P1_IndicatorData!AI56="No data","x",IF(P1_IndicatorData!AI56=0,0,ROUND(IF(LOG(P1_IndicatorData!AI56)&gt;U$166,10,IF(LOG(P1_IndicatorData!AI56)&lt;U$165,0,10-(U$166-LOG(P1_IndicatorData!AI56))/(U$166-U$165)*10)),1)))</f>
        <v>8.1999999999999993</v>
      </c>
      <c r="V56" s="42">
        <f>IF(P1_IndicatorData!AJ56="No data","x",ROUND(IF(P1_IndicatorData!AJ56&gt;V$166,10,IF(P1_IndicatorData!AJ56&lt;V$165,0,10-(V$166-P1_IndicatorData!AJ56)/(V$166-V$165)*10)),1))</f>
        <v>9.8000000000000007</v>
      </c>
      <c r="W56" s="42">
        <f>IF(P1_IndicatorData!AL56="No data","x",IF(P1_IndicatorData!AL56=0,0,ROUND(IF(LOG(P1_IndicatorData!AL56)&gt;W$166,10,IF(LOG(P1_IndicatorData!AL56)&lt;W$165,0,10-(W$166-LOG(P1_IndicatorData!AL56))/(W$166-W$165)*10)),1)))</f>
        <v>8.1999999999999993</v>
      </c>
      <c r="X56" s="42">
        <f>IF(P1_IndicatorData!AM56="No data","x",ROUND(IF(P1_IndicatorData!AM56&gt;X$166,10,IF(P1_IndicatorData!AM56&lt;X$165,0,10-(X$166-P1_IndicatorData!AM56)/(X$166-X$165)*10)),1))</f>
        <v>9.6999999999999993</v>
      </c>
      <c r="Y56" s="42">
        <f>IF(P1_IndicatorData!AO56="No data","x",IF(P1_IndicatorData!AO56=0,0,ROUND(IF(LOG(P1_IndicatorData!AO56)&gt;Y$166,10,IF(LOG(P1_IndicatorData!AO56)&lt;Y$165,0,10-(Y$166-LOG(P1_IndicatorData!AO56))/(Y$166-Y$165)*10)),1)))</f>
        <v>8.1</v>
      </c>
      <c r="Z56" s="42">
        <f>IF(P1_IndicatorData!AP56="No data","x",ROUND(IF(P1_IndicatorData!AP56&gt;Z$166,10,IF(P1_IndicatorData!AP56&lt;Z$165,0,10-(Z$166-P1_IndicatorData!AP56)/(Z$166-Z$165)*10)),1))</f>
        <v>8.6</v>
      </c>
      <c r="AA56" s="42">
        <f>IF(P1_IndicatorData!AR56="No data","x",IF(P1_IndicatorData!AR56=0,0,ROUND(IF(LOG(P1_IndicatorData!AR56)&gt;AA$166,10,IF(LOG(P1_IndicatorData!AR56)&lt;AA$165,0,10-(AA$166-LOG(P1_IndicatorData!AR56))/(AA$166-AA$165)*10)),1)))</f>
        <v>8.1999999999999993</v>
      </c>
      <c r="AB56" s="42">
        <f>IF(P1_IndicatorData!AS56="No data","x",ROUND(IF(P1_IndicatorData!AS56&gt;AB$166,10,IF(P1_IndicatorData!AS56&lt;AB$165,0,10-(AB$166-P1_IndicatorData!AS56)/(AB$166-AB$165)*10)),1))</f>
        <v>9.6999999999999993</v>
      </c>
      <c r="AC56" s="42">
        <f>IF(P1_IndicatorData!AV56="No data","x",IF(P1_IndicatorData!AV56=0,0,ROUND(IF(LOG(P1_IndicatorData!AV56)&gt;AC$166,10,IF(LOG(P1_IndicatorData!AV56)&lt;AC$165,0,10-(AC$166-LOG(P1_IndicatorData!AV56))/(AC$166-AC$165)*10)),1)))</f>
        <v>8.1999999999999993</v>
      </c>
      <c r="AD56" s="42">
        <f>IF(P1_IndicatorData!AW56="No data","x",ROUND(IF(P1_IndicatorData!AW56&gt;AD$166,10,IF(P1_IndicatorData!AW56&lt;AD$165,0,10-(AD$166-P1_IndicatorData!AW56)/(AD$166-AD$165)*10)),1))</f>
        <v>9.6</v>
      </c>
      <c r="AE56" s="42">
        <f>IF(P1_IndicatorData!AX56="No data","x",IF(P1_IndicatorData!AX56=0,0,ROUND(IF(LOG(P1_IndicatorData!AX56)&gt;AE$166,10,IF(LOG(P1_IndicatorData!AX56)&lt;AE$165,0,10-(AE$166-LOG(P1_IndicatorData!AX56))/(AE$166-AE$165)*10)),1)))</f>
        <v>7.6</v>
      </c>
      <c r="AF56" s="42">
        <f>IF(P1_IndicatorData!AY56="No data","x",ROUND(IF(P1_IndicatorData!AY56&gt;AF$166,10,IF(P1_IndicatorData!AY56&lt;AF$165,0,10-(AF$166-P1_IndicatorData!AY56)/(AF$166-AF$165)*10)),1))</f>
        <v>4.5</v>
      </c>
      <c r="AG56" s="42">
        <f>IF(P1_IndicatorData!AZ56="No data","x",IF(P1_IndicatorData!AZ56=0,0,ROUND(IF(LOG(P1_IndicatorData!AZ56)&gt;AG$166,10,IF(LOG(P1_IndicatorData!AZ56)&lt;AG$165,0,10-(AG$166-LOG(P1_IndicatorData!AZ56))/(AG$166-AG$165)*10)),1)))</f>
        <v>5.3</v>
      </c>
      <c r="AH56" s="42">
        <f>IF(P1_IndicatorData!BA56="No data","x",ROUND(IF(P1_IndicatorData!BA56&gt;AH$166,10,IF(P1_IndicatorData!BA56&lt;AH$165,0,10-(AH$166-P1_IndicatorData!BA56)/(AH$166-AH$165)*10)),1))</f>
        <v>1.2</v>
      </c>
      <c r="AI56" s="42">
        <f>IF(P1_IndicatorData!BD56="No data","x",IF(P1_IndicatorData!BD56=0,0,ROUND(IF(LOG(P1_IndicatorData!BD56)&gt;AI$166,10,IF(LOG(P1_IndicatorData!BD56)&lt;AI$165,0,10-(AI$166-LOG(P1_IndicatorData!BD56))/(AI$166-AI$165)*10)),1)))</f>
        <v>7.3</v>
      </c>
      <c r="AJ56" s="42">
        <f>IF(P1_IndicatorData!BE56="No data","x",ROUND(IF(P1_IndicatorData!BE56&gt;AJ$166,10,IF(P1_IndicatorData!BE56&lt;AJ$165,0,10-(AJ$166-P1_IndicatorData!BE56)/(AJ$166-AJ$165)*10)),1))</f>
        <v>3.1</v>
      </c>
      <c r="AK56" s="145">
        <f t="shared" si="27"/>
        <v>0</v>
      </c>
      <c r="AL56" s="145">
        <f t="shared" si="28"/>
        <v>4.9000000000000004</v>
      </c>
      <c r="AM56" s="145">
        <f t="shared" si="29"/>
        <v>0</v>
      </c>
      <c r="AN56" s="147">
        <f t="shared" si="30"/>
        <v>0</v>
      </c>
      <c r="AO56" s="147">
        <f t="shared" si="31"/>
        <v>0</v>
      </c>
      <c r="AP56" s="145">
        <f t="shared" ref="AP56:AP108" si="49">IF(AND(AN56="x",AO56="x"),"x",ROUND((10-GEOMEAN(((10-AN56)/10*9+1),((10-AO56)/10*9+1)))/9*10,1))</f>
        <v>0</v>
      </c>
      <c r="AQ56" s="149">
        <f t="shared" si="32"/>
        <v>4.0999999999999996</v>
      </c>
      <c r="AR56" s="149">
        <f t="shared" si="33"/>
        <v>5</v>
      </c>
      <c r="AS56" s="149">
        <f t="shared" si="34"/>
        <v>4.5999999999999996</v>
      </c>
      <c r="AT56" s="149">
        <f t="shared" si="35"/>
        <v>4.0999999999999996</v>
      </c>
      <c r="AU56" s="149">
        <f t="shared" si="36"/>
        <v>5</v>
      </c>
      <c r="AV56" s="149">
        <f t="shared" ref="AV56:AV108" si="50">IF(AND(AT56="x",AU56="x"),"x",ROUND((10-GEOMEAN(((10-AT56)/10*9+1),((10-AU56)/10*9+1)))/9*10,1))</f>
        <v>4.5999999999999996</v>
      </c>
      <c r="AW56" s="147">
        <f t="shared" si="37"/>
        <v>4.5999999999999996</v>
      </c>
      <c r="AX56" s="147">
        <f t="shared" si="38"/>
        <v>9.1999999999999993</v>
      </c>
      <c r="AY56" s="147">
        <f t="shared" si="39"/>
        <v>9.1</v>
      </c>
      <c r="AZ56" s="147">
        <f t="shared" si="40"/>
        <v>8.4</v>
      </c>
      <c r="BA56" s="145">
        <f t="shared" si="41"/>
        <v>8.1999999999999993</v>
      </c>
      <c r="BB56" s="145">
        <f t="shared" si="42"/>
        <v>9.1</v>
      </c>
      <c r="BC56" s="147">
        <f t="shared" si="43"/>
        <v>7.9</v>
      </c>
      <c r="BD56" s="147">
        <f t="shared" si="44"/>
        <v>7.1</v>
      </c>
      <c r="BE56" s="145">
        <f t="shared" ref="BE56:BE108" si="51">IF(AND(BC56="x",BD56="x"),"x",ROUND((10-GEOMEAN(((10-BC56)/10*9+1),((10-BD56)/10*9+1)))/9*10,1))</f>
        <v>7.5</v>
      </c>
      <c r="BF56" s="147">
        <f t="shared" si="45"/>
        <v>3.5</v>
      </c>
      <c r="BG56" s="147">
        <f t="shared" si="46"/>
        <v>5.6</v>
      </c>
      <c r="BH56" s="145">
        <f t="shared" si="47"/>
        <v>4.5999999999999996</v>
      </c>
      <c r="BI56" s="198">
        <f t="shared" si="48"/>
        <v>5.4</v>
      </c>
    </row>
    <row r="57" spans="1:61">
      <c r="A57" s="1" t="s">
        <v>194</v>
      </c>
      <c r="B57" s="2" t="s">
        <v>195</v>
      </c>
      <c r="C57" s="39">
        <f>IF(P1_IndicatorData!D57="No data","x",IF(P1_IndicatorData!D57=0,0,ROUND(IF(LOG(P1_IndicatorData!D57)&gt;C$166,10,IF(LOG(P1_IndicatorData!D57)&lt;C$165,0,10-(C$166-LOG(P1_IndicatorData!D57))/(C$166-C$165)*10)),1)))</f>
        <v>3.5</v>
      </c>
      <c r="D57" s="39">
        <f>IF(P1_IndicatorData!E57="No data","x",ROUND(IF(P1_IndicatorData!E57&gt;D$166,10,IF(P1_IndicatorData!E57&lt;D$165,0,10-(D$166-P1_IndicatorData!E57)/(D$166-D$165)*10)),1))</f>
        <v>0.1</v>
      </c>
      <c r="E57" s="39">
        <f>IF(P1_IndicatorData!G57="No data",0.1,IF(P1_IndicatorData!G57=0,0.1,IF(LOG(P1_IndicatorData!G57)&lt;E$165,0.1,ROUND(IF(LOG(P1_IndicatorData!G57)&gt;E$166,10,IF(LOG(P1_IndicatorData!G57)&lt;E$165,0,10-(E$166-LOG(P1_IndicatorData!G57))/(E$166-E$165)*10)),1))))</f>
        <v>6</v>
      </c>
      <c r="F57" s="39">
        <f>IF(P1_IndicatorData!H57="No data",0.1,IF(ROUND(P1_IndicatorData!H57,2)=0,0.1,ROUND(IF(P1_IndicatorData!H57&gt;F$166,10,IF(P1_IndicatorData!H57&lt;F$165,0,10-(F$166-P1_IndicatorData!H57)/(F$166-F$165)*10)),1)))</f>
        <v>4</v>
      </c>
      <c r="G57" s="39">
        <f>IF(P1_IndicatorData!J57="No data","x",IF(P1_IndicatorData!J57=0,0,ROUND(IF(LOG(P1_IndicatorData!J57)&gt;G$166,10,IF(LOG(P1_IndicatorData!J57)&lt;G$165,0,10-(G$166-LOG(P1_IndicatorData!J57))/(G$166-G$165)*10)),1)))</f>
        <v>9.6999999999999993</v>
      </c>
      <c r="H57" s="39">
        <f>IF(P1_IndicatorData!K57="No data","x",IF(P1_IndicatorData!K57=0,0,ROUND(IF(P1_IndicatorData!K57&gt;H$166,10,IF(P1_IndicatorData!K57&lt;H$165,0,10-(H$166-P1_IndicatorData!K57)/(H$166-H$165)*10)),1)))</f>
        <v>10</v>
      </c>
      <c r="I57" s="42">
        <f>IF(P1_IndicatorData!Q57="No data","x",IF(P1_IndicatorData!Q57=0,0,ROUND(IF(LOG(P1_IndicatorData!Q57)&gt;I$166,10,IF(LOG(P1_IndicatorData!Q57)&lt;I$165,0,10-(I$166-LOG(P1_IndicatorData!Q57))/(I$166-I$165)*10)),1)))</f>
        <v>0</v>
      </c>
      <c r="J57" s="42">
        <f>IF(P1_IndicatorData!R57="No data","x",ROUND(IF(P1_IndicatorData!R57&gt;J$166,10,IF(P1_IndicatorData!R57&lt;J$165,0,10-(J$166-P1_IndicatorData!R57)/(J$166-J$165)*10)),1))</f>
        <v>0</v>
      </c>
      <c r="K57" s="42">
        <f>IF(P1_IndicatorData!T57="No data","x",IF(P1_IndicatorData!T57=0,0,ROUND(IF(LOG(P1_IndicatorData!T57)&gt;K$166,10,IF(LOG(P1_IndicatorData!T57)&lt;K$165,0,10-(K$166-LOG(P1_IndicatorData!T57))/(K$166-K$165)*10)),1)))</f>
        <v>0</v>
      </c>
      <c r="L57" s="42">
        <f>IF(P1_IndicatorData!U57="No data","x",ROUND(IF(P1_IndicatorData!U57&gt;L$166,10,IF(P1_IndicatorData!U57&lt;L$165,0,10-(L$166-P1_IndicatorData!U57)/(L$166-L$165)*10)),1))</f>
        <v>0</v>
      </c>
      <c r="M57" s="39">
        <f>IF(P1_IndicatorData!W57="No data","x",IF(P1_IndicatorData!W57=0,0,ROUND(IF(LOG(P1_IndicatorData!W57)&gt;M$166,10,IF(LOG(P1_IndicatorData!W57)&lt;M$165,0,10-(M$166-LOG(P1_IndicatorData!W57))/(M$166-M$165)*10)),1)))</f>
        <v>0</v>
      </c>
      <c r="N57" s="39">
        <f>IF(P1_IndicatorData!X57="No data","x",ROUND(IF(P1_IndicatorData!X57&gt;N$166,10,IF(P1_IndicatorData!X57&lt;N$165,0,10-(N$166-P1_IndicatorData!X57)/(N$166-N$165)*10)),1))</f>
        <v>0</v>
      </c>
      <c r="O57" s="42">
        <f>IF(P1_IndicatorData!Z57="No data","x",IF(P1_IndicatorData!Z57=0,0,ROUND(IF(LOG(P1_IndicatorData!Z57)&gt;O$166,10,IF(LOG(P1_IndicatorData!Z57)&lt;O$165,0,10-(O$166-LOG(P1_IndicatorData!Z57))/(O$166-O$165)*10)),1)))</f>
        <v>8.4</v>
      </c>
      <c r="P57" s="42">
        <f>IF(P1_IndicatorData!AA57="No data","x",ROUND(IF(P1_IndicatorData!AA57&gt;P$166,10,IF(P1_IndicatorData!AA57&lt;P$165,0,10-(P$166-P1_IndicatorData!AA57)/(P$166-P$165)*10)),1))</f>
        <v>10</v>
      </c>
      <c r="Q57" s="42">
        <f>IF(P1_IndicatorData!AC57="No data","x",IF(P1_IndicatorData!AC57=0,0,ROUND(IF(LOG(P1_IndicatorData!AC57)&gt;Q$166,10,IF(LOG(P1_IndicatorData!AC57)&lt;Q$165,0,10-(Q$166-LOG(P1_IndicatorData!AC57))/(Q$166-Q$165)*10)),1)))</f>
        <v>8.4</v>
      </c>
      <c r="R57" s="42">
        <f>IF(P1_IndicatorData!AD57="No data","x",ROUND(IF(P1_IndicatorData!AD57&gt;R$166,10,IF(P1_IndicatorData!AD57&lt;R$165,0,10-(R$166-P1_IndicatorData!AD57)/(R$166-R$165)*10)),1))</f>
        <v>10</v>
      </c>
      <c r="S57" s="42">
        <f>IF(P1_IndicatorData!AF57="No data","x",IF(P1_IndicatorData!AF57=0,0,ROUND(IF(LOG(P1_IndicatorData!AF57)&gt;S$166,10,IF(LOG(P1_IndicatorData!AF57)&lt;S$165,0,10-(S$166-LOG(P1_IndicatorData!AF57))/(S$166-S$165)*10)),1)))</f>
        <v>4.4000000000000004</v>
      </c>
      <c r="T57" s="42">
        <f>IF(P1_IndicatorData!AG57="No data","x",ROUND(IF(P1_IndicatorData!AG57&gt;T$166,10,IF(P1_IndicatorData!AG57&lt;T$165,0,10-(T$166-P1_IndicatorData!AG57)/(T$166-T$165)*10)),1))</f>
        <v>0</v>
      </c>
      <c r="U57" s="42">
        <f>IF(P1_IndicatorData!AI57="No data","x",IF(P1_IndicatorData!AI57=0,0,ROUND(IF(LOG(P1_IndicatorData!AI57)&gt;U$166,10,IF(LOG(P1_IndicatorData!AI57)&lt;U$165,0,10-(U$166-LOG(P1_IndicatorData!AI57))/(U$166-U$165)*10)),1)))</f>
        <v>6.6</v>
      </c>
      <c r="V57" s="42">
        <f>IF(P1_IndicatorData!AJ57="No data","x",ROUND(IF(P1_IndicatorData!AJ57&gt;V$166,10,IF(P1_IndicatorData!AJ57&lt;V$165,0,10-(V$166-P1_IndicatorData!AJ57)/(V$166-V$165)*10)),1))</f>
        <v>0.9</v>
      </c>
      <c r="W57" s="42">
        <f>IF(P1_IndicatorData!AL57="No data","x",IF(P1_IndicatorData!AL57=0,0,ROUND(IF(LOG(P1_IndicatorData!AL57)&gt;W$166,10,IF(LOG(P1_IndicatorData!AL57)&lt;W$165,0,10-(W$166-LOG(P1_IndicatorData!AL57))/(W$166-W$165)*10)),1)))</f>
        <v>8.4</v>
      </c>
      <c r="X57" s="42">
        <f>IF(P1_IndicatorData!AM57="No data","x",ROUND(IF(P1_IndicatorData!AM57&gt;X$166,10,IF(P1_IndicatorData!AM57&lt;X$165,0,10-(X$166-P1_IndicatorData!AM57)/(X$166-X$165)*10)),1))</f>
        <v>9.8000000000000007</v>
      </c>
      <c r="Y57" s="42">
        <f>IF(P1_IndicatorData!AO57="No data","x",IF(P1_IndicatorData!AO57=0,0,ROUND(IF(LOG(P1_IndicatorData!AO57)&gt;Y$166,10,IF(LOG(P1_IndicatorData!AO57)&lt;Y$165,0,10-(Y$166-LOG(P1_IndicatorData!AO57))/(Y$166-Y$165)*10)),1)))</f>
        <v>8.4</v>
      </c>
      <c r="Z57" s="42">
        <f>IF(P1_IndicatorData!AP57="No data","x",ROUND(IF(P1_IndicatorData!AP57&gt;Z$166,10,IF(P1_IndicatorData!AP57&lt;Z$165,0,10-(Z$166-P1_IndicatorData!AP57)/(Z$166-Z$165)*10)),1))</f>
        <v>9.8000000000000007</v>
      </c>
      <c r="AA57" s="42">
        <f>IF(P1_IndicatorData!AR57="No data","x",IF(P1_IndicatorData!AR57=0,0,ROUND(IF(LOG(P1_IndicatorData!AR57)&gt;AA$166,10,IF(LOG(P1_IndicatorData!AR57)&lt;AA$165,0,10-(AA$166-LOG(P1_IndicatorData!AR57))/(AA$166-AA$165)*10)),1)))</f>
        <v>0</v>
      </c>
      <c r="AB57" s="42">
        <f>IF(P1_IndicatorData!AS57="No data","x",ROUND(IF(P1_IndicatorData!AS57&gt;AB$166,10,IF(P1_IndicatorData!AS57&lt;AB$165,0,10-(AB$166-P1_IndicatorData!AS57)/(AB$166-AB$165)*10)),1))</f>
        <v>0</v>
      </c>
      <c r="AC57" s="42">
        <f>IF(P1_IndicatorData!AV57="No data","x",IF(P1_IndicatorData!AV57=0,0,ROUND(IF(LOG(P1_IndicatorData!AV57)&gt;AC$166,10,IF(LOG(P1_IndicatorData!AV57)&lt;AC$165,0,10-(AC$166-LOG(P1_IndicatorData!AV57))/(AC$166-AC$165)*10)),1)))</f>
        <v>8.4</v>
      </c>
      <c r="AD57" s="42">
        <f>IF(P1_IndicatorData!AW57="No data","x",ROUND(IF(P1_IndicatorData!AW57&gt;AD$166,10,IF(P1_IndicatorData!AW57&lt;AD$165,0,10-(AD$166-P1_IndicatorData!AW57)/(AD$166-AD$165)*10)),1))</f>
        <v>9.3000000000000007</v>
      </c>
      <c r="AE57" s="42">
        <f>IF(P1_IndicatorData!AX57="No data","x",IF(P1_IndicatorData!AX57=0,0,ROUND(IF(LOG(P1_IndicatorData!AX57)&gt;AE$166,10,IF(LOG(P1_IndicatorData!AX57)&lt;AE$165,0,10-(AE$166-LOG(P1_IndicatorData!AX57))/(AE$166-AE$165)*10)),1)))</f>
        <v>8.4</v>
      </c>
      <c r="AF57" s="42">
        <f>IF(P1_IndicatorData!AY57="No data","x",ROUND(IF(P1_IndicatorData!AY57&gt;AF$166,10,IF(P1_IndicatorData!AY57&lt;AF$165,0,10-(AF$166-P1_IndicatorData!AY57)/(AF$166-AF$165)*10)),1))</f>
        <v>9.3000000000000007</v>
      </c>
      <c r="AG57" s="42">
        <f>IF(P1_IndicatorData!AZ57="No data","x",IF(P1_IndicatorData!AZ57=0,0,ROUND(IF(LOG(P1_IndicatorData!AZ57)&gt;AG$166,10,IF(LOG(P1_IndicatorData!AZ57)&lt;AG$165,0,10-(AG$166-LOG(P1_IndicatorData!AZ57))/(AG$166-AG$165)*10)),1)))</f>
        <v>7.5</v>
      </c>
      <c r="AH57" s="42">
        <f>IF(P1_IndicatorData!BA57="No data","x",ROUND(IF(P1_IndicatorData!BA57&gt;AH$166,10,IF(P1_IndicatorData!BA57&lt;AH$165,0,10-(AH$166-P1_IndicatorData!BA57)/(AH$166-AH$165)*10)),1))</f>
        <v>10</v>
      </c>
      <c r="AI57" s="42">
        <f>IF(P1_IndicatorData!BD57="No data","x",IF(P1_IndicatorData!BD57=0,0,ROUND(IF(LOG(P1_IndicatorData!BD57)&gt;AI$166,10,IF(LOG(P1_IndicatorData!BD57)&lt;AI$165,0,10-(AI$166-LOG(P1_IndicatorData!BD57))/(AI$166-AI$165)*10)),1)))</f>
        <v>7.7</v>
      </c>
      <c r="AJ57" s="42">
        <f>IF(P1_IndicatorData!BE57="No data","x",ROUND(IF(P1_IndicatorData!BE57&gt;AJ$166,10,IF(P1_IndicatorData!BE57&lt;AJ$165,0,10-(AJ$166-P1_IndicatorData!BE57)/(AJ$166-AJ$165)*10)),1))</f>
        <v>3.5</v>
      </c>
      <c r="AK57" s="145">
        <f t="shared" si="27"/>
        <v>2</v>
      </c>
      <c r="AL57" s="145">
        <f t="shared" si="28"/>
        <v>5.0999999999999996</v>
      </c>
      <c r="AM57" s="145">
        <f t="shared" si="29"/>
        <v>9.9</v>
      </c>
      <c r="AN57" s="147">
        <f t="shared" si="30"/>
        <v>0</v>
      </c>
      <c r="AO57" s="147">
        <f t="shared" si="31"/>
        <v>0</v>
      </c>
      <c r="AP57" s="145">
        <f t="shared" si="49"/>
        <v>0</v>
      </c>
      <c r="AQ57" s="149">
        <f t="shared" si="32"/>
        <v>4.2</v>
      </c>
      <c r="AR57" s="149">
        <f t="shared" si="33"/>
        <v>5</v>
      </c>
      <c r="AS57" s="149">
        <f t="shared" si="34"/>
        <v>4.5999999999999996</v>
      </c>
      <c r="AT57" s="149">
        <f t="shared" si="35"/>
        <v>6.4</v>
      </c>
      <c r="AU57" s="149">
        <f t="shared" si="36"/>
        <v>5</v>
      </c>
      <c r="AV57" s="149">
        <f t="shared" si="50"/>
        <v>5.7</v>
      </c>
      <c r="AW57" s="147">
        <f t="shared" si="37"/>
        <v>5.2</v>
      </c>
      <c r="AX57" s="147">
        <f t="shared" si="38"/>
        <v>4.3</v>
      </c>
      <c r="AY57" s="147">
        <f t="shared" si="39"/>
        <v>9.1999999999999993</v>
      </c>
      <c r="AZ57" s="147">
        <f t="shared" si="40"/>
        <v>9.1999999999999993</v>
      </c>
      <c r="BA57" s="145">
        <f t="shared" si="41"/>
        <v>7.6</v>
      </c>
      <c r="BB57" s="145">
        <f t="shared" si="42"/>
        <v>0</v>
      </c>
      <c r="BC57" s="147">
        <f t="shared" si="43"/>
        <v>8.4</v>
      </c>
      <c r="BD57" s="147">
        <f t="shared" si="44"/>
        <v>9.3000000000000007</v>
      </c>
      <c r="BE57" s="145">
        <f t="shared" si="51"/>
        <v>8.9</v>
      </c>
      <c r="BF57" s="147">
        <f t="shared" si="45"/>
        <v>9.1</v>
      </c>
      <c r="BG57" s="147">
        <f t="shared" si="46"/>
        <v>6</v>
      </c>
      <c r="BH57" s="145">
        <f t="shared" si="47"/>
        <v>7.9</v>
      </c>
      <c r="BI57" s="198">
        <f t="shared" si="48"/>
        <v>6.5</v>
      </c>
    </row>
    <row r="58" spans="1:61">
      <c r="A58" s="1" t="s">
        <v>196</v>
      </c>
      <c r="B58" s="2" t="s">
        <v>197</v>
      </c>
      <c r="C58" s="39">
        <f>IF(P1_IndicatorData!D58="No data","x",IF(P1_IndicatorData!D58=0,0,ROUND(IF(LOG(P1_IndicatorData!D58)&gt;C$166,10,IF(LOG(P1_IndicatorData!D58)&lt;C$165,0,10-(C$166-LOG(P1_IndicatorData!D58))/(C$166-C$165)*10)),1)))</f>
        <v>0</v>
      </c>
      <c r="D58" s="39">
        <f>IF(P1_IndicatorData!E58="No data","x",ROUND(IF(P1_IndicatorData!E58&gt;D$166,10,IF(P1_IndicatorData!E58&lt;D$165,0,10-(D$166-P1_IndicatorData!E58)/(D$166-D$165)*10)),1))</f>
        <v>0</v>
      </c>
      <c r="E58" s="39">
        <f>IF(P1_IndicatorData!G58="No data",0.1,IF(P1_IndicatorData!G58=0,0.1,IF(LOG(P1_IndicatorData!G58)&lt;E$165,0.1,ROUND(IF(LOG(P1_IndicatorData!G58)&gt;E$166,10,IF(LOG(P1_IndicatorData!G58)&lt;E$165,0,10-(E$166-LOG(P1_IndicatorData!G58))/(E$166-E$165)*10)),1))))</f>
        <v>6.1</v>
      </c>
      <c r="F58" s="39">
        <f>IF(P1_IndicatorData!H58="No data",0.1,IF(ROUND(P1_IndicatorData!H58,2)=0,0.1,ROUND(IF(P1_IndicatorData!H58&gt;F$166,10,IF(P1_IndicatorData!H58&lt;F$165,0,10-(F$166-P1_IndicatorData!H58)/(F$166-F$165)*10)),1)))</f>
        <v>5.2</v>
      </c>
      <c r="G58" s="39">
        <f>IF(P1_IndicatorData!J58="No data","x",IF(P1_IndicatorData!J58=0,0,ROUND(IF(LOG(P1_IndicatorData!J58)&gt;G$166,10,IF(LOG(P1_IndicatorData!J58)&lt;G$165,0,10-(G$166-LOG(P1_IndicatorData!J58))/(G$166-G$165)*10)),1)))</f>
        <v>0</v>
      </c>
      <c r="H58" s="39">
        <f>IF(P1_IndicatorData!K58="No data","x",IF(P1_IndicatorData!K58=0,0,ROUND(IF(P1_IndicatorData!K58&gt;H$166,10,IF(P1_IndicatorData!K58&lt;H$165,0,10-(H$166-P1_IndicatorData!K58)/(H$166-H$165)*10)),1)))</f>
        <v>0</v>
      </c>
      <c r="I58" s="42">
        <f>IF(P1_IndicatorData!Q58="No data","x",IF(P1_IndicatorData!Q58=0,0,ROUND(IF(LOG(P1_IndicatorData!Q58)&gt;I$166,10,IF(LOG(P1_IndicatorData!Q58)&lt;I$165,0,10-(I$166-LOG(P1_IndicatorData!Q58))/(I$166-I$165)*10)),1)))</f>
        <v>0</v>
      </c>
      <c r="J58" s="42">
        <f>IF(P1_IndicatorData!R58="No data","x",ROUND(IF(P1_IndicatorData!R58&gt;J$166,10,IF(P1_IndicatorData!R58&lt;J$165,0,10-(J$166-P1_IndicatorData!R58)/(J$166-J$165)*10)),1))</f>
        <v>0</v>
      </c>
      <c r="K58" s="42">
        <f>IF(P1_IndicatorData!T58="No data","x",IF(P1_IndicatorData!T58=0,0,ROUND(IF(LOG(P1_IndicatorData!T58)&gt;K$166,10,IF(LOG(P1_IndicatorData!T58)&lt;K$165,0,10-(K$166-LOG(P1_IndicatorData!T58))/(K$166-K$165)*10)),1)))</f>
        <v>0</v>
      </c>
      <c r="L58" s="42">
        <f>IF(P1_IndicatorData!U58="No data","x",ROUND(IF(P1_IndicatorData!U58&gt;L$166,10,IF(P1_IndicatorData!U58&lt;L$165,0,10-(L$166-P1_IndicatorData!U58)/(L$166-L$165)*10)),1))</f>
        <v>0</v>
      </c>
      <c r="M58" s="39">
        <f>IF(P1_IndicatorData!W58="No data","x",IF(P1_IndicatorData!W58=0,0,ROUND(IF(LOG(P1_IndicatorData!W58)&gt;M$166,10,IF(LOG(P1_IndicatorData!W58)&lt;M$165,0,10-(M$166-LOG(P1_IndicatorData!W58))/(M$166-M$165)*10)),1)))</f>
        <v>5.9</v>
      </c>
      <c r="N58" s="39">
        <f>IF(P1_IndicatorData!X58="No data","x",ROUND(IF(P1_IndicatorData!X58&gt;N$166,10,IF(P1_IndicatorData!X58&lt;N$165,0,10-(N$166-P1_IndicatorData!X58)/(N$166-N$165)*10)),1))</f>
        <v>0.4</v>
      </c>
      <c r="O58" s="42">
        <f>IF(P1_IndicatorData!Z58="No data","x",IF(P1_IndicatorData!Z58=0,0,ROUND(IF(LOG(P1_IndicatorData!Z58)&gt;O$166,10,IF(LOG(P1_IndicatorData!Z58)&lt;O$165,0,10-(O$166-LOG(P1_IndicatorData!Z58))/(O$166-O$165)*10)),1)))</f>
        <v>6.2</v>
      </c>
      <c r="P58" s="42">
        <f>IF(P1_IndicatorData!AA58="No data","x",ROUND(IF(P1_IndicatorData!AA58&gt;P$166,10,IF(P1_IndicatorData!AA58&lt;P$165,0,10-(P$166-P1_IndicatorData!AA58)/(P$166-P$165)*10)),1))</f>
        <v>0.5</v>
      </c>
      <c r="Q58" s="42">
        <f>IF(P1_IndicatorData!AC58="No data","x",IF(P1_IndicatorData!AC58=0,0,ROUND(IF(LOG(P1_IndicatorData!AC58)&gt;Q$166,10,IF(LOG(P1_IndicatorData!AC58)&lt;Q$165,0,10-(Q$166-LOG(P1_IndicatorData!AC58))/(Q$166-Q$165)*10)),1)))</f>
        <v>0</v>
      </c>
      <c r="R58" s="42">
        <f>IF(P1_IndicatorData!AD58="No data","x",ROUND(IF(P1_IndicatorData!AD58&gt;R$166,10,IF(P1_IndicatorData!AD58&lt;R$165,0,10-(R$166-P1_IndicatorData!AD58)/(R$166-R$165)*10)),1))</f>
        <v>0</v>
      </c>
      <c r="S58" s="42">
        <f>IF(P1_IndicatorData!AF58="No data","x",IF(P1_IndicatorData!AF58=0,0,ROUND(IF(LOG(P1_IndicatorData!AF58)&gt;S$166,10,IF(LOG(P1_IndicatorData!AF58)&lt;S$165,0,10-(S$166-LOG(P1_IndicatorData!AF58))/(S$166-S$165)*10)),1)))</f>
        <v>0</v>
      </c>
      <c r="T58" s="42">
        <f>IF(P1_IndicatorData!AG58="No data","x",ROUND(IF(P1_IndicatorData!AG58&gt;T$166,10,IF(P1_IndicatorData!AG58&lt;T$165,0,10-(T$166-P1_IndicatorData!AG58)/(T$166-T$165)*10)),1))</f>
        <v>0</v>
      </c>
      <c r="U58" s="42">
        <f>IF(P1_IndicatorData!AI58="No data","x",IF(P1_IndicatorData!AI58=0,0,ROUND(IF(LOG(P1_IndicatorData!AI58)&gt;U$166,10,IF(LOG(P1_IndicatorData!AI58)&lt;U$165,0,10-(U$166-LOG(P1_IndicatorData!AI58))/(U$166-U$165)*10)),1)))</f>
        <v>0</v>
      </c>
      <c r="V58" s="42">
        <f>IF(P1_IndicatorData!AJ58="No data","x",ROUND(IF(P1_IndicatorData!AJ58&gt;V$166,10,IF(P1_IndicatorData!AJ58&lt;V$165,0,10-(V$166-P1_IndicatorData!AJ58)/(V$166-V$165)*10)),1))</f>
        <v>0</v>
      </c>
      <c r="W58" s="42">
        <f>IF(P1_IndicatorData!AL58="No data","x",IF(P1_IndicatorData!AL58=0,0,ROUND(IF(LOG(P1_IndicatorData!AL58)&gt;W$166,10,IF(LOG(P1_IndicatorData!AL58)&lt;W$165,0,10-(W$166-LOG(P1_IndicatorData!AL58))/(W$166-W$165)*10)),1)))</f>
        <v>6.8</v>
      </c>
      <c r="X58" s="42">
        <f>IF(P1_IndicatorData!AM58="No data","x",ROUND(IF(P1_IndicatorData!AM58&gt;X$166,10,IF(P1_IndicatorData!AM58&lt;X$165,0,10-(X$166-P1_IndicatorData!AM58)/(X$166-X$165)*10)),1))</f>
        <v>1.3</v>
      </c>
      <c r="Y58" s="42">
        <f>IF(P1_IndicatorData!AO58="No data","x",IF(P1_IndicatorData!AO58=0,0,ROUND(IF(LOG(P1_IndicatorData!AO58)&gt;Y$166,10,IF(LOG(P1_IndicatorData!AO58)&lt;Y$165,0,10-(Y$166-LOG(P1_IndicatorData!AO58))/(Y$166-Y$165)*10)),1)))</f>
        <v>4.7</v>
      </c>
      <c r="Z58" s="42">
        <f>IF(P1_IndicatorData!AP58="No data","x",ROUND(IF(P1_IndicatorData!AP58&gt;Z$166,10,IF(P1_IndicatorData!AP58&lt;Z$165,0,10-(Z$166-P1_IndicatorData!AP58)/(Z$166-Z$165)*10)),1))</f>
        <v>0.1</v>
      </c>
      <c r="AA58" s="42">
        <f>IF(P1_IndicatorData!AR58="No data","x",IF(P1_IndicatorData!AR58=0,0,ROUND(IF(LOG(P1_IndicatorData!AR58)&gt;AA$166,10,IF(LOG(P1_IndicatorData!AR58)&lt;AA$165,0,10-(AA$166-LOG(P1_IndicatorData!AR58))/(AA$166-AA$165)*10)),1)))</f>
        <v>0</v>
      </c>
      <c r="AB58" s="42">
        <f>IF(P1_IndicatorData!AS58="No data","x",ROUND(IF(P1_IndicatorData!AS58&gt;AB$166,10,IF(P1_IndicatorData!AS58&lt;AB$165,0,10-(AB$166-P1_IndicatorData!AS58)/(AB$166-AB$165)*10)),1))</f>
        <v>0</v>
      </c>
      <c r="AC58" s="42">
        <f>IF(P1_IndicatorData!AV58="No data","x",IF(P1_IndicatorData!AV58=0,0,ROUND(IF(LOG(P1_IndicatorData!AV58)&gt;AC$166,10,IF(LOG(P1_IndicatorData!AV58)&lt;AC$165,0,10-(AC$166-LOG(P1_IndicatorData!AV58))/(AC$166-AC$165)*10)),1)))</f>
        <v>8.1999999999999993</v>
      </c>
      <c r="AD58" s="42">
        <f>IF(P1_IndicatorData!AW58="No data","x",ROUND(IF(P1_IndicatorData!AW58&gt;AD$166,10,IF(P1_IndicatorData!AW58&lt;AD$165,0,10-(AD$166-P1_IndicatorData!AW58)/(AD$166-AD$165)*10)),1))</f>
        <v>8.8000000000000007</v>
      </c>
      <c r="AE58" s="42">
        <f>IF(P1_IndicatorData!AX58="No data","x",IF(P1_IndicatorData!AX58=0,0,ROUND(IF(LOG(P1_IndicatorData!AX58)&gt;AE$166,10,IF(LOG(P1_IndicatorData!AX58)&lt;AE$165,0,10-(AE$166-LOG(P1_IndicatorData!AX58))/(AE$166-AE$165)*10)),1)))</f>
        <v>0</v>
      </c>
      <c r="AF58" s="42">
        <f>IF(P1_IndicatorData!AY58="No data","x",ROUND(IF(P1_IndicatorData!AY58&gt;AF$166,10,IF(P1_IndicatorData!AY58&lt;AF$165,0,10-(AF$166-P1_IndicatorData!AY58)/(AF$166-AF$165)*10)),1))</f>
        <v>0</v>
      </c>
      <c r="AG58" s="42">
        <f>IF(P1_IndicatorData!AZ58="No data","x",IF(P1_IndicatorData!AZ58=0,0,ROUND(IF(LOG(P1_IndicatorData!AZ58)&gt;AG$166,10,IF(LOG(P1_IndicatorData!AZ58)&lt;AG$165,0,10-(AG$166-LOG(P1_IndicatorData!AZ58))/(AG$166-AG$165)*10)),1)))</f>
        <v>5.6</v>
      </c>
      <c r="AH58" s="42">
        <f>IF(P1_IndicatorData!BA58="No data","x",ROUND(IF(P1_IndicatorData!BA58&gt;AH$166,10,IF(P1_IndicatorData!BA58&lt;AH$165,0,10-(AH$166-P1_IndicatorData!BA58)/(AH$166-AH$165)*10)),1))</f>
        <v>1.8</v>
      </c>
      <c r="AI58" s="42">
        <f>IF(P1_IndicatorData!BD58="No data","x",IF(P1_IndicatorData!BD58=0,0,ROUND(IF(LOG(P1_IndicatorData!BD58)&gt;AI$166,10,IF(LOG(P1_IndicatorData!BD58)&lt;AI$165,0,10-(AI$166-LOG(P1_IndicatorData!BD58))/(AI$166-AI$165)*10)),1)))</f>
        <v>8.1</v>
      </c>
      <c r="AJ58" s="42">
        <f>IF(P1_IndicatorData!BE58="No data","x",ROUND(IF(P1_IndicatorData!BE58&gt;AJ$166,10,IF(P1_IndicatorData!BE58&lt;AJ$165,0,10-(AJ$166-P1_IndicatorData!BE58)/(AJ$166-AJ$165)*10)),1))</f>
        <v>8.3000000000000007</v>
      </c>
      <c r="AK58" s="145">
        <f t="shared" si="27"/>
        <v>0</v>
      </c>
      <c r="AL58" s="145">
        <f t="shared" si="28"/>
        <v>5.7</v>
      </c>
      <c r="AM58" s="145">
        <f t="shared" si="29"/>
        <v>0</v>
      </c>
      <c r="AN58" s="147">
        <f t="shared" si="30"/>
        <v>0</v>
      </c>
      <c r="AO58" s="147">
        <f t="shared" si="31"/>
        <v>0</v>
      </c>
      <c r="AP58" s="145">
        <f t="shared" si="49"/>
        <v>0</v>
      </c>
      <c r="AQ58" s="149">
        <f t="shared" si="32"/>
        <v>6.1</v>
      </c>
      <c r="AR58" s="149">
        <f t="shared" si="33"/>
        <v>0.5</v>
      </c>
      <c r="AS58" s="149">
        <f t="shared" si="34"/>
        <v>3.8</v>
      </c>
      <c r="AT58" s="149">
        <f t="shared" si="35"/>
        <v>0</v>
      </c>
      <c r="AU58" s="149">
        <f t="shared" si="36"/>
        <v>0</v>
      </c>
      <c r="AV58" s="149">
        <f t="shared" si="50"/>
        <v>0</v>
      </c>
      <c r="AW58" s="147">
        <f t="shared" si="37"/>
        <v>2.1</v>
      </c>
      <c r="AX58" s="147">
        <f t="shared" si="38"/>
        <v>0</v>
      </c>
      <c r="AY58" s="147">
        <f t="shared" si="39"/>
        <v>4.5999999999999996</v>
      </c>
      <c r="AZ58" s="147">
        <f t="shared" si="40"/>
        <v>2.7</v>
      </c>
      <c r="BA58" s="145">
        <f t="shared" si="41"/>
        <v>2.5</v>
      </c>
      <c r="BB58" s="145">
        <f t="shared" si="42"/>
        <v>0</v>
      </c>
      <c r="BC58" s="147">
        <f t="shared" si="43"/>
        <v>4.0999999999999996</v>
      </c>
      <c r="BD58" s="147">
        <f t="shared" si="44"/>
        <v>4.4000000000000004</v>
      </c>
      <c r="BE58" s="145">
        <f t="shared" si="51"/>
        <v>4.3</v>
      </c>
      <c r="BF58" s="147">
        <f t="shared" si="45"/>
        <v>3.9</v>
      </c>
      <c r="BG58" s="147">
        <f t="shared" si="46"/>
        <v>8.1999999999999993</v>
      </c>
      <c r="BH58" s="145">
        <f t="shared" si="47"/>
        <v>6.5</v>
      </c>
      <c r="BI58" s="198">
        <f t="shared" si="48"/>
        <v>2.8</v>
      </c>
    </row>
    <row r="59" spans="1:61">
      <c r="A59" s="1" t="s">
        <v>198</v>
      </c>
      <c r="B59" s="2" t="s">
        <v>199</v>
      </c>
      <c r="C59" s="39">
        <f>IF(P1_IndicatorData!D59="No data","x",IF(P1_IndicatorData!D59=0,0,ROUND(IF(LOG(P1_IndicatorData!D59)&gt;C$166,10,IF(LOG(P1_IndicatorData!D59)&lt;C$165,0,10-(C$166-LOG(P1_IndicatorData!D59))/(C$166-C$165)*10)),1)))</f>
        <v>0</v>
      </c>
      <c r="D59" s="39">
        <f>IF(P1_IndicatorData!E59="No data","x",ROUND(IF(P1_IndicatorData!E59&gt;D$166,10,IF(P1_IndicatorData!E59&lt;D$165,0,10-(D$166-P1_IndicatorData!E59)/(D$166-D$165)*10)),1))</f>
        <v>0</v>
      </c>
      <c r="E59" s="39">
        <f>IF(P1_IndicatorData!G59="No data",0.1,IF(P1_IndicatorData!G59=0,0.1,IF(LOG(P1_IndicatorData!G59)&lt;E$165,0.1,ROUND(IF(LOG(P1_IndicatorData!G59)&gt;E$166,10,IF(LOG(P1_IndicatorData!G59)&lt;E$165,0,10-(E$166-LOG(P1_IndicatorData!G59))/(E$166-E$165)*10)),1))))</f>
        <v>7.6</v>
      </c>
      <c r="F59" s="39">
        <f>IF(P1_IndicatorData!H59="No data",0.1,IF(ROUND(P1_IndicatorData!H59,2)=0,0.1,ROUND(IF(P1_IndicatorData!H59&gt;F$166,10,IF(P1_IndicatorData!H59&lt;F$165,0,10-(F$166-P1_IndicatorData!H59)/(F$166-F$165)*10)),1)))</f>
        <v>2.2000000000000002</v>
      </c>
      <c r="G59" s="39">
        <f>IF(P1_IndicatorData!J59="No data","x",IF(P1_IndicatorData!J59=0,0,ROUND(IF(LOG(P1_IndicatorData!J59)&gt;G$166,10,IF(LOG(P1_IndicatorData!J59)&lt;G$165,0,10-(G$166-LOG(P1_IndicatorData!J59))/(G$166-G$165)*10)),1)))</f>
        <v>9.1999999999999993</v>
      </c>
      <c r="H59" s="39">
        <f>IF(P1_IndicatorData!K59="No data","x",IF(P1_IndicatorData!K59=0,0,ROUND(IF(P1_IndicatorData!K59&gt;H$166,10,IF(P1_IndicatorData!K59&lt;H$165,0,10-(H$166-P1_IndicatorData!K59)/(H$166-H$165)*10)),1)))</f>
        <v>3.4</v>
      </c>
      <c r="I59" s="42">
        <f>IF(P1_IndicatorData!Q59="No data","x",IF(P1_IndicatorData!Q59=0,0,ROUND(IF(LOG(P1_IndicatorData!Q59)&gt;I$166,10,IF(LOG(P1_IndicatorData!Q59)&lt;I$165,0,10-(I$166-LOG(P1_IndicatorData!Q59))/(I$166-I$165)*10)),1)))</f>
        <v>0</v>
      </c>
      <c r="J59" s="42">
        <f>IF(P1_IndicatorData!R59="No data","x",ROUND(IF(P1_IndicatorData!R59&gt;J$166,10,IF(P1_IndicatorData!R59&lt;J$165,0,10-(J$166-P1_IndicatorData!R59)/(J$166-J$165)*10)),1))</f>
        <v>0</v>
      </c>
      <c r="K59" s="42">
        <f>IF(P1_IndicatorData!T59="No data","x",IF(P1_IndicatorData!T59=0,0,ROUND(IF(LOG(P1_IndicatorData!T59)&gt;K$166,10,IF(LOG(P1_IndicatorData!T59)&lt;K$165,0,10-(K$166-LOG(P1_IndicatorData!T59))/(K$166-K$165)*10)),1)))</f>
        <v>0</v>
      </c>
      <c r="L59" s="42">
        <f>IF(P1_IndicatorData!U59="No data","x",ROUND(IF(P1_IndicatorData!U59&gt;L$166,10,IF(P1_IndicatorData!U59&lt;L$165,0,10-(L$166-P1_IndicatorData!U59)/(L$166-L$165)*10)),1))</f>
        <v>0</v>
      </c>
      <c r="M59" s="39">
        <f>IF(P1_IndicatorData!W59="No data","x",IF(P1_IndicatorData!W59=0,0,ROUND(IF(LOG(P1_IndicatorData!W59)&gt;M$166,10,IF(LOG(P1_IndicatorData!W59)&lt;M$165,0,10-(M$166-LOG(P1_IndicatorData!W59))/(M$166-M$165)*10)),1)))</f>
        <v>0</v>
      </c>
      <c r="N59" s="39">
        <f>IF(P1_IndicatorData!X59="No data","x",ROUND(IF(P1_IndicatorData!X59&gt;N$166,10,IF(P1_IndicatorData!X59&lt;N$165,0,10-(N$166-P1_IndicatorData!X59)/(N$166-N$165)*10)),1))</f>
        <v>0</v>
      </c>
      <c r="O59" s="42">
        <f>IF(P1_IndicatorData!Z59="No data","x",IF(P1_IndicatorData!Z59=0,0,ROUND(IF(LOG(P1_IndicatorData!Z59)&gt;O$166,10,IF(LOG(P1_IndicatorData!Z59)&lt;O$165,0,10-(O$166-LOG(P1_IndicatorData!Z59))/(O$166-O$165)*10)),1)))</f>
        <v>0</v>
      </c>
      <c r="P59" s="42">
        <f>IF(P1_IndicatorData!AA59="No data","x",ROUND(IF(P1_IndicatorData!AA59&gt;P$166,10,IF(P1_IndicatorData!AA59&lt;P$165,0,10-(P$166-P1_IndicatorData!AA59)/(P$166-P$165)*10)),1))</f>
        <v>0</v>
      </c>
      <c r="Q59" s="42">
        <f>IF(P1_IndicatorData!AC59="No data","x",IF(P1_IndicatorData!AC59=0,0,ROUND(IF(LOG(P1_IndicatorData!AC59)&gt;Q$166,10,IF(LOG(P1_IndicatorData!AC59)&lt;Q$165,0,10-(Q$166-LOG(P1_IndicatorData!AC59))/(Q$166-Q$165)*10)),1)))</f>
        <v>0</v>
      </c>
      <c r="R59" s="42">
        <f>IF(P1_IndicatorData!AD59="No data","x",ROUND(IF(P1_IndicatorData!AD59&gt;R$166,10,IF(P1_IndicatorData!AD59&lt;R$165,0,10-(R$166-P1_IndicatorData!AD59)/(R$166-R$165)*10)),1))</f>
        <v>0</v>
      </c>
      <c r="S59" s="42">
        <f>IF(P1_IndicatorData!AF59="No data","x",IF(P1_IndicatorData!AF59=0,0,ROUND(IF(LOG(P1_IndicatorData!AF59)&gt;S$166,10,IF(LOG(P1_IndicatorData!AF59)&lt;S$165,0,10-(S$166-LOG(P1_IndicatorData!AF59))/(S$166-S$165)*10)),1)))</f>
        <v>0</v>
      </c>
      <c r="T59" s="42">
        <f>IF(P1_IndicatorData!AG59="No data","x",ROUND(IF(P1_IndicatorData!AG59&gt;T$166,10,IF(P1_IndicatorData!AG59&lt;T$165,0,10-(T$166-P1_IndicatorData!AG59)/(T$166-T$165)*10)),1))</f>
        <v>0</v>
      </c>
      <c r="U59" s="42">
        <f>IF(P1_IndicatorData!AI59="No data","x",IF(P1_IndicatorData!AI59=0,0,ROUND(IF(LOG(P1_IndicatorData!AI59)&gt;U$166,10,IF(LOG(P1_IndicatorData!AI59)&lt;U$165,0,10-(U$166-LOG(P1_IndicatorData!AI59))/(U$166-U$165)*10)),1)))</f>
        <v>0</v>
      </c>
      <c r="V59" s="42">
        <f>IF(P1_IndicatorData!AJ59="No data","x",ROUND(IF(P1_IndicatorData!AJ59&gt;V$166,10,IF(P1_IndicatorData!AJ59&lt;V$165,0,10-(V$166-P1_IndicatorData!AJ59)/(V$166-V$165)*10)),1))</f>
        <v>0</v>
      </c>
      <c r="W59" s="42">
        <f>IF(P1_IndicatorData!AL59="No data","x",IF(P1_IndicatorData!AL59=0,0,ROUND(IF(LOG(P1_IndicatorData!AL59)&gt;W$166,10,IF(LOG(P1_IndicatorData!AL59)&lt;W$165,0,10-(W$166-LOG(P1_IndicatorData!AL59))/(W$166-W$165)*10)),1)))</f>
        <v>0</v>
      </c>
      <c r="X59" s="42">
        <f>IF(P1_IndicatorData!AM59="No data","x",ROUND(IF(P1_IndicatorData!AM59&gt;X$166,10,IF(P1_IndicatorData!AM59&lt;X$165,0,10-(X$166-P1_IndicatorData!AM59)/(X$166-X$165)*10)),1))</f>
        <v>0</v>
      </c>
      <c r="Y59" s="42">
        <f>IF(P1_IndicatorData!AO59="No data","x",IF(P1_IndicatorData!AO59=0,0,ROUND(IF(LOG(P1_IndicatorData!AO59)&gt;Y$166,10,IF(LOG(P1_IndicatorData!AO59)&lt;Y$165,0,10-(Y$166-LOG(P1_IndicatorData!AO59))/(Y$166-Y$165)*10)),1)))</f>
        <v>0</v>
      </c>
      <c r="Z59" s="42">
        <f>IF(P1_IndicatorData!AP59="No data","x",ROUND(IF(P1_IndicatorData!AP59&gt;Z$166,10,IF(P1_IndicatorData!AP59&lt;Z$165,0,10-(Z$166-P1_IndicatorData!AP59)/(Z$166-Z$165)*10)),1))</f>
        <v>0</v>
      </c>
      <c r="AA59" s="42">
        <f>IF(P1_IndicatorData!AR59="No data","x",IF(P1_IndicatorData!AR59=0,0,ROUND(IF(LOG(P1_IndicatorData!AR59)&gt;AA$166,10,IF(LOG(P1_IndicatorData!AR59)&lt;AA$165,0,10-(AA$166-LOG(P1_IndicatorData!AR59))/(AA$166-AA$165)*10)),1)))</f>
        <v>7.9</v>
      </c>
      <c r="AB59" s="42">
        <f>IF(P1_IndicatorData!AS59="No data","x",ROUND(IF(P1_IndicatorData!AS59&gt;AB$166,10,IF(P1_IndicatorData!AS59&lt;AB$165,0,10-(AB$166-P1_IndicatorData!AS59)/(AB$166-AB$165)*10)),1))</f>
        <v>0.4</v>
      </c>
      <c r="AC59" s="42">
        <f>IF(P1_IndicatorData!AV59="No data","x",IF(P1_IndicatorData!AV59=0,0,ROUND(IF(LOG(P1_IndicatorData!AV59)&gt;AC$166,10,IF(LOG(P1_IndicatorData!AV59)&lt;AC$165,0,10-(AC$166-LOG(P1_IndicatorData!AV59))/(AC$166-AC$165)*10)),1)))</f>
        <v>10</v>
      </c>
      <c r="AD59" s="42">
        <f>IF(P1_IndicatorData!AW59="No data","x",ROUND(IF(P1_IndicatorData!AW59&gt;AD$166,10,IF(P1_IndicatorData!AW59&lt;AD$165,0,10-(AD$166-P1_IndicatorData!AW59)/(AD$166-AD$165)*10)),1))</f>
        <v>10</v>
      </c>
      <c r="AE59" s="42">
        <f>IF(P1_IndicatorData!AX59="No data","x",IF(P1_IndicatorData!AX59=0,0,ROUND(IF(LOG(P1_IndicatorData!AX59)&gt;AE$166,10,IF(LOG(P1_IndicatorData!AX59)&lt;AE$165,0,10-(AE$166-LOG(P1_IndicatorData!AX59))/(AE$166-AE$165)*10)),1)))</f>
        <v>0</v>
      </c>
      <c r="AF59" s="42">
        <f>IF(P1_IndicatorData!AY59="No data","x",ROUND(IF(P1_IndicatorData!AY59&gt;AF$166,10,IF(P1_IndicatorData!AY59&lt;AF$165,0,10-(AF$166-P1_IndicatorData!AY59)/(AF$166-AF$165)*10)),1))</f>
        <v>0</v>
      </c>
      <c r="AG59" s="42">
        <f>IF(P1_IndicatorData!AZ59="No data","x",IF(P1_IndicatorData!AZ59=0,0,ROUND(IF(LOG(P1_IndicatorData!AZ59)&gt;AG$166,10,IF(LOG(P1_IndicatorData!AZ59)&lt;AG$165,0,10-(AG$166-LOG(P1_IndicatorData!AZ59))/(AG$166-AG$165)*10)),1)))</f>
        <v>7</v>
      </c>
      <c r="AH59" s="42">
        <f>IF(P1_IndicatorData!BA59="No data","x",ROUND(IF(P1_IndicatorData!BA59&gt;AH$166,10,IF(P1_IndicatorData!BA59&lt;AH$165,0,10-(AH$166-P1_IndicatorData!BA59)/(AH$166-AH$165)*10)),1))</f>
        <v>0.6</v>
      </c>
      <c r="AI59" s="42">
        <f>IF(P1_IndicatorData!BD59="No data","x",IF(P1_IndicatorData!BD59=0,0,ROUND(IF(LOG(P1_IndicatorData!BD59)&gt;AI$166,10,IF(LOG(P1_IndicatorData!BD59)&lt;AI$165,0,10-(AI$166-LOG(P1_IndicatorData!BD59))/(AI$166-AI$165)*10)),1)))</f>
        <v>6.5</v>
      </c>
      <c r="AJ59" s="42">
        <f>IF(P1_IndicatorData!BE59="No data","x",ROUND(IF(P1_IndicatorData!BE59&gt;AJ$166,10,IF(P1_IndicatorData!BE59&lt;AJ$165,0,10-(AJ$166-P1_IndicatorData!BE59)/(AJ$166-AJ$165)*10)),1))</f>
        <v>0.1</v>
      </c>
      <c r="AK59" s="145">
        <f t="shared" si="27"/>
        <v>0</v>
      </c>
      <c r="AL59" s="145">
        <f t="shared" si="28"/>
        <v>5.5</v>
      </c>
      <c r="AM59" s="145">
        <f t="shared" si="29"/>
        <v>7.3</v>
      </c>
      <c r="AN59" s="147">
        <f t="shared" si="30"/>
        <v>0</v>
      </c>
      <c r="AO59" s="147">
        <f t="shared" si="31"/>
        <v>0</v>
      </c>
      <c r="AP59" s="145">
        <f t="shared" si="49"/>
        <v>0</v>
      </c>
      <c r="AQ59" s="149">
        <f t="shared" si="32"/>
        <v>0</v>
      </c>
      <c r="AR59" s="149">
        <f t="shared" si="33"/>
        <v>0</v>
      </c>
      <c r="AS59" s="149">
        <f t="shared" si="34"/>
        <v>0</v>
      </c>
      <c r="AT59" s="149">
        <f t="shared" si="35"/>
        <v>0</v>
      </c>
      <c r="AU59" s="149">
        <f t="shared" si="36"/>
        <v>0</v>
      </c>
      <c r="AV59" s="149">
        <f t="shared" si="50"/>
        <v>0</v>
      </c>
      <c r="AW59" s="147">
        <f t="shared" si="37"/>
        <v>0</v>
      </c>
      <c r="AX59" s="147">
        <f t="shared" si="38"/>
        <v>0</v>
      </c>
      <c r="AY59" s="147">
        <f t="shared" si="39"/>
        <v>0</v>
      </c>
      <c r="AZ59" s="147">
        <f t="shared" si="40"/>
        <v>0</v>
      </c>
      <c r="BA59" s="145">
        <f t="shared" si="41"/>
        <v>0</v>
      </c>
      <c r="BB59" s="145">
        <f t="shared" si="42"/>
        <v>5.2</v>
      </c>
      <c r="BC59" s="147">
        <f t="shared" si="43"/>
        <v>5</v>
      </c>
      <c r="BD59" s="147">
        <f t="shared" si="44"/>
        <v>5</v>
      </c>
      <c r="BE59" s="145">
        <f t="shared" si="51"/>
        <v>5</v>
      </c>
      <c r="BF59" s="147">
        <f t="shared" si="45"/>
        <v>4.5</v>
      </c>
      <c r="BG59" s="147">
        <f t="shared" si="46"/>
        <v>4</v>
      </c>
      <c r="BH59" s="145">
        <f t="shared" si="47"/>
        <v>4.3</v>
      </c>
      <c r="BI59" s="198">
        <f t="shared" si="48"/>
        <v>3.9</v>
      </c>
    </row>
    <row r="60" spans="1:61">
      <c r="A60" s="1" t="s">
        <v>200</v>
      </c>
      <c r="B60" s="2" t="s">
        <v>201</v>
      </c>
      <c r="C60" s="39">
        <f>IF(P1_IndicatorData!D60="No data","x",IF(P1_IndicatorData!D60=0,0,ROUND(IF(LOG(P1_IndicatorData!D60)&gt;C$166,10,IF(LOG(P1_IndicatorData!D60)&lt;C$165,0,10-(C$166-LOG(P1_IndicatorData!D60))/(C$166-C$165)*10)),1)))</f>
        <v>9.5</v>
      </c>
      <c r="D60" s="39">
        <f>IF(P1_IndicatorData!E60="No data","x",ROUND(IF(P1_IndicatorData!E60&gt;D$166,10,IF(P1_IndicatorData!E60&lt;D$165,0,10-(D$166-P1_IndicatorData!E60)/(D$166-D$165)*10)),1))</f>
        <v>4.5</v>
      </c>
      <c r="E60" s="39">
        <f>IF(P1_IndicatorData!G60="No data",0.1,IF(P1_IndicatorData!G60=0,0.1,IF(LOG(P1_IndicatorData!G60)&lt;E$165,0.1,ROUND(IF(LOG(P1_IndicatorData!G60)&gt;E$166,10,IF(LOG(P1_IndicatorData!G60)&lt;E$165,0,10-(E$166-LOG(P1_IndicatorData!G60))/(E$166-E$165)*10)),1))))</f>
        <v>7.8</v>
      </c>
      <c r="F60" s="39">
        <f>IF(P1_IndicatorData!H60="No data",0.1,IF(ROUND(P1_IndicatorData!H60,2)=0,0.1,ROUND(IF(P1_IndicatorData!H60&gt;F$166,10,IF(P1_IndicatorData!H60&lt;F$165,0,10-(F$166-P1_IndicatorData!H60)/(F$166-F$165)*10)),1)))</f>
        <v>2.6</v>
      </c>
      <c r="G60" s="39">
        <f>IF(P1_IndicatorData!J60="No data","x",IF(P1_IndicatorData!J60=0,0,ROUND(IF(LOG(P1_IndicatorData!J60)&gt;G$166,10,IF(LOG(P1_IndicatorData!J60)&lt;G$165,0,10-(G$166-LOG(P1_IndicatorData!J60))/(G$166-G$165)*10)),1)))</f>
        <v>10</v>
      </c>
      <c r="H60" s="39">
        <f>IF(P1_IndicatorData!K60="No data","x",IF(P1_IndicatorData!K60=0,0,ROUND(IF(P1_IndicatorData!K60&gt;H$166,10,IF(P1_IndicatorData!K60&lt;H$165,0,10-(H$166-P1_IndicatorData!K60)/(H$166-H$165)*10)),1)))</f>
        <v>10</v>
      </c>
      <c r="I60" s="42">
        <f>IF(P1_IndicatorData!Q60="No data","x",IF(P1_IndicatorData!Q60=0,0,ROUND(IF(LOG(P1_IndicatorData!Q60)&gt;I$166,10,IF(LOG(P1_IndicatorData!Q60)&lt;I$165,0,10-(I$166-LOG(P1_IndicatorData!Q60))/(I$166-I$165)*10)),1)))</f>
        <v>0</v>
      </c>
      <c r="J60" s="42">
        <f>IF(P1_IndicatorData!R60="No data","x",ROUND(IF(P1_IndicatorData!R60&gt;J$166,10,IF(P1_IndicatorData!R60&lt;J$165,0,10-(J$166-P1_IndicatorData!R60)/(J$166-J$165)*10)),1))</f>
        <v>0</v>
      </c>
      <c r="K60" s="42">
        <f>IF(P1_IndicatorData!T60="No data","x",IF(P1_IndicatorData!T60=0,0,ROUND(IF(LOG(P1_IndicatorData!T60)&gt;K$166,10,IF(LOG(P1_IndicatorData!T60)&lt;K$165,0,10-(K$166-LOG(P1_IndicatorData!T60))/(K$166-K$165)*10)),1)))</f>
        <v>0</v>
      </c>
      <c r="L60" s="42">
        <f>IF(P1_IndicatorData!U60="No data","x",ROUND(IF(P1_IndicatorData!U60&gt;L$166,10,IF(P1_IndicatorData!U60&lt;L$165,0,10-(L$166-P1_IndicatorData!U60)/(L$166-L$165)*10)),1))</f>
        <v>0</v>
      </c>
      <c r="M60" s="39">
        <f>IF(P1_IndicatorData!W60="No data","x",IF(P1_IndicatorData!W60=0,0,ROUND(IF(LOG(P1_IndicatorData!W60)&gt;M$166,10,IF(LOG(P1_IndicatorData!W60)&lt;M$165,0,10-(M$166-LOG(P1_IndicatorData!W60))/(M$166-M$165)*10)),1)))</f>
        <v>0</v>
      </c>
      <c r="N60" s="39">
        <f>IF(P1_IndicatorData!X60="No data","x",ROUND(IF(P1_IndicatorData!X60&gt;N$166,10,IF(P1_IndicatorData!X60&lt;N$165,0,10-(N$166-P1_IndicatorData!X60)/(N$166-N$165)*10)),1))</f>
        <v>0</v>
      </c>
      <c r="O60" s="42">
        <f>IF(P1_IndicatorData!Z60="No data","x",IF(P1_IndicatorData!Z60=0,0,ROUND(IF(LOG(P1_IndicatorData!Z60)&gt;O$166,10,IF(LOG(P1_IndicatorData!Z60)&lt;O$165,0,10-(O$166-LOG(P1_IndicatorData!Z60))/(O$166-O$165)*10)),1)))</f>
        <v>10</v>
      </c>
      <c r="P60" s="42">
        <f>IF(P1_IndicatorData!AA60="No data","x",ROUND(IF(P1_IndicatorData!AA60&gt;P$166,10,IF(P1_IndicatorData!AA60&lt;P$165,0,10-(P$166-P1_IndicatorData!AA60)/(P$166-P$165)*10)),1))</f>
        <v>10</v>
      </c>
      <c r="Q60" s="42">
        <f>IF(P1_IndicatorData!AC60="No data","x",IF(P1_IndicatorData!AC60=0,0,ROUND(IF(LOG(P1_IndicatorData!AC60)&gt;Q$166,10,IF(LOG(P1_IndicatorData!AC60)&lt;Q$165,0,10-(Q$166-LOG(P1_IndicatorData!AC60))/(Q$166-Q$165)*10)),1)))</f>
        <v>10</v>
      </c>
      <c r="R60" s="42">
        <f>IF(P1_IndicatorData!AD60="No data","x",ROUND(IF(P1_IndicatorData!AD60&gt;R$166,10,IF(P1_IndicatorData!AD60&lt;R$165,0,10-(R$166-P1_IndicatorData!AD60)/(R$166-R$165)*10)),1))</f>
        <v>10</v>
      </c>
      <c r="S60" s="42">
        <f>IF(P1_IndicatorData!AF60="No data","x",IF(P1_IndicatorData!AF60=0,0,ROUND(IF(LOG(P1_IndicatorData!AF60)&gt;S$166,10,IF(LOG(P1_IndicatorData!AF60)&lt;S$165,0,10-(S$166-LOG(P1_IndicatorData!AF60))/(S$166-S$165)*10)),1)))</f>
        <v>7.2</v>
      </c>
      <c r="T60" s="42">
        <f>IF(P1_IndicatorData!AG60="No data","x",ROUND(IF(P1_IndicatorData!AG60&gt;T$166,10,IF(P1_IndicatorData!AG60&lt;T$165,0,10-(T$166-P1_IndicatorData!AG60)/(T$166-T$165)*10)),1))</f>
        <v>0.1</v>
      </c>
      <c r="U60" s="42">
        <f>IF(P1_IndicatorData!AI60="No data","x",IF(P1_IndicatorData!AI60=0,0,ROUND(IF(LOG(P1_IndicatorData!AI60)&gt;U$166,10,IF(LOG(P1_IndicatorData!AI60)&lt;U$165,0,10-(U$166-LOG(P1_IndicatorData!AI60))/(U$166-U$165)*10)),1)))</f>
        <v>10</v>
      </c>
      <c r="V60" s="42">
        <f>IF(P1_IndicatorData!AJ60="No data","x",ROUND(IF(P1_IndicatorData!AJ60&gt;V$166,10,IF(P1_IndicatorData!AJ60&lt;V$165,0,10-(V$166-P1_IndicatorData!AJ60)/(V$166-V$165)*10)),1))</f>
        <v>7.6</v>
      </c>
      <c r="W60" s="42">
        <f>IF(P1_IndicatorData!AL60="No data","x",IF(P1_IndicatorData!AL60=0,0,ROUND(IF(LOG(P1_IndicatorData!AL60)&gt;W$166,10,IF(LOG(P1_IndicatorData!AL60)&lt;W$165,0,10-(W$166-LOG(P1_IndicatorData!AL60))/(W$166-W$165)*10)),1)))</f>
        <v>10</v>
      </c>
      <c r="X60" s="42">
        <f>IF(P1_IndicatorData!AM60="No data","x",ROUND(IF(P1_IndicatorData!AM60&gt;X$166,10,IF(P1_IndicatorData!AM60&lt;X$165,0,10-(X$166-P1_IndicatorData!AM60)/(X$166-X$165)*10)),1))</f>
        <v>9.9</v>
      </c>
      <c r="Y60" s="42">
        <f>IF(P1_IndicatorData!AO60="No data","x",IF(P1_IndicatorData!AO60=0,0,ROUND(IF(LOG(P1_IndicatorData!AO60)&gt;Y$166,10,IF(LOG(P1_IndicatorData!AO60)&lt;Y$165,0,10-(Y$166-LOG(P1_IndicatorData!AO60))/(Y$166-Y$165)*10)),1)))</f>
        <v>10</v>
      </c>
      <c r="Z60" s="42">
        <f>IF(P1_IndicatorData!AP60="No data","x",ROUND(IF(P1_IndicatorData!AP60&gt;Z$166,10,IF(P1_IndicatorData!AP60&lt;Z$165,0,10-(Z$166-P1_IndicatorData!AP60)/(Z$166-Z$165)*10)),1))</f>
        <v>8.9</v>
      </c>
      <c r="AA60" s="42">
        <f>IF(P1_IndicatorData!AR60="No data","x",IF(P1_IndicatorData!AR60=0,0,ROUND(IF(LOG(P1_IndicatorData!AR60)&gt;AA$166,10,IF(LOG(P1_IndicatorData!AR60)&lt;AA$165,0,10-(AA$166-LOG(P1_IndicatorData!AR60))/(AA$166-AA$165)*10)),1)))</f>
        <v>10</v>
      </c>
      <c r="AB60" s="42">
        <f>IF(P1_IndicatorData!AS60="No data","x",ROUND(IF(P1_IndicatorData!AS60&gt;AB$166,10,IF(P1_IndicatorData!AS60&lt;AB$165,0,10-(AB$166-P1_IndicatorData!AS60)/(AB$166-AB$165)*10)),1))</f>
        <v>8</v>
      </c>
      <c r="AC60" s="42">
        <f>IF(P1_IndicatorData!AV60="No data","x",IF(P1_IndicatorData!AV60=0,0,ROUND(IF(LOG(P1_IndicatorData!AV60)&gt;AC$166,10,IF(LOG(P1_IndicatorData!AV60)&lt;AC$165,0,10-(AC$166-LOG(P1_IndicatorData!AV60))/(AC$166-AC$165)*10)),1)))</f>
        <v>10</v>
      </c>
      <c r="AD60" s="42">
        <f>IF(P1_IndicatorData!AW60="No data","x",ROUND(IF(P1_IndicatorData!AW60&gt;AD$166,10,IF(P1_IndicatorData!AW60&lt;AD$165,0,10-(AD$166-P1_IndicatorData!AW60)/(AD$166-AD$165)*10)),1))</f>
        <v>9.8000000000000007</v>
      </c>
      <c r="AE60" s="42">
        <f>IF(P1_IndicatorData!AX60="No data","x",IF(P1_IndicatorData!AX60=0,0,ROUND(IF(LOG(P1_IndicatorData!AX60)&gt;AE$166,10,IF(LOG(P1_IndicatorData!AX60)&lt;AE$165,0,10-(AE$166-LOG(P1_IndicatorData!AX60))/(AE$166-AE$165)*10)),1)))</f>
        <v>10</v>
      </c>
      <c r="AF60" s="42">
        <f>IF(P1_IndicatorData!AY60="No data","x",ROUND(IF(P1_IndicatorData!AY60&gt;AF$166,10,IF(P1_IndicatorData!AY60&lt;AF$165,0,10-(AF$166-P1_IndicatorData!AY60)/(AF$166-AF$165)*10)),1))</f>
        <v>9.8000000000000007</v>
      </c>
      <c r="AG60" s="42">
        <f>IF(P1_IndicatorData!AZ60="No data","x",IF(P1_IndicatorData!AZ60=0,0,ROUND(IF(LOG(P1_IndicatorData!AZ60)&gt;AG$166,10,IF(LOG(P1_IndicatorData!AZ60)&lt;AG$165,0,10-(AG$166-LOG(P1_IndicatorData!AZ60))/(AG$166-AG$165)*10)),1)))</f>
        <v>8.5</v>
      </c>
      <c r="AH60" s="42">
        <f>IF(P1_IndicatorData!BA60="No data","x",ROUND(IF(P1_IndicatorData!BA60&gt;AH$166,10,IF(P1_IndicatorData!BA60&lt;AH$165,0,10-(AH$166-P1_IndicatorData!BA60)/(AH$166-AH$165)*10)),1))</f>
        <v>3.4</v>
      </c>
      <c r="AI60" s="42">
        <f>IF(P1_IndicatorData!BD60="No data","x",IF(P1_IndicatorData!BD60=0,0,ROUND(IF(LOG(P1_IndicatorData!BD60)&gt;AI$166,10,IF(LOG(P1_IndicatorData!BD60)&lt;AI$165,0,10-(AI$166-LOG(P1_IndicatorData!BD60))/(AI$166-AI$165)*10)),1)))</f>
        <v>6.7</v>
      </c>
      <c r="AJ60" s="42">
        <f>IF(P1_IndicatorData!BE60="No data","x",ROUND(IF(P1_IndicatorData!BE60&gt;AJ$166,10,IF(P1_IndicatorData!BE60&lt;AJ$165,0,10-(AJ$166-P1_IndicatorData!BE60)/(AJ$166-AJ$165)*10)),1))</f>
        <v>0.1</v>
      </c>
      <c r="AK60" s="145">
        <f t="shared" si="27"/>
        <v>7.8</v>
      </c>
      <c r="AL60" s="145">
        <f t="shared" si="28"/>
        <v>5.8</v>
      </c>
      <c r="AM60" s="145">
        <f t="shared" si="29"/>
        <v>10</v>
      </c>
      <c r="AN60" s="147">
        <f t="shared" si="30"/>
        <v>0</v>
      </c>
      <c r="AO60" s="147">
        <f t="shared" si="31"/>
        <v>0</v>
      </c>
      <c r="AP60" s="145">
        <f t="shared" si="49"/>
        <v>0</v>
      </c>
      <c r="AQ60" s="149">
        <f t="shared" si="32"/>
        <v>5</v>
      </c>
      <c r="AR60" s="149">
        <f t="shared" si="33"/>
        <v>5</v>
      </c>
      <c r="AS60" s="149">
        <f t="shared" si="34"/>
        <v>5</v>
      </c>
      <c r="AT60" s="149">
        <f t="shared" si="35"/>
        <v>8.6</v>
      </c>
      <c r="AU60" s="149">
        <f t="shared" si="36"/>
        <v>5.0999999999999996</v>
      </c>
      <c r="AV60" s="149">
        <f t="shared" si="50"/>
        <v>7.2</v>
      </c>
      <c r="AW60" s="147">
        <f t="shared" si="37"/>
        <v>6.2</v>
      </c>
      <c r="AX60" s="147">
        <f t="shared" si="38"/>
        <v>9.1</v>
      </c>
      <c r="AY60" s="147">
        <f t="shared" si="39"/>
        <v>10</v>
      </c>
      <c r="AZ60" s="147">
        <f t="shared" si="40"/>
        <v>9.5</v>
      </c>
      <c r="BA60" s="145">
        <f t="shared" si="41"/>
        <v>9.1</v>
      </c>
      <c r="BB60" s="145">
        <f t="shared" si="42"/>
        <v>9.3000000000000007</v>
      </c>
      <c r="BC60" s="147">
        <f t="shared" si="43"/>
        <v>10</v>
      </c>
      <c r="BD60" s="147">
        <f t="shared" si="44"/>
        <v>9.8000000000000007</v>
      </c>
      <c r="BE60" s="145">
        <f t="shared" si="51"/>
        <v>9.9</v>
      </c>
      <c r="BF60" s="147">
        <f t="shared" si="45"/>
        <v>6.6</v>
      </c>
      <c r="BG60" s="147">
        <f t="shared" si="46"/>
        <v>4.0999999999999996</v>
      </c>
      <c r="BH60" s="145">
        <f t="shared" si="47"/>
        <v>5.5</v>
      </c>
      <c r="BI60" s="198">
        <f t="shared" si="48"/>
        <v>8.1999999999999993</v>
      </c>
    </row>
    <row r="61" spans="1:61">
      <c r="A61" s="1" t="s">
        <v>202</v>
      </c>
      <c r="B61" s="2" t="s">
        <v>203</v>
      </c>
      <c r="C61" s="39">
        <f>IF(P1_IndicatorData!D61="No data","x",IF(P1_IndicatorData!D61=0,0,ROUND(IF(LOG(P1_IndicatorData!D61)&gt;C$166,10,IF(LOG(P1_IndicatorData!D61)&lt;C$165,0,10-(C$166-LOG(P1_IndicatorData!D61))/(C$166-C$165)*10)),1)))</f>
        <v>8.4</v>
      </c>
      <c r="D61" s="39">
        <f>IF(P1_IndicatorData!E61="No data","x",ROUND(IF(P1_IndicatorData!E61&gt;D$166,10,IF(P1_IndicatorData!E61&lt;D$165,0,10-(D$166-P1_IndicatorData!E61)/(D$166-D$165)*10)),1))</f>
        <v>10</v>
      </c>
      <c r="E61" s="39">
        <f>IF(P1_IndicatorData!G61="No data",0.1,IF(P1_IndicatorData!G61=0,0.1,IF(LOG(P1_IndicatorData!G61)&lt;E$165,0.1,ROUND(IF(LOG(P1_IndicatorData!G61)&gt;E$166,10,IF(LOG(P1_IndicatorData!G61)&lt;E$165,0,10-(E$166-LOG(P1_IndicatorData!G61))/(E$166-E$165)*10)),1))))</f>
        <v>5.6</v>
      </c>
      <c r="F61" s="39">
        <f>IF(P1_IndicatorData!H61="No data",0.1,IF(ROUND(P1_IndicatorData!H61,2)=0,0.1,ROUND(IF(P1_IndicatorData!H61&gt;F$166,10,IF(P1_IndicatorData!H61&lt;F$165,0,10-(F$166-P1_IndicatorData!H61)/(F$166-F$165)*10)),1)))</f>
        <v>1.9</v>
      </c>
      <c r="G61" s="39">
        <f>IF(P1_IndicatorData!J61="No data","x",IF(P1_IndicatorData!J61=0,0,ROUND(IF(LOG(P1_IndicatorData!J61)&gt;G$166,10,IF(LOG(P1_IndicatorData!J61)&lt;G$165,0,10-(G$166-LOG(P1_IndicatorData!J61))/(G$166-G$165)*10)),1)))</f>
        <v>3.4</v>
      </c>
      <c r="H61" s="39">
        <f>IF(P1_IndicatorData!K61="No data","x",IF(P1_IndicatorData!K61=0,0,ROUND(IF(P1_IndicatorData!K61&gt;H$166,10,IF(P1_IndicatorData!K61&lt;H$165,0,10-(H$166-P1_IndicatorData!K61)/(H$166-H$165)*10)),1)))</f>
        <v>0.1</v>
      </c>
      <c r="I61" s="42">
        <f>IF(P1_IndicatorData!Q61="No data","x",IF(P1_IndicatorData!Q61=0,0,ROUND(IF(LOG(P1_IndicatorData!Q61)&gt;I$166,10,IF(LOG(P1_IndicatorData!Q61)&lt;I$165,0,10-(I$166-LOG(P1_IndicatorData!Q61))/(I$166-I$165)*10)),1)))</f>
        <v>0</v>
      </c>
      <c r="J61" s="42">
        <f>IF(P1_IndicatorData!R61="No data","x",ROUND(IF(P1_IndicatorData!R61&gt;J$166,10,IF(P1_IndicatorData!R61&lt;J$165,0,10-(J$166-P1_IndicatorData!R61)/(J$166-J$165)*10)),1))</f>
        <v>0</v>
      </c>
      <c r="K61" s="42">
        <f>IF(P1_IndicatorData!T61="No data","x",IF(P1_IndicatorData!T61=0,0,ROUND(IF(LOG(P1_IndicatorData!T61)&gt;K$166,10,IF(LOG(P1_IndicatorData!T61)&lt;K$165,0,10-(K$166-LOG(P1_IndicatorData!T61))/(K$166-K$165)*10)),1)))</f>
        <v>0</v>
      </c>
      <c r="L61" s="42">
        <f>IF(P1_IndicatorData!U61="No data","x",ROUND(IF(P1_IndicatorData!U61&gt;L$166,10,IF(P1_IndicatorData!U61&lt;L$165,0,10-(L$166-P1_IndicatorData!U61)/(L$166-L$165)*10)),1))</f>
        <v>0</v>
      </c>
      <c r="M61" s="39">
        <f>IF(P1_IndicatorData!W61="No data","x",IF(P1_IndicatorData!W61=0,0,ROUND(IF(LOG(P1_IndicatorData!W61)&gt;M$166,10,IF(LOG(P1_IndicatorData!W61)&lt;M$165,0,10-(M$166-LOG(P1_IndicatorData!W61))/(M$166-M$165)*10)),1)))</f>
        <v>0</v>
      </c>
      <c r="N61" s="39">
        <f>IF(P1_IndicatorData!X61="No data","x",ROUND(IF(P1_IndicatorData!X61&gt;N$166,10,IF(P1_IndicatorData!X61&lt;N$165,0,10-(N$166-P1_IndicatorData!X61)/(N$166-N$165)*10)),1))</f>
        <v>0</v>
      </c>
      <c r="O61" s="42">
        <f>IF(P1_IndicatorData!Z61="No data","x",IF(P1_IndicatorData!Z61=0,0,ROUND(IF(LOG(P1_IndicatorData!Z61)&gt;O$166,10,IF(LOG(P1_IndicatorData!Z61)&lt;O$165,0,10-(O$166-LOG(P1_IndicatorData!Z61))/(O$166-O$165)*10)),1)))</f>
        <v>0</v>
      </c>
      <c r="P61" s="42">
        <f>IF(P1_IndicatorData!AA61="No data","x",ROUND(IF(P1_IndicatorData!AA61&gt;P$166,10,IF(P1_IndicatorData!AA61&lt;P$165,0,10-(P$166-P1_IndicatorData!AA61)/(P$166-P$165)*10)),1))</f>
        <v>0</v>
      </c>
      <c r="Q61" s="42">
        <f>IF(P1_IndicatorData!AC61="No data","x",IF(P1_IndicatorData!AC61=0,0,ROUND(IF(LOG(P1_IndicatorData!AC61)&gt;Q$166,10,IF(LOG(P1_IndicatorData!AC61)&lt;Q$165,0,10-(Q$166-LOG(P1_IndicatorData!AC61))/(Q$166-Q$165)*10)),1)))</f>
        <v>0</v>
      </c>
      <c r="R61" s="42">
        <f>IF(P1_IndicatorData!AD61="No data","x",ROUND(IF(P1_IndicatorData!AD61&gt;R$166,10,IF(P1_IndicatorData!AD61&lt;R$165,0,10-(R$166-P1_IndicatorData!AD61)/(R$166-R$165)*10)),1))</f>
        <v>0</v>
      </c>
      <c r="S61" s="42">
        <f>IF(P1_IndicatorData!AF61="No data","x",IF(P1_IndicatorData!AF61=0,0,ROUND(IF(LOG(P1_IndicatorData!AF61)&gt;S$166,10,IF(LOG(P1_IndicatorData!AF61)&lt;S$165,0,10-(S$166-LOG(P1_IndicatorData!AF61))/(S$166-S$165)*10)),1)))</f>
        <v>0</v>
      </c>
      <c r="T61" s="42">
        <f>IF(P1_IndicatorData!AG61="No data","x",ROUND(IF(P1_IndicatorData!AG61&gt;T$166,10,IF(P1_IndicatorData!AG61&lt;T$165,0,10-(T$166-P1_IndicatorData!AG61)/(T$166-T$165)*10)),1))</f>
        <v>0</v>
      </c>
      <c r="U61" s="42">
        <f>IF(P1_IndicatorData!AI61="No data","x",IF(P1_IndicatorData!AI61=0,0,ROUND(IF(LOG(P1_IndicatorData!AI61)&gt;U$166,10,IF(LOG(P1_IndicatorData!AI61)&lt;U$165,0,10-(U$166-LOG(P1_IndicatorData!AI61))/(U$166-U$165)*10)),1)))</f>
        <v>0</v>
      </c>
      <c r="V61" s="42">
        <f>IF(P1_IndicatorData!AJ61="No data","x",ROUND(IF(P1_IndicatorData!AJ61&gt;V$166,10,IF(P1_IndicatorData!AJ61&lt;V$165,0,10-(V$166-P1_IndicatorData!AJ61)/(V$166-V$165)*10)),1))</f>
        <v>0</v>
      </c>
      <c r="W61" s="42">
        <f>IF(P1_IndicatorData!AL61="No data","x",IF(P1_IndicatorData!AL61=0,0,ROUND(IF(LOG(P1_IndicatorData!AL61)&gt;W$166,10,IF(LOG(P1_IndicatorData!AL61)&lt;W$165,0,10-(W$166-LOG(P1_IndicatorData!AL61))/(W$166-W$165)*10)),1)))</f>
        <v>5.8</v>
      </c>
      <c r="X61" s="42">
        <f>IF(P1_IndicatorData!AM61="No data","x",ROUND(IF(P1_IndicatorData!AM61&gt;X$166,10,IF(P1_IndicatorData!AM61&lt;X$165,0,10-(X$166-P1_IndicatorData!AM61)/(X$166-X$165)*10)),1))</f>
        <v>0.2</v>
      </c>
      <c r="Y61" s="42">
        <f>IF(P1_IndicatorData!AO61="No data","x",IF(P1_IndicatorData!AO61=0,0,ROUND(IF(LOG(P1_IndicatorData!AO61)&gt;Y$166,10,IF(LOG(P1_IndicatorData!AO61)&lt;Y$165,0,10-(Y$166-LOG(P1_IndicatorData!AO61))/(Y$166-Y$165)*10)),1)))</f>
        <v>8.1</v>
      </c>
      <c r="Z61" s="42">
        <f>IF(P1_IndicatorData!AP61="No data","x",ROUND(IF(P1_IndicatorData!AP61&gt;Z$166,10,IF(P1_IndicatorData!AP61&lt;Z$165,0,10-(Z$166-P1_IndicatorData!AP61)/(Z$166-Z$165)*10)),1))</f>
        <v>4.3</v>
      </c>
      <c r="AA61" s="42">
        <f>IF(P1_IndicatorData!AR61="No data","x",IF(P1_IndicatorData!AR61=0,0,ROUND(IF(LOG(P1_IndicatorData!AR61)&gt;AA$166,10,IF(LOG(P1_IndicatorData!AR61)&lt;AA$165,0,10-(AA$166-LOG(P1_IndicatorData!AR61))/(AA$166-AA$165)*10)),1)))</f>
        <v>4.8</v>
      </c>
      <c r="AB61" s="42">
        <f>IF(P1_IndicatorData!AS61="No data","x",ROUND(IF(P1_IndicatorData!AS61&gt;AB$166,10,IF(P1_IndicatorData!AS61&lt;AB$165,0,10-(AB$166-P1_IndicatorData!AS61)/(AB$166-AB$165)*10)),1))</f>
        <v>0</v>
      </c>
      <c r="AC61" s="42">
        <f>IF(P1_IndicatorData!AV61="No data","x",IF(P1_IndicatorData!AV61=0,0,ROUND(IF(LOG(P1_IndicatorData!AV61)&gt;AC$166,10,IF(LOG(P1_IndicatorData!AV61)&lt;AC$165,0,10-(AC$166-LOG(P1_IndicatorData!AV61))/(AC$166-AC$165)*10)),1)))</f>
        <v>8.6</v>
      </c>
      <c r="AD61" s="42">
        <f>IF(P1_IndicatorData!AW61="No data","x",ROUND(IF(P1_IndicatorData!AW61&gt;AD$166,10,IF(P1_IndicatorData!AW61&lt;AD$165,0,10-(AD$166-P1_IndicatorData!AW61)/(AD$166-AD$165)*10)),1))</f>
        <v>9</v>
      </c>
      <c r="AE61" s="42">
        <f>IF(P1_IndicatorData!AX61="No data","x",IF(P1_IndicatorData!AX61=0,0,ROUND(IF(LOG(P1_IndicatorData!AX61)&gt;AE$166,10,IF(LOG(P1_IndicatorData!AX61)&lt;AE$165,0,10-(AE$166-LOG(P1_IndicatorData!AX61))/(AE$166-AE$165)*10)),1)))</f>
        <v>1.2</v>
      </c>
      <c r="AF61" s="42">
        <f>IF(P1_IndicatorData!AY61="No data","x",ROUND(IF(P1_IndicatorData!AY61&gt;AF$166,10,IF(P1_IndicatorData!AY61&lt;AF$165,0,10-(AF$166-P1_IndicatorData!AY61)/(AF$166-AF$165)*10)),1))</f>
        <v>0</v>
      </c>
      <c r="AG61" s="42">
        <f>IF(P1_IndicatorData!AZ61="No data","x",IF(P1_IndicatorData!AZ61=0,0,ROUND(IF(LOG(P1_IndicatorData!AZ61)&gt;AG$166,10,IF(LOG(P1_IndicatorData!AZ61)&lt;AG$165,0,10-(AG$166-LOG(P1_IndicatorData!AZ61))/(AG$166-AG$165)*10)),1)))</f>
        <v>5.6</v>
      </c>
      <c r="AH61" s="42">
        <f>IF(P1_IndicatorData!BA61="No data","x",ROUND(IF(P1_IndicatorData!BA61&gt;AH$166,10,IF(P1_IndicatorData!BA61&lt;AH$165,0,10-(AH$166-P1_IndicatorData!BA61)/(AH$166-AH$165)*10)),1))</f>
        <v>1</v>
      </c>
      <c r="AI61" s="42">
        <f>IF(P1_IndicatorData!BD61="No data","x",IF(P1_IndicatorData!BD61=0,0,ROUND(IF(LOG(P1_IndicatorData!BD61)&gt;AI$166,10,IF(LOG(P1_IndicatorData!BD61)&lt;AI$165,0,10-(AI$166-LOG(P1_IndicatorData!BD61))/(AI$166-AI$165)*10)),1)))</f>
        <v>8.1999999999999993</v>
      </c>
      <c r="AJ61" s="42">
        <f>IF(P1_IndicatorData!BE61="No data","x",ROUND(IF(P1_IndicatorData!BE61&gt;AJ$166,10,IF(P1_IndicatorData!BE61&lt;AJ$165,0,10-(AJ$166-P1_IndicatorData!BE61)/(AJ$166-AJ$165)*10)),1))</f>
        <v>5.4</v>
      </c>
      <c r="AK61" s="145">
        <f t="shared" si="27"/>
        <v>9.4</v>
      </c>
      <c r="AL61" s="145">
        <f t="shared" si="28"/>
        <v>4</v>
      </c>
      <c r="AM61" s="145">
        <f t="shared" si="29"/>
        <v>1.9</v>
      </c>
      <c r="AN61" s="147">
        <f t="shared" si="30"/>
        <v>0</v>
      </c>
      <c r="AO61" s="147">
        <f t="shared" si="31"/>
        <v>0</v>
      </c>
      <c r="AP61" s="145">
        <f t="shared" si="49"/>
        <v>0</v>
      </c>
      <c r="AQ61" s="149">
        <f t="shared" si="32"/>
        <v>0</v>
      </c>
      <c r="AR61" s="149">
        <f t="shared" si="33"/>
        <v>0</v>
      </c>
      <c r="AS61" s="149">
        <f t="shared" si="34"/>
        <v>0</v>
      </c>
      <c r="AT61" s="149">
        <f t="shared" si="35"/>
        <v>0</v>
      </c>
      <c r="AU61" s="149">
        <f t="shared" si="36"/>
        <v>0</v>
      </c>
      <c r="AV61" s="149">
        <f t="shared" si="50"/>
        <v>0</v>
      </c>
      <c r="AW61" s="147">
        <f t="shared" si="37"/>
        <v>0</v>
      </c>
      <c r="AX61" s="147">
        <f t="shared" si="38"/>
        <v>0</v>
      </c>
      <c r="AY61" s="147">
        <f t="shared" si="39"/>
        <v>3.5</v>
      </c>
      <c r="AZ61" s="147">
        <f t="shared" si="40"/>
        <v>6.6</v>
      </c>
      <c r="BA61" s="145">
        <f t="shared" si="41"/>
        <v>3</v>
      </c>
      <c r="BB61" s="145">
        <f t="shared" si="42"/>
        <v>2.7</v>
      </c>
      <c r="BC61" s="147">
        <f t="shared" si="43"/>
        <v>4.9000000000000004</v>
      </c>
      <c r="BD61" s="147">
        <f t="shared" si="44"/>
        <v>4.5</v>
      </c>
      <c r="BE61" s="145">
        <f t="shared" si="51"/>
        <v>4.7</v>
      </c>
      <c r="BF61" s="147">
        <f t="shared" si="45"/>
        <v>3.6</v>
      </c>
      <c r="BG61" s="147">
        <f t="shared" si="46"/>
        <v>7</v>
      </c>
      <c r="BH61" s="145">
        <f t="shared" si="47"/>
        <v>5.6</v>
      </c>
      <c r="BI61" s="198">
        <f t="shared" si="48"/>
        <v>4.7</v>
      </c>
    </row>
    <row r="62" spans="1:61">
      <c r="A62" s="1" t="s">
        <v>204</v>
      </c>
      <c r="B62" s="2" t="s">
        <v>205</v>
      </c>
      <c r="C62" s="39">
        <f>IF(P1_IndicatorData!D62="No data","x",IF(P1_IndicatorData!D62=0,0,ROUND(IF(LOG(P1_IndicatorData!D62)&gt;C$166,10,IF(LOG(P1_IndicatorData!D62)&lt;C$165,0,10-(C$166-LOG(P1_IndicatorData!D62))/(C$166-C$165)*10)),1)))</f>
        <v>8.5</v>
      </c>
      <c r="D62" s="39">
        <f>IF(P1_IndicatorData!E62="No data","x",ROUND(IF(P1_IndicatorData!E62&gt;D$166,10,IF(P1_IndicatorData!E62&lt;D$165,0,10-(D$166-P1_IndicatorData!E62)/(D$166-D$165)*10)),1))</f>
        <v>2.8</v>
      </c>
      <c r="E62" s="39">
        <f>IF(P1_IndicatorData!G62="No data",0.1,IF(P1_IndicatorData!G62=0,0.1,IF(LOG(P1_IndicatorData!G62)&lt;E$165,0.1,ROUND(IF(LOG(P1_IndicatorData!G62)&gt;E$166,10,IF(LOG(P1_IndicatorData!G62)&lt;E$165,0,10-(E$166-LOG(P1_IndicatorData!G62))/(E$166-E$165)*10)),1))))</f>
        <v>7.3</v>
      </c>
      <c r="F62" s="39">
        <f>IF(P1_IndicatorData!H62="No data",0.1,IF(ROUND(P1_IndicatorData!H62,2)=0,0.1,ROUND(IF(P1_IndicatorData!H62&gt;F$166,10,IF(P1_IndicatorData!H62&lt;F$165,0,10-(F$166-P1_IndicatorData!H62)/(F$166-F$165)*10)),1)))</f>
        <v>2.9</v>
      </c>
      <c r="G62" s="39">
        <f>IF(P1_IndicatorData!J62="No data","x",IF(P1_IndicatorData!J62=0,0,ROUND(IF(LOG(P1_IndicatorData!J62)&gt;G$166,10,IF(LOG(P1_IndicatorData!J62)&lt;G$165,0,10-(G$166-LOG(P1_IndicatorData!J62))/(G$166-G$165)*10)),1)))</f>
        <v>0</v>
      </c>
      <c r="H62" s="39">
        <f>IF(P1_IndicatorData!K62="No data","x",IF(P1_IndicatorData!K62=0,0,ROUND(IF(P1_IndicatorData!K62&gt;H$166,10,IF(P1_IndicatorData!K62&lt;H$165,0,10-(H$166-P1_IndicatorData!K62)/(H$166-H$165)*10)),1)))</f>
        <v>0</v>
      </c>
      <c r="I62" s="42">
        <f>IF(P1_IndicatorData!Q62="No data","x",IF(P1_IndicatorData!Q62=0,0,ROUND(IF(LOG(P1_IndicatorData!Q62)&gt;I$166,10,IF(LOG(P1_IndicatorData!Q62)&lt;I$165,0,10-(I$166-LOG(P1_IndicatorData!Q62))/(I$166-I$165)*10)),1)))</f>
        <v>9.8000000000000007</v>
      </c>
      <c r="J62" s="42">
        <f>IF(P1_IndicatorData!R62="No data","x",ROUND(IF(P1_IndicatorData!R62&gt;J$166,10,IF(P1_IndicatorData!R62&lt;J$165,0,10-(J$166-P1_IndicatorData!R62)/(J$166-J$165)*10)),1))</f>
        <v>10</v>
      </c>
      <c r="K62" s="42">
        <f>IF(P1_IndicatorData!T62="No data","x",IF(P1_IndicatorData!T62=0,0,ROUND(IF(LOG(P1_IndicatorData!T62)&gt;K$166,10,IF(LOG(P1_IndicatorData!T62)&lt;K$165,0,10-(K$166-LOG(P1_IndicatorData!T62))/(K$166-K$165)*10)),1)))</f>
        <v>0</v>
      </c>
      <c r="L62" s="42">
        <f>IF(P1_IndicatorData!U62="No data","x",ROUND(IF(P1_IndicatorData!U62&gt;L$166,10,IF(P1_IndicatorData!U62&lt;L$165,0,10-(L$166-P1_IndicatorData!U62)/(L$166-L$165)*10)),1))</f>
        <v>0</v>
      </c>
      <c r="M62" s="39">
        <f>IF(P1_IndicatorData!W62="No data","x",IF(P1_IndicatorData!W62=0,0,ROUND(IF(LOG(P1_IndicatorData!W62)&gt;M$166,10,IF(LOG(P1_IndicatorData!W62)&lt;M$165,0,10-(M$166-LOG(P1_IndicatorData!W62))/(M$166-M$165)*10)),1)))</f>
        <v>9</v>
      </c>
      <c r="N62" s="39">
        <f>IF(P1_IndicatorData!X62="No data","x",ROUND(IF(P1_IndicatorData!X62&gt;N$166,10,IF(P1_IndicatorData!X62&lt;N$165,0,10-(N$166-P1_IndicatorData!X62)/(N$166-N$165)*10)),1))</f>
        <v>4.0999999999999996</v>
      </c>
      <c r="O62" s="42">
        <f>IF(P1_IndicatorData!Z62="No data","x",IF(P1_IndicatorData!Z62=0,0,ROUND(IF(LOG(P1_IndicatorData!Z62)&gt;O$166,10,IF(LOG(P1_IndicatorData!Z62)&lt;O$165,0,10-(O$166-LOG(P1_IndicatorData!Z62))/(O$166-O$165)*10)),1)))</f>
        <v>7.6</v>
      </c>
      <c r="P62" s="42">
        <f>IF(P1_IndicatorData!AA62="No data","x",ROUND(IF(P1_IndicatorData!AA62&gt;P$166,10,IF(P1_IndicatorData!AA62&lt;P$165,0,10-(P$166-P1_IndicatorData!AA62)/(P$166-P$165)*10)),1))</f>
        <v>0.5</v>
      </c>
      <c r="Q62" s="42">
        <f>IF(P1_IndicatorData!AC62="No data","x",IF(P1_IndicatorData!AC62=0,0,ROUND(IF(LOG(P1_IndicatorData!AC62)&gt;Q$166,10,IF(LOG(P1_IndicatorData!AC62)&lt;Q$165,0,10-(Q$166-LOG(P1_IndicatorData!AC62))/(Q$166-Q$165)*10)),1)))</f>
        <v>8.5</v>
      </c>
      <c r="R62" s="42">
        <f>IF(P1_IndicatorData!AD62="No data","x",ROUND(IF(P1_IndicatorData!AD62&gt;R$166,10,IF(P1_IndicatorData!AD62&lt;R$165,0,10-(R$166-P1_IndicatorData!AD62)/(R$166-R$165)*10)),1))</f>
        <v>1.7</v>
      </c>
      <c r="S62" s="42">
        <f>IF(P1_IndicatorData!AF62="No data","x",IF(P1_IndicatorData!AF62=0,0,ROUND(IF(LOG(P1_IndicatorData!AF62)&gt;S$166,10,IF(LOG(P1_IndicatorData!AF62)&lt;S$165,0,10-(S$166-LOG(P1_IndicatorData!AF62))/(S$166-S$165)*10)),1)))</f>
        <v>10</v>
      </c>
      <c r="T62" s="42">
        <f>IF(P1_IndicatorData!AG62="No data","x",ROUND(IF(P1_IndicatorData!AG62&gt;T$166,10,IF(P1_IndicatorData!AG62&lt;T$165,0,10-(T$166-P1_IndicatorData!AG62)/(T$166-T$165)*10)),1))</f>
        <v>3.6</v>
      </c>
      <c r="U62" s="42">
        <f>IF(P1_IndicatorData!AI62="No data","x",IF(P1_IndicatorData!AI62=0,0,ROUND(IF(LOG(P1_IndicatorData!AI62)&gt;U$166,10,IF(LOG(P1_IndicatorData!AI62)&lt;U$165,0,10-(U$166-LOG(P1_IndicatorData!AI62))/(U$166-U$165)*10)),1)))</f>
        <v>9.1</v>
      </c>
      <c r="V62" s="42">
        <f>IF(P1_IndicatorData!AJ62="No data","x",ROUND(IF(P1_IndicatorData!AJ62&gt;V$166,10,IF(P1_IndicatorData!AJ62&lt;V$165,0,10-(V$166-P1_IndicatorData!AJ62)/(V$166-V$165)*10)),1))</f>
        <v>3.9</v>
      </c>
      <c r="W62" s="42">
        <f>IF(P1_IndicatorData!AL62="No data","x",IF(P1_IndicatorData!AL62=0,0,ROUND(IF(LOG(P1_IndicatorData!AL62)&gt;W$166,10,IF(LOG(P1_IndicatorData!AL62)&lt;W$165,0,10-(W$166-LOG(P1_IndicatorData!AL62))/(W$166-W$165)*10)),1)))</f>
        <v>9.1999999999999993</v>
      </c>
      <c r="X62" s="42">
        <f>IF(P1_IndicatorData!AM62="No data","x",ROUND(IF(P1_IndicatorData!AM62&gt;X$166,10,IF(P1_IndicatorData!AM62&lt;X$165,0,10-(X$166-P1_IndicatorData!AM62)/(X$166-X$165)*10)),1))</f>
        <v>4.8</v>
      </c>
      <c r="Y62" s="42">
        <f>IF(P1_IndicatorData!AO62="No data","x",IF(P1_IndicatorData!AO62=0,0,ROUND(IF(LOG(P1_IndicatorData!AO62)&gt;Y$166,10,IF(LOG(P1_IndicatorData!AO62)&lt;Y$165,0,10-(Y$166-LOG(P1_IndicatorData!AO62))/(Y$166-Y$165)*10)),1)))</f>
        <v>9.3000000000000007</v>
      </c>
      <c r="Z62" s="42">
        <f>IF(P1_IndicatorData!AP62="No data","x",ROUND(IF(P1_IndicatorData!AP62&gt;Z$166,10,IF(P1_IndicatorData!AP62&lt;Z$165,0,10-(Z$166-P1_IndicatorData!AP62)/(Z$166-Z$165)*10)),1))</f>
        <v>5.0999999999999996</v>
      </c>
      <c r="AA62" s="42">
        <f>IF(P1_IndicatorData!AR62="No data","x",IF(P1_IndicatorData!AR62=0,0,ROUND(IF(LOG(P1_IndicatorData!AR62)&gt;AA$166,10,IF(LOG(P1_IndicatorData!AR62)&lt;AA$165,0,10-(AA$166-LOG(P1_IndicatorData!AR62))/(AA$166-AA$165)*10)),1)))</f>
        <v>8.4</v>
      </c>
      <c r="AB62" s="42">
        <f>IF(P1_IndicatorData!AS62="No data","x",ROUND(IF(P1_IndicatorData!AS62&gt;AB$166,10,IF(P1_IndicatorData!AS62&lt;AB$165,0,10-(AB$166-P1_IndicatorData!AS62)/(AB$166-AB$165)*10)),1))</f>
        <v>1.6</v>
      </c>
      <c r="AC62" s="42">
        <f>IF(P1_IndicatorData!AV62="No data","x",IF(P1_IndicatorData!AV62=0,0,ROUND(IF(LOG(P1_IndicatorData!AV62)&gt;AC$166,10,IF(LOG(P1_IndicatorData!AV62)&lt;AC$165,0,10-(AC$166-LOG(P1_IndicatorData!AV62))/(AC$166-AC$165)*10)),1)))</f>
        <v>9.8000000000000007</v>
      </c>
      <c r="AD62" s="42">
        <f>IF(P1_IndicatorData!AW62="No data","x",ROUND(IF(P1_IndicatorData!AW62&gt;AD$166,10,IF(P1_IndicatorData!AW62&lt;AD$165,0,10-(AD$166-P1_IndicatorData!AW62)/(AD$166-AD$165)*10)),1))</f>
        <v>9.9</v>
      </c>
      <c r="AE62" s="42">
        <f>IF(P1_IndicatorData!AX62="No data","x",IF(P1_IndicatorData!AX62=0,0,ROUND(IF(LOG(P1_IndicatorData!AX62)&gt;AE$166,10,IF(LOG(P1_IndicatorData!AX62)&lt;AE$165,0,10-(AE$166-LOG(P1_IndicatorData!AX62))/(AE$166-AE$165)*10)),1)))</f>
        <v>0</v>
      </c>
      <c r="AF62" s="42">
        <f>IF(P1_IndicatorData!AY62="No data","x",ROUND(IF(P1_IndicatorData!AY62&gt;AF$166,10,IF(P1_IndicatorData!AY62&lt;AF$165,0,10-(AF$166-P1_IndicatorData!AY62)/(AF$166-AF$165)*10)),1))</f>
        <v>0</v>
      </c>
      <c r="AG62" s="42">
        <f>IF(P1_IndicatorData!AZ62="No data","x",IF(P1_IndicatorData!AZ62=0,0,ROUND(IF(LOG(P1_IndicatorData!AZ62)&gt;AG$166,10,IF(LOG(P1_IndicatorData!AZ62)&lt;AG$165,0,10-(AG$166-LOG(P1_IndicatorData!AZ62))/(AG$166-AG$165)*10)),1)))</f>
        <v>9.3000000000000007</v>
      </c>
      <c r="AH62" s="42">
        <f>IF(P1_IndicatorData!BA62="No data","x",ROUND(IF(P1_IndicatorData!BA62&gt;AH$166,10,IF(P1_IndicatorData!BA62&lt;AH$165,0,10-(AH$166-P1_IndicatorData!BA62)/(AH$166-AH$165)*10)),1))</f>
        <v>10</v>
      </c>
      <c r="AI62" s="42">
        <f>IF(P1_IndicatorData!BD62="No data","x",IF(P1_IndicatorData!BD62=0,0,ROUND(IF(LOG(P1_IndicatorData!BD62)&gt;AI$166,10,IF(LOG(P1_IndicatorData!BD62)&lt;AI$165,0,10-(AI$166-LOG(P1_IndicatorData!BD62))/(AI$166-AI$165)*10)),1)))</f>
        <v>9.6999999999999993</v>
      </c>
      <c r="AJ62" s="42">
        <f>IF(P1_IndicatorData!BE62="No data","x",ROUND(IF(P1_IndicatorData!BE62&gt;AJ$166,10,IF(P1_IndicatorData!BE62&lt;AJ$165,0,10-(AJ$166-P1_IndicatorData!BE62)/(AJ$166-AJ$165)*10)),1))</f>
        <v>9.3000000000000007</v>
      </c>
      <c r="AK62" s="145">
        <f t="shared" si="27"/>
        <v>6.5</v>
      </c>
      <c r="AL62" s="145">
        <f t="shared" si="28"/>
        <v>5.5</v>
      </c>
      <c r="AM62" s="145">
        <f t="shared" si="29"/>
        <v>0</v>
      </c>
      <c r="AN62" s="147">
        <f t="shared" si="30"/>
        <v>7.3</v>
      </c>
      <c r="AO62" s="147">
        <f t="shared" si="31"/>
        <v>7.6</v>
      </c>
      <c r="AP62" s="145">
        <f t="shared" si="49"/>
        <v>7.5</v>
      </c>
      <c r="AQ62" s="149">
        <f t="shared" si="32"/>
        <v>8.3000000000000007</v>
      </c>
      <c r="AR62" s="149">
        <f t="shared" si="33"/>
        <v>2.2999999999999998</v>
      </c>
      <c r="AS62" s="149">
        <f t="shared" si="34"/>
        <v>6.1</v>
      </c>
      <c r="AT62" s="149">
        <f t="shared" si="35"/>
        <v>9.3000000000000007</v>
      </c>
      <c r="AU62" s="149">
        <f t="shared" si="36"/>
        <v>2.7</v>
      </c>
      <c r="AV62" s="149">
        <f t="shared" si="50"/>
        <v>7.2</v>
      </c>
      <c r="AW62" s="147">
        <f t="shared" si="37"/>
        <v>6.7</v>
      </c>
      <c r="AX62" s="147">
        <f t="shared" si="38"/>
        <v>7.3</v>
      </c>
      <c r="AY62" s="147">
        <f t="shared" si="39"/>
        <v>7.6</v>
      </c>
      <c r="AZ62" s="147">
        <f t="shared" si="40"/>
        <v>7.8</v>
      </c>
      <c r="BA62" s="145">
        <f t="shared" si="41"/>
        <v>7.4</v>
      </c>
      <c r="BB62" s="145">
        <f t="shared" si="42"/>
        <v>6</v>
      </c>
      <c r="BC62" s="147">
        <f t="shared" si="43"/>
        <v>4.9000000000000004</v>
      </c>
      <c r="BD62" s="147">
        <f t="shared" si="44"/>
        <v>5</v>
      </c>
      <c r="BE62" s="145">
        <f t="shared" si="51"/>
        <v>5</v>
      </c>
      <c r="BF62" s="147">
        <f t="shared" si="45"/>
        <v>9.6999999999999993</v>
      </c>
      <c r="BG62" s="147">
        <f t="shared" si="46"/>
        <v>9.5</v>
      </c>
      <c r="BH62" s="145">
        <f t="shared" si="47"/>
        <v>9.6</v>
      </c>
      <c r="BI62" s="198">
        <f t="shared" si="48"/>
        <v>6.6</v>
      </c>
    </row>
    <row r="63" spans="1:61">
      <c r="A63" s="1" t="s">
        <v>206</v>
      </c>
      <c r="B63" s="2" t="s">
        <v>207</v>
      </c>
      <c r="C63" s="39">
        <f>IF(P1_IndicatorData!D63="No data","x",IF(P1_IndicatorData!D63=0,0,ROUND(IF(LOG(P1_IndicatorData!D63)&gt;C$166,10,IF(LOG(P1_IndicatorData!D63)&lt;C$165,0,10-(C$166-LOG(P1_IndicatorData!D63))/(C$166-C$165)*10)),1)))</f>
        <v>6.5</v>
      </c>
      <c r="D63" s="39">
        <f>IF(P1_IndicatorData!E63="No data","x",ROUND(IF(P1_IndicatorData!E63&gt;D$166,10,IF(P1_IndicatorData!E63&lt;D$165,0,10-(D$166-P1_IndicatorData!E63)/(D$166-D$165)*10)),1))</f>
        <v>0.3</v>
      </c>
      <c r="E63" s="39">
        <f>IF(P1_IndicatorData!G63="No data",0.1,IF(P1_IndicatorData!G63=0,0.1,IF(LOG(P1_IndicatorData!G63)&lt;E$165,0.1,ROUND(IF(LOG(P1_IndicatorData!G63)&gt;E$166,10,IF(LOG(P1_IndicatorData!G63)&lt;E$165,0,10-(E$166-LOG(P1_IndicatorData!G63))/(E$166-E$165)*10)),1))))</f>
        <v>7.5</v>
      </c>
      <c r="F63" s="39">
        <f>IF(P1_IndicatorData!H63="No data",0.1,IF(ROUND(P1_IndicatorData!H63,2)=0,0.1,ROUND(IF(P1_IndicatorData!H63&gt;F$166,10,IF(P1_IndicatorData!H63&lt;F$165,0,10-(F$166-P1_IndicatorData!H63)/(F$166-F$165)*10)),1)))</f>
        <v>3.6</v>
      </c>
      <c r="G63" s="39">
        <f>IF(P1_IndicatorData!J63="No data","x",IF(P1_IndicatorData!J63=0,0,ROUND(IF(LOG(P1_IndicatorData!J63)&gt;G$166,10,IF(LOG(P1_IndicatorData!J63)&lt;G$165,0,10-(G$166-LOG(P1_IndicatorData!J63))/(G$166-G$165)*10)),1)))</f>
        <v>10</v>
      </c>
      <c r="H63" s="39">
        <f>IF(P1_IndicatorData!K63="No data","x",IF(P1_IndicatorData!K63=0,0,ROUND(IF(P1_IndicatorData!K63&gt;H$166,10,IF(P1_IndicatorData!K63&lt;H$165,0,10-(H$166-P1_IndicatorData!K63)/(H$166-H$165)*10)),1)))</f>
        <v>10</v>
      </c>
      <c r="I63" s="42">
        <f>IF(P1_IndicatorData!Q63="No data","x",IF(P1_IndicatorData!Q63=0,0,ROUND(IF(LOG(P1_IndicatorData!Q63)&gt;I$166,10,IF(LOG(P1_IndicatorData!Q63)&lt;I$165,0,10-(I$166-LOG(P1_IndicatorData!Q63))/(I$166-I$165)*10)),1)))</f>
        <v>0</v>
      </c>
      <c r="J63" s="42">
        <f>IF(P1_IndicatorData!R63="No data","x",ROUND(IF(P1_IndicatorData!R63&gt;J$166,10,IF(P1_IndicatorData!R63&lt;J$165,0,10-(J$166-P1_IndicatorData!R63)/(J$166-J$165)*10)),1))</f>
        <v>0</v>
      </c>
      <c r="K63" s="42">
        <f>IF(P1_IndicatorData!T63="No data","x",IF(P1_IndicatorData!T63=0,0,ROUND(IF(LOG(P1_IndicatorData!T63)&gt;K$166,10,IF(LOG(P1_IndicatorData!T63)&lt;K$165,0,10-(K$166-LOG(P1_IndicatorData!T63))/(K$166-K$165)*10)),1)))</f>
        <v>0</v>
      </c>
      <c r="L63" s="42">
        <f>IF(P1_IndicatorData!U63="No data","x",ROUND(IF(P1_IndicatorData!U63&gt;L$166,10,IF(P1_IndicatorData!U63&lt;L$165,0,10-(L$166-P1_IndicatorData!U63)/(L$166-L$165)*10)),1))</f>
        <v>0</v>
      </c>
      <c r="M63" s="39">
        <f>IF(P1_IndicatorData!W63="No data","x",IF(P1_IndicatorData!W63=0,0,ROUND(IF(LOG(P1_IndicatorData!W63)&gt;M$166,10,IF(LOG(P1_IndicatorData!W63)&lt;M$165,0,10-(M$166-LOG(P1_IndicatorData!W63))/(M$166-M$165)*10)),1)))</f>
        <v>0</v>
      </c>
      <c r="N63" s="39">
        <f>IF(P1_IndicatorData!X63="No data","x",ROUND(IF(P1_IndicatorData!X63&gt;N$166,10,IF(P1_IndicatorData!X63&lt;N$165,0,10-(N$166-P1_IndicatorData!X63)/(N$166-N$165)*10)),1))</f>
        <v>0</v>
      </c>
      <c r="O63" s="42">
        <f>IF(P1_IndicatorData!Z63="No data","x",IF(P1_IndicatorData!Z63=0,0,ROUND(IF(LOG(P1_IndicatorData!Z63)&gt;O$166,10,IF(LOG(P1_IndicatorData!Z63)&lt;O$165,0,10-(O$166-LOG(P1_IndicatorData!Z63))/(O$166-O$165)*10)),1)))</f>
        <v>9.6999999999999993</v>
      </c>
      <c r="P63" s="42">
        <f>IF(P1_IndicatorData!AA63="No data","x",ROUND(IF(P1_IndicatorData!AA63&gt;P$166,10,IF(P1_IndicatorData!AA63&lt;P$165,0,10-(P$166-P1_IndicatorData!AA63)/(P$166-P$165)*10)),1))</f>
        <v>10</v>
      </c>
      <c r="Q63" s="42">
        <f>IF(P1_IndicatorData!AC63="No data","x",IF(P1_IndicatorData!AC63=0,0,ROUND(IF(LOG(P1_IndicatorData!AC63)&gt;Q$166,10,IF(LOG(P1_IndicatorData!AC63)&lt;Q$165,0,10-(Q$166-LOG(P1_IndicatorData!AC63))/(Q$166-Q$165)*10)),1)))</f>
        <v>9.6999999999999993</v>
      </c>
      <c r="R63" s="42">
        <f>IF(P1_IndicatorData!AD63="No data","x",ROUND(IF(P1_IndicatorData!AD63&gt;R$166,10,IF(P1_IndicatorData!AD63&lt;R$165,0,10-(R$166-P1_IndicatorData!AD63)/(R$166-R$165)*10)),1))</f>
        <v>10</v>
      </c>
      <c r="S63" s="42">
        <f>IF(P1_IndicatorData!AF63="No data","x",IF(P1_IndicatorData!AF63=0,0,ROUND(IF(LOG(P1_IndicatorData!AF63)&gt;S$166,10,IF(LOG(P1_IndicatorData!AF63)&lt;S$165,0,10-(S$166-LOG(P1_IndicatorData!AF63))/(S$166-S$165)*10)),1)))</f>
        <v>5</v>
      </c>
      <c r="T63" s="42">
        <f>IF(P1_IndicatorData!AG63="No data","x",ROUND(IF(P1_IndicatorData!AG63&gt;T$166,10,IF(P1_IndicatorData!AG63&lt;T$165,0,10-(T$166-P1_IndicatorData!AG63)/(T$166-T$165)*10)),1))</f>
        <v>0</v>
      </c>
      <c r="U63" s="42">
        <f>IF(P1_IndicatorData!AI63="No data","x",IF(P1_IndicatorData!AI63=0,0,ROUND(IF(LOG(P1_IndicatorData!AI63)&gt;U$166,10,IF(LOG(P1_IndicatorData!AI63)&lt;U$165,0,10-(U$166-LOG(P1_IndicatorData!AI63))/(U$166-U$165)*10)),1)))</f>
        <v>9.5</v>
      </c>
      <c r="V63" s="42">
        <f>IF(P1_IndicatorData!AJ63="No data","x",ROUND(IF(P1_IndicatorData!AJ63&gt;V$166,10,IF(P1_IndicatorData!AJ63&lt;V$165,0,10-(V$166-P1_IndicatorData!AJ63)/(V$166-V$165)*10)),1))</f>
        <v>7.5</v>
      </c>
      <c r="W63" s="42">
        <f>IF(P1_IndicatorData!AL63="No data","x",IF(P1_IndicatorData!AL63=0,0,ROUND(IF(LOG(P1_IndicatorData!AL63)&gt;W$166,10,IF(LOG(P1_IndicatorData!AL63)&lt;W$165,0,10-(W$166-LOG(P1_IndicatorData!AL63))/(W$166-W$165)*10)),1)))</f>
        <v>9.6999999999999993</v>
      </c>
      <c r="X63" s="42">
        <f>IF(P1_IndicatorData!AM63="No data","x",ROUND(IF(P1_IndicatorData!AM63&gt;X$166,10,IF(P1_IndicatorData!AM63&lt;X$165,0,10-(X$166-P1_IndicatorData!AM63)/(X$166-X$165)*10)),1))</f>
        <v>9.9</v>
      </c>
      <c r="Y63" s="42">
        <f>IF(P1_IndicatorData!AO63="No data","x",IF(P1_IndicatorData!AO63=0,0,ROUND(IF(LOG(P1_IndicatorData!AO63)&gt;Y$166,10,IF(LOG(P1_IndicatorData!AO63)&lt;Y$165,0,10-(Y$166-LOG(P1_IndicatorData!AO63))/(Y$166-Y$165)*10)),1)))</f>
        <v>9.6999999999999993</v>
      </c>
      <c r="Z63" s="42">
        <f>IF(P1_IndicatorData!AP63="No data","x",ROUND(IF(P1_IndicatorData!AP63&gt;Z$166,10,IF(P1_IndicatorData!AP63&lt;Z$165,0,10-(Z$166-P1_IndicatorData!AP63)/(Z$166-Z$165)*10)),1))</f>
        <v>9.1999999999999993</v>
      </c>
      <c r="AA63" s="42">
        <f>IF(P1_IndicatorData!AR63="No data","x",IF(P1_IndicatorData!AR63=0,0,ROUND(IF(LOG(P1_IndicatorData!AR63)&gt;AA$166,10,IF(LOG(P1_IndicatorData!AR63)&lt;AA$165,0,10-(AA$166-LOG(P1_IndicatorData!AR63))/(AA$166-AA$165)*10)),1)))</f>
        <v>8.9</v>
      </c>
      <c r="AB63" s="42">
        <f>IF(P1_IndicatorData!AS63="No data","x",ROUND(IF(P1_IndicatorData!AS63&gt;AB$166,10,IF(P1_IndicatorData!AS63&lt;AB$165,0,10-(AB$166-P1_IndicatorData!AS63)/(AB$166-AB$165)*10)),1))</f>
        <v>3.1</v>
      </c>
      <c r="AC63" s="42">
        <f>IF(P1_IndicatorData!AV63="No data","x",IF(P1_IndicatorData!AV63=0,0,ROUND(IF(LOG(P1_IndicatorData!AV63)&gt;AC$166,10,IF(LOG(P1_IndicatorData!AV63)&lt;AC$165,0,10-(AC$166-LOG(P1_IndicatorData!AV63))/(AC$166-AC$165)*10)),1)))</f>
        <v>9.6999999999999993</v>
      </c>
      <c r="AD63" s="42">
        <f>IF(P1_IndicatorData!AW63="No data","x",ROUND(IF(P1_IndicatorData!AW63&gt;AD$166,10,IF(P1_IndicatorData!AW63&lt;AD$165,0,10-(AD$166-P1_IndicatorData!AW63)/(AD$166-AD$165)*10)),1))</f>
        <v>9.8000000000000007</v>
      </c>
      <c r="AE63" s="42">
        <f>IF(P1_IndicatorData!AX63="No data","x",IF(P1_IndicatorData!AX63=0,0,ROUND(IF(LOG(P1_IndicatorData!AX63)&gt;AE$166,10,IF(LOG(P1_IndicatorData!AX63)&lt;AE$165,0,10-(AE$166-LOG(P1_IndicatorData!AX63))/(AE$166-AE$165)*10)),1)))</f>
        <v>9.6999999999999993</v>
      </c>
      <c r="AF63" s="42">
        <f>IF(P1_IndicatorData!AY63="No data","x",ROUND(IF(P1_IndicatorData!AY63&gt;AF$166,10,IF(P1_IndicatorData!AY63&lt;AF$165,0,10-(AF$166-P1_IndicatorData!AY63)/(AF$166-AF$165)*10)),1))</f>
        <v>9.8000000000000007</v>
      </c>
      <c r="AG63" s="42">
        <f>IF(P1_IndicatorData!AZ63="No data","x",IF(P1_IndicatorData!AZ63=0,0,ROUND(IF(LOG(P1_IndicatorData!AZ63)&gt;AG$166,10,IF(LOG(P1_IndicatorData!AZ63)&lt;AG$165,0,10-(AG$166-LOG(P1_IndicatorData!AZ63))/(AG$166-AG$165)*10)),1)))</f>
        <v>9.3000000000000007</v>
      </c>
      <c r="AH63" s="42">
        <f>IF(P1_IndicatorData!BA63="No data","x",ROUND(IF(P1_IndicatorData!BA63&gt;AH$166,10,IF(P1_IndicatorData!BA63&lt;AH$165,0,10-(AH$166-P1_IndicatorData!BA63)/(AH$166-AH$165)*10)),1))</f>
        <v>10</v>
      </c>
      <c r="AI63" s="42">
        <f>IF(P1_IndicatorData!BD63="No data","x",IF(P1_IndicatorData!BD63=0,0,ROUND(IF(LOG(P1_IndicatorData!BD63)&gt;AI$166,10,IF(LOG(P1_IndicatorData!BD63)&lt;AI$165,0,10-(AI$166-LOG(P1_IndicatorData!BD63))/(AI$166-AI$165)*10)),1)))</f>
        <v>5.5</v>
      </c>
      <c r="AJ63" s="42">
        <f>IF(P1_IndicatorData!BE63="No data","x",ROUND(IF(P1_IndicatorData!BE63&gt;AJ$166,10,IF(P1_IndicatorData!BE63&lt;AJ$165,0,10-(AJ$166-P1_IndicatorData!BE63)/(AJ$166-AJ$165)*10)),1))</f>
        <v>0</v>
      </c>
      <c r="AK63" s="145">
        <f t="shared" si="27"/>
        <v>4.0999999999999996</v>
      </c>
      <c r="AL63" s="145">
        <f t="shared" si="28"/>
        <v>5.9</v>
      </c>
      <c r="AM63" s="145">
        <f t="shared" si="29"/>
        <v>10</v>
      </c>
      <c r="AN63" s="147">
        <f t="shared" si="30"/>
        <v>0</v>
      </c>
      <c r="AO63" s="147">
        <f t="shared" si="31"/>
        <v>0</v>
      </c>
      <c r="AP63" s="145">
        <f t="shared" si="49"/>
        <v>0</v>
      </c>
      <c r="AQ63" s="149">
        <f t="shared" si="32"/>
        <v>4.9000000000000004</v>
      </c>
      <c r="AR63" s="149">
        <f t="shared" si="33"/>
        <v>5</v>
      </c>
      <c r="AS63" s="149">
        <f t="shared" si="34"/>
        <v>5</v>
      </c>
      <c r="AT63" s="149">
        <f t="shared" si="35"/>
        <v>7.4</v>
      </c>
      <c r="AU63" s="149">
        <f t="shared" si="36"/>
        <v>5</v>
      </c>
      <c r="AV63" s="149">
        <f t="shared" si="50"/>
        <v>6.3</v>
      </c>
      <c r="AW63" s="147">
        <f t="shared" si="37"/>
        <v>5.7</v>
      </c>
      <c r="AX63" s="147">
        <f t="shared" si="38"/>
        <v>8.6999999999999993</v>
      </c>
      <c r="AY63" s="147">
        <f t="shared" si="39"/>
        <v>9.8000000000000007</v>
      </c>
      <c r="AZ63" s="147">
        <f t="shared" si="40"/>
        <v>9.5</v>
      </c>
      <c r="BA63" s="145">
        <f t="shared" si="41"/>
        <v>8.8000000000000007</v>
      </c>
      <c r="BB63" s="145">
        <f t="shared" si="42"/>
        <v>6.9</v>
      </c>
      <c r="BC63" s="147">
        <f t="shared" si="43"/>
        <v>9.6999999999999993</v>
      </c>
      <c r="BD63" s="147">
        <f t="shared" si="44"/>
        <v>9.8000000000000007</v>
      </c>
      <c r="BE63" s="145">
        <f t="shared" si="51"/>
        <v>9.8000000000000007</v>
      </c>
      <c r="BF63" s="147">
        <f t="shared" si="45"/>
        <v>9.6999999999999993</v>
      </c>
      <c r="BG63" s="147">
        <f t="shared" si="46"/>
        <v>3.2</v>
      </c>
      <c r="BH63" s="145">
        <f t="shared" si="47"/>
        <v>7.8</v>
      </c>
      <c r="BI63" s="198">
        <f t="shared" si="48"/>
        <v>7.7</v>
      </c>
    </row>
    <row r="64" spans="1:61">
      <c r="A64" s="1" t="s">
        <v>208</v>
      </c>
      <c r="B64" s="2" t="s">
        <v>209</v>
      </c>
      <c r="C64" s="39">
        <f>IF(P1_IndicatorData!D64="No data","x",IF(P1_IndicatorData!D64=0,0,ROUND(IF(LOG(P1_IndicatorData!D64)&gt;C$166,10,IF(LOG(P1_IndicatorData!D64)&lt;C$165,0,10-(C$166-LOG(P1_IndicatorData!D64))/(C$166-C$165)*10)),1)))</f>
        <v>0</v>
      </c>
      <c r="D64" s="39">
        <f>IF(P1_IndicatorData!E64="No data","x",ROUND(IF(P1_IndicatorData!E64&gt;D$166,10,IF(P1_IndicatorData!E64&lt;D$165,0,10-(D$166-P1_IndicatorData!E64)/(D$166-D$165)*10)),1))</f>
        <v>0</v>
      </c>
      <c r="E64" s="39">
        <f>IF(P1_IndicatorData!G64="No data",0.1,IF(P1_IndicatorData!G64=0,0.1,IF(LOG(P1_IndicatorData!G64)&lt;E$165,0.1,ROUND(IF(LOG(P1_IndicatorData!G64)&gt;E$166,10,IF(LOG(P1_IndicatorData!G64)&lt;E$165,0,10-(E$166-LOG(P1_IndicatorData!G64))/(E$166-E$165)*10)),1))))</f>
        <v>5.7</v>
      </c>
      <c r="F64" s="39">
        <f>IF(P1_IndicatorData!H64="No data",0.1,IF(ROUND(P1_IndicatorData!H64,2)=0,0.1,ROUND(IF(P1_IndicatorData!H64&gt;F$166,10,IF(P1_IndicatorData!H64&lt;F$165,0,10-(F$166-P1_IndicatorData!H64)/(F$166-F$165)*10)),1)))</f>
        <v>3.2</v>
      </c>
      <c r="G64" s="39">
        <f>IF(P1_IndicatorData!J64="No data","x",IF(P1_IndicatorData!J64=0,0,ROUND(IF(LOG(P1_IndicatorData!J64)&gt;G$166,10,IF(LOG(P1_IndicatorData!J64)&lt;G$165,0,10-(G$166-LOG(P1_IndicatorData!J64))/(G$166-G$165)*10)),1)))</f>
        <v>9.1999999999999993</v>
      </c>
      <c r="H64" s="39">
        <f>IF(P1_IndicatorData!K64="No data","x",IF(P1_IndicatorData!K64=0,0,ROUND(IF(P1_IndicatorData!K64&gt;H$166,10,IF(P1_IndicatorData!K64&lt;H$165,0,10-(H$166-P1_IndicatorData!K64)/(H$166-H$165)*10)),1)))</f>
        <v>10</v>
      </c>
      <c r="I64" s="42">
        <f>IF(P1_IndicatorData!Q64="No data","x",IF(P1_IndicatorData!Q64=0,0,ROUND(IF(LOG(P1_IndicatorData!Q64)&gt;I$166,10,IF(LOG(P1_IndicatorData!Q64)&lt;I$165,0,10-(I$166-LOG(P1_IndicatorData!Q64))/(I$166-I$165)*10)),1)))</f>
        <v>0</v>
      </c>
      <c r="J64" s="42">
        <f>IF(P1_IndicatorData!R64="No data","x",ROUND(IF(P1_IndicatorData!R64&gt;J$166,10,IF(P1_IndicatorData!R64&lt;J$165,0,10-(J$166-P1_IndicatorData!R64)/(J$166-J$165)*10)),1))</f>
        <v>0</v>
      </c>
      <c r="K64" s="42">
        <f>IF(P1_IndicatorData!T64="No data","x",IF(P1_IndicatorData!T64=0,0,ROUND(IF(LOG(P1_IndicatorData!T64)&gt;K$166,10,IF(LOG(P1_IndicatorData!T64)&lt;K$165,0,10-(K$166-LOG(P1_IndicatorData!T64))/(K$166-K$165)*10)),1)))</f>
        <v>0</v>
      </c>
      <c r="L64" s="42">
        <f>IF(P1_IndicatorData!U64="No data","x",ROUND(IF(P1_IndicatorData!U64&gt;L$166,10,IF(P1_IndicatorData!U64&lt;L$165,0,10-(L$166-P1_IndicatorData!U64)/(L$166-L$165)*10)),1))</f>
        <v>0</v>
      </c>
      <c r="M64" s="39">
        <f>IF(P1_IndicatorData!W64="No data","x",IF(P1_IndicatorData!W64=0,0,ROUND(IF(LOG(P1_IndicatorData!W64)&gt;M$166,10,IF(LOG(P1_IndicatorData!W64)&lt;M$165,0,10-(M$166-LOG(P1_IndicatorData!W64))/(M$166-M$165)*10)),1)))</f>
        <v>0</v>
      </c>
      <c r="N64" s="39">
        <f>IF(P1_IndicatorData!X64="No data","x",ROUND(IF(P1_IndicatorData!X64&gt;N$166,10,IF(P1_IndicatorData!X64&lt;N$165,0,10-(N$166-P1_IndicatorData!X64)/(N$166-N$165)*10)),1))</f>
        <v>0</v>
      </c>
      <c r="O64" s="42">
        <f>IF(P1_IndicatorData!Z64="No data","x",IF(P1_IndicatorData!Z64=0,0,ROUND(IF(LOG(P1_IndicatorData!Z64)&gt;O$166,10,IF(LOG(P1_IndicatorData!Z64)&lt;O$165,0,10-(O$166-LOG(P1_IndicatorData!Z64))/(O$166-O$165)*10)),1)))</f>
        <v>8.3000000000000007</v>
      </c>
      <c r="P64" s="42">
        <f>IF(P1_IndicatorData!AA64="No data","x",ROUND(IF(P1_IndicatorData!AA64&gt;P$166,10,IF(P1_IndicatorData!AA64&lt;P$165,0,10-(P$166-P1_IndicatorData!AA64)/(P$166-P$165)*10)),1))</f>
        <v>9.9</v>
      </c>
      <c r="Q64" s="42">
        <f>IF(P1_IndicatorData!AC64="No data","x",IF(P1_IndicatorData!AC64=0,0,ROUND(IF(LOG(P1_IndicatorData!AC64)&gt;Q$166,10,IF(LOG(P1_IndicatorData!AC64)&lt;Q$165,0,10-(Q$166-LOG(P1_IndicatorData!AC64))/(Q$166-Q$165)*10)),1)))</f>
        <v>8.3000000000000007</v>
      </c>
      <c r="R64" s="42">
        <f>IF(P1_IndicatorData!AD64="No data","x",ROUND(IF(P1_IndicatorData!AD64&gt;R$166,10,IF(P1_IndicatorData!AD64&lt;R$165,0,10-(R$166-P1_IndicatorData!AD64)/(R$166-R$165)*10)),1))</f>
        <v>9.9</v>
      </c>
      <c r="S64" s="42">
        <f>IF(P1_IndicatorData!AF64="No data","x",IF(P1_IndicatorData!AF64=0,0,ROUND(IF(LOG(P1_IndicatorData!AF64)&gt;S$166,10,IF(LOG(P1_IndicatorData!AF64)&lt;S$165,0,10-(S$166-LOG(P1_IndicatorData!AF64))/(S$166-S$165)*10)),1)))</f>
        <v>3.4</v>
      </c>
      <c r="T64" s="42">
        <f>IF(P1_IndicatorData!AG64="No data","x",ROUND(IF(P1_IndicatorData!AG64&gt;T$166,10,IF(P1_IndicatorData!AG64&lt;T$165,0,10-(T$166-P1_IndicatorData!AG64)/(T$166-T$165)*10)),1))</f>
        <v>0</v>
      </c>
      <c r="U64" s="42">
        <f>IF(P1_IndicatorData!AI64="No data","x",IF(P1_IndicatorData!AI64=0,0,ROUND(IF(LOG(P1_IndicatorData!AI64)&gt;U$166,10,IF(LOG(P1_IndicatorData!AI64)&lt;U$165,0,10-(U$166-LOG(P1_IndicatorData!AI64))/(U$166-U$165)*10)),1)))</f>
        <v>8.1</v>
      </c>
      <c r="V64" s="42">
        <f>IF(P1_IndicatorData!AJ64="No data","x",ROUND(IF(P1_IndicatorData!AJ64&gt;V$166,10,IF(P1_IndicatorData!AJ64&lt;V$165,0,10-(V$166-P1_IndicatorData!AJ64)/(V$166-V$165)*10)),1))</f>
        <v>7.5</v>
      </c>
      <c r="W64" s="42">
        <f>IF(P1_IndicatorData!AL64="No data","x",IF(P1_IndicatorData!AL64=0,0,ROUND(IF(LOG(P1_IndicatorData!AL64)&gt;W$166,10,IF(LOG(P1_IndicatorData!AL64)&lt;W$165,0,10-(W$166-LOG(P1_IndicatorData!AL64))/(W$166-W$165)*10)),1)))</f>
        <v>8.3000000000000007</v>
      </c>
      <c r="X64" s="42">
        <f>IF(P1_IndicatorData!AM64="No data","x",ROUND(IF(P1_IndicatorData!AM64&gt;X$166,10,IF(P1_IndicatorData!AM64&lt;X$165,0,10-(X$166-P1_IndicatorData!AM64)/(X$166-X$165)*10)),1))</f>
        <v>9.4</v>
      </c>
      <c r="Y64" s="42">
        <f>IF(P1_IndicatorData!AO64="No data","x",IF(P1_IndicatorData!AO64=0,0,ROUND(IF(LOG(P1_IndicatorData!AO64)&gt;Y$166,10,IF(LOG(P1_IndicatorData!AO64)&lt;Y$165,0,10-(Y$166-LOG(P1_IndicatorData!AO64))/(Y$166-Y$165)*10)),1)))</f>
        <v>8.3000000000000007</v>
      </c>
      <c r="Z64" s="42">
        <f>IF(P1_IndicatorData!AP64="No data","x",ROUND(IF(P1_IndicatorData!AP64&gt;Z$166,10,IF(P1_IndicatorData!AP64&lt;Z$165,0,10-(Z$166-P1_IndicatorData!AP64)/(Z$166-Z$165)*10)),1))</f>
        <v>9.6</v>
      </c>
      <c r="AA64" s="42">
        <f>IF(P1_IndicatorData!AR64="No data","x",IF(P1_IndicatorData!AR64=0,0,ROUND(IF(LOG(P1_IndicatorData!AR64)&gt;AA$166,10,IF(LOG(P1_IndicatorData!AR64)&lt;AA$165,0,10-(AA$166-LOG(P1_IndicatorData!AR64))/(AA$166-AA$165)*10)),1)))</f>
        <v>6</v>
      </c>
      <c r="AB64" s="42">
        <f>IF(P1_IndicatorData!AS64="No data","x",ROUND(IF(P1_IndicatorData!AS64&gt;AB$166,10,IF(P1_IndicatorData!AS64&lt;AB$165,0,10-(AB$166-P1_IndicatorData!AS64)/(AB$166-AB$165)*10)),1))</f>
        <v>0.4</v>
      </c>
      <c r="AC64" s="42">
        <f>IF(P1_IndicatorData!AV64="No data","x",IF(P1_IndicatorData!AV64=0,0,ROUND(IF(LOG(P1_IndicatorData!AV64)&gt;AC$166,10,IF(LOG(P1_IndicatorData!AV64)&lt;AC$165,0,10-(AC$166-LOG(P1_IndicatorData!AV64))/(AC$166-AC$165)*10)),1)))</f>
        <v>8.3000000000000007</v>
      </c>
      <c r="AD64" s="42">
        <f>IF(P1_IndicatorData!AW64="No data","x",ROUND(IF(P1_IndicatorData!AW64&gt;AD$166,10,IF(P1_IndicatorData!AW64&lt;AD$165,0,10-(AD$166-P1_IndicatorData!AW64)/(AD$166-AD$165)*10)),1))</f>
        <v>9.6999999999999993</v>
      </c>
      <c r="AE64" s="42">
        <f>IF(P1_IndicatorData!AX64="No data","x",IF(P1_IndicatorData!AX64=0,0,ROUND(IF(LOG(P1_IndicatorData!AX64)&gt;AE$166,10,IF(LOG(P1_IndicatorData!AX64)&lt;AE$165,0,10-(AE$166-LOG(P1_IndicatorData!AX64))/(AE$166-AE$165)*10)),1)))</f>
        <v>8.3000000000000007</v>
      </c>
      <c r="AF64" s="42">
        <f>IF(P1_IndicatorData!AY64="No data","x",ROUND(IF(P1_IndicatorData!AY64&gt;AF$166,10,IF(P1_IndicatorData!AY64&lt;AF$165,0,10-(AF$166-P1_IndicatorData!AY64)/(AF$166-AF$165)*10)),1))</f>
        <v>9.6999999999999993</v>
      </c>
      <c r="AG64" s="42">
        <f>IF(P1_IndicatorData!AZ64="No data","x",IF(P1_IndicatorData!AZ64=0,0,ROUND(IF(LOG(P1_IndicatorData!AZ64)&gt;AG$166,10,IF(LOG(P1_IndicatorData!AZ64)&lt;AG$165,0,10-(AG$166-LOG(P1_IndicatorData!AZ64))/(AG$166-AG$165)*10)),1)))</f>
        <v>7.5</v>
      </c>
      <c r="AH64" s="42">
        <f>IF(P1_IndicatorData!BA64="No data","x",ROUND(IF(P1_IndicatorData!BA64&gt;AH$166,10,IF(P1_IndicatorData!BA64&lt;AH$165,0,10-(AH$166-P1_IndicatorData!BA64)/(AH$166-AH$165)*10)),1))</f>
        <v>10</v>
      </c>
      <c r="AI64" s="42">
        <f>IF(P1_IndicatorData!BD64="No data","x",IF(P1_IndicatorData!BD64=0,0,ROUND(IF(LOG(P1_IndicatorData!BD64)&gt;AI$166,10,IF(LOG(P1_IndicatorData!BD64)&lt;AI$165,0,10-(AI$166-LOG(P1_IndicatorData!BD64))/(AI$166-AI$165)*10)),1)))</f>
        <v>0</v>
      </c>
      <c r="AJ64" s="42">
        <f>IF(P1_IndicatorData!BE64="No data","x",ROUND(IF(P1_IndicatorData!BE64&gt;AJ$166,10,IF(P1_IndicatorData!BE64&lt;AJ$165,0,10-(AJ$166-P1_IndicatorData!BE64)/(AJ$166-AJ$165)*10)),1))</f>
        <v>0</v>
      </c>
      <c r="AK64" s="145">
        <f t="shared" si="27"/>
        <v>0</v>
      </c>
      <c r="AL64" s="145">
        <f t="shared" si="28"/>
        <v>4.5999999999999996</v>
      </c>
      <c r="AM64" s="145">
        <f t="shared" si="29"/>
        <v>9.6999999999999993</v>
      </c>
      <c r="AN64" s="147">
        <f t="shared" si="30"/>
        <v>0</v>
      </c>
      <c r="AO64" s="147">
        <f t="shared" si="31"/>
        <v>0</v>
      </c>
      <c r="AP64" s="145">
        <f t="shared" si="49"/>
        <v>0</v>
      </c>
      <c r="AQ64" s="149">
        <f t="shared" si="32"/>
        <v>4.2</v>
      </c>
      <c r="AR64" s="149">
        <f t="shared" si="33"/>
        <v>5</v>
      </c>
      <c r="AS64" s="149">
        <f t="shared" si="34"/>
        <v>4.5999999999999996</v>
      </c>
      <c r="AT64" s="149">
        <f t="shared" si="35"/>
        <v>5.9</v>
      </c>
      <c r="AU64" s="149">
        <f t="shared" si="36"/>
        <v>5</v>
      </c>
      <c r="AV64" s="149">
        <f t="shared" si="50"/>
        <v>5.5</v>
      </c>
      <c r="AW64" s="147">
        <f t="shared" si="37"/>
        <v>5.0999999999999996</v>
      </c>
      <c r="AX64" s="147">
        <f t="shared" si="38"/>
        <v>7.8</v>
      </c>
      <c r="AY64" s="147">
        <f t="shared" si="39"/>
        <v>8.9</v>
      </c>
      <c r="AZ64" s="147">
        <f t="shared" si="40"/>
        <v>9.1</v>
      </c>
      <c r="BA64" s="145">
        <f t="shared" si="41"/>
        <v>8</v>
      </c>
      <c r="BB64" s="145">
        <f t="shared" si="42"/>
        <v>3.7</v>
      </c>
      <c r="BC64" s="147">
        <f t="shared" si="43"/>
        <v>8.3000000000000007</v>
      </c>
      <c r="BD64" s="147">
        <f t="shared" si="44"/>
        <v>9.6999999999999993</v>
      </c>
      <c r="BE64" s="145">
        <f t="shared" si="51"/>
        <v>9.1</v>
      </c>
      <c r="BF64" s="147">
        <f t="shared" si="45"/>
        <v>9.1</v>
      </c>
      <c r="BG64" s="147">
        <f t="shared" si="46"/>
        <v>0</v>
      </c>
      <c r="BH64" s="145">
        <f t="shared" si="47"/>
        <v>6.4</v>
      </c>
      <c r="BI64" s="198">
        <f t="shared" si="48"/>
        <v>6.4</v>
      </c>
    </row>
    <row r="65" spans="1:61">
      <c r="A65" s="1" t="s">
        <v>210</v>
      </c>
      <c r="B65" s="2" t="s">
        <v>211</v>
      </c>
      <c r="C65" s="39">
        <f>IF(P1_IndicatorData!D65="No data","x",IF(P1_IndicatorData!D65=0,0,ROUND(IF(LOG(P1_IndicatorData!D65)&gt;C$166,10,IF(LOG(P1_IndicatorData!D65)&lt;C$165,0,10-(C$166-LOG(P1_IndicatorData!D65))/(C$166-C$165)*10)),1)))</f>
        <v>3.7</v>
      </c>
      <c r="D65" s="39">
        <f>IF(P1_IndicatorData!E65="No data","x",ROUND(IF(P1_IndicatorData!E65&gt;D$166,10,IF(P1_IndicatorData!E65&lt;D$165,0,10-(D$166-P1_IndicatorData!E65)/(D$166-D$165)*10)),1))</f>
        <v>0.3</v>
      </c>
      <c r="E65" s="39">
        <f>IF(P1_IndicatorData!G65="No data",0.1,IF(P1_IndicatorData!G65=0,0.1,IF(LOG(P1_IndicatorData!G65)&lt;E$165,0.1,ROUND(IF(LOG(P1_IndicatorData!G65)&gt;E$166,10,IF(LOG(P1_IndicatorData!G65)&lt;E$165,0,10-(E$166-LOG(P1_IndicatorData!G65))/(E$166-E$165)*10)),1))))</f>
        <v>5.5</v>
      </c>
      <c r="F65" s="39">
        <f>IF(P1_IndicatorData!H65="No data",0.1,IF(ROUND(P1_IndicatorData!H65,2)=0,0.1,ROUND(IF(P1_IndicatorData!H65&gt;F$166,10,IF(P1_IndicatorData!H65&lt;F$165,0,10-(F$166-P1_IndicatorData!H65)/(F$166-F$165)*10)),1)))</f>
        <v>10</v>
      </c>
      <c r="G65" s="39">
        <f>IF(P1_IndicatorData!J65="No data","x",IF(P1_IndicatorData!J65=0,0,ROUND(IF(LOG(P1_IndicatorData!J65)&gt;G$166,10,IF(LOG(P1_IndicatorData!J65)&lt;G$165,0,10-(G$166-LOG(P1_IndicatorData!J65))/(G$166-G$165)*10)),1)))</f>
        <v>8.1</v>
      </c>
      <c r="H65" s="39">
        <f>IF(P1_IndicatorData!K65="No data","x",IF(P1_IndicatorData!K65=0,0,ROUND(IF(P1_IndicatorData!K65&gt;H$166,10,IF(P1_IndicatorData!K65&lt;H$165,0,10-(H$166-P1_IndicatorData!K65)/(H$166-H$165)*10)),1)))</f>
        <v>10</v>
      </c>
      <c r="I65" s="42">
        <f>IF(P1_IndicatorData!Q65="No data","x",IF(P1_IndicatorData!Q65=0,0,ROUND(IF(LOG(P1_IndicatorData!Q65)&gt;I$166,10,IF(LOG(P1_IndicatorData!Q65)&lt;I$165,0,10-(I$166-LOG(P1_IndicatorData!Q65))/(I$166-I$165)*10)),1)))</f>
        <v>0</v>
      </c>
      <c r="J65" s="42">
        <f>IF(P1_IndicatorData!R65="No data","x",ROUND(IF(P1_IndicatorData!R65&gt;J$166,10,IF(P1_IndicatorData!R65&lt;J$165,0,10-(J$166-P1_IndicatorData!R65)/(J$166-J$165)*10)),1))</f>
        <v>0</v>
      </c>
      <c r="K65" s="42">
        <f>IF(P1_IndicatorData!T65="No data","x",IF(P1_IndicatorData!T65=0,0,ROUND(IF(LOG(P1_IndicatorData!T65)&gt;K$166,10,IF(LOG(P1_IndicatorData!T65)&lt;K$165,0,10-(K$166-LOG(P1_IndicatorData!T65))/(K$166-K$165)*10)),1)))</f>
        <v>0</v>
      </c>
      <c r="L65" s="42">
        <f>IF(P1_IndicatorData!U65="No data","x",ROUND(IF(P1_IndicatorData!U65&gt;L$166,10,IF(P1_IndicatorData!U65&lt;L$165,0,10-(L$166-P1_IndicatorData!U65)/(L$166-L$165)*10)),1))</f>
        <v>0</v>
      </c>
      <c r="M65" s="39">
        <f>IF(P1_IndicatorData!W65="No data","x",IF(P1_IndicatorData!W65=0,0,ROUND(IF(LOG(P1_IndicatorData!W65)&gt;M$166,10,IF(LOG(P1_IndicatorData!W65)&lt;M$165,0,10-(M$166-LOG(P1_IndicatorData!W65))/(M$166-M$165)*10)),1)))</f>
        <v>7.2</v>
      </c>
      <c r="N65" s="39">
        <f>IF(P1_IndicatorData!X65="No data","x",ROUND(IF(P1_IndicatorData!X65&gt;N$166,10,IF(P1_IndicatorData!X65&lt;N$165,0,10-(N$166-P1_IndicatorData!X65)/(N$166-N$165)*10)),1))</f>
        <v>9.5</v>
      </c>
      <c r="O65" s="42">
        <f>IF(P1_IndicatorData!Z65="No data","x",IF(P1_IndicatorData!Z65=0,0,ROUND(IF(LOG(P1_IndicatorData!Z65)&gt;O$166,10,IF(LOG(P1_IndicatorData!Z65)&lt;O$165,0,10-(O$166-LOG(P1_IndicatorData!Z65))/(O$166-O$165)*10)),1)))</f>
        <v>5.9</v>
      </c>
      <c r="P65" s="42">
        <f>IF(P1_IndicatorData!AA65="No data","x",ROUND(IF(P1_IndicatorData!AA65&gt;P$166,10,IF(P1_IndicatorData!AA65&lt;P$165,0,10-(P$166-P1_IndicatorData!AA65)/(P$166-P$165)*10)),1))</f>
        <v>1.3</v>
      </c>
      <c r="Q65" s="42">
        <f>IF(P1_IndicatorData!AC65="No data","x",IF(P1_IndicatorData!AC65=0,0,ROUND(IF(LOG(P1_IndicatorData!AC65)&gt;Q$166,10,IF(LOG(P1_IndicatorData!AC65)&lt;Q$165,0,10-(Q$166-LOG(P1_IndicatorData!AC65))/(Q$166-Q$165)*10)),1)))</f>
        <v>7.2</v>
      </c>
      <c r="R65" s="42">
        <f>IF(P1_IndicatorData!AD65="No data","x",ROUND(IF(P1_IndicatorData!AD65&gt;R$166,10,IF(P1_IndicatorData!AD65&lt;R$165,0,10-(R$166-P1_IndicatorData!AD65)/(R$166-R$165)*10)),1))</f>
        <v>8.6</v>
      </c>
      <c r="S65" s="42">
        <f>IF(P1_IndicatorData!AF65="No data","x",IF(P1_IndicatorData!AF65=0,0,ROUND(IF(LOG(P1_IndicatorData!AF65)&gt;S$166,10,IF(LOG(P1_IndicatorData!AF65)&lt;S$165,0,10-(S$166-LOG(P1_IndicatorData!AF65))/(S$166-S$165)*10)),1)))</f>
        <v>7</v>
      </c>
      <c r="T65" s="42">
        <f>IF(P1_IndicatorData!AG65="No data","x",ROUND(IF(P1_IndicatorData!AG65&gt;T$166,10,IF(P1_IndicatorData!AG65&lt;T$165,0,10-(T$166-P1_IndicatorData!AG65)/(T$166-T$165)*10)),1))</f>
        <v>2.4</v>
      </c>
      <c r="U65" s="42">
        <f>IF(P1_IndicatorData!AI65="No data","x",IF(P1_IndicatorData!AI65=0,0,ROUND(IF(LOG(P1_IndicatorData!AI65)&gt;U$166,10,IF(LOG(P1_IndicatorData!AI65)&lt;U$165,0,10-(U$166-LOG(P1_IndicatorData!AI65))/(U$166-U$165)*10)),1)))</f>
        <v>7.2</v>
      </c>
      <c r="V65" s="42">
        <f>IF(P1_IndicatorData!AJ65="No data","x",ROUND(IF(P1_IndicatorData!AJ65&gt;V$166,10,IF(P1_IndicatorData!AJ65&lt;V$165,0,10-(V$166-P1_IndicatorData!AJ65)/(V$166-V$165)*10)),1))</f>
        <v>8.1</v>
      </c>
      <c r="W65" s="42">
        <f>IF(P1_IndicatorData!AL65="No data","x",IF(P1_IndicatorData!AL65=0,0,ROUND(IF(LOG(P1_IndicatorData!AL65)&gt;W$166,10,IF(LOG(P1_IndicatorData!AL65)&lt;W$165,0,10-(W$166-LOG(P1_IndicatorData!AL65))/(W$166-W$165)*10)),1)))</f>
        <v>7.3</v>
      </c>
      <c r="X65" s="42">
        <f>IF(P1_IndicatorData!AM65="No data","x",ROUND(IF(P1_IndicatorData!AM65&gt;X$166,10,IF(P1_IndicatorData!AM65&lt;X$165,0,10-(X$166-P1_IndicatorData!AM65)/(X$166-X$165)*10)),1))</f>
        <v>9.6999999999999993</v>
      </c>
      <c r="Y65" s="42">
        <f>IF(P1_IndicatorData!AO65="No data","x",IF(P1_IndicatorData!AO65=0,0,ROUND(IF(LOG(P1_IndicatorData!AO65)&gt;Y$166,10,IF(LOG(P1_IndicatorData!AO65)&lt;Y$165,0,10-(Y$166-LOG(P1_IndicatorData!AO65))/(Y$166-Y$165)*10)),1)))</f>
        <v>7.3</v>
      </c>
      <c r="Z65" s="42">
        <f>IF(P1_IndicatorData!AP65="No data","x",ROUND(IF(P1_IndicatorData!AP65&gt;Z$166,10,IF(P1_IndicatorData!AP65&lt;Z$165,0,10-(Z$166-P1_IndicatorData!AP65)/(Z$166-Z$165)*10)),1))</f>
        <v>9.8000000000000007</v>
      </c>
      <c r="AA65" s="42">
        <f>IF(P1_IndicatorData!AR65="No data","x",IF(P1_IndicatorData!AR65=0,0,ROUND(IF(LOG(P1_IndicatorData!AR65)&gt;AA$166,10,IF(LOG(P1_IndicatorData!AR65)&lt;AA$165,0,10-(AA$166-LOG(P1_IndicatorData!AR65))/(AA$166-AA$165)*10)),1)))</f>
        <v>6.3</v>
      </c>
      <c r="AB65" s="42">
        <f>IF(P1_IndicatorData!AS65="No data","x",ROUND(IF(P1_IndicatorData!AS65&gt;AB$166,10,IF(P1_IndicatorData!AS65&lt;AB$165,0,10-(AB$166-P1_IndicatorData!AS65)/(AB$166-AB$165)*10)),1))</f>
        <v>2.2999999999999998</v>
      </c>
      <c r="AC65" s="42">
        <f>IF(P1_IndicatorData!AV65="No data","x",IF(P1_IndicatorData!AV65=0,0,ROUND(IF(LOG(P1_IndicatorData!AV65)&gt;AC$166,10,IF(LOG(P1_IndicatorData!AV65)&lt;AC$165,0,10-(AC$166-LOG(P1_IndicatorData!AV65))/(AC$166-AC$165)*10)),1)))</f>
        <v>7.1</v>
      </c>
      <c r="AD65" s="42">
        <f>IF(P1_IndicatorData!AW65="No data","x",ROUND(IF(P1_IndicatorData!AW65&gt;AD$166,10,IF(P1_IndicatorData!AW65&lt;AD$165,0,10-(AD$166-P1_IndicatorData!AW65)/(AD$166-AD$165)*10)),1))</f>
        <v>7.8</v>
      </c>
      <c r="AE65" s="42">
        <f>IF(P1_IndicatorData!AX65="No data","x",IF(P1_IndicatorData!AX65=0,0,ROUND(IF(LOG(P1_IndicatorData!AX65)&gt;AE$166,10,IF(LOG(P1_IndicatorData!AX65)&lt;AE$165,0,10-(AE$166-LOG(P1_IndicatorData!AX65))/(AE$166-AE$165)*10)),1)))</f>
        <v>0</v>
      </c>
      <c r="AF65" s="42">
        <f>IF(P1_IndicatorData!AY65="No data","x",ROUND(IF(P1_IndicatorData!AY65&gt;AF$166,10,IF(P1_IndicatorData!AY65&lt;AF$165,0,10-(AF$166-P1_IndicatorData!AY65)/(AF$166-AF$165)*10)),1))</f>
        <v>0</v>
      </c>
      <c r="AG65" s="42">
        <f>IF(P1_IndicatorData!AZ65="No data","x",IF(P1_IndicatorData!AZ65=0,0,ROUND(IF(LOG(P1_IndicatorData!AZ65)&gt;AG$166,10,IF(LOG(P1_IndicatorData!AZ65)&lt;AG$165,0,10-(AG$166-LOG(P1_IndicatorData!AZ65))/(AG$166-AG$165)*10)),1)))</f>
        <v>5.7</v>
      </c>
      <c r="AH65" s="42">
        <f>IF(P1_IndicatorData!BA65="No data","x",ROUND(IF(P1_IndicatorData!BA65&gt;AH$166,10,IF(P1_IndicatorData!BA65&lt;AH$165,0,10-(AH$166-P1_IndicatorData!BA65)/(AH$166-AH$165)*10)),1))</f>
        <v>6.5</v>
      </c>
      <c r="AI65" s="42">
        <f>IF(P1_IndicatorData!BD65="No data","x",IF(P1_IndicatorData!BD65=0,0,ROUND(IF(LOG(P1_IndicatorData!BD65)&gt;AI$166,10,IF(LOG(P1_IndicatorData!BD65)&lt;AI$165,0,10-(AI$166-LOG(P1_IndicatorData!BD65))/(AI$166-AI$165)*10)),1)))</f>
        <v>2.5</v>
      </c>
      <c r="AJ65" s="42">
        <f>IF(P1_IndicatorData!BE65="No data","x",ROUND(IF(P1_IndicatorData!BE65&gt;AJ$166,10,IF(P1_IndicatorData!BE65&lt;AJ$165,0,10-(AJ$166-P1_IndicatorData!BE65)/(AJ$166-AJ$165)*10)),1))</f>
        <v>0</v>
      </c>
      <c r="AK65" s="145">
        <f t="shared" si="27"/>
        <v>2.2000000000000002</v>
      </c>
      <c r="AL65" s="145">
        <f t="shared" si="28"/>
        <v>8.6</v>
      </c>
      <c r="AM65" s="145">
        <f t="shared" si="29"/>
        <v>9.3000000000000007</v>
      </c>
      <c r="AN65" s="147">
        <f t="shared" si="30"/>
        <v>0</v>
      </c>
      <c r="AO65" s="147">
        <f t="shared" si="31"/>
        <v>0</v>
      </c>
      <c r="AP65" s="145">
        <f t="shared" si="49"/>
        <v>0</v>
      </c>
      <c r="AQ65" s="149">
        <f t="shared" si="32"/>
        <v>6.6</v>
      </c>
      <c r="AR65" s="149">
        <f t="shared" si="33"/>
        <v>5.4</v>
      </c>
      <c r="AS65" s="149">
        <f t="shared" si="34"/>
        <v>6</v>
      </c>
      <c r="AT65" s="149">
        <f t="shared" si="35"/>
        <v>7.1</v>
      </c>
      <c r="AU65" s="149">
        <f t="shared" si="36"/>
        <v>5.5</v>
      </c>
      <c r="AV65" s="149">
        <f t="shared" si="50"/>
        <v>6.4</v>
      </c>
      <c r="AW65" s="147">
        <f t="shared" si="37"/>
        <v>6.2</v>
      </c>
      <c r="AX65" s="147">
        <f t="shared" si="38"/>
        <v>7.7</v>
      </c>
      <c r="AY65" s="147">
        <f t="shared" si="39"/>
        <v>8.8000000000000007</v>
      </c>
      <c r="AZ65" s="147">
        <f t="shared" si="40"/>
        <v>8.9</v>
      </c>
      <c r="BA65" s="145">
        <f t="shared" si="41"/>
        <v>8.1</v>
      </c>
      <c r="BB65" s="145">
        <f t="shared" si="42"/>
        <v>4.5999999999999996</v>
      </c>
      <c r="BC65" s="147">
        <f t="shared" si="43"/>
        <v>3.6</v>
      </c>
      <c r="BD65" s="147">
        <f t="shared" si="44"/>
        <v>3.9</v>
      </c>
      <c r="BE65" s="145">
        <f t="shared" si="51"/>
        <v>3.8</v>
      </c>
      <c r="BF65" s="147">
        <f t="shared" si="45"/>
        <v>6.1</v>
      </c>
      <c r="BG65" s="147">
        <f t="shared" si="46"/>
        <v>1.3</v>
      </c>
      <c r="BH65" s="145">
        <f t="shared" si="47"/>
        <v>4.0999999999999996</v>
      </c>
      <c r="BI65" s="198">
        <f t="shared" si="48"/>
        <v>6</v>
      </c>
    </row>
    <row r="66" spans="1:61">
      <c r="A66" s="1" t="s">
        <v>212</v>
      </c>
      <c r="B66" s="2" t="s">
        <v>213</v>
      </c>
      <c r="C66" s="39">
        <f>IF(P1_IndicatorData!D66="No data","x",IF(P1_IndicatorData!D66=0,0,ROUND(IF(LOG(P1_IndicatorData!D66)&gt;C$166,10,IF(LOG(P1_IndicatorData!D66)&lt;C$165,0,10-(C$166-LOG(P1_IndicatorData!D66))/(C$166-C$165)*10)),1)))</f>
        <v>6</v>
      </c>
      <c r="D66" s="39">
        <f>IF(P1_IndicatorData!E66="No data","x",ROUND(IF(P1_IndicatorData!E66&gt;D$166,10,IF(P1_IndicatorData!E66&lt;D$165,0,10-(D$166-P1_IndicatorData!E66)/(D$166-D$165)*10)),1))</f>
        <v>0.3</v>
      </c>
      <c r="E66" s="39">
        <f>IF(P1_IndicatorData!G66="No data",0.1,IF(P1_IndicatorData!G66=0,0.1,IF(LOG(P1_IndicatorData!G66)&lt;E$165,0.1,ROUND(IF(LOG(P1_IndicatorData!G66)&gt;E$166,10,IF(LOG(P1_IndicatorData!G66)&lt;E$165,0,10-(E$166-LOG(P1_IndicatorData!G66))/(E$166-E$165)*10)),1))))</f>
        <v>6.7</v>
      </c>
      <c r="F66" s="39">
        <f>IF(P1_IndicatorData!H66="No data",0.1,IF(ROUND(P1_IndicatorData!H66,2)=0,0.1,ROUND(IF(P1_IndicatorData!H66&gt;F$166,10,IF(P1_IndicatorData!H66&lt;F$165,0,10-(F$166-P1_IndicatorData!H66)/(F$166-F$165)*10)),1)))</f>
        <v>2.5</v>
      </c>
      <c r="G66" s="39">
        <f>IF(P1_IndicatorData!J66="No data","x",IF(P1_IndicatorData!J66=0,0,ROUND(IF(LOG(P1_IndicatorData!J66)&gt;G$166,10,IF(LOG(P1_IndicatorData!J66)&lt;G$165,0,10-(G$166-LOG(P1_IndicatorData!J66))/(G$166-G$165)*10)),1)))</f>
        <v>0</v>
      </c>
      <c r="H66" s="39">
        <f>IF(P1_IndicatorData!K66="No data","x",IF(P1_IndicatorData!K66=0,0,ROUND(IF(P1_IndicatorData!K66&gt;H$166,10,IF(P1_IndicatorData!K66&lt;H$165,0,10-(H$166-P1_IndicatorData!K66)/(H$166-H$165)*10)),1)))</f>
        <v>0</v>
      </c>
      <c r="I66" s="42">
        <f>IF(P1_IndicatorData!Q66="No data","x",IF(P1_IndicatorData!Q66=0,0,ROUND(IF(LOG(P1_IndicatorData!Q66)&gt;I$166,10,IF(LOG(P1_IndicatorData!Q66)&lt;I$165,0,10-(I$166-LOG(P1_IndicatorData!Q66))/(I$166-I$165)*10)),1)))</f>
        <v>9.4</v>
      </c>
      <c r="J66" s="42">
        <f>IF(P1_IndicatorData!R66="No data","x",ROUND(IF(P1_IndicatorData!R66&gt;J$166,10,IF(P1_IndicatorData!R66&lt;J$165,0,10-(J$166-P1_IndicatorData!R66)/(J$166-J$165)*10)),1))</f>
        <v>10</v>
      </c>
      <c r="K66" s="42">
        <f>IF(P1_IndicatorData!T66="No data","x",IF(P1_IndicatorData!T66=0,0,ROUND(IF(LOG(P1_IndicatorData!T66)&gt;K$166,10,IF(LOG(P1_IndicatorData!T66)&lt;K$165,0,10-(K$166-LOG(P1_IndicatorData!T66))/(K$166-K$165)*10)),1)))</f>
        <v>9.4</v>
      </c>
      <c r="L66" s="42">
        <f>IF(P1_IndicatorData!U66="No data","x",ROUND(IF(P1_IndicatorData!U66&gt;L$166,10,IF(P1_IndicatorData!U66&lt;L$165,0,10-(L$166-P1_IndicatorData!U66)/(L$166-L$165)*10)),1))</f>
        <v>10</v>
      </c>
      <c r="M66" s="39">
        <f>IF(P1_IndicatorData!W66="No data","x",IF(P1_IndicatorData!W66=0,0,ROUND(IF(LOG(P1_IndicatorData!W66)&gt;M$166,10,IF(LOG(P1_IndicatorData!W66)&lt;M$165,0,10-(M$166-LOG(P1_IndicatorData!W66))/(M$166-M$165)*10)),1)))</f>
        <v>0</v>
      </c>
      <c r="N66" s="39">
        <f>IF(P1_IndicatorData!X66="No data","x",ROUND(IF(P1_IndicatorData!X66&gt;N$166,10,IF(P1_IndicatorData!X66&lt;N$165,0,10-(N$166-P1_IndicatorData!X66)/(N$166-N$165)*10)),1))</f>
        <v>0</v>
      </c>
      <c r="O66" s="42">
        <f>IF(P1_IndicatorData!Z66="No data","x",IF(P1_IndicatorData!Z66=0,0,ROUND(IF(LOG(P1_IndicatorData!Z66)&gt;O$166,10,IF(LOG(P1_IndicatorData!Z66)&lt;O$165,0,10-(O$166-LOG(P1_IndicatorData!Z66))/(O$166-O$165)*10)),1)))</f>
        <v>0</v>
      </c>
      <c r="P66" s="42">
        <f>IF(P1_IndicatorData!AA66="No data","x",ROUND(IF(P1_IndicatorData!AA66&gt;P$166,10,IF(P1_IndicatorData!AA66&lt;P$165,0,10-(P$166-P1_IndicatorData!AA66)/(P$166-P$165)*10)),1))</f>
        <v>0</v>
      </c>
      <c r="Q66" s="42">
        <f>IF(P1_IndicatorData!AC66="No data","x",IF(P1_IndicatorData!AC66=0,0,ROUND(IF(LOG(P1_IndicatorData!AC66)&gt;Q$166,10,IF(LOG(P1_IndicatorData!AC66)&lt;Q$165,0,10-(Q$166-LOG(P1_IndicatorData!AC66))/(Q$166-Q$165)*10)),1)))</f>
        <v>9</v>
      </c>
      <c r="R66" s="42">
        <f>IF(P1_IndicatorData!AD66="No data","x",ROUND(IF(P1_IndicatorData!AD66&gt;R$166,10,IF(P1_IndicatorData!AD66&lt;R$165,0,10-(R$166-P1_IndicatorData!AD66)/(R$166-R$165)*10)),1))</f>
        <v>6</v>
      </c>
      <c r="S66" s="42">
        <f>IF(P1_IndicatorData!AF66="No data","x",IF(P1_IndicatorData!AF66=0,0,ROUND(IF(LOG(P1_IndicatorData!AF66)&gt;S$166,10,IF(LOG(P1_IndicatorData!AF66)&lt;S$165,0,10-(S$166-LOG(P1_IndicatorData!AF66))/(S$166-S$165)*10)),1)))</f>
        <v>10</v>
      </c>
      <c r="T66" s="42">
        <f>IF(P1_IndicatorData!AG66="No data","x",ROUND(IF(P1_IndicatorData!AG66&gt;T$166,10,IF(P1_IndicatorData!AG66&lt;T$165,0,10-(T$166-P1_IndicatorData!AG66)/(T$166-T$165)*10)),1))</f>
        <v>6.9</v>
      </c>
      <c r="U66" s="42">
        <f>IF(P1_IndicatorData!AI66="No data","x",IF(P1_IndicatorData!AI66=0,0,ROUND(IF(LOG(P1_IndicatorData!AI66)&gt;U$166,10,IF(LOG(P1_IndicatorData!AI66)&lt;U$165,0,10-(U$166-LOG(P1_IndicatorData!AI66))/(U$166-U$165)*10)),1)))</f>
        <v>9.3000000000000007</v>
      </c>
      <c r="V66" s="42">
        <f>IF(P1_IndicatorData!AJ66="No data","x",ROUND(IF(P1_IndicatorData!AJ66&gt;V$166,10,IF(P1_IndicatorData!AJ66&lt;V$165,0,10-(V$166-P1_IndicatorData!AJ66)/(V$166-V$165)*10)),1))</f>
        <v>8.8000000000000007</v>
      </c>
      <c r="W66" s="42">
        <f>IF(P1_IndicatorData!AL66="No data","x",IF(P1_IndicatorData!AL66=0,0,ROUND(IF(LOG(P1_IndicatorData!AL66)&gt;W$166,10,IF(LOG(P1_IndicatorData!AL66)&lt;W$165,0,10-(W$166-LOG(P1_IndicatorData!AL66))/(W$166-W$165)*10)),1)))</f>
        <v>9.3000000000000007</v>
      </c>
      <c r="X66" s="42">
        <f>IF(P1_IndicatorData!AM66="No data","x",ROUND(IF(P1_IndicatorData!AM66&gt;X$166,10,IF(P1_IndicatorData!AM66&lt;X$165,0,10-(X$166-P1_IndicatorData!AM66)/(X$166-X$165)*10)),1))</f>
        <v>9.4</v>
      </c>
      <c r="Y66" s="42">
        <f>IF(P1_IndicatorData!AO66="No data","x",IF(P1_IndicatorData!AO66=0,0,ROUND(IF(LOG(P1_IndicatorData!AO66)&gt;Y$166,10,IF(LOG(P1_IndicatorData!AO66)&lt;Y$165,0,10-(Y$166-LOG(P1_IndicatorData!AO66))/(Y$166-Y$165)*10)),1)))</f>
        <v>9.3000000000000007</v>
      </c>
      <c r="Z66" s="42">
        <f>IF(P1_IndicatorData!AP66="No data","x",ROUND(IF(P1_IndicatorData!AP66&gt;Z$166,10,IF(P1_IndicatorData!AP66&lt;Z$165,0,10-(Z$166-P1_IndicatorData!AP66)/(Z$166-Z$165)*10)),1))</f>
        <v>9.5</v>
      </c>
      <c r="AA66" s="42">
        <f>IF(P1_IndicatorData!AR66="No data","x",IF(P1_IndicatorData!AR66=0,0,ROUND(IF(LOG(P1_IndicatorData!AR66)&gt;AA$166,10,IF(LOG(P1_IndicatorData!AR66)&lt;AA$165,0,10-(AA$166-LOG(P1_IndicatorData!AR66))/(AA$166-AA$165)*10)),1)))</f>
        <v>9</v>
      </c>
      <c r="AB66" s="42">
        <f>IF(P1_IndicatorData!AS66="No data","x",ROUND(IF(P1_IndicatorData!AS66&gt;AB$166,10,IF(P1_IndicatorData!AS66&lt;AB$165,0,10-(AB$166-P1_IndicatorData!AS66)/(AB$166-AB$165)*10)),1))</f>
        <v>5.9</v>
      </c>
      <c r="AC66" s="42">
        <f>IF(P1_IndicatorData!AV66="No data","x",IF(P1_IndicatorData!AV66=0,0,ROUND(IF(LOG(P1_IndicatorData!AV66)&gt;AC$166,10,IF(LOG(P1_IndicatorData!AV66)&lt;AC$165,0,10-(AC$166-LOG(P1_IndicatorData!AV66))/(AC$166-AC$165)*10)),1)))</f>
        <v>8.6</v>
      </c>
      <c r="AD66" s="42">
        <f>IF(P1_IndicatorData!AW66="No data","x",ROUND(IF(P1_IndicatorData!AW66&gt;AD$166,10,IF(P1_IndicatorData!AW66&lt;AD$165,0,10-(AD$166-P1_IndicatorData!AW66)/(AD$166-AD$165)*10)),1))</f>
        <v>3.4</v>
      </c>
      <c r="AE66" s="42">
        <f>IF(P1_IndicatorData!AX66="No data","x",IF(P1_IndicatorData!AX66=0,0,ROUND(IF(LOG(P1_IndicatorData!AX66)&gt;AE$166,10,IF(LOG(P1_IndicatorData!AX66)&lt;AE$165,0,10-(AE$166-LOG(P1_IndicatorData!AX66))/(AE$166-AE$165)*10)),1)))</f>
        <v>0</v>
      </c>
      <c r="AF66" s="42">
        <f>IF(P1_IndicatorData!AY66="No data","x",ROUND(IF(P1_IndicatorData!AY66&gt;AF$166,10,IF(P1_IndicatorData!AY66&lt;AF$165,0,10-(AF$166-P1_IndicatorData!AY66)/(AF$166-AF$165)*10)),1))</f>
        <v>0</v>
      </c>
      <c r="AG66" s="42">
        <f>IF(P1_IndicatorData!AZ66="No data","x",IF(P1_IndicatorData!AZ66=0,0,ROUND(IF(LOG(P1_IndicatorData!AZ66)&gt;AG$166,10,IF(LOG(P1_IndicatorData!AZ66)&lt;AG$165,0,10-(AG$166-LOG(P1_IndicatorData!AZ66))/(AG$166-AG$165)*10)),1)))</f>
        <v>9.3000000000000007</v>
      </c>
      <c r="AH66" s="42">
        <f>IF(P1_IndicatorData!BA66="No data","x",ROUND(IF(P1_IndicatorData!BA66&gt;AH$166,10,IF(P1_IndicatorData!BA66&lt;AH$165,0,10-(AH$166-P1_IndicatorData!BA66)/(AH$166-AH$165)*10)),1))</f>
        <v>10</v>
      </c>
      <c r="AI66" s="42">
        <f>IF(P1_IndicatorData!BD66="No data","x",IF(P1_IndicatorData!BD66=0,0,ROUND(IF(LOG(P1_IndicatorData!BD66)&gt;AI$166,10,IF(LOG(P1_IndicatorData!BD66)&lt;AI$165,0,10-(AI$166-LOG(P1_IndicatorData!BD66))/(AI$166-AI$165)*10)),1)))</f>
        <v>5.8</v>
      </c>
      <c r="AJ66" s="42">
        <f>IF(P1_IndicatorData!BE66="No data","x",ROUND(IF(P1_IndicatorData!BE66&gt;AJ$166,10,IF(P1_IndicatorData!BE66&lt;AJ$165,0,10-(AJ$166-P1_IndicatorData!BE66)/(AJ$166-AJ$165)*10)),1))</f>
        <v>0.1</v>
      </c>
      <c r="AK66" s="145">
        <f t="shared" si="27"/>
        <v>3.7</v>
      </c>
      <c r="AL66" s="145">
        <f t="shared" si="28"/>
        <v>4.9000000000000004</v>
      </c>
      <c r="AM66" s="145">
        <f t="shared" si="29"/>
        <v>0</v>
      </c>
      <c r="AN66" s="147">
        <f t="shared" si="30"/>
        <v>9.4</v>
      </c>
      <c r="AO66" s="147">
        <f t="shared" si="31"/>
        <v>10</v>
      </c>
      <c r="AP66" s="145">
        <f t="shared" si="49"/>
        <v>9.6999999999999993</v>
      </c>
      <c r="AQ66" s="149">
        <f t="shared" si="32"/>
        <v>0</v>
      </c>
      <c r="AR66" s="149">
        <f t="shared" si="33"/>
        <v>0</v>
      </c>
      <c r="AS66" s="149">
        <f t="shared" si="34"/>
        <v>0</v>
      </c>
      <c r="AT66" s="149">
        <f t="shared" si="35"/>
        <v>9.5</v>
      </c>
      <c r="AU66" s="149">
        <f t="shared" si="36"/>
        <v>6.5</v>
      </c>
      <c r="AV66" s="149">
        <f t="shared" si="50"/>
        <v>8.4</v>
      </c>
      <c r="AW66" s="147">
        <f t="shared" si="37"/>
        <v>5.6</v>
      </c>
      <c r="AX66" s="147">
        <f t="shared" si="38"/>
        <v>9.1</v>
      </c>
      <c r="AY66" s="147">
        <f t="shared" si="39"/>
        <v>9.4</v>
      </c>
      <c r="AZ66" s="147">
        <f t="shared" si="40"/>
        <v>9.4</v>
      </c>
      <c r="BA66" s="145">
        <f t="shared" si="41"/>
        <v>8.6999999999999993</v>
      </c>
      <c r="BB66" s="145">
        <f t="shared" si="42"/>
        <v>7.8</v>
      </c>
      <c r="BC66" s="147">
        <f t="shared" si="43"/>
        <v>4.3</v>
      </c>
      <c r="BD66" s="147">
        <f t="shared" si="44"/>
        <v>1.7</v>
      </c>
      <c r="BE66" s="145">
        <f t="shared" si="51"/>
        <v>3.1</v>
      </c>
      <c r="BF66" s="147">
        <f t="shared" si="45"/>
        <v>9.6999999999999993</v>
      </c>
      <c r="BG66" s="147">
        <f t="shared" si="46"/>
        <v>3.5</v>
      </c>
      <c r="BH66" s="145">
        <f t="shared" si="47"/>
        <v>7.8</v>
      </c>
      <c r="BI66" s="198">
        <f t="shared" si="48"/>
        <v>6.7</v>
      </c>
    </row>
    <row r="67" spans="1:61">
      <c r="A67" s="1" t="s">
        <v>214</v>
      </c>
      <c r="B67" s="2" t="s">
        <v>215</v>
      </c>
      <c r="C67" s="39">
        <f>IF(P1_IndicatorData!D67="No data","x",IF(P1_IndicatorData!D67=0,0,ROUND(IF(LOG(P1_IndicatorData!D67)&gt;C$166,10,IF(LOG(P1_IndicatorData!D67)&lt;C$165,0,10-(C$166-LOG(P1_IndicatorData!D67))/(C$166-C$165)*10)),1)))</f>
        <v>0</v>
      </c>
      <c r="D67" s="39">
        <f>IF(P1_IndicatorData!E67="No data","x",ROUND(IF(P1_IndicatorData!E67&gt;D$166,10,IF(P1_IndicatorData!E67&lt;D$165,0,10-(D$166-P1_IndicatorData!E67)/(D$166-D$165)*10)),1))</f>
        <v>0</v>
      </c>
      <c r="E67" s="39">
        <f>IF(P1_IndicatorData!G67="No data",0.1,IF(P1_IndicatorData!G67=0,0.1,IF(LOG(P1_IndicatorData!G67)&lt;E$165,0.1,ROUND(IF(LOG(P1_IndicatorData!G67)&gt;E$166,10,IF(LOG(P1_IndicatorData!G67)&lt;E$165,0,10-(E$166-LOG(P1_IndicatorData!G67))/(E$166-E$165)*10)),1))))</f>
        <v>7.2</v>
      </c>
      <c r="F67" s="39">
        <f>IF(P1_IndicatorData!H67="No data",0.1,IF(ROUND(P1_IndicatorData!H67,2)=0,0.1,ROUND(IF(P1_IndicatorData!H67&gt;F$166,10,IF(P1_IndicatorData!H67&lt;F$165,0,10-(F$166-P1_IndicatorData!H67)/(F$166-F$165)*10)),1)))</f>
        <v>5.7</v>
      </c>
      <c r="G67" s="39">
        <f>IF(P1_IndicatorData!J67="No data","x",IF(P1_IndicatorData!J67=0,0,ROUND(IF(LOG(P1_IndicatorData!J67)&gt;G$166,10,IF(LOG(P1_IndicatorData!J67)&lt;G$165,0,10-(G$166-LOG(P1_IndicatorData!J67))/(G$166-G$165)*10)),1)))</f>
        <v>5.9</v>
      </c>
      <c r="H67" s="39">
        <f>IF(P1_IndicatorData!K67="No data","x",IF(P1_IndicatorData!K67=0,0,ROUND(IF(P1_IndicatorData!K67&gt;H$166,10,IF(P1_IndicatorData!K67&lt;H$165,0,10-(H$166-P1_IndicatorData!K67)/(H$166-H$165)*10)),1)))</f>
        <v>0.7</v>
      </c>
      <c r="I67" s="42">
        <f>IF(P1_IndicatorData!Q67="No data","x",IF(P1_IndicatorData!Q67=0,0,ROUND(IF(LOG(P1_IndicatorData!Q67)&gt;I$166,10,IF(LOG(P1_IndicatorData!Q67)&lt;I$165,0,10-(I$166-LOG(P1_IndicatorData!Q67))/(I$166-I$165)*10)),1)))</f>
        <v>9.1</v>
      </c>
      <c r="J67" s="42">
        <f>IF(P1_IndicatorData!R67="No data","x",ROUND(IF(P1_IndicatorData!R67&gt;J$166,10,IF(P1_IndicatorData!R67&lt;J$165,0,10-(J$166-P1_IndicatorData!R67)/(J$166-J$165)*10)),1))</f>
        <v>9.3000000000000007</v>
      </c>
      <c r="K67" s="42">
        <f>IF(P1_IndicatorData!T67="No data","x",IF(P1_IndicatorData!T67=0,0,ROUND(IF(LOG(P1_IndicatorData!T67)&gt;K$166,10,IF(LOG(P1_IndicatorData!T67)&lt;K$165,0,10-(K$166-LOG(P1_IndicatorData!T67))/(K$166-K$165)*10)),1)))</f>
        <v>3.3</v>
      </c>
      <c r="L67" s="42">
        <f>IF(P1_IndicatorData!U67="No data","x",ROUND(IF(P1_IndicatorData!U67&gt;L$166,10,IF(P1_IndicatorData!U67&lt;L$165,0,10-(L$166-P1_IndicatorData!U67)/(L$166-L$165)*10)),1))</f>
        <v>0</v>
      </c>
      <c r="M67" s="39">
        <f>IF(P1_IndicatorData!W67="No data","x",IF(P1_IndicatorData!W67=0,0,ROUND(IF(LOG(P1_IndicatorData!W67)&gt;M$166,10,IF(LOG(P1_IndicatorData!W67)&lt;M$165,0,10-(M$166-LOG(P1_IndicatorData!W67))/(M$166-M$165)*10)),1)))</f>
        <v>8.5</v>
      </c>
      <c r="N67" s="39">
        <f>IF(P1_IndicatorData!X67="No data","x",ROUND(IF(P1_IndicatorData!X67&gt;N$166,10,IF(P1_IndicatorData!X67&lt;N$165,0,10-(N$166-P1_IndicatorData!X67)/(N$166-N$165)*10)),1))</f>
        <v>4.3</v>
      </c>
      <c r="O67" s="42">
        <f>IF(P1_IndicatorData!Z67="No data","x",IF(P1_IndicatorData!Z67=0,0,ROUND(IF(LOG(P1_IndicatorData!Z67)&gt;O$166,10,IF(LOG(P1_IndicatorData!Z67)&lt;O$165,0,10-(O$166-LOG(P1_IndicatorData!Z67))/(O$166-O$165)*10)),1)))</f>
        <v>8.4</v>
      </c>
      <c r="P67" s="42">
        <f>IF(P1_IndicatorData!AA67="No data","x",ROUND(IF(P1_IndicatorData!AA67&gt;P$166,10,IF(P1_IndicatorData!AA67&lt;P$165,0,10-(P$166-P1_IndicatorData!AA67)/(P$166-P$165)*10)),1))</f>
        <v>3.4</v>
      </c>
      <c r="Q67" s="42">
        <f>IF(P1_IndicatorData!AC67="No data","x",IF(P1_IndicatorData!AC67=0,0,ROUND(IF(LOG(P1_IndicatorData!AC67)&gt;Q$166,10,IF(LOG(P1_IndicatorData!AC67)&lt;Q$165,0,10-(Q$166-LOG(P1_IndicatorData!AC67))/(Q$166-Q$165)*10)),1)))</f>
        <v>7.4</v>
      </c>
      <c r="R67" s="42">
        <f>IF(P1_IndicatorData!AD67="No data","x",ROUND(IF(P1_IndicatorData!AD67&gt;R$166,10,IF(P1_IndicatorData!AD67&lt;R$165,0,10-(R$166-P1_IndicatorData!AD67)/(R$166-R$165)*10)),1))</f>
        <v>0.9</v>
      </c>
      <c r="S67" s="42">
        <f>IF(P1_IndicatorData!AF67="No data","x",IF(P1_IndicatorData!AF67=0,0,ROUND(IF(LOG(P1_IndicatorData!AF67)&gt;S$166,10,IF(LOG(P1_IndicatorData!AF67)&lt;S$165,0,10-(S$166-LOG(P1_IndicatorData!AF67))/(S$166-S$165)*10)),1)))</f>
        <v>9.9</v>
      </c>
      <c r="T67" s="42">
        <f>IF(P1_IndicatorData!AG67="No data","x",ROUND(IF(P1_IndicatorData!AG67&gt;T$166,10,IF(P1_IndicatorData!AG67&lt;T$165,0,10-(T$166-P1_IndicatorData!AG67)/(T$166-T$165)*10)),1))</f>
        <v>4.9000000000000004</v>
      </c>
      <c r="U67" s="42">
        <f>IF(P1_IndicatorData!AI67="No data","x",IF(P1_IndicatorData!AI67=0,0,ROUND(IF(LOG(P1_IndicatorData!AI67)&gt;U$166,10,IF(LOG(P1_IndicatorData!AI67)&lt;U$165,0,10-(U$166-LOG(P1_IndicatorData!AI67))/(U$166-U$165)*10)),1)))</f>
        <v>8.9</v>
      </c>
      <c r="V67" s="42">
        <f>IF(P1_IndicatorData!AJ67="No data","x",ROUND(IF(P1_IndicatorData!AJ67&gt;V$166,10,IF(P1_IndicatorData!AJ67&lt;V$165,0,10-(V$166-P1_IndicatorData!AJ67)/(V$166-V$165)*10)),1))</f>
        <v>7</v>
      </c>
      <c r="W67" s="42">
        <f>IF(P1_IndicatorData!AL67="No data","x",IF(P1_IndicatorData!AL67=0,0,ROUND(IF(LOG(P1_IndicatorData!AL67)&gt;W$166,10,IF(LOG(P1_IndicatorData!AL67)&lt;W$165,0,10-(W$166-LOG(P1_IndicatorData!AL67))/(W$166-W$165)*10)),1)))</f>
        <v>9</v>
      </c>
      <c r="X67" s="42">
        <f>IF(P1_IndicatorData!AM67="No data","x",ROUND(IF(P1_IndicatorData!AM67&gt;X$166,10,IF(P1_IndicatorData!AM67&lt;X$165,0,10-(X$166-P1_IndicatorData!AM67)/(X$166-X$165)*10)),1))</f>
        <v>7.9</v>
      </c>
      <c r="Y67" s="42">
        <f>IF(P1_IndicatorData!AO67="No data","x",IF(P1_IndicatorData!AO67=0,0,ROUND(IF(LOG(P1_IndicatorData!AO67)&gt;Y$166,10,IF(LOG(P1_IndicatorData!AO67)&lt;Y$165,0,10-(Y$166-LOG(P1_IndicatorData!AO67))/(Y$166-Y$165)*10)),1)))</f>
        <v>9</v>
      </c>
      <c r="Z67" s="42">
        <f>IF(P1_IndicatorData!AP67="No data","x",ROUND(IF(P1_IndicatorData!AP67&gt;Z$166,10,IF(P1_IndicatorData!AP67&lt;Z$165,0,10-(Z$166-P1_IndicatorData!AP67)/(Z$166-Z$165)*10)),1))</f>
        <v>8.4</v>
      </c>
      <c r="AA67" s="42">
        <f>IF(P1_IndicatorData!AR67="No data","x",IF(P1_IndicatorData!AR67=0,0,ROUND(IF(LOG(P1_IndicatorData!AR67)&gt;AA$166,10,IF(LOG(P1_IndicatorData!AR67)&lt;AA$165,0,10-(AA$166-LOG(P1_IndicatorData!AR67))/(AA$166-AA$165)*10)),1)))</f>
        <v>8.8000000000000007</v>
      </c>
      <c r="AB67" s="42">
        <f>IF(P1_IndicatorData!AS67="No data","x",ROUND(IF(P1_IndicatorData!AS67&gt;AB$166,10,IF(P1_IndicatorData!AS67&lt;AB$165,0,10-(AB$166-P1_IndicatorData!AS67)/(AB$166-AB$165)*10)),1))</f>
        <v>5.9</v>
      </c>
      <c r="AC67" s="42">
        <f>IF(P1_IndicatorData!AV67="No data","x",IF(P1_IndicatorData!AV67=0,0,ROUND(IF(LOG(P1_IndicatorData!AV67)&gt;AC$166,10,IF(LOG(P1_IndicatorData!AV67)&lt;AC$165,0,10-(AC$166-LOG(P1_IndicatorData!AV67))/(AC$166-AC$165)*10)),1)))</f>
        <v>9.1</v>
      </c>
      <c r="AD67" s="42">
        <f>IF(P1_IndicatorData!AW67="No data","x",ROUND(IF(P1_IndicatorData!AW67&gt;AD$166,10,IF(P1_IndicatorData!AW67&lt;AD$165,0,10-(AD$166-P1_IndicatorData!AW67)/(AD$166-AD$165)*10)),1))</f>
        <v>9.4</v>
      </c>
      <c r="AE67" s="42">
        <f>IF(P1_IndicatorData!AX67="No data","x",IF(P1_IndicatorData!AX67=0,0,ROUND(IF(LOG(P1_IndicatorData!AX67)&gt;AE$166,10,IF(LOG(P1_IndicatorData!AX67)&lt;AE$165,0,10-(AE$166-LOG(P1_IndicatorData!AX67))/(AE$166-AE$165)*10)),1)))</f>
        <v>0</v>
      </c>
      <c r="AF67" s="42">
        <f>IF(P1_IndicatorData!AY67="No data","x",ROUND(IF(P1_IndicatorData!AY67&gt;AF$166,10,IF(P1_IndicatorData!AY67&lt;AF$165,0,10-(AF$166-P1_IndicatorData!AY67)/(AF$166-AF$165)*10)),1))</f>
        <v>0</v>
      </c>
      <c r="AG67" s="42">
        <f>IF(P1_IndicatorData!AZ67="No data","x",IF(P1_IndicatorData!AZ67=0,0,ROUND(IF(LOG(P1_IndicatorData!AZ67)&gt;AG$166,10,IF(LOG(P1_IndicatorData!AZ67)&lt;AG$165,0,10-(AG$166-LOG(P1_IndicatorData!AZ67))/(AG$166-AG$165)*10)),1)))</f>
        <v>8.6999999999999993</v>
      </c>
      <c r="AH67" s="42">
        <f>IF(P1_IndicatorData!BA67="No data","x",ROUND(IF(P1_IndicatorData!BA67&gt;AH$166,10,IF(P1_IndicatorData!BA67&lt;AH$165,0,10-(AH$166-P1_IndicatorData!BA67)/(AH$166-AH$165)*10)),1))</f>
        <v>10</v>
      </c>
      <c r="AI67" s="42">
        <f>IF(P1_IndicatorData!BD67="No data","x",IF(P1_IndicatorData!BD67=0,0,ROUND(IF(LOG(P1_IndicatorData!BD67)&gt;AI$166,10,IF(LOG(P1_IndicatorData!BD67)&lt;AI$165,0,10-(AI$166-LOG(P1_IndicatorData!BD67))/(AI$166-AI$165)*10)),1)))</f>
        <v>9.1</v>
      </c>
      <c r="AJ67" s="42">
        <f>IF(P1_IndicatorData!BE67="No data","x",ROUND(IF(P1_IndicatorData!BE67&gt;AJ$166,10,IF(P1_IndicatorData!BE67&lt;AJ$165,0,10-(AJ$166-P1_IndicatorData!BE67)/(AJ$166-AJ$165)*10)),1))</f>
        <v>8.6</v>
      </c>
      <c r="AK67" s="145">
        <f t="shared" si="27"/>
        <v>0</v>
      </c>
      <c r="AL67" s="145">
        <f t="shared" si="28"/>
        <v>6.5</v>
      </c>
      <c r="AM67" s="145">
        <f t="shared" si="29"/>
        <v>3.7</v>
      </c>
      <c r="AN67" s="147">
        <f t="shared" si="30"/>
        <v>7.1</v>
      </c>
      <c r="AO67" s="147">
        <f t="shared" si="31"/>
        <v>6.6</v>
      </c>
      <c r="AP67" s="145">
        <f t="shared" si="49"/>
        <v>6.9</v>
      </c>
      <c r="AQ67" s="149">
        <f t="shared" si="32"/>
        <v>8.5</v>
      </c>
      <c r="AR67" s="149">
        <f t="shared" si="33"/>
        <v>3.9</v>
      </c>
      <c r="AS67" s="149">
        <f t="shared" si="34"/>
        <v>6.8</v>
      </c>
      <c r="AT67" s="149">
        <f t="shared" si="35"/>
        <v>8.6999999999999993</v>
      </c>
      <c r="AU67" s="149">
        <f t="shared" si="36"/>
        <v>2.9</v>
      </c>
      <c r="AV67" s="149">
        <f t="shared" si="50"/>
        <v>6.7</v>
      </c>
      <c r="AW67" s="147">
        <f t="shared" si="37"/>
        <v>6.8</v>
      </c>
      <c r="AX67" s="147">
        <f t="shared" si="38"/>
        <v>8.1</v>
      </c>
      <c r="AY67" s="147">
        <f t="shared" si="39"/>
        <v>8.5</v>
      </c>
      <c r="AZ67" s="147">
        <f t="shared" si="40"/>
        <v>8.6999999999999993</v>
      </c>
      <c r="BA67" s="145">
        <f t="shared" si="41"/>
        <v>8.1</v>
      </c>
      <c r="BB67" s="145">
        <f t="shared" si="42"/>
        <v>7.6</v>
      </c>
      <c r="BC67" s="147">
        <f t="shared" si="43"/>
        <v>4.5999999999999996</v>
      </c>
      <c r="BD67" s="147">
        <f t="shared" si="44"/>
        <v>4.7</v>
      </c>
      <c r="BE67" s="145">
        <f t="shared" si="51"/>
        <v>4.7</v>
      </c>
      <c r="BF67" s="147">
        <f t="shared" si="45"/>
        <v>9.5</v>
      </c>
      <c r="BG67" s="147">
        <f t="shared" si="46"/>
        <v>8.9</v>
      </c>
      <c r="BH67" s="145">
        <f t="shared" si="47"/>
        <v>9.1999999999999993</v>
      </c>
      <c r="BI67" s="198">
        <f t="shared" si="48"/>
        <v>6.5</v>
      </c>
    </row>
    <row r="68" spans="1:61">
      <c r="A68" s="1" t="s">
        <v>216</v>
      </c>
      <c r="B68" s="2" t="s">
        <v>217</v>
      </c>
      <c r="C68" s="39">
        <f>IF(P1_IndicatorData!D68="No data","x",IF(P1_IndicatorData!D68=0,0,ROUND(IF(LOG(P1_IndicatorData!D68)&gt;C$166,10,IF(LOG(P1_IndicatorData!D68)&lt;C$165,0,10-(C$166-LOG(P1_IndicatorData!D68))/(C$166-C$165)*10)),1)))</f>
        <v>0</v>
      </c>
      <c r="D68" s="39">
        <f>IF(P1_IndicatorData!E68="No data","x",ROUND(IF(P1_IndicatorData!E68&gt;D$166,10,IF(P1_IndicatorData!E68&lt;D$165,0,10-(D$166-P1_IndicatorData!E68)/(D$166-D$165)*10)),1))</f>
        <v>0</v>
      </c>
      <c r="E68" s="39">
        <f>IF(P1_IndicatorData!G68="No data",0.1,IF(P1_IndicatorData!G68=0,0.1,IF(LOG(P1_IndicatorData!G68)&lt;E$165,0.1,ROUND(IF(LOG(P1_IndicatorData!G68)&gt;E$166,10,IF(LOG(P1_IndicatorData!G68)&lt;E$165,0,10-(E$166-LOG(P1_IndicatorData!G68))/(E$166-E$165)*10)),1))))</f>
        <v>7.5</v>
      </c>
      <c r="F68" s="39">
        <f>IF(P1_IndicatorData!H68="No data",0.1,IF(ROUND(P1_IndicatorData!H68,2)=0,0.1,ROUND(IF(P1_IndicatorData!H68&gt;F$166,10,IF(P1_IndicatorData!H68&lt;F$165,0,10-(F$166-P1_IndicatorData!H68)/(F$166-F$165)*10)),1)))</f>
        <v>10</v>
      </c>
      <c r="G68" s="39">
        <f>IF(P1_IndicatorData!J68="No data","x",IF(P1_IndicatorData!J68=0,0,ROUND(IF(LOG(P1_IndicatorData!J68)&gt;G$166,10,IF(LOG(P1_IndicatorData!J68)&lt;G$165,0,10-(G$166-LOG(P1_IndicatorData!J68))/(G$166-G$165)*10)),1)))</f>
        <v>0</v>
      </c>
      <c r="H68" s="39">
        <f>IF(P1_IndicatorData!K68="No data","x",IF(P1_IndicatorData!K68=0,0,ROUND(IF(P1_IndicatorData!K68&gt;H$166,10,IF(P1_IndicatorData!K68&lt;H$165,0,10-(H$166-P1_IndicatorData!K68)/(H$166-H$165)*10)),1)))</f>
        <v>0</v>
      </c>
      <c r="I68" s="42">
        <f>IF(P1_IndicatorData!Q68="No data","x",IF(P1_IndicatorData!Q68=0,0,ROUND(IF(LOG(P1_IndicatorData!Q68)&gt;I$166,10,IF(LOG(P1_IndicatorData!Q68)&lt;I$165,0,10-(I$166-LOG(P1_IndicatorData!Q68))/(I$166-I$165)*10)),1)))</f>
        <v>0</v>
      </c>
      <c r="J68" s="42">
        <f>IF(P1_IndicatorData!R68="No data","x",ROUND(IF(P1_IndicatorData!R68&gt;J$166,10,IF(P1_IndicatorData!R68&lt;J$165,0,10-(J$166-P1_IndicatorData!R68)/(J$166-J$165)*10)),1))</f>
        <v>0</v>
      </c>
      <c r="K68" s="42">
        <f>IF(P1_IndicatorData!T68="No data","x",IF(P1_IndicatorData!T68=0,0,ROUND(IF(LOG(P1_IndicatorData!T68)&gt;K$166,10,IF(LOG(P1_IndicatorData!T68)&lt;K$165,0,10-(K$166-LOG(P1_IndicatorData!T68))/(K$166-K$165)*10)),1)))</f>
        <v>0</v>
      </c>
      <c r="L68" s="42">
        <f>IF(P1_IndicatorData!U68="No data","x",ROUND(IF(P1_IndicatorData!U68&gt;L$166,10,IF(P1_IndicatorData!U68&lt;L$165,0,10-(L$166-P1_IndicatorData!U68)/(L$166-L$165)*10)),1))</f>
        <v>0</v>
      </c>
      <c r="M68" s="39">
        <f>IF(P1_IndicatorData!W68="No data","x",IF(P1_IndicatorData!W68=0,0,ROUND(IF(LOG(P1_IndicatorData!W68)&gt;M$166,10,IF(LOG(P1_IndicatorData!W68)&lt;M$165,0,10-(M$166-LOG(P1_IndicatorData!W68))/(M$166-M$165)*10)),1)))</f>
        <v>0</v>
      </c>
      <c r="N68" s="39">
        <f>IF(P1_IndicatorData!X68="No data","x",ROUND(IF(P1_IndicatorData!X68&gt;N$166,10,IF(P1_IndicatorData!X68&lt;N$165,0,10-(N$166-P1_IndicatorData!X68)/(N$166-N$165)*10)),1))</f>
        <v>0</v>
      </c>
      <c r="O68" s="42">
        <f>IF(P1_IndicatorData!Z68="No data","x",IF(P1_IndicatorData!Z68=0,0,ROUND(IF(LOG(P1_IndicatorData!Z68)&gt;O$166,10,IF(LOG(P1_IndicatorData!Z68)&lt;O$165,0,10-(O$166-LOG(P1_IndicatorData!Z68))/(O$166-O$165)*10)),1)))</f>
        <v>0</v>
      </c>
      <c r="P68" s="42">
        <f>IF(P1_IndicatorData!AA68="No data","x",ROUND(IF(P1_IndicatorData!AA68&gt;P$166,10,IF(P1_IndicatorData!AA68&lt;P$165,0,10-(P$166-P1_IndicatorData!AA68)/(P$166-P$165)*10)),1))</f>
        <v>0</v>
      </c>
      <c r="Q68" s="42">
        <f>IF(P1_IndicatorData!AC68="No data","x",IF(P1_IndicatorData!AC68=0,0,ROUND(IF(LOG(P1_IndicatorData!AC68)&gt;Q$166,10,IF(LOG(P1_IndicatorData!AC68)&lt;Q$165,0,10-(Q$166-LOG(P1_IndicatorData!AC68))/(Q$166-Q$165)*10)),1)))</f>
        <v>0</v>
      </c>
      <c r="R68" s="42">
        <f>IF(P1_IndicatorData!AD68="No data","x",ROUND(IF(P1_IndicatorData!AD68&gt;R$166,10,IF(P1_IndicatorData!AD68&lt;R$165,0,10-(R$166-P1_IndicatorData!AD68)/(R$166-R$165)*10)),1))</f>
        <v>0</v>
      </c>
      <c r="S68" s="42">
        <f>IF(P1_IndicatorData!AF68="No data","x",IF(P1_IndicatorData!AF68=0,0,ROUND(IF(LOG(P1_IndicatorData!AF68)&gt;S$166,10,IF(LOG(P1_IndicatorData!AF68)&lt;S$165,0,10-(S$166-LOG(P1_IndicatorData!AF68))/(S$166-S$165)*10)),1)))</f>
        <v>0</v>
      </c>
      <c r="T68" s="42">
        <f>IF(P1_IndicatorData!AG68="No data","x",ROUND(IF(P1_IndicatorData!AG68&gt;T$166,10,IF(P1_IndicatorData!AG68&lt;T$165,0,10-(T$166-P1_IndicatorData!AG68)/(T$166-T$165)*10)),1))</f>
        <v>0</v>
      </c>
      <c r="U68" s="42">
        <f>IF(P1_IndicatorData!AI68="No data","x",IF(P1_IndicatorData!AI68=0,0,ROUND(IF(LOG(P1_IndicatorData!AI68)&gt;U$166,10,IF(LOG(P1_IndicatorData!AI68)&lt;U$165,0,10-(U$166-LOG(P1_IndicatorData!AI68))/(U$166-U$165)*10)),1)))</f>
        <v>0</v>
      </c>
      <c r="V68" s="42">
        <f>IF(P1_IndicatorData!AJ68="No data","x",ROUND(IF(P1_IndicatorData!AJ68&gt;V$166,10,IF(P1_IndicatorData!AJ68&lt;V$165,0,10-(V$166-P1_IndicatorData!AJ68)/(V$166-V$165)*10)),1))</f>
        <v>0</v>
      </c>
      <c r="W68" s="42">
        <f>IF(P1_IndicatorData!AL68="No data","x",IF(P1_IndicatorData!AL68=0,0,ROUND(IF(LOG(P1_IndicatorData!AL68)&gt;W$166,10,IF(LOG(P1_IndicatorData!AL68)&lt;W$165,0,10-(W$166-LOG(P1_IndicatorData!AL68))/(W$166-W$165)*10)),1)))</f>
        <v>0</v>
      </c>
      <c r="X68" s="42">
        <f>IF(P1_IndicatorData!AM68="No data","x",ROUND(IF(P1_IndicatorData!AM68&gt;X$166,10,IF(P1_IndicatorData!AM68&lt;X$165,0,10-(X$166-P1_IndicatorData!AM68)/(X$166-X$165)*10)),1))</f>
        <v>0</v>
      </c>
      <c r="Y68" s="42">
        <f>IF(P1_IndicatorData!AO68="No data","x",IF(P1_IndicatorData!AO68=0,0,ROUND(IF(LOG(P1_IndicatorData!AO68)&gt;Y$166,10,IF(LOG(P1_IndicatorData!AO68)&lt;Y$165,0,10-(Y$166-LOG(P1_IndicatorData!AO68))/(Y$166-Y$165)*10)),1)))</f>
        <v>0</v>
      </c>
      <c r="Z68" s="42">
        <f>IF(P1_IndicatorData!AP68="No data","x",ROUND(IF(P1_IndicatorData!AP68&gt;Z$166,10,IF(P1_IndicatorData!AP68&lt;Z$165,0,10-(Z$166-P1_IndicatorData!AP68)/(Z$166-Z$165)*10)),1))</f>
        <v>0</v>
      </c>
      <c r="AA68" s="42">
        <f>IF(P1_IndicatorData!AR68="No data","x",IF(P1_IndicatorData!AR68=0,0,ROUND(IF(LOG(P1_IndicatorData!AR68)&gt;AA$166,10,IF(LOG(P1_IndicatorData!AR68)&lt;AA$165,0,10-(AA$166-LOG(P1_IndicatorData!AR68))/(AA$166-AA$165)*10)),1)))</f>
        <v>8.3000000000000007</v>
      </c>
      <c r="AB68" s="42">
        <f>IF(P1_IndicatorData!AS68="No data","x",ROUND(IF(P1_IndicatorData!AS68&gt;AB$166,10,IF(P1_IndicatorData!AS68&lt;AB$165,0,10-(AB$166-P1_IndicatorData!AS68)/(AB$166-AB$165)*10)),1))</f>
        <v>6</v>
      </c>
      <c r="AC68" s="42">
        <f>IF(P1_IndicatorData!AV68="No data","x",IF(P1_IndicatorData!AV68=0,0,ROUND(IF(LOG(P1_IndicatorData!AV68)&gt;AC$166,10,IF(LOG(P1_IndicatorData!AV68)&lt;AC$165,0,10-(AC$166-LOG(P1_IndicatorData!AV68))/(AC$166-AC$165)*10)),1)))</f>
        <v>8.6999999999999993</v>
      </c>
      <c r="AD68" s="42">
        <f>IF(P1_IndicatorData!AW68="No data","x",ROUND(IF(P1_IndicatorData!AW68&gt;AD$166,10,IF(P1_IndicatorData!AW68&lt;AD$165,0,10-(AD$166-P1_IndicatorData!AW68)/(AD$166-AD$165)*10)),1))</f>
        <v>9.9</v>
      </c>
      <c r="AE68" s="42">
        <f>IF(P1_IndicatorData!AX68="No data","x",IF(P1_IndicatorData!AX68=0,0,ROUND(IF(LOG(P1_IndicatorData!AX68)&gt;AE$166,10,IF(LOG(P1_IndicatorData!AX68)&lt;AE$165,0,10-(AE$166-LOG(P1_IndicatorData!AX68))/(AE$166-AE$165)*10)),1)))</f>
        <v>0</v>
      </c>
      <c r="AF68" s="42">
        <f>IF(P1_IndicatorData!AY68="No data","x",ROUND(IF(P1_IndicatorData!AY68&gt;AF$166,10,IF(P1_IndicatorData!AY68&lt;AF$165,0,10-(AF$166-P1_IndicatorData!AY68)/(AF$166-AF$165)*10)),1))</f>
        <v>0</v>
      </c>
      <c r="AG68" s="42">
        <f>IF(P1_IndicatorData!AZ68="No data","x",IF(P1_IndicatorData!AZ68=0,0,ROUND(IF(LOG(P1_IndicatorData!AZ68)&gt;AG$166,10,IF(LOG(P1_IndicatorData!AZ68)&lt;AG$165,0,10-(AG$166-LOG(P1_IndicatorData!AZ68))/(AG$166-AG$165)*10)),1)))</f>
        <v>6</v>
      </c>
      <c r="AH68" s="42">
        <f>IF(P1_IndicatorData!BA68="No data","x",ROUND(IF(P1_IndicatorData!BA68&gt;AH$166,10,IF(P1_IndicatorData!BA68&lt;AH$165,0,10-(AH$166-P1_IndicatorData!BA68)/(AH$166-AH$165)*10)),1))</f>
        <v>1.5</v>
      </c>
      <c r="AI68" s="42">
        <f>IF(P1_IndicatorData!BD68="No data","x",IF(P1_IndicatorData!BD68=0,0,ROUND(IF(LOG(P1_IndicatorData!BD68)&gt;AI$166,10,IF(LOG(P1_IndicatorData!BD68)&lt;AI$165,0,10-(AI$166-LOG(P1_IndicatorData!BD68))/(AI$166-AI$165)*10)),1)))</f>
        <v>8.1999999999999993</v>
      </c>
      <c r="AJ68" s="42">
        <f>IF(P1_IndicatorData!BE68="No data","x",ROUND(IF(P1_IndicatorData!BE68&gt;AJ$166,10,IF(P1_IndicatorData!BE68&lt;AJ$165,0,10-(AJ$166-P1_IndicatorData!BE68)/(AJ$166-AJ$165)*10)),1))</f>
        <v>4.7</v>
      </c>
      <c r="AK68" s="145">
        <f t="shared" si="27"/>
        <v>0</v>
      </c>
      <c r="AL68" s="145">
        <f t="shared" si="28"/>
        <v>9.1</v>
      </c>
      <c r="AM68" s="145">
        <f t="shared" si="29"/>
        <v>0</v>
      </c>
      <c r="AN68" s="147">
        <f t="shared" si="30"/>
        <v>0</v>
      </c>
      <c r="AO68" s="147">
        <f t="shared" si="31"/>
        <v>0</v>
      </c>
      <c r="AP68" s="145">
        <f t="shared" si="49"/>
        <v>0</v>
      </c>
      <c r="AQ68" s="149">
        <f t="shared" si="32"/>
        <v>0</v>
      </c>
      <c r="AR68" s="149">
        <f t="shared" si="33"/>
        <v>0</v>
      </c>
      <c r="AS68" s="149">
        <f t="shared" si="34"/>
        <v>0</v>
      </c>
      <c r="AT68" s="149">
        <f t="shared" si="35"/>
        <v>0</v>
      </c>
      <c r="AU68" s="149">
        <f t="shared" si="36"/>
        <v>0</v>
      </c>
      <c r="AV68" s="149">
        <f t="shared" si="50"/>
        <v>0</v>
      </c>
      <c r="AW68" s="147">
        <f t="shared" si="37"/>
        <v>0</v>
      </c>
      <c r="AX68" s="147">
        <f t="shared" si="38"/>
        <v>0</v>
      </c>
      <c r="AY68" s="147">
        <f t="shared" si="39"/>
        <v>0</v>
      </c>
      <c r="AZ68" s="147">
        <f t="shared" si="40"/>
        <v>0</v>
      </c>
      <c r="BA68" s="145">
        <f t="shared" si="41"/>
        <v>0</v>
      </c>
      <c r="BB68" s="145">
        <f t="shared" si="42"/>
        <v>7.3</v>
      </c>
      <c r="BC68" s="147">
        <f t="shared" si="43"/>
        <v>4.4000000000000004</v>
      </c>
      <c r="BD68" s="147">
        <f t="shared" si="44"/>
        <v>5</v>
      </c>
      <c r="BE68" s="145">
        <f t="shared" si="51"/>
        <v>4.7</v>
      </c>
      <c r="BF68" s="147">
        <f t="shared" si="45"/>
        <v>4.0999999999999996</v>
      </c>
      <c r="BG68" s="147">
        <f t="shared" si="46"/>
        <v>6.8</v>
      </c>
      <c r="BH68" s="145">
        <f t="shared" si="47"/>
        <v>5.6</v>
      </c>
      <c r="BI68" s="198">
        <f t="shared" si="48"/>
        <v>4.4000000000000004</v>
      </c>
    </row>
    <row r="69" spans="1:61">
      <c r="A69" s="1" t="s">
        <v>218</v>
      </c>
      <c r="B69" s="2" t="s">
        <v>219</v>
      </c>
      <c r="C69" s="39">
        <f>IF(P1_IndicatorData!D69="No data","x",IF(P1_IndicatorData!D69=0,0,ROUND(IF(LOG(P1_IndicatorData!D69)&gt;C$166,10,IF(LOG(P1_IndicatorData!D69)&lt;C$165,0,10-(C$166-LOG(P1_IndicatorData!D69))/(C$166-C$165)*10)),1)))</f>
        <v>0</v>
      </c>
      <c r="D69" s="39">
        <f>IF(P1_IndicatorData!E69="No data","x",ROUND(IF(P1_IndicatorData!E69&gt;D$166,10,IF(P1_IndicatorData!E69&lt;D$165,0,10-(D$166-P1_IndicatorData!E69)/(D$166-D$165)*10)),1))</f>
        <v>0</v>
      </c>
      <c r="E69" s="39">
        <f>IF(P1_IndicatorData!G69="No data",0.1,IF(P1_IndicatorData!G69=0,0.1,IF(LOG(P1_IndicatorData!G69)&lt;E$165,0.1,ROUND(IF(LOG(P1_IndicatorData!G69)&gt;E$166,10,IF(LOG(P1_IndicatorData!G69)&lt;E$165,0,10-(E$166-LOG(P1_IndicatorData!G69))/(E$166-E$165)*10)),1))))</f>
        <v>0.1</v>
      </c>
      <c r="F69" s="39">
        <f>IF(P1_IndicatorData!H69="No data",0.1,IF(ROUND(P1_IndicatorData!H69,2)=0,0.1,ROUND(IF(P1_IndicatorData!H69&gt;F$166,10,IF(P1_IndicatorData!H69&lt;F$165,0,10-(F$166-P1_IndicatorData!H69)/(F$166-F$165)*10)),1)))</f>
        <v>0.1</v>
      </c>
      <c r="G69" s="39">
        <f>IF(P1_IndicatorData!J69="No data","x",IF(P1_IndicatorData!J69=0,0,ROUND(IF(LOG(P1_IndicatorData!J69)&gt;G$166,10,IF(LOG(P1_IndicatorData!J69)&lt;G$165,0,10-(G$166-LOG(P1_IndicatorData!J69))/(G$166-G$165)*10)),1)))</f>
        <v>4.0999999999999996</v>
      </c>
      <c r="H69" s="39">
        <f>IF(P1_IndicatorData!K69="No data","x",IF(P1_IndicatorData!K69=0,0,ROUND(IF(P1_IndicatorData!K69&gt;H$166,10,IF(P1_IndicatorData!K69&lt;H$165,0,10-(H$166-P1_IndicatorData!K69)/(H$166-H$165)*10)),1)))</f>
        <v>5.6</v>
      </c>
      <c r="I69" s="42">
        <f>IF(P1_IndicatorData!Q69="No data","x",IF(P1_IndicatorData!Q69=0,0,ROUND(IF(LOG(P1_IndicatorData!Q69)&gt;I$166,10,IF(LOG(P1_IndicatorData!Q69)&lt;I$165,0,10-(I$166-LOG(P1_IndicatorData!Q69))/(I$166-I$165)*10)),1)))</f>
        <v>0</v>
      </c>
      <c r="J69" s="42">
        <f>IF(P1_IndicatorData!R69="No data","x",ROUND(IF(P1_IndicatorData!R69&gt;J$166,10,IF(P1_IndicatorData!R69&lt;J$165,0,10-(J$166-P1_IndicatorData!R69)/(J$166-J$165)*10)),1))</f>
        <v>0</v>
      </c>
      <c r="K69" s="42">
        <f>IF(P1_IndicatorData!T69="No data","x",IF(P1_IndicatorData!T69=0,0,ROUND(IF(LOG(P1_IndicatorData!T69)&gt;K$166,10,IF(LOG(P1_IndicatorData!T69)&lt;K$165,0,10-(K$166-LOG(P1_IndicatorData!T69))/(K$166-K$165)*10)),1)))</f>
        <v>0</v>
      </c>
      <c r="L69" s="42">
        <f>IF(P1_IndicatorData!U69="No data","x",ROUND(IF(P1_IndicatorData!U69&gt;L$166,10,IF(P1_IndicatorData!U69&lt;L$165,0,10-(L$166-P1_IndicatorData!U69)/(L$166-L$165)*10)),1))</f>
        <v>0</v>
      </c>
      <c r="M69" s="39">
        <f>IF(P1_IndicatorData!W69="No data","x",IF(P1_IndicatorData!W69=0,0,ROUND(IF(LOG(P1_IndicatorData!W69)&gt;M$166,10,IF(LOG(P1_IndicatorData!W69)&lt;M$165,0,10-(M$166-LOG(P1_IndicatorData!W69))/(M$166-M$165)*10)),1)))</f>
        <v>0</v>
      </c>
      <c r="N69" s="39">
        <f>IF(P1_IndicatorData!X69="No data","x",ROUND(IF(P1_IndicatorData!X69&gt;N$166,10,IF(P1_IndicatorData!X69&lt;N$165,0,10-(N$166-P1_IndicatorData!X69)/(N$166-N$165)*10)),1))</f>
        <v>0</v>
      </c>
      <c r="O69" s="42">
        <f>IF(P1_IndicatorData!Z69="No data","x",IF(P1_IndicatorData!Z69=0,0,ROUND(IF(LOG(P1_IndicatorData!Z69)&gt;O$166,10,IF(LOG(P1_IndicatorData!Z69)&lt;O$165,0,10-(O$166-LOG(P1_IndicatorData!Z69))/(O$166-O$165)*10)),1)))</f>
        <v>0</v>
      </c>
      <c r="P69" s="42">
        <f>IF(P1_IndicatorData!AA69="No data","x",ROUND(IF(P1_IndicatorData!AA69&gt;P$166,10,IF(P1_IndicatorData!AA69&lt;P$165,0,10-(P$166-P1_IndicatorData!AA69)/(P$166-P$165)*10)),1))</f>
        <v>0</v>
      </c>
      <c r="Q69" s="42">
        <f>IF(P1_IndicatorData!AC69="No data","x",IF(P1_IndicatorData!AC69=0,0,ROUND(IF(LOG(P1_IndicatorData!AC69)&gt;Q$166,10,IF(LOG(P1_IndicatorData!AC69)&lt;Q$165,0,10-(Q$166-LOG(P1_IndicatorData!AC69))/(Q$166-Q$165)*10)),1)))</f>
        <v>0</v>
      </c>
      <c r="R69" s="42">
        <f>IF(P1_IndicatorData!AD69="No data","x",ROUND(IF(P1_IndicatorData!AD69&gt;R$166,10,IF(P1_IndicatorData!AD69&lt;R$165,0,10-(R$166-P1_IndicatorData!AD69)/(R$166-R$165)*10)),1))</f>
        <v>0</v>
      </c>
      <c r="S69" s="42">
        <f>IF(P1_IndicatorData!AF69="No data","x",IF(P1_IndicatorData!AF69=0,0,ROUND(IF(LOG(P1_IndicatorData!AF69)&gt;S$166,10,IF(LOG(P1_IndicatorData!AF69)&lt;S$165,0,10-(S$166-LOG(P1_IndicatorData!AF69))/(S$166-S$165)*10)),1)))</f>
        <v>0</v>
      </c>
      <c r="T69" s="42">
        <f>IF(P1_IndicatorData!AG69="No data","x",ROUND(IF(P1_IndicatorData!AG69&gt;T$166,10,IF(P1_IndicatorData!AG69&lt;T$165,0,10-(T$166-P1_IndicatorData!AG69)/(T$166-T$165)*10)),1))</f>
        <v>0</v>
      </c>
      <c r="U69" s="42">
        <f>IF(P1_IndicatorData!AI69="No data","x",IF(P1_IndicatorData!AI69=0,0,ROUND(IF(LOG(P1_IndicatorData!AI69)&gt;U$166,10,IF(LOG(P1_IndicatorData!AI69)&lt;U$165,0,10-(U$166-LOG(P1_IndicatorData!AI69))/(U$166-U$165)*10)),1)))</f>
        <v>0</v>
      </c>
      <c r="V69" s="42">
        <f>IF(P1_IndicatorData!AJ69="No data","x",ROUND(IF(P1_IndicatorData!AJ69&gt;V$166,10,IF(P1_IndicatorData!AJ69&lt;V$165,0,10-(V$166-P1_IndicatorData!AJ69)/(V$166-V$165)*10)),1))</f>
        <v>0</v>
      </c>
      <c r="W69" s="42">
        <f>IF(P1_IndicatorData!AL69="No data","x",IF(P1_IndicatorData!AL69=0,0,ROUND(IF(LOG(P1_IndicatorData!AL69)&gt;W$166,10,IF(LOG(P1_IndicatorData!AL69)&lt;W$165,0,10-(W$166-LOG(P1_IndicatorData!AL69))/(W$166-W$165)*10)),1)))</f>
        <v>0</v>
      </c>
      <c r="X69" s="42">
        <f>IF(P1_IndicatorData!AM69="No data","x",ROUND(IF(P1_IndicatorData!AM69&gt;X$166,10,IF(P1_IndicatorData!AM69&lt;X$165,0,10-(X$166-P1_IndicatorData!AM69)/(X$166-X$165)*10)),1))</f>
        <v>0</v>
      </c>
      <c r="Y69" s="42">
        <f>IF(P1_IndicatorData!AO69="No data","x",IF(P1_IndicatorData!AO69=0,0,ROUND(IF(LOG(P1_IndicatorData!AO69)&gt;Y$166,10,IF(LOG(P1_IndicatorData!AO69)&lt;Y$165,0,10-(Y$166-LOG(P1_IndicatorData!AO69))/(Y$166-Y$165)*10)),1)))</f>
        <v>0</v>
      </c>
      <c r="Z69" s="42">
        <f>IF(P1_IndicatorData!AP69="No data","x",ROUND(IF(P1_IndicatorData!AP69&gt;Z$166,10,IF(P1_IndicatorData!AP69&lt;Z$165,0,10-(Z$166-P1_IndicatorData!AP69)/(Z$166-Z$165)*10)),1))</f>
        <v>0</v>
      </c>
      <c r="AA69" s="42">
        <f>IF(P1_IndicatorData!AR69="No data","x",IF(P1_IndicatorData!AR69=0,0,ROUND(IF(LOG(P1_IndicatorData!AR69)&gt;AA$166,10,IF(LOG(P1_IndicatorData!AR69)&lt;AA$165,0,10-(AA$166-LOG(P1_IndicatorData!AR69))/(AA$166-AA$165)*10)),1)))</f>
        <v>1.8</v>
      </c>
      <c r="AB69" s="42">
        <f>IF(P1_IndicatorData!AS69="No data","x",ROUND(IF(P1_IndicatorData!AS69&gt;AB$166,10,IF(P1_IndicatorData!AS69&lt;AB$165,0,10-(AB$166-P1_IndicatorData!AS69)/(AB$166-AB$165)*10)),1))</f>
        <v>0</v>
      </c>
      <c r="AC69" s="42">
        <f>IF(P1_IndicatorData!AV69="No data","x",IF(P1_IndicatorData!AV69=0,0,ROUND(IF(LOG(P1_IndicatorData!AV69)&gt;AC$166,10,IF(LOG(P1_IndicatorData!AV69)&lt;AC$165,0,10-(AC$166-LOG(P1_IndicatorData!AV69))/(AC$166-AC$165)*10)),1)))</f>
        <v>0</v>
      </c>
      <c r="AD69" s="42">
        <f>IF(P1_IndicatorData!AW69="No data","x",ROUND(IF(P1_IndicatorData!AW69&gt;AD$166,10,IF(P1_IndicatorData!AW69&lt;AD$165,0,10-(AD$166-P1_IndicatorData!AW69)/(AD$166-AD$165)*10)),1))</f>
        <v>0</v>
      </c>
      <c r="AE69" s="42">
        <f>IF(P1_IndicatorData!AX69="No data","x",IF(P1_IndicatorData!AX69=0,0,ROUND(IF(LOG(P1_IndicatorData!AX69)&gt;AE$166,10,IF(LOG(P1_IndicatorData!AX69)&lt;AE$165,0,10-(AE$166-LOG(P1_IndicatorData!AX69))/(AE$166-AE$165)*10)),1)))</f>
        <v>0</v>
      </c>
      <c r="AF69" s="42">
        <f>IF(P1_IndicatorData!AY69="No data","x",ROUND(IF(P1_IndicatorData!AY69&gt;AF$166,10,IF(P1_IndicatorData!AY69&lt;AF$165,0,10-(AF$166-P1_IndicatorData!AY69)/(AF$166-AF$165)*10)),1))</f>
        <v>0</v>
      </c>
      <c r="AG69" s="42">
        <f>IF(P1_IndicatorData!AZ69="No data","x",IF(P1_IndicatorData!AZ69=0,0,ROUND(IF(LOG(P1_IndicatorData!AZ69)&gt;AG$166,10,IF(LOG(P1_IndicatorData!AZ69)&lt;AG$165,0,10-(AG$166-LOG(P1_IndicatorData!AZ69))/(AG$166-AG$165)*10)),1)))</f>
        <v>1.9</v>
      </c>
      <c r="AH69" s="42">
        <f>IF(P1_IndicatorData!BA69="No data","x",ROUND(IF(P1_IndicatorData!BA69&gt;AH$166,10,IF(P1_IndicatorData!BA69&lt;AH$165,0,10-(AH$166-P1_IndicatorData!BA69)/(AH$166-AH$165)*10)),1))</f>
        <v>0.3</v>
      </c>
      <c r="AI69" s="42">
        <f>IF(P1_IndicatorData!BD69="No data","x",IF(P1_IndicatorData!BD69=0,0,ROUND(IF(LOG(P1_IndicatorData!BD69)&gt;AI$166,10,IF(LOG(P1_IndicatorData!BD69)&lt;AI$165,0,10-(AI$166-LOG(P1_IndicatorData!BD69))/(AI$166-AI$165)*10)),1)))</f>
        <v>0</v>
      </c>
      <c r="AJ69" s="42">
        <f>IF(P1_IndicatorData!BE69="No data","x",ROUND(IF(P1_IndicatorData!BE69&gt;AJ$166,10,IF(P1_IndicatorData!BE69&lt;AJ$165,0,10-(AJ$166-P1_IndicatorData!BE69)/(AJ$166-AJ$165)*10)),1))</f>
        <v>0</v>
      </c>
      <c r="AK69" s="145">
        <f t="shared" si="27"/>
        <v>0</v>
      </c>
      <c r="AL69" s="145">
        <f t="shared" si="28"/>
        <v>0.1</v>
      </c>
      <c r="AM69" s="145">
        <f t="shared" si="29"/>
        <v>4.9000000000000004</v>
      </c>
      <c r="AN69" s="147">
        <f t="shared" si="30"/>
        <v>0</v>
      </c>
      <c r="AO69" s="147">
        <f t="shared" si="31"/>
        <v>0</v>
      </c>
      <c r="AP69" s="145">
        <f t="shared" si="49"/>
        <v>0</v>
      </c>
      <c r="AQ69" s="149">
        <f t="shared" si="32"/>
        <v>0</v>
      </c>
      <c r="AR69" s="149">
        <f t="shared" si="33"/>
        <v>0</v>
      </c>
      <c r="AS69" s="149">
        <f t="shared" si="34"/>
        <v>0</v>
      </c>
      <c r="AT69" s="149">
        <f t="shared" si="35"/>
        <v>0</v>
      </c>
      <c r="AU69" s="149">
        <f t="shared" si="36"/>
        <v>0</v>
      </c>
      <c r="AV69" s="149">
        <f t="shared" si="50"/>
        <v>0</v>
      </c>
      <c r="AW69" s="147">
        <f t="shared" si="37"/>
        <v>0</v>
      </c>
      <c r="AX69" s="147">
        <f t="shared" si="38"/>
        <v>0</v>
      </c>
      <c r="AY69" s="147">
        <f t="shared" si="39"/>
        <v>0</v>
      </c>
      <c r="AZ69" s="147">
        <f t="shared" si="40"/>
        <v>0</v>
      </c>
      <c r="BA69" s="145">
        <f t="shared" si="41"/>
        <v>0</v>
      </c>
      <c r="BB69" s="145">
        <f t="shared" si="42"/>
        <v>0.9</v>
      </c>
      <c r="BC69" s="147">
        <f t="shared" si="43"/>
        <v>0</v>
      </c>
      <c r="BD69" s="147">
        <f t="shared" si="44"/>
        <v>0</v>
      </c>
      <c r="BE69" s="145">
        <f t="shared" si="51"/>
        <v>0</v>
      </c>
      <c r="BF69" s="147">
        <f t="shared" si="45"/>
        <v>1.1000000000000001</v>
      </c>
      <c r="BG69" s="147">
        <f t="shared" si="46"/>
        <v>0</v>
      </c>
      <c r="BH69" s="145">
        <f t="shared" si="47"/>
        <v>0.6</v>
      </c>
      <c r="BI69" s="198">
        <f t="shared" si="48"/>
        <v>1</v>
      </c>
    </row>
    <row r="70" spans="1:61">
      <c r="A70" s="1" t="s">
        <v>220</v>
      </c>
      <c r="B70" s="2" t="s">
        <v>221</v>
      </c>
      <c r="C70" s="39">
        <f>IF(P1_IndicatorData!D70="No data","x",IF(P1_IndicatorData!D70=0,0,ROUND(IF(LOG(P1_IndicatorData!D70)&gt;C$166,10,IF(LOG(P1_IndicatorData!D70)&lt;C$165,0,10-(C$166-LOG(P1_IndicatorData!D70))/(C$166-C$165)*10)),1)))</f>
        <v>10</v>
      </c>
      <c r="D70" s="39">
        <f>IF(P1_IndicatorData!E70="No data","x",ROUND(IF(P1_IndicatorData!E70&gt;D$166,10,IF(P1_IndicatorData!E70&lt;D$165,0,10-(D$166-P1_IndicatorData!E70)/(D$166-D$165)*10)),1))</f>
        <v>7.6</v>
      </c>
      <c r="E70" s="39">
        <f>IF(P1_IndicatorData!G70="No data",0.1,IF(P1_IndicatorData!G70=0,0.1,IF(LOG(P1_IndicatorData!G70)&lt;E$165,0.1,ROUND(IF(LOG(P1_IndicatorData!G70)&gt;E$166,10,IF(LOG(P1_IndicatorData!G70)&lt;E$165,0,10-(E$166-LOG(P1_IndicatorData!G70))/(E$166-E$165)*10)),1))))</f>
        <v>10</v>
      </c>
      <c r="F70" s="39">
        <f>IF(P1_IndicatorData!H70="No data",0.1,IF(ROUND(P1_IndicatorData!H70,2)=0,0.1,ROUND(IF(P1_IndicatorData!H70&gt;F$166,10,IF(P1_IndicatorData!H70&lt;F$165,0,10-(F$166-P1_IndicatorData!H70)/(F$166-F$165)*10)),1)))</f>
        <v>8.8000000000000007</v>
      </c>
      <c r="G70" s="39">
        <f>IF(P1_IndicatorData!J70="No data","x",IF(P1_IndicatorData!J70=0,0,ROUND(IF(LOG(P1_IndicatorData!J70)&gt;G$166,10,IF(LOG(P1_IndicatorData!J70)&lt;G$165,0,10-(G$166-LOG(P1_IndicatorData!J70))/(G$166-G$165)*10)),1)))</f>
        <v>10</v>
      </c>
      <c r="H70" s="39">
        <f>IF(P1_IndicatorData!K70="No data","x",IF(P1_IndicatorData!K70=0,0,ROUND(IF(P1_IndicatorData!K70&gt;H$166,10,IF(P1_IndicatorData!K70&lt;H$165,0,10-(H$166-P1_IndicatorData!K70)/(H$166-H$165)*10)),1)))</f>
        <v>8.1</v>
      </c>
      <c r="I70" s="42">
        <f>IF(P1_IndicatorData!Q70="No data","x",IF(P1_IndicatorData!Q70=0,0,ROUND(IF(LOG(P1_IndicatorData!Q70)&gt;I$166,10,IF(LOG(P1_IndicatorData!Q70)&lt;I$165,0,10-(I$166-LOG(P1_IndicatorData!Q70))/(I$166-I$165)*10)),1)))</f>
        <v>10</v>
      </c>
      <c r="J70" s="42">
        <f>IF(P1_IndicatorData!R70="No data","x",ROUND(IF(P1_IndicatorData!R70&gt;J$166,10,IF(P1_IndicatorData!R70&lt;J$165,0,10-(J$166-P1_IndicatorData!R70)/(J$166-J$165)*10)),1))</f>
        <v>0.9</v>
      </c>
      <c r="K70" s="42">
        <f>IF(P1_IndicatorData!T70="No data","x",IF(P1_IndicatorData!T70=0,0,ROUND(IF(LOG(P1_IndicatorData!T70)&gt;K$166,10,IF(LOG(P1_IndicatorData!T70)&lt;K$165,0,10-(K$166-LOG(P1_IndicatorData!T70))/(K$166-K$165)*10)),1)))</f>
        <v>0</v>
      </c>
      <c r="L70" s="42">
        <f>IF(P1_IndicatorData!U70="No data","x",ROUND(IF(P1_IndicatorData!U70&gt;L$166,10,IF(P1_IndicatorData!U70&lt;L$165,0,10-(L$166-P1_IndicatorData!U70)/(L$166-L$165)*10)),1))</f>
        <v>0</v>
      </c>
      <c r="M70" s="39">
        <f>IF(P1_IndicatorData!W70="No data","x",IF(P1_IndicatorData!W70=0,0,ROUND(IF(LOG(P1_IndicatorData!W70)&gt;M$166,10,IF(LOG(P1_IndicatorData!W70)&lt;M$165,0,10-(M$166-LOG(P1_IndicatorData!W70))/(M$166-M$165)*10)),1)))</f>
        <v>10</v>
      </c>
      <c r="N70" s="39">
        <f>IF(P1_IndicatorData!X70="No data","x",ROUND(IF(P1_IndicatorData!X70&gt;N$166,10,IF(P1_IndicatorData!X70&lt;N$165,0,10-(N$166-P1_IndicatorData!X70)/(N$166-N$165)*10)),1))</f>
        <v>6</v>
      </c>
      <c r="O70" s="42">
        <f>IF(P1_IndicatorData!Z70="No data","x",IF(P1_IndicatorData!Z70=0,0,ROUND(IF(LOG(P1_IndicatorData!Z70)&gt;O$166,10,IF(LOG(P1_IndicatorData!Z70)&lt;O$165,0,10-(O$166-LOG(P1_IndicatorData!Z70))/(O$166-O$165)*10)),1)))</f>
        <v>10</v>
      </c>
      <c r="P70" s="42">
        <f>IF(P1_IndicatorData!AA70="No data","x",ROUND(IF(P1_IndicatorData!AA70&gt;P$166,10,IF(P1_IndicatorData!AA70&lt;P$165,0,10-(P$166-P1_IndicatorData!AA70)/(P$166-P$165)*10)),1))</f>
        <v>4.0999999999999996</v>
      </c>
      <c r="Q70" s="42">
        <f>IF(P1_IndicatorData!AC70="No data","x",IF(P1_IndicatorData!AC70=0,0,ROUND(IF(LOG(P1_IndicatorData!AC70)&gt;Q$166,10,IF(LOG(P1_IndicatorData!AC70)&lt;Q$165,0,10-(Q$166-LOG(P1_IndicatorData!AC70))/(Q$166-Q$165)*10)),1)))</f>
        <v>10</v>
      </c>
      <c r="R70" s="42">
        <f>IF(P1_IndicatorData!AD70="No data","x",ROUND(IF(P1_IndicatorData!AD70&gt;R$166,10,IF(P1_IndicatorData!AD70&lt;R$165,0,10-(R$166-P1_IndicatorData!AD70)/(R$166-R$165)*10)),1))</f>
        <v>3.4</v>
      </c>
      <c r="S70" s="42">
        <f>IF(P1_IndicatorData!AF70="No data","x",IF(P1_IndicatorData!AF70=0,0,ROUND(IF(LOG(P1_IndicatorData!AF70)&gt;S$166,10,IF(LOG(P1_IndicatorData!AF70)&lt;S$165,0,10-(S$166-LOG(P1_IndicatorData!AF70))/(S$166-S$165)*10)),1)))</f>
        <v>10</v>
      </c>
      <c r="T70" s="42">
        <f>IF(P1_IndicatorData!AG70="No data","x",ROUND(IF(P1_IndicatorData!AG70&gt;T$166,10,IF(P1_IndicatorData!AG70&lt;T$165,0,10-(T$166-P1_IndicatorData!AG70)/(T$166-T$165)*10)),1))</f>
        <v>10</v>
      </c>
      <c r="U70" s="42">
        <f>IF(P1_IndicatorData!AI70="No data","x",IF(P1_IndicatorData!AI70=0,0,ROUND(IF(LOG(P1_IndicatorData!AI70)&gt;U$166,10,IF(LOG(P1_IndicatorData!AI70)&lt;U$165,0,10-(U$166-LOG(P1_IndicatorData!AI70))/(U$166-U$165)*10)),1)))</f>
        <v>10</v>
      </c>
      <c r="V70" s="42">
        <f>IF(P1_IndicatorData!AJ70="No data","x",ROUND(IF(P1_IndicatorData!AJ70&gt;V$166,10,IF(P1_IndicatorData!AJ70&lt;V$165,0,10-(V$166-P1_IndicatorData!AJ70)/(V$166-V$165)*10)),1))</f>
        <v>2.9</v>
      </c>
      <c r="W70" s="42">
        <f>IF(P1_IndicatorData!AL70="No data","x",IF(P1_IndicatorData!AL70=0,0,ROUND(IF(LOG(P1_IndicatorData!AL70)&gt;W$166,10,IF(LOG(P1_IndicatorData!AL70)&lt;W$165,0,10-(W$166-LOG(P1_IndicatorData!AL70))/(W$166-W$165)*10)),1)))</f>
        <v>10</v>
      </c>
      <c r="X70" s="42">
        <f>IF(P1_IndicatorData!AM70="No data","x",ROUND(IF(P1_IndicatorData!AM70&gt;X$166,10,IF(P1_IndicatorData!AM70&lt;X$165,0,10-(X$166-P1_IndicatorData!AM70)/(X$166-X$165)*10)),1))</f>
        <v>9.9</v>
      </c>
      <c r="Y70" s="42">
        <f>IF(P1_IndicatorData!AO70="No data","x",IF(P1_IndicatorData!AO70=0,0,ROUND(IF(LOG(P1_IndicatorData!AO70)&gt;Y$166,10,IF(LOG(P1_IndicatorData!AO70)&lt;Y$165,0,10-(Y$166-LOG(P1_IndicatorData!AO70))/(Y$166-Y$165)*10)),1)))</f>
        <v>10</v>
      </c>
      <c r="Z70" s="42">
        <f>IF(P1_IndicatorData!AP70="No data","x",ROUND(IF(P1_IndicatorData!AP70&gt;Z$166,10,IF(P1_IndicatorData!AP70&lt;Z$165,0,10-(Z$166-P1_IndicatorData!AP70)/(Z$166-Z$165)*10)),1))</f>
        <v>9.8000000000000007</v>
      </c>
      <c r="AA70" s="42">
        <f>IF(P1_IndicatorData!AR70="No data","x",IF(P1_IndicatorData!AR70=0,0,ROUND(IF(LOG(P1_IndicatorData!AR70)&gt;AA$166,10,IF(LOG(P1_IndicatorData!AR70)&lt;AA$165,0,10-(AA$166-LOG(P1_IndicatorData!AR70))/(AA$166-AA$165)*10)),1)))</f>
        <v>10</v>
      </c>
      <c r="AB70" s="42">
        <f>IF(P1_IndicatorData!AS70="No data","x",ROUND(IF(P1_IndicatorData!AS70&gt;AB$166,10,IF(P1_IndicatorData!AS70&lt;AB$165,0,10-(AB$166-P1_IndicatorData!AS70)/(AB$166-AB$165)*10)),1))</f>
        <v>1.1000000000000001</v>
      </c>
      <c r="AC70" s="42">
        <f>IF(P1_IndicatorData!AV70="No data","x",IF(P1_IndicatorData!AV70=0,0,ROUND(IF(LOG(P1_IndicatorData!AV70)&gt;AC$166,10,IF(LOG(P1_IndicatorData!AV70)&lt;AC$165,0,10-(AC$166-LOG(P1_IndicatorData!AV70))/(AC$166-AC$165)*10)),1)))</f>
        <v>10</v>
      </c>
      <c r="AD70" s="42">
        <f>IF(P1_IndicatorData!AW70="No data","x",ROUND(IF(P1_IndicatorData!AW70&gt;AD$166,10,IF(P1_IndicatorData!AW70&lt;AD$165,0,10-(AD$166-P1_IndicatorData!AW70)/(AD$166-AD$165)*10)),1))</f>
        <v>9.9</v>
      </c>
      <c r="AE70" s="42">
        <f>IF(P1_IndicatorData!AX70="No data","x",IF(P1_IndicatorData!AX70=0,0,ROUND(IF(LOG(P1_IndicatorData!AX70)&gt;AE$166,10,IF(LOG(P1_IndicatorData!AX70)&lt;AE$165,0,10-(AE$166-LOG(P1_IndicatorData!AX70))/(AE$166-AE$165)*10)),1)))</f>
        <v>10</v>
      </c>
      <c r="AF70" s="42">
        <f>IF(P1_IndicatorData!AY70="No data","x",ROUND(IF(P1_IndicatorData!AY70&gt;AF$166,10,IF(P1_IndicatorData!AY70&lt;AF$165,0,10-(AF$166-P1_IndicatorData!AY70)/(AF$166-AF$165)*10)),1))</f>
        <v>9.9</v>
      </c>
      <c r="AG70" s="42">
        <f>IF(P1_IndicatorData!AZ70="No data","x",IF(P1_IndicatorData!AZ70=0,0,ROUND(IF(LOG(P1_IndicatorData!AZ70)&gt;AG$166,10,IF(LOG(P1_IndicatorData!AZ70)&lt;AG$165,0,10-(AG$166-LOG(P1_IndicatorData!AZ70))/(AG$166-AG$165)*10)),1)))</f>
        <v>10</v>
      </c>
      <c r="AH70" s="42">
        <f>IF(P1_IndicatorData!BA70="No data","x",ROUND(IF(P1_IndicatorData!BA70&gt;AH$166,10,IF(P1_IndicatorData!BA70&lt;AH$165,0,10-(AH$166-P1_IndicatorData!BA70)/(AH$166-AH$165)*10)),1))</f>
        <v>10</v>
      </c>
      <c r="AI70" s="42">
        <f>IF(P1_IndicatorData!BD70="No data","x",IF(P1_IndicatorData!BD70=0,0,ROUND(IF(LOG(P1_IndicatorData!BD70)&gt;AI$166,10,IF(LOG(P1_IndicatorData!BD70)&lt;AI$165,0,10-(AI$166-LOG(P1_IndicatorData!BD70))/(AI$166-AI$165)*10)),1)))</f>
        <v>10</v>
      </c>
      <c r="AJ70" s="42">
        <f>IF(P1_IndicatorData!BE70="No data","x",ROUND(IF(P1_IndicatorData!BE70&gt;AJ$166,10,IF(P1_IndicatorData!BE70&lt;AJ$165,0,10-(AJ$166-P1_IndicatorData!BE70)/(AJ$166-AJ$165)*10)),1))</f>
        <v>0.5</v>
      </c>
      <c r="AK70" s="145">
        <f t="shared" si="27"/>
        <v>9.1</v>
      </c>
      <c r="AL70" s="145">
        <f t="shared" si="28"/>
        <v>9.5</v>
      </c>
      <c r="AM70" s="145">
        <f t="shared" si="29"/>
        <v>9.3000000000000007</v>
      </c>
      <c r="AN70" s="147">
        <f t="shared" si="30"/>
        <v>7.6</v>
      </c>
      <c r="AO70" s="147">
        <f t="shared" si="31"/>
        <v>0.5</v>
      </c>
      <c r="AP70" s="145">
        <f t="shared" si="49"/>
        <v>5</v>
      </c>
      <c r="AQ70" s="149">
        <f t="shared" si="32"/>
        <v>10</v>
      </c>
      <c r="AR70" s="149">
        <f t="shared" si="33"/>
        <v>5.0999999999999996</v>
      </c>
      <c r="AS70" s="149">
        <f t="shared" si="34"/>
        <v>8.5</v>
      </c>
      <c r="AT70" s="149">
        <f t="shared" si="35"/>
        <v>10</v>
      </c>
      <c r="AU70" s="149">
        <f t="shared" si="36"/>
        <v>6.7</v>
      </c>
      <c r="AV70" s="149">
        <f t="shared" si="50"/>
        <v>8.9</v>
      </c>
      <c r="AW70" s="147">
        <f t="shared" si="37"/>
        <v>8.6999999999999993</v>
      </c>
      <c r="AX70" s="147">
        <f t="shared" si="38"/>
        <v>8.1</v>
      </c>
      <c r="AY70" s="147">
        <f t="shared" si="39"/>
        <v>10</v>
      </c>
      <c r="AZ70" s="147">
        <f t="shared" si="40"/>
        <v>9.9</v>
      </c>
      <c r="BA70" s="145">
        <f t="shared" si="41"/>
        <v>9.3000000000000007</v>
      </c>
      <c r="BB70" s="145">
        <f t="shared" si="42"/>
        <v>7.8</v>
      </c>
      <c r="BC70" s="147">
        <f t="shared" si="43"/>
        <v>10</v>
      </c>
      <c r="BD70" s="147">
        <f t="shared" si="44"/>
        <v>9.9</v>
      </c>
      <c r="BE70" s="145">
        <f t="shared" si="51"/>
        <v>10</v>
      </c>
      <c r="BF70" s="147">
        <f t="shared" si="45"/>
        <v>10</v>
      </c>
      <c r="BG70" s="147">
        <f t="shared" si="46"/>
        <v>7.7</v>
      </c>
      <c r="BH70" s="145">
        <f t="shared" si="47"/>
        <v>9.1999999999999993</v>
      </c>
      <c r="BI70" s="198">
        <f t="shared" si="48"/>
        <v>9</v>
      </c>
    </row>
    <row r="71" spans="1:61">
      <c r="A71" s="1" t="s">
        <v>222</v>
      </c>
      <c r="B71" s="2" t="s">
        <v>223</v>
      </c>
      <c r="C71" s="39">
        <f>IF(P1_IndicatorData!D71="No data","x",IF(P1_IndicatorData!D71=0,0,ROUND(IF(LOG(P1_IndicatorData!D71)&gt;C$166,10,IF(LOG(P1_IndicatorData!D71)&lt;C$165,0,10-(C$166-LOG(P1_IndicatorData!D71))/(C$166-C$165)*10)),1)))</f>
        <v>9.1</v>
      </c>
      <c r="D71" s="39">
        <f>IF(P1_IndicatorData!E71="No data","x",ROUND(IF(P1_IndicatorData!E71&gt;D$166,10,IF(P1_IndicatorData!E71&lt;D$165,0,10-(D$166-P1_IndicatorData!E71)/(D$166-D$165)*10)),1))</f>
        <v>0.5</v>
      </c>
      <c r="E71" s="39">
        <f>IF(P1_IndicatorData!G71="No data",0.1,IF(P1_IndicatorData!G71=0,0.1,IF(LOG(P1_IndicatorData!G71)&lt;E$165,0.1,ROUND(IF(LOG(P1_IndicatorData!G71)&gt;E$166,10,IF(LOG(P1_IndicatorData!G71)&lt;E$165,0,10-(E$166-LOG(P1_IndicatorData!G71))/(E$166-E$165)*10)),1))))</f>
        <v>9.6999999999999993</v>
      </c>
      <c r="F71" s="39">
        <f>IF(P1_IndicatorData!H71="No data",0.1,IF(ROUND(P1_IndicatorData!H71,2)=0,0.1,ROUND(IF(P1_IndicatorData!H71&gt;F$166,10,IF(P1_IndicatorData!H71&lt;F$165,0,10-(F$166-P1_IndicatorData!H71)/(F$166-F$165)*10)),1)))</f>
        <v>3.8</v>
      </c>
      <c r="G71" s="39">
        <f>IF(P1_IndicatorData!J71="No data","x",IF(P1_IndicatorData!J71=0,0,ROUND(IF(LOG(P1_IndicatorData!J71)&gt;G$166,10,IF(LOG(P1_IndicatorData!J71)&lt;G$165,0,10-(G$166-LOG(P1_IndicatorData!J71))/(G$166-G$165)*10)),1)))</f>
        <v>10</v>
      </c>
      <c r="H71" s="39">
        <f>IF(P1_IndicatorData!K71="No data","x",IF(P1_IndicatorData!K71=0,0,ROUND(IF(P1_IndicatorData!K71&gt;H$166,10,IF(P1_IndicatorData!K71&lt;H$165,0,10-(H$166-P1_IndicatorData!K71)/(H$166-H$165)*10)),1)))</f>
        <v>10</v>
      </c>
      <c r="I71" s="42">
        <f>IF(P1_IndicatorData!Q71="No data","x",IF(P1_IndicatorData!Q71=0,0,ROUND(IF(LOG(P1_IndicatorData!Q71)&gt;I$166,10,IF(LOG(P1_IndicatorData!Q71)&lt;I$165,0,10-(I$166-LOG(P1_IndicatorData!Q71))/(I$166-I$165)*10)),1)))</f>
        <v>8.9</v>
      </c>
      <c r="J71" s="42">
        <f>IF(P1_IndicatorData!R71="No data","x",ROUND(IF(P1_IndicatorData!R71&gt;J$166,10,IF(P1_IndicatorData!R71&lt;J$165,0,10-(J$166-P1_IndicatorData!R71)/(J$166-J$165)*10)),1))</f>
        <v>0.3</v>
      </c>
      <c r="K71" s="42">
        <f>IF(P1_IndicatorData!T71="No data","x",IF(P1_IndicatorData!T71=0,0,ROUND(IF(LOG(P1_IndicatorData!T71)&gt;K$166,10,IF(LOG(P1_IndicatorData!T71)&lt;K$165,0,10-(K$166-LOG(P1_IndicatorData!T71))/(K$166-K$165)*10)),1)))</f>
        <v>6.2</v>
      </c>
      <c r="L71" s="42">
        <f>IF(P1_IndicatorData!U71="No data","x",ROUND(IF(P1_IndicatorData!U71&gt;L$166,10,IF(P1_IndicatorData!U71&lt;L$165,0,10-(L$166-P1_IndicatorData!U71)/(L$166-L$165)*10)),1))</f>
        <v>0</v>
      </c>
      <c r="M71" s="39">
        <f>IF(P1_IndicatorData!W71="No data","x",IF(P1_IndicatorData!W71=0,0,ROUND(IF(LOG(P1_IndicatorData!W71)&gt;M$166,10,IF(LOG(P1_IndicatorData!W71)&lt;M$165,0,10-(M$166-LOG(P1_IndicatorData!W71))/(M$166-M$165)*10)),1)))</f>
        <v>10</v>
      </c>
      <c r="N71" s="39">
        <f>IF(P1_IndicatorData!X71="No data","x",ROUND(IF(P1_IndicatorData!X71&gt;N$166,10,IF(P1_IndicatorData!X71&lt;N$165,0,10-(N$166-P1_IndicatorData!X71)/(N$166-N$165)*10)),1))</f>
        <v>1.7</v>
      </c>
      <c r="O71" s="42">
        <f>IF(P1_IndicatorData!Z71="No data","x",IF(P1_IndicatorData!Z71=0,0,ROUND(IF(LOG(P1_IndicatorData!Z71)&gt;O$166,10,IF(LOG(P1_IndicatorData!Z71)&lt;O$165,0,10-(O$166-LOG(P1_IndicatorData!Z71))/(O$166-O$165)*10)),1)))</f>
        <v>10</v>
      </c>
      <c r="P71" s="42">
        <f>IF(P1_IndicatorData!AA71="No data","x",ROUND(IF(P1_IndicatorData!AA71&gt;P$166,10,IF(P1_IndicatorData!AA71&lt;P$165,0,10-(P$166-P1_IndicatorData!AA71)/(P$166-P$165)*10)),1))</f>
        <v>4.3</v>
      </c>
      <c r="Q71" s="42">
        <f>IF(P1_IndicatorData!AC71="No data","x",IF(P1_IndicatorData!AC71=0,0,ROUND(IF(LOG(P1_IndicatorData!AC71)&gt;Q$166,10,IF(LOG(P1_IndicatorData!AC71)&lt;Q$165,0,10-(Q$166-LOG(P1_IndicatorData!AC71))/(Q$166-Q$165)*10)),1)))</f>
        <v>10</v>
      </c>
      <c r="R71" s="42">
        <f>IF(P1_IndicatorData!AD71="No data","x",ROUND(IF(P1_IndicatorData!AD71&gt;R$166,10,IF(P1_IndicatorData!AD71&lt;R$165,0,10-(R$166-P1_IndicatorData!AD71)/(R$166-R$165)*10)),1))</f>
        <v>2.2000000000000002</v>
      </c>
      <c r="S71" s="42">
        <f>IF(P1_IndicatorData!AF71="No data","x",IF(P1_IndicatorData!AF71=0,0,ROUND(IF(LOG(P1_IndicatorData!AF71)&gt;S$166,10,IF(LOG(P1_IndicatorData!AF71)&lt;S$165,0,10-(S$166-LOG(P1_IndicatorData!AF71))/(S$166-S$165)*10)),1)))</f>
        <v>10</v>
      </c>
      <c r="T71" s="42">
        <f>IF(P1_IndicatorData!AG71="No data","x",ROUND(IF(P1_IndicatorData!AG71&gt;T$166,10,IF(P1_IndicatorData!AG71&lt;T$165,0,10-(T$166-P1_IndicatorData!AG71)/(T$166-T$165)*10)),1))</f>
        <v>6.9</v>
      </c>
      <c r="U71" s="42">
        <f>IF(P1_IndicatorData!AI71="No data","x",IF(P1_IndicatorData!AI71=0,0,ROUND(IF(LOG(P1_IndicatorData!AI71)&gt;U$166,10,IF(LOG(P1_IndicatorData!AI71)&lt;U$165,0,10-(U$166-LOG(P1_IndicatorData!AI71))/(U$166-U$165)*10)),1)))</f>
        <v>10</v>
      </c>
      <c r="V71" s="42">
        <f>IF(P1_IndicatorData!AJ71="No data","x",ROUND(IF(P1_IndicatorData!AJ71&gt;V$166,10,IF(P1_IndicatorData!AJ71&lt;V$165,0,10-(V$166-P1_IndicatorData!AJ71)/(V$166-V$165)*10)),1))</f>
        <v>8.6999999999999993</v>
      </c>
      <c r="W71" s="42">
        <f>IF(P1_IndicatorData!AL71="No data","x",IF(P1_IndicatorData!AL71=0,0,ROUND(IF(LOG(P1_IndicatorData!AL71)&gt;W$166,10,IF(LOG(P1_IndicatorData!AL71)&lt;W$165,0,10-(W$166-LOG(P1_IndicatorData!AL71))/(W$166-W$165)*10)),1)))</f>
        <v>10</v>
      </c>
      <c r="X71" s="42">
        <f>IF(P1_IndicatorData!AM71="No data","x",ROUND(IF(P1_IndicatorData!AM71&gt;X$166,10,IF(P1_IndicatorData!AM71&lt;X$165,0,10-(X$166-P1_IndicatorData!AM71)/(X$166-X$165)*10)),1))</f>
        <v>9.5</v>
      </c>
      <c r="Y71" s="42">
        <f>IF(P1_IndicatorData!AO71="No data","x",IF(P1_IndicatorData!AO71=0,0,ROUND(IF(LOG(P1_IndicatorData!AO71)&gt;Y$166,10,IF(LOG(P1_IndicatorData!AO71)&lt;Y$165,0,10-(Y$166-LOG(P1_IndicatorData!AO71))/(Y$166-Y$165)*10)),1)))</f>
        <v>10</v>
      </c>
      <c r="Z71" s="42">
        <f>IF(P1_IndicatorData!AP71="No data","x",ROUND(IF(P1_IndicatorData!AP71&gt;Z$166,10,IF(P1_IndicatorData!AP71&lt;Z$165,0,10-(Z$166-P1_IndicatorData!AP71)/(Z$166-Z$165)*10)),1))</f>
        <v>8.5</v>
      </c>
      <c r="AA71" s="42">
        <f>IF(P1_IndicatorData!AR71="No data","x",IF(P1_IndicatorData!AR71=0,0,ROUND(IF(LOG(P1_IndicatorData!AR71)&gt;AA$166,10,IF(LOG(P1_IndicatorData!AR71)&lt;AA$165,0,10-(AA$166-LOG(P1_IndicatorData!AR71))/(AA$166-AA$165)*10)),1)))</f>
        <v>10</v>
      </c>
      <c r="AB71" s="42">
        <f>IF(P1_IndicatorData!AS71="No data","x",ROUND(IF(P1_IndicatorData!AS71&gt;AB$166,10,IF(P1_IndicatorData!AS71&lt;AB$165,0,10-(AB$166-P1_IndicatorData!AS71)/(AB$166-AB$165)*10)),1))</f>
        <v>1.8</v>
      </c>
      <c r="AC71" s="42">
        <f>IF(P1_IndicatorData!AV71="No data","x",IF(P1_IndicatorData!AV71=0,0,ROUND(IF(LOG(P1_IndicatorData!AV71)&gt;AC$166,10,IF(LOG(P1_IndicatorData!AV71)&lt;AC$165,0,10-(AC$166-LOG(P1_IndicatorData!AV71))/(AC$166-AC$165)*10)),1)))</f>
        <v>10</v>
      </c>
      <c r="AD71" s="42">
        <f>IF(P1_IndicatorData!AW71="No data","x",ROUND(IF(P1_IndicatorData!AW71&gt;AD$166,10,IF(P1_IndicatorData!AW71&lt;AD$165,0,10-(AD$166-P1_IndicatorData!AW71)/(AD$166-AD$165)*10)),1))</f>
        <v>8.9</v>
      </c>
      <c r="AE71" s="42">
        <f>IF(P1_IndicatorData!AX71="No data","x",IF(P1_IndicatorData!AX71=0,0,ROUND(IF(LOG(P1_IndicatorData!AX71)&gt;AE$166,10,IF(LOG(P1_IndicatorData!AX71)&lt;AE$165,0,10-(AE$166-LOG(P1_IndicatorData!AX71))/(AE$166-AE$165)*10)),1)))</f>
        <v>10</v>
      </c>
      <c r="AF71" s="42">
        <f>IF(P1_IndicatorData!AY71="No data","x",ROUND(IF(P1_IndicatorData!AY71&gt;AF$166,10,IF(P1_IndicatorData!AY71&lt;AF$165,0,10-(AF$166-P1_IndicatorData!AY71)/(AF$166-AF$165)*10)),1))</f>
        <v>5.3</v>
      </c>
      <c r="AG71" s="42">
        <f>IF(P1_IndicatorData!AZ71="No data","x",IF(P1_IndicatorData!AZ71=0,0,ROUND(IF(LOG(P1_IndicatorData!AZ71)&gt;AG$166,10,IF(LOG(P1_IndicatorData!AZ71)&lt;AG$165,0,10-(AG$166-LOG(P1_IndicatorData!AZ71))/(AG$166-AG$165)*10)),1)))</f>
        <v>9.8000000000000007</v>
      </c>
      <c r="AH71" s="42">
        <f>IF(P1_IndicatorData!BA71="No data","x",ROUND(IF(P1_IndicatorData!BA71&gt;AH$166,10,IF(P1_IndicatorData!BA71&lt;AH$165,0,10-(AH$166-P1_IndicatorData!BA71)/(AH$166-AH$165)*10)),1))</f>
        <v>2.5</v>
      </c>
      <c r="AI71" s="42">
        <f>IF(P1_IndicatorData!BD71="No data","x",IF(P1_IndicatorData!BD71=0,0,ROUND(IF(LOG(P1_IndicatorData!BD71)&gt;AI$166,10,IF(LOG(P1_IndicatorData!BD71)&lt;AI$165,0,10-(AI$166-LOG(P1_IndicatorData!BD71))/(AI$166-AI$165)*10)),1)))</f>
        <v>4.9000000000000004</v>
      </c>
      <c r="AJ71" s="42">
        <f>IF(P1_IndicatorData!BE71="No data","x",ROUND(IF(P1_IndicatorData!BE71&gt;AJ$166,10,IF(P1_IndicatorData!BE71&lt;AJ$165,0,10-(AJ$166-P1_IndicatorData!BE71)/(AJ$166-AJ$165)*10)),1))</f>
        <v>0</v>
      </c>
      <c r="AK71" s="145">
        <f t="shared" si="27"/>
        <v>6.5</v>
      </c>
      <c r="AL71" s="145">
        <f t="shared" si="28"/>
        <v>7.9</v>
      </c>
      <c r="AM71" s="145">
        <f t="shared" si="29"/>
        <v>10</v>
      </c>
      <c r="AN71" s="147">
        <f t="shared" si="30"/>
        <v>7.8</v>
      </c>
      <c r="AO71" s="147">
        <f t="shared" si="31"/>
        <v>0.2</v>
      </c>
      <c r="AP71" s="145">
        <f t="shared" si="49"/>
        <v>5.0999999999999996</v>
      </c>
      <c r="AQ71" s="149">
        <f t="shared" si="32"/>
        <v>10</v>
      </c>
      <c r="AR71" s="149">
        <f t="shared" si="33"/>
        <v>3</v>
      </c>
      <c r="AS71" s="149">
        <f t="shared" si="34"/>
        <v>8.1</v>
      </c>
      <c r="AT71" s="149">
        <f t="shared" si="35"/>
        <v>10</v>
      </c>
      <c r="AU71" s="149">
        <f t="shared" si="36"/>
        <v>4.5999999999999996</v>
      </c>
      <c r="AV71" s="149">
        <f t="shared" si="50"/>
        <v>8.4</v>
      </c>
      <c r="AW71" s="147">
        <f t="shared" si="37"/>
        <v>8.3000000000000007</v>
      </c>
      <c r="AX71" s="147">
        <f t="shared" si="38"/>
        <v>9.5</v>
      </c>
      <c r="AY71" s="147">
        <f t="shared" si="39"/>
        <v>9.8000000000000007</v>
      </c>
      <c r="AZ71" s="147">
        <f t="shared" si="40"/>
        <v>9.4</v>
      </c>
      <c r="BA71" s="145">
        <f t="shared" si="41"/>
        <v>9.3000000000000007</v>
      </c>
      <c r="BB71" s="145">
        <f t="shared" si="42"/>
        <v>7.9</v>
      </c>
      <c r="BC71" s="147">
        <f t="shared" si="43"/>
        <v>10</v>
      </c>
      <c r="BD71" s="147">
        <f t="shared" si="44"/>
        <v>7.1</v>
      </c>
      <c r="BE71" s="145">
        <f t="shared" si="51"/>
        <v>9</v>
      </c>
      <c r="BF71" s="147">
        <f t="shared" si="45"/>
        <v>7.8</v>
      </c>
      <c r="BG71" s="147">
        <f t="shared" si="46"/>
        <v>2.8</v>
      </c>
      <c r="BH71" s="145">
        <f t="shared" si="47"/>
        <v>5.9</v>
      </c>
      <c r="BI71" s="198">
        <f t="shared" si="48"/>
        <v>8.1</v>
      </c>
    </row>
    <row r="72" spans="1:61">
      <c r="A72" s="1" t="s">
        <v>224</v>
      </c>
      <c r="B72" s="2" t="s">
        <v>225</v>
      </c>
      <c r="C72" s="39">
        <f>IF(P1_IndicatorData!D72="No data","x",IF(P1_IndicatorData!D72=0,0,ROUND(IF(LOG(P1_IndicatorData!D72)&gt;C$166,10,IF(LOG(P1_IndicatorData!D72)&lt;C$165,0,10-(C$166-LOG(P1_IndicatorData!D72))/(C$166-C$165)*10)),1)))</f>
        <v>10</v>
      </c>
      <c r="D72" s="39">
        <f>IF(P1_IndicatorData!E72="No data","x",ROUND(IF(P1_IndicatorData!E72&gt;D$166,10,IF(P1_IndicatorData!E72&lt;D$165,0,10-(D$166-P1_IndicatorData!E72)/(D$166-D$165)*10)),1))</f>
        <v>10</v>
      </c>
      <c r="E72" s="39">
        <f>IF(P1_IndicatorData!G72="No data",0.1,IF(P1_IndicatorData!G72=0,0.1,IF(LOG(P1_IndicatorData!G72)&lt;E$165,0.1,ROUND(IF(LOG(P1_IndicatorData!G72)&gt;E$166,10,IF(LOG(P1_IndicatorData!G72)&lt;E$165,0,10-(E$166-LOG(P1_IndicatorData!G72))/(E$166-E$165)*10)),1))))</f>
        <v>8.6</v>
      </c>
      <c r="F72" s="39">
        <f>IF(P1_IndicatorData!H72="No data",0.1,IF(ROUND(P1_IndicatorData!H72,2)=0,0.1,ROUND(IF(P1_IndicatorData!H72&gt;F$166,10,IF(P1_IndicatorData!H72&lt;F$165,0,10-(F$166-P1_IndicatorData!H72)/(F$166-F$165)*10)),1)))</f>
        <v>3.9</v>
      </c>
      <c r="G72" s="39">
        <f>IF(P1_IndicatorData!J72="No data","x",IF(P1_IndicatorData!J72=0,0,ROUND(IF(LOG(P1_IndicatorData!J72)&gt;G$166,10,IF(LOG(P1_IndicatorData!J72)&lt;G$165,0,10-(G$166-LOG(P1_IndicatorData!J72))/(G$166-G$165)*10)),1)))</f>
        <v>6.6</v>
      </c>
      <c r="H72" s="39">
        <f>IF(P1_IndicatorData!K72="No data","x",IF(P1_IndicatorData!K72=0,0,ROUND(IF(P1_IndicatorData!K72&gt;H$166,10,IF(P1_IndicatorData!K72&lt;H$165,0,10-(H$166-P1_IndicatorData!K72)/(H$166-H$165)*10)),1)))</f>
        <v>0.2</v>
      </c>
      <c r="I72" s="42">
        <f>IF(P1_IndicatorData!Q72="No data","x",IF(P1_IndicatorData!Q72=0,0,ROUND(IF(LOG(P1_IndicatorData!Q72)&gt;I$166,10,IF(LOG(P1_IndicatorData!Q72)&lt;I$165,0,10-(I$166-LOG(P1_IndicatorData!Q72))/(I$166-I$165)*10)),1)))</f>
        <v>0</v>
      </c>
      <c r="J72" s="42">
        <f>IF(P1_IndicatorData!R72="No data","x",ROUND(IF(P1_IndicatorData!R72&gt;J$166,10,IF(P1_IndicatorData!R72&lt;J$165,0,10-(J$166-P1_IndicatorData!R72)/(J$166-J$165)*10)),1))</f>
        <v>0</v>
      </c>
      <c r="K72" s="42">
        <f>IF(P1_IndicatorData!T72="No data","x",IF(P1_IndicatorData!T72=0,0,ROUND(IF(LOG(P1_IndicatorData!T72)&gt;K$166,10,IF(LOG(P1_IndicatorData!T72)&lt;K$165,0,10-(K$166-LOG(P1_IndicatorData!T72))/(K$166-K$165)*10)),1)))</f>
        <v>0</v>
      </c>
      <c r="L72" s="42">
        <f>IF(P1_IndicatorData!U72="No data","x",ROUND(IF(P1_IndicatorData!U72&gt;L$166,10,IF(P1_IndicatorData!U72&lt;L$165,0,10-(L$166-P1_IndicatorData!U72)/(L$166-L$165)*10)),1))</f>
        <v>0</v>
      </c>
      <c r="M72" s="39">
        <f>IF(P1_IndicatorData!W72="No data","x",IF(P1_IndicatorData!W72=0,0,ROUND(IF(LOG(P1_IndicatorData!W72)&gt;M$166,10,IF(LOG(P1_IndicatorData!W72)&lt;M$165,0,10-(M$166-LOG(P1_IndicatorData!W72))/(M$166-M$165)*10)),1)))</f>
        <v>5.8</v>
      </c>
      <c r="N72" s="39">
        <f>IF(P1_IndicatorData!X72="No data","x",ROUND(IF(P1_IndicatorData!X72&gt;N$166,10,IF(P1_IndicatorData!X72&lt;N$165,0,10-(N$166-P1_IndicatorData!X72)/(N$166-N$165)*10)),1))</f>
        <v>0</v>
      </c>
      <c r="O72" s="42">
        <f>IF(P1_IndicatorData!Z72="No data","x",IF(P1_IndicatorData!Z72=0,0,ROUND(IF(LOG(P1_IndicatorData!Z72)&gt;O$166,10,IF(LOG(P1_IndicatorData!Z72)&lt;O$165,0,10-(O$166-LOG(P1_IndicatorData!Z72))/(O$166-O$165)*10)),1)))</f>
        <v>8.6</v>
      </c>
      <c r="P72" s="42">
        <f>IF(P1_IndicatorData!AA72="No data","x",ROUND(IF(P1_IndicatorData!AA72&gt;P$166,10,IF(P1_IndicatorData!AA72&lt;P$165,0,10-(P$166-P1_IndicatorData!AA72)/(P$166-P$165)*10)),1))</f>
        <v>0.6</v>
      </c>
      <c r="Q72" s="42">
        <f>IF(P1_IndicatorData!AC72="No data","x",IF(P1_IndicatorData!AC72=0,0,ROUND(IF(LOG(P1_IndicatorData!AC72)&gt;Q$166,10,IF(LOG(P1_IndicatorData!AC72)&lt;Q$165,0,10-(Q$166-LOG(P1_IndicatorData!AC72))/(Q$166-Q$165)*10)),1)))</f>
        <v>6</v>
      </c>
      <c r="R72" s="42">
        <f>IF(P1_IndicatorData!AD72="No data","x",ROUND(IF(P1_IndicatorData!AD72&gt;R$166,10,IF(P1_IndicatorData!AD72&lt;R$165,0,10-(R$166-P1_IndicatorData!AD72)/(R$166-R$165)*10)),1))</f>
        <v>0</v>
      </c>
      <c r="S72" s="42">
        <f>IF(P1_IndicatorData!AF72="No data","x",IF(P1_IndicatorData!AF72=0,0,ROUND(IF(LOG(P1_IndicatorData!AF72)&gt;S$166,10,IF(LOG(P1_IndicatorData!AF72)&lt;S$165,0,10-(S$166-LOG(P1_IndicatorData!AF72))/(S$166-S$165)*10)),1)))</f>
        <v>9.3000000000000007</v>
      </c>
      <c r="T72" s="42">
        <f>IF(P1_IndicatorData!AG72="No data","x",ROUND(IF(P1_IndicatorData!AG72&gt;T$166,10,IF(P1_IndicatorData!AG72&lt;T$165,0,10-(T$166-P1_IndicatorData!AG72)/(T$166-T$165)*10)),1))</f>
        <v>0.4</v>
      </c>
      <c r="U72" s="42">
        <f>IF(P1_IndicatorData!AI72="No data","x",IF(P1_IndicatorData!AI72=0,0,ROUND(IF(LOG(P1_IndicatorData!AI72)&gt;U$166,10,IF(LOG(P1_IndicatorData!AI72)&lt;U$165,0,10-(U$166-LOG(P1_IndicatorData!AI72))/(U$166-U$165)*10)),1)))</f>
        <v>4.9000000000000004</v>
      </c>
      <c r="V72" s="42">
        <f>IF(P1_IndicatorData!AJ72="No data","x",ROUND(IF(P1_IndicatorData!AJ72&gt;V$166,10,IF(P1_IndicatorData!AJ72&lt;V$165,0,10-(V$166-P1_IndicatorData!AJ72)/(V$166-V$165)*10)),1))</f>
        <v>0</v>
      </c>
      <c r="W72" s="42">
        <f>IF(P1_IndicatorData!AL72="No data","x",IF(P1_IndicatorData!AL72=0,0,ROUND(IF(LOG(P1_IndicatorData!AL72)&gt;W$166,10,IF(LOG(P1_IndicatorData!AL72)&lt;W$165,0,10-(W$166-LOG(P1_IndicatorData!AL72))/(W$166-W$165)*10)),1)))</f>
        <v>9</v>
      </c>
      <c r="X72" s="42">
        <f>IF(P1_IndicatorData!AM72="No data","x",ROUND(IF(P1_IndicatorData!AM72&gt;X$166,10,IF(P1_IndicatorData!AM72&lt;X$165,0,10-(X$166-P1_IndicatorData!AM72)/(X$166-X$165)*10)),1))</f>
        <v>1.1000000000000001</v>
      </c>
      <c r="Y72" s="42">
        <f>IF(P1_IndicatorData!AO72="No data","x",IF(P1_IndicatorData!AO72=0,0,ROUND(IF(LOG(P1_IndicatorData!AO72)&gt;Y$166,10,IF(LOG(P1_IndicatorData!AO72)&lt;Y$165,0,10-(Y$166-LOG(P1_IndicatorData!AO72))/(Y$166-Y$165)*10)),1)))</f>
        <v>9.1</v>
      </c>
      <c r="Z72" s="42">
        <f>IF(P1_IndicatorData!AP72="No data","x",ROUND(IF(P1_IndicatorData!AP72&gt;Z$166,10,IF(P1_IndicatorData!AP72&lt;Z$165,0,10-(Z$166-P1_IndicatorData!AP72)/(Z$166-Z$165)*10)),1))</f>
        <v>1.3</v>
      </c>
      <c r="AA72" s="42">
        <f>IF(P1_IndicatorData!AR72="No data","x",IF(P1_IndicatorData!AR72=0,0,ROUND(IF(LOG(P1_IndicatorData!AR72)&gt;AA$166,10,IF(LOG(P1_IndicatorData!AR72)&lt;AA$165,0,10-(AA$166-LOG(P1_IndicatorData!AR72))/(AA$166-AA$165)*10)),1)))</f>
        <v>9.1</v>
      </c>
      <c r="AB72" s="42">
        <f>IF(P1_IndicatorData!AS72="No data","x",ROUND(IF(P1_IndicatorData!AS72&gt;AB$166,10,IF(P1_IndicatorData!AS72&lt;AB$165,0,10-(AB$166-P1_IndicatorData!AS72)/(AB$166-AB$165)*10)),1))</f>
        <v>1.2</v>
      </c>
      <c r="AC72" s="42">
        <f>IF(P1_IndicatorData!AV72="No data","x",IF(P1_IndicatorData!AV72=0,0,ROUND(IF(LOG(P1_IndicatorData!AV72)&gt;AC$166,10,IF(LOG(P1_IndicatorData!AV72)&lt;AC$165,0,10-(AC$166-LOG(P1_IndicatorData!AV72))/(AC$166-AC$165)*10)),1)))</f>
        <v>10</v>
      </c>
      <c r="AD72" s="42">
        <f>IF(P1_IndicatorData!AW72="No data","x",ROUND(IF(P1_IndicatorData!AW72&gt;AD$166,10,IF(P1_IndicatorData!AW72&lt;AD$165,0,10-(AD$166-P1_IndicatorData!AW72)/(AD$166-AD$165)*10)),1))</f>
        <v>9.9</v>
      </c>
      <c r="AE72" s="42">
        <f>IF(P1_IndicatorData!AX72="No data","x",IF(P1_IndicatorData!AX72=0,0,ROUND(IF(LOG(P1_IndicatorData!AX72)&gt;AE$166,10,IF(LOG(P1_IndicatorData!AX72)&lt;AE$165,0,10-(AE$166-LOG(P1_IndicatorData!AX72))/(AE$166-AE$165)*10)),1)))</f>
        <v>10</v>
      </c>
      <c r="AF72" s="42">
        <f>IF(P1_IndicatorData!AY72="No data","x",ROUND(IF(P1_IndicatorData!AY72&gt;AF$166,10,IF(P1_IndicatorData!AY72&lt;AF$165,0,10-(AF$166-P1_IndicatorData!AY72)/(AF$166-AF$165)*10)),1))</f>
        <v>5.6</v>
      </c>
      <c r="AG72" s="42">
        <f>IF(P1_IndicatorData!AZ72="No data","x",IF(P1_IndicatorData!AZ72=0,0,ROUND(IF(LOG(P1_IndicatorData!AZ72)&gt;AG$166,10,IF(LOG(P1_IndicatorData!AZ72)&lt;AG$165,0,10-(AG$166-LOG(P1_IndicatorData!AZ72))/(AG$166-AG$165)*10)),1)))</f>
        <v>10</v>
      </c>
      <c r="AH72" s="42">
        <f>IF(P1_IndicatorData!BA72="No data","x",ROUND(IF(P1_IndicatorData!BA72&gt;AH$166,10,IF(P1_IndicatorData!BA72&lt;AH$165,0,10-(AH$166-P1_IndicatorData!BA72)/(AH$166-AH$165)*10)),1))</f>
        <v>10</v>
      </c>
      <c r="AI72" s="42">
        <f>IF(P1_IndicatorData!BD72="No data","x",IF(P1_IndicatorData!BD72=0,0,ROUND(IF(LOG(P1_IndicatorData!BD72)&gt;AI$166,10,IF(LOG(P1_IndicatorData!BD72)&lt;AI$165,0,10-(AI$166-LOG(P1_IndicatorData!BD72))/(AI$166-AI$165)*10)),1)))</f>
        <v>9</v>
      </c>
      <c r="AJ72" s="42">
        <f>IF(P1_IndicatorData!BE72="No data","x",ROUND(IF(P1_IndicatorData!BE72&gt;AJ$166,10,IF(P1_IndicatorData!BE72&lt;AJ$165,0,10-(AJ$166-P1_IndicatorData!BE72)/(AJ$166-AJ$165)*10)),1))</f>
        <v>1.1000000000000001</v>
      </c>
      <c r="AK72" s="145">
        <f t="shared" si="27"/>
        <v>10</v>
      </c>
      <c r="AL72" s="145">
        <f t="shared" si="28"/>
        <v>6.9</v>
      </c>
      <c r="AM72" s="145">
        <f t="shared" si="29"/>
        <v>4.0999999999999996</v>
      </c>
      <c r="AN72" s="147">
        <f t="shared" si="30"/>
        <v>0</v>
      </c>
      <c r="AO72" s="147">
        <f t="shared" si="31"/>
        <v>0</v>
      </c>
      <c r="AP72" s="145">
        <f t="shared" si="49"/>
        <v>0</v>
      </c>
      <c r="AQ72" s="149">
        <f t="shared" si="32"/>
        <v>7.2</v>
      </c>
      <c r="AR72" s="149">
        <f t="shared" si="33"/>
        <v>0.3</v>
      </c>
      <c r="AS72" s="149">
        <f t="shared" si="34"/>
        <v>4.5999999999999996</v>
      </c>
      <c r="AT72" s="149">
        <f t="shared" si="35"/>
        <v>7.7</v>
      </c>
      <c r="AU72" s="149">
        <f t="shared" si="36"/>
        <v>0.2</v>
      </c>
      <c r="AV72" s="149">
        <f t="shared" si="50"/>
        <v>5</v>
      </c>
      <c r="AW72" s="147">
        <f t="shared" si="37"/>
        <v>4.8</v>
      </c>
      <c r="AX72" s="147">
        <f t="shared" si="38"/>
        <v>2.8</v>
      </c>
      <c r="AY72" s="147">
        <f t="shared" si="39"/>
        <v>6.5</v>
      </c>
      <c r="AZ72" s="147">
        <f t="shared" si="40"/>
        <v>6.7</v>
      </c>
      <c r="BA72" s="145">
        <f t="shared" si="41"/>
        <v>5.4</v>
      </c>
      <c r="BB72" s="145">
        <f t="shared" si="42"/>
        <v>6.6</v>
      </c>
      <c r="BC72" s="147">
        <f t="shared" si="43"/>
        <v>10</v>
      </c>
      <c r="BD72" s="147">
        <f t="shared" si="44"/>
        <v>7.8</v>
      </c>
      <c r="BE72" s="145">
        <f t="shared" si="51"/>
        <v>9.1999999999999993</v>
      </c>
      <c r="BF72" s="147">
        <f t="shared" si="45"/>
        <v>10</v>
      </c>
      <c r="BG72" s="147">
        <f t="shared" si="46"/>
        <v>6.5</v>
      </c>
      <c r="BH72" s="145">
        <f t="shared" si="47"/>
        <v>8.8000000000000007</v>
      </c>
      <c r="BI72" s="198">
        <f t="shared" si="48"/>
        <v>7.3</v>
      </c>
    </row>
    <row r="73" spans="1:61">
      <c r="A73" s="1" t="s">
        <v>226</v>
      </c>
      <c r="B73" s="2" t="s">
        <v>227</v>
      </c>
      <c r="C73" s="39">
        <f>IF(P1_IndicatorData!D73="No data","x",IF(P1_IndicatorData!D73=0,0,ROUND(IF(LOG(P1_IndicatorData!D73)&gt;C$166,10,IF(LOG(P1_IndicatorData!D73)&lt;C$165,0,10-(C$166-LOG(P1_IndicatorData!D73))/(C$166-C$165)*10)),1)))</f>
        <v>9.6999999999999993</v>
      </c>
      <c r="D73" s="39">
        <f>IF(P1_IndicatorData!E73="No data","x",ROUND(IF(P1_IndicatorData!E73&gt;D$166,10,IF(P1_IndicatorData!E73&lt;D$165,0,10-(D$166-P1_IndicatorData!E73)/(D$166-D$165)*10)),1))</f>
        <v>4.4000000000000004</v>
      </c>
      <c r="E73" s="39">
        <f>IF(P1_IndicatorData!G73="No data",0.1,IF(P1_IndicatorData!G73=0,0.1,IF(LOG(P1_IndicatorData!G73)&lt;E$165,0.1,ROUND(IF(LOG(P1_IndicatorData!G73)&gt;E$166,10,IF(LOG(P1_IndicatorData!G73)&lt;E$165,0,10-(E$166-LOG(P1_IndicatorData!G73))/(E$166-E$165)*10)),1))))</f>
        <v>9.6</v>
      </c>
      <c r="F73" s="39">
        <f>IF(P1_IndicatorData!H73="No data",0.1,IF(ROUND(P1_IndicatorData!H73,2)=0,0.1,ROUND(IF(P1_IndicatorData!H73&gt;F$166,10,IF(P1_IndicatorData!H73&lt;F$165,0,10-(F$166-P1_IndicatorData!H73)/(F$166-F$165)*10)),1)))</f>
        <v>10</v>
      </c>
      <c r="G73" s="39">
        <f>IF(P1_IndicatorData!J73="No data","x",IF(P1_IndicatorData!J73=0,0,ROUND(IF(LOG(P1_IndicatorData!J73)&gt;G$166,10,IF(LOG(P1_IndicatorData!J73)&lt;G$165,0,10-(G$166-LOG(P1_IndicatorData!J73))/(G$166-G$165)*10)),1)))</f>
        <v>6.6</v>
      </c>
      <c r="H73" s="39">
        <f>IF(P1_IndicatorData!K73="No data","x",IF(P1_IndicatorData!K73=0,0,ROUND(IF(P1_IndicatorData!K73&gt;H$166,10,IF(P1_IndicatorData!K73&lt;H$165,0,10-(H$166-P1_IndicatorData!K73)/(H$166-H$165)*10)),1)))</f>
        <v>0.2</v>
      </c>
      <c r="I73" s="42">
        <f>IF(P1_IndicatorData!Q73="No data","x",IF(P1_IndicatorData!Q73=0,0,ROUND(IF(LOG(P1_IndicatorData!Q73)&gt;I$166,10,IF(LOG(P1_IndicatorData!Q73)&lt;I$165,0,10-(I$166-LOG(P1_IndicatorData!Q73))/(I$166-I$165)*10)),1)))</f>
        <v>0</v>
      </c>
      <c r="J73" s="42">
        <f>IF(P1_IndicatorData!R73="No data","x",ROUND(IF(P1_IndicatorData!R73&gt;J$166,10,IF(P1_IndicatorData!R73&lt;J$165,0,10-(J$166-P1_IndicatorData!R73)/(J$166-J$165)*10)),1))</f>
        <v>0</v>
      </c>
      <c r="K73" s="42">
        <f>IF(P1_IndicatorData!T73="No data","x",IF(P1_IndicatorData!T73=0,0,ROUND(IF(LOG(P1_IndicatorData!T73)&gt;K$166,10,IF(LOG(P1_IndicatorData!T73)&lt;K$165,0,10-(K$166-LOG(P1_IndicatorData!T73))/(K$166-K$165)*10)),1)))</f>
        <v>0</v>
      </c>
      <c r="L73" s="42">
        <f>IF(P1_IndicatorData!U73="No data","x",ROUND(IF(P1_IndicatorData!U73&gt;L$166,10,IF(P1_IndicatorData!U73&lt;L$165,0,10-(L$166-P1_IndicatorData!U73)/(L$166-L$165)*10)),1))</f>
        <v>0</v>
      </c>
      <c r="M73" s="39">
        <f>IF(P1_IndicatorData!W73="No data","x",IF(P1_IndicatorData!W73=0,0,ROUND(IF(LOG(P1_IndicatorData!W73)&gt;M$166,10,IF(LOG(P1_IndicatorData!W73)&lt;M$165,0,10-(M$166-LOG(P1_IndicatorData!W73))/(M$166-M$165)*10)),1)))</f>
        <v>0</v>
      </c>
      <c r="N73" s="39">
        <f>IF(P1_IndicatorData!X73="No data","x",ROUND(IF(P1_IndicatorData!X73&gt;N$166,10,IF(P1_IndicatorData!X73&lt;N$165,0,10-(N$166-P1_IndicatorData!X73)/(N$166-N$165)*10)),1))</f>
        <v>0</v>
      </c>
      <c r="O73" s="42">
        <f>IF(P1_IndicatorData!Z73="No data","x",IF(P1_IndicatorData!Z73=0,0,ROUND(IF(LOG(P1_IndicatorData!Z73)&gt;O$166,10,IF(LOG(P1_IndicatorData!Z73)&lt;O$165,0,10-(O$166-LOG(P1_IndicatorData!Z73))/(O$166-O$165)*10)),1)))</f>
        <v>8.8000000000000007</v>
      </c>
      <c r="P73" s="42">
        <f>IF(P1_IndicatorData!AA73="No data","x",ROUND(IF(P1_IndicatorData!AA73&gt;P$166,10,IF(P1_IndicatorData!AA73&lt;P$165,0,10-(P$166-P1_IndicatorData!AA73)/(P$166-P$165)*10)),1))</f>
        <v>1</v>
      </c>
      <c r="Q73" s="42">
        <f>IF(P1_IndicatorData!AC73="No data","x",IF(P1_IndicatorData!AC73=0,0,ROUND(IF(LOG(P1_IndicatorData!AC73)&gt;Q$166,10,IF(LOG(P1_IndicatorData!AC73)&lt;Q$165,0,10-(Q$166-LOG(P1_IndicatorData!AC73))/(Q$166-Q$165)*10)),1)))</f>
        <v>0</v>
      </c>
      <c r="R73" s="42">
        <f>IF(P1_IndicatorData!AD73="No data","x",ROUND(IF(P1_IndicatorData!AD73&gt;R$166,10,IF(P1_IndicatorData!AD73&lt;R$165,0,10-(R$166-P1_IndicatorData!AD73)/(R$166-R$165)*10)),1))</f>
        <v>0</v>
      </c>
      <c r="S73" s="42">
        <f>IF(P1_IndicatorData!AF73="No data","x",IF(P1_IndicatorData!AF73=0,0,ROUND(IF(LOG(P1_IndicatorData!AF73)&gt;S$166,10,IF(LOG(P1_IndicatorData!AF73)&lt;S$165,0,10-(S$166-LOG(P1_IndicatorData!AF73))/(S$166-S$165)*10)),1)))</f>
        <v>0</v>
      </c>
      <c r="T73" s="42">
        <f>IF(P1_IndicatorData!AG73="No data","x",ROUND(IF(P1_IndicatorData!AG73&gt;T$166,10,IF(P1_IndicatorData!AG73&lt;T$165,0,10-(T$166-P1_IndicatorData!AG73)/(T$166-T$165)*10)),1))</f>
        <v>0</v>
      </c>
      <c r="U73" s="42">
        <f>IF(P1_IndicatorData!AI73="No data","x",IF(P1_IndicatorData!AI73=0,0,ROUND(IF(LOG(P1_IndicatorData!AI73)&gt;U$166,10,IF(LOG(P1_IndicatorData!AI73)&lt;U$165,0,10-(U$166-LOG(P1_IndicatorData!AI73))/(U$166-U$165)*10)),1)))</f>
        <v>6.3</v>
      </c>
      <c r="V73" s="42">
        <f>IF(P1_IndicatorData!AJ73="No data","x",ROUND(IF(P1_IndicatorData!AJ73&gt;V$166,10,IF(P1_IndicatorData!AJ73&lt;V$165,0,10-(V$166-P1_IndicatorData!AJ73)/(V$166-V$165)*10)),1))</f>
        <v>0</v>
      </c>
      <c r="W73" s="42">
        <f>IF(P1_IndicatorData!AL73="No data","x",IF(P1_IndicatorData!AL73=0,0,ROUND(IF(LOG(P1_IndicatorData!AL73)&gt;W$166,10,IF(LOG(P1_IndicatorData!AL73)&lt;W$165,0,10-(W$166-LOG(P1_IndicatorData!AL73))/(W$166-W$165)*10)),1)))</f>
        <v>10</v>
      </c>
      <c r="X73" s="42">
        <f>IF(P1_IndicatorData!AM73="No data","x",ROUND(IF(P1_IndicatorData!AM73&gt;X$166,10,IF(P1_IndicatorData!AM73&lt;X$165,0,10-(X$166-P1_IndicatorData!AM73)/(X$166-X$165)*10)),1))</f>
        <v>7.3</v>
      </c>
      <c r="Y73" s="42">
        <f>IF(P1_IndicatorData!AO73="No data","x",IF(P1_IndicatorData!AO73=0,0,ROUND(IF(LOG(P1_IndicatorData!AO73)&gt;Y$166,10,IF(LOG(P1_IndicatorData!AO73)&lt;Y$165,0,10-(Y$166-LOG(P1_IndicatorData!AO73))/(Y$166-Y$165)*10)),1)))</f>
        <v>9.6</v>
      </c>
      <c r="Z73" s="42">
        <f>IF(P1_IndicatorData!AP73="No data","x",ROUND(IF(P1_IndicatorData!AP73&gt;Z$166,10,IF(P1_IndicatorData!AP73&lt;Z$165,0,10-(Z$166-P1_IndicatorData!AP73)/(Z$166-Z$165)*10)),1))</f>
        <v>3.3</v>
      </c>
      <c r="AA73" s="42">
        <f>IF(P1_IndicatorData!AR73="No data","x",IF(P1_IndicatorData!AR73=0,0,ROUND(IF(LOG(P1_IndicatorData!AR73)&gt;AA$166,10,IF(LOG(P1_IndicatorData!AR73)&lt;AA$165,0,10-(AA$166-LOG(P1_IndicatorData!AR73))/(AA$166-AA$165)*10)),1)))</f>
        <v>0</v>
      </c>
      <c r="AB73" s="42">
        <f>IF(P1_IndicatorData!AS73="No data","x",ROUND(IF(P1_IndicatorData!AS73&gt;AB$166,10,IF(P1_IndicatorData!AS73&lt;AB$165,0,10-(AB$166-P1_IndicatorData!AS73)/(AB$166-AB$165)*10)),1))</f>
        <v>0</v>
      </c>
      <c r="AC73" s="42">
        <f>IF(P1_IndicatorData!AV73="No data","x",IF(P1_IndicatorData!AV73=0,0,ROUND(IF(LOG(P1_IndicatorData!AV73)&gt;AC$166,10,IF(LOG(P1_IndicatorData!AV73)&lt;AC$165,0,10-(AC$166-LOG(P1_IndicatorData!AV73))/(AC$166-AC$165)*10)),1)))</f>
        <v>10</v>
      </c>
      <c r="AD73" s="42">
        <f>IF(P1_IndicatorData!AW73="No data","x",ROUND(IF(P1_IndicatorData!AW73&gt;AD$166,10,IF(P1_IndicatorData!AW73&lt;AD$165,0,10-(AD$166-P1_IndicatorData!AW73)/(AD$166-AD$165)*10)),1))</f>
        <v>10</v>
      </c>
      <c r="AE73" s="42">
        <f>IF(P1_IndicatorData!AX73="No data","x",IF(P1_IndicatorData!AX73=0,0,ROUND(IF(LOG(P1_IndicatorData!AX73)&gt;AE$166,10,IF(LOG(P1_IndicatorData!AX73)&lt;AE$165,0,10-(AE$166-LOG(P1_IndicatorData!AX73))/(AE$166-AE$165)*10)),1)))</f>
        <v>9.6999999999999993</v>
      </c>
      <c r="AF73" s="42">
        <f>IF(P1_IndicatorData!AY73="No data","x",ROUND(IF(P1_IndicatorData!AY73&gt;AF$166,10,IF(P1_IndicatorData!AY73&lt;AF$165,0,10-(AF$166-P1_IndicatorData!AY73)/(AF$166-AF$165)*10)),1))</f>
        <v>3.7</v>
      </c>
      <c r="AG73" s="42">
        <f>IF(P1_IndicatorData!AZ73="No data","x",IF(P1_IndicatorData!AZ73=0,0,ROUND(IF(LOG(P1_IndicatorData!AZ73)&gt;AG$166,10,IF(LOG(P1_IndicatorData!AZ73)&lt;AG$165,0,10-(AG$166-LOG(P1_IndicatorData!AZ73))/(AG$166-AG$165)*10)),1)))</f>
        <v>9.5</v>
      </c>
      <c r="AH73" s="42">
        <f>IF(P1_IndicatorData!BA73="No data","x",ROUND(IF(P1_IndicatorData!BA73&gt;AH$166,10,IF(P1_IndicatorData!BA73&lt;AH$165,0,10-(AH$166-P1_IndicatorData!BA73)/(AH$166-AH$165)*10)),1))</f>
        <v>8.1</v>
      </c>
      <c r="AI73" s="42">
        <f>IF(P1_IndicatorData!BD73="No data","x",IF(P1_IndicatorData!BD73=0,0,ROUND(IF(LOG(P1_IndicatorData!BD73)&gt;AI$166,10,IF(LOG(P1_IndicatorData!BD73)&lt;AI$165,0,10-(AI$166-LOG(P1_IndicatorData!BD73))/(AI$166-AI$165)*10)),1)))</f>
        <v>10</v>
      </c>
      <c r="AJ73" s="42">
        <f>IF(P1_IndicatorData!BE73="No data","x",ROUND(IF(P1_IndicatorData!BE73&gt;AJ$166,10,IF(P1_IndicatorData!BE73&lt;AJ$165,0,10-(AJ$166-P1_IndicatorData!BE73)/(AJ$166-AJ$165)*10)),1))</f>
        <v>6</v>
      </c>
      <c r="AK73" s="145">
        <f t="shared" si="27"/>
        <v>8</v>
      </c>
      <c r="AL73" s="145">
        <f t="shared" si="28"/>
        <v>9.8000000000000007</v>
      </c>
      <c r="AM73" s="145">
        <f t="shared" si="29"/>
        <v>4.0999999999999996</v>
      </c>
      <c r="AN73" s="147">
        <f t="shared" si="30"/>
        <v>0</v>
      </c>
      <c r="AO73" s="147">
        <f t="shared" si="31"/>
        <v>0</v>
      </c>
      <c r="AP73" s="145">
        <f t="shared" si="49"/>
        <v>0</v>
      </c>
      <c r="AQ73" s="149">
        <f t="shared" si="32"/>
        <v>4.4000000000000004</v>
      </c>
      <c r="AR73" s="149">
        <f t="shared" si="33"/>
        <v>0.5</v>
      </c>
      <c r="AS73" s="149">
        <f t="shared" si="34"/>
        <v>2.7</v>
      </c>
      <c r="AT73" s="149">
        <f t="shared" si="35"/>
        <v>0</v>
      </c>
      <c r="AU73" s="149">
        <f t="shared" si="36"/>
        <v>0</v>
      </c>
      <c r="AV73" s="149">
        <f t="shared" si="50"/>
        <v>0</v>
      </c>
      <c r="AW73" s="147">
        <f t="shared" si="37"/>
        <v>1.4</v>
      </c>
      <c r="AX73" s="147">
        <f t="shared" si="38"/>
        <v>3.8</v>
      </c>
      <c r="AY73" s="147">
        <f t="shared" si="39"/>
        <v>9.1</v>
      </c>
      <c r="AZ73" s="147">
        <f t="shared" si="40"/>
        <v>7.7</v>
      </c>
      <c r="BA73" s="145">
        <f t="shared" si="41"/>
        <v>6.4</v>
      </c>
      <c r="BB73" s="145">
        <f t="shared" si="42"/>
        <v>0</v>
      </c>
      <c r="BC73" s="147">
        <f t="shared" si="43"/>
        <v>9.9</v>
      </c>
      <c r="BD73" s="147">
        <f t="shared" si="44"/>
        <v>6.9</v>
      </c>
      <c r="BE73" s="145">
        <f t="shared" si="51"/>
        <v>8.9</v>
      </c>
      <c r="BF73" s="147">
        <f t="shared" si="45"/>
        <v>8.9</v>
      </c>
      <c r="BG73" s="147">
        <f t="shared" si="46"/>
        <v>8.6999999999999993</v>
      </c>
      <c r="BH73" s="145">
        <f t="shared" si="47"/>
        <v>8.8000000000000007</v>
      </c>
      <c r="BI73" s="198">
        <f t="shared" si="48"/>
        <v>7</v>
      </c>
    </row>
    <row r="74" spans="1:61">
      <c r="A74" s="1" t="s">
        <v>228</v>
      </c>
      <c r="B74" s="2" t="s">
        <v>229</v>
      </c>
      <c r="C74" s="39">
        <f>IF(P1_IndicatorData!D74="No data","x",IF(P1_IndicatorData!D74=0,0,ROUND(IF(LOG(P1_IndicatorData!D74)&gt;C$166,10,IF(LOG(P1_IndicatorData!D74)&lt;C$165,0,10-(C$166-LOG(P1_IndicatorData!D74))/(C$166-C$165)*10)),1)))</f>
        <v>0</v>
      </c>
      <c r="D74" s="39">
        <f>IF(P1_IndicatorData!E74="No data","x",ROUND(IF(P1_IndicatorData!E74&gt;D$166,10,IF(P1_IndicatorData!E74&lt;D$165,0,10-(D$166-P1_IndicatorData!E74)/(D$166-D$165)*10)),1))</f>
        <v>0</v>
      </c>
      <c r="E74" s="39">
        <f>IF(P1_IndicatorData!G74="No data",0.1,IF(P1_IndicatorData!G74=0,0.1,IF(LOG(P1_IndicatorData!G74)&lt;E$165,0.1,ROUND(IF(LOG(P1_IndicatorData!G74)&gt;E$166,10,IF(LOG(P1_IndicatorData!G74)&lt;E$165,0,10-(E$166-LOG(P1_IndicatorData!G74))/(E$166-E$165)*10)),1))))</f>
        <v>6</v>
      </c>
      <c r="F74" s="39">
        <f>IF(P1_IndicatorData!H74="No data",0.1,IF(ROUND(P1_IndicatorData!H74,2)=0,0.1,ROUND(IF(P1_IndicatorData!H74&gt;F$166,10,IF(P1_IndicatorData!H74&lt;F$165,0,10-(F$166-P1_IndicatorData!H74)/(F$166-F$165)*10)),1)))</f>
        <v>3.9</v>
      </c>
      <c r="G74" s="39">
        <f>IF(P1_IndicatorData!J74="No data","x",IF(P1_IndicatorData!J74=0,0,ROUND(IF(LOG(P1_IndicatorData!J74)&gt;G$166,10,IF(LOG(P1_IndicatorData!J74)&lt;G$165,0,10-(G$166-LOG(P1_IndicatorData!J74))/(G$166-G$165)*10)),1)))</f>
        <v>0</v>
      </c>
      <c r="H74" s="39">
        <f>IF(P1_IndicatorData!K74="No data","x",IF(P1_IndicatorData!K74=0,0,ROUND(IF(P1_IndicatorData!K74&gt;H$166,10,IF(P1_IndicatorData!K74&lt;H$165,0,10-(H$166-P1_IndicatorData!K74)/(H$166-H$165)*10)),1)))</f>
        <v>0</v>
      </c>
      <c r="I74" s="42">
        <f>IF(P1_IndicatorData!Q74="No data","x",IF(P1_IndicatorData!Q74=0,0,ROUND(IF(LOG(P1_IndicatorData!Q74)&gt;I$166,10,IF(LOG(P1_IndicatorData!Q74)&lt;I$165,0,10-(I$166-LOG(P1_IndicatorData!Q74))/(I$166-I$165)*10)),1)))</f>
        <v>0</v>
      </c>
      <c r="J74" s="42">
        <f>IF(P1_IndicatorData!R74="No data","x",ROUND(IF(P1_IndicatorData!R74&gt;J$166,10,IF(P1_IndicatorData!R74&lt;J$165,0,10-(J$166-P1_IndicatorData!R74)/(J$166-J$165)*10)),1))</f>
        <v>0</v>
      </c>
      <c r="K74" s="42">
        <f>IF(P1_IndicatorData!T74="No data","x",IF(P1_IndicatorData!T74=0,0,ROUND(IF(LOG(P1_IndicatorData!T74)&gt;K$166,10,IF(LOG(P1_IndicatorData!T74)&lt;K$165,0,10-(K$166-LOG(P1_IndicatorData!T74))/(K$166-K$165)*10)),1)))</f>
        <v>0</v>
      </c>
      <c r="L74" s="42">
        <f>IF(P1_IndicatorData!U74="No data","x",ROUND(IF(P1_IndicatorData!U74&gt;L$166,10,IF(P1_IndicatorData!U74&lt;L$165,0,10-(L$166-P1_IndicatorData!U74)/(L$166-L$165)*10)),1))</f>
        <v>0</v>
      </c>
      <c r="M74" s="39">
        <f>IF(P1_IndicatorData!W74="No data","x",IF(P1_IndicatorData!W74=0,0,ROUND(IF(LOG(P1_IndicatorData!W74)&gt;M$166,10,IF(LOG(P1_IndicatorData!W74)&lt;M$165,0,10-(M$166-LOG(P1_IndicatorData!W74))/(M$166-M$165)*10)),1)))</f>
        <v>0</v>
      </c>
      <c r="N74" s="39">
        <f>IF(P1_IndicatorData!X74="No data","x",ROUND(IF(P1_IndicatorData!X74&gt;N$166,10,IF(P1_IndicatorData!X74&lt;N$165,0,10-(N$166-P1_IndicatorData!X74)/(N$166-N$165)*10)),1))</f>
        <v>0</v>
      </c>
      <c r="O74" s="42">
        <f>IF(P1_IndicatorData!Z74="No data","x",IF(P1_IndicatorData!Z74=0,0,ROUND(IF(LOG(P1_IndicatorData!Z74)&gt;O$166,10,IF(LOG(P1_IndicatorData!Z74)&lt;O$165,0,10-(O$166-LOG(P1_IndicatorData!Z74))/(O$166-O$165)*10)),1)))</f>
        <v>0</v>
      </c>
      <c r="P74" s="42">
        <f>IF(P1_IndicatorData!AA74="No data","x",ROUND(IF(P1_IndicatorData!AA74&gt;P$166,10,IF(P1_IndicatorData!AA74&lt;P$165,0,10-(P$166-P1_IndicatorData!AA74)/(P$166-P$165)*10)),1))</f>
        <v>0</v>
      </c>
      <c r="Q74" s="42">
        <f>IF(P1_IndicatorData!AC74="No data","x",IF(P1_IndicatorData!AC74=0,0,ROUND(IF(LOG(P1_IndicatorData!AC74)&gt;Q$166,10,IF(LOG(P1_IndicatorData!AC74)&lt;Q$165,0,10-(Q$166-LOG(P1_IndicatorData!AC74))/(Q$166-Q$165)*10)),1)))</f>
        <v>0</v>
      </c>
      <c r="R74" s="42">
        <f>IF(P1_IndicatorData!AD74="No data","x",ROUND(IF(P1_IndicatorData!AD74&gt;R$166,10,IF(P1_IndicatorData!AD74&lt;R$165,0,10-(R$166-P1_IndicatorData!AD74)/(R$166-R$165)*10)),1))</f>
        <v>0</v>
      </c>
      <c r="S74" s="42">
        <f>IF(P1_IndicatorData!AF74="No data","x",IF(P1_IndicatorData!AF74=0,0,ROUND(IF(LOG(P1_IndicatorData!AF74)&gt;S$166,10,IF(LOG(P1_IndicatorData!AF74)&lt;S$165,0,10-(S$166-LOG(P1_IndicatorData!AF74))/(S$166-S$165)*10)),1)))</f>
        <v>0</v>
      </c>
      <c r="T74" s="42">
        <f>IF(P1_IndicatorData!AG74="No data","x",ROUND(IF(P1_IndicatorData!AG74&gt;T$166,10,IF(P1_IndicatorData!AG74&lt;T$165,0,10-(T$166-P1_IndicatorData!AG74)/(T$166-T$165)*10)),1))</f>
        <v>0</v>
      </c>
      <c r="U74" s="42">
        <f>IF(P1_IndicatorData!AI74="No data","x",IF(P1_IndicatorData!AI74=0,0,ROUND(IF(LOG(P1_IndicatorData!AI74)&gt;U$166,10,IF(LOG(P1_IndicatorData!AI74)&lt;U$165,0,10-(U$166-LOG(P1_IndicatorData!AI74))/(U$166-U$165)*10)),1)))</f>
        <v>0</v>
      </c>
      <c r="V74" s="42">
        <f>IF(P1_IndicatorData!AJ74="No data","x",ROUND(IF(P1_IndicatorData!AJ74&gt;V$166,10,IF(P1_IndicatorData!AJ74&lt;V$165,0,10-(V$166-P1_IndicatorData!AJ74)/(V$166-V$165)*10)),1))</f>
        <v>0</v>
      </c>
      <c r="W74" s="42">
        <f>IF(P1_IndicatorData!AL74="No data","x",IF(P1_IndicatorData!AL74=0,0,ROUND(IF(LOG(P1_IndicatorData!AL74)&gt;W$166,10,IF(LOG(P1_IndicatorData!AL74)&lt;W$165,0,10-(W$166-LOG(P1_IndicatorData!AL74))/(W$166-W$165)*10)),1)))</f>
        <v>0</v>
      </c>
      <c r="X74" s="42">
        <f>IF(P1_IndicatorData!AM74="No data","x",ROUND(IF(P1_IndicatorData!AM74&gt;X$166,10,IF(P1_IndicatorData!AM74&lt;X$165,0,10-(X$166-P1_IndicatorData!AM74)/(X$166-X$165)*10)),1))</f>
        <v>0</v>
      </c>
      <c r="Y74" s="42">
        <f>IF(P1_IndicatorData!AO74="No data","x",IF(P1_IndicatorData!AO74=0,0,ROUND(IF(LOG(P1_IndicatorData!AO74)&gt;Y$166,10,IF(LOG(P1_IndicatorData!AO74)&lt;Y$165,0,10-(Y$166-LOG(P1_IndicatorData!AO74))/(Y$166-Y$165)*10)),1)))</f>
        <v>0</v>
      </c>
      <c r="Z74" s="42">
        <f>IF(P1_IndicatorData!AP74="No data","x",ROUND(IF(P1_IndicatorData!AP74&gt;Z$166,10,IF(P1_IndicatorData!AP74&lt;Z$165,0,10-(Z$166-P1_IndicatorData!AP74)/(Z$166-Z$165)*10)),1))</f>
        <v>0</v>
      </c>
      <c r="AA74" s="42">
        <f>IF(P1_IndicatorData!AR74="No data","x",IF(P1_IndicatorData!AR74=0,0,ROUND(IF(LOG(P1_IndicatorData!AR74)&gt;AA$166,10,IF(LOG(P1_IndicatorData!AR74)&lt;AA$165,0,10-(AA$166-LOG(P1_IndicatorData!AR74))/(AA$166-AA$165)*10)),1)))</f>
        <v>7.8</v>
      </c>
      <c r="AB74" s="42">
        <f>IF(P1_IndicatorData!AS74="No data","x",ROUND(IF(P1_IndicatorData!AS74&gt;AB$166,10,IF(P1_IndicatorData!AS74&lt;AB$165,0,10-(AB$166-P1_IndicatorData!AS74)/(AB$166-AB$165)*10)),1))</f>
        <v>4.0999999999999996</v>
      </c>
      <c r="AC74" s="42">
        <f>IF(P1_IndicatorData!AV74="No data","x",IF(P1_IndicatorData!AV74=0,0,ROUND(IF(LOG(P1_IndicatorData!AV74)&gt;AC$166,10,IF(LOG(P1_IndicatorData!AV74)&lt;AC$165,0,10-(AC$166-LOG(P1_IndicatorData!AV74))/(AC$166-AC$165)*10)),1)))</f>
        <v>0</v>
      </c>
      <c r="AD74" s="42">
        <f>IF(P1_IndicatorData!AW74="No data","x",ROUND(IF(P1_IndicatorData!AW74&gt;AD$166,10,IF(P1_IndicatorData!AW74&lt;AD$165,0,10-(AD$166-P1_IndicatorData!AW74)/(AD$166-AD$165)*10)),1))</f>
        <v>0</v>
      </c>
      <c r="AE74" s="42">
        <f>IF(P1_IndicatorData!AX74="No data","x",IF(P1_IndicatorData!AX74=0,0,ROUND(IF(LOG(P1_IndicatorData!AX74)&gt;AE$166,10,IF(LOG(P1_IndicatorData!AX74)&lt;AE$165,0,10-(AE$166-LOG(P1_IndicatorData!AX74))/(AE$166-AE$165)*10)),1)))</f>
        <v>0</v>
      </c>
      <c r="AF74" s="42">
        <f>IF(P1_IndicatorData!AY74="No data","x",ROUND(IF(P1_IndicatorData!AY74&gt;AF$166,10,IF(P1_IndicatorData!AY74&lt;AF$165,0,10-(AF$166-P1_IndicatorData!AY74)/(AF$166-AF$165)*10)),1))</f>
        <v>0</v>
      </c>
      <c r="AG74" s="42">
        <f>IF(P1_IndicatorData!AZ74="No data","x",IF(P1_IndicatorData!AZ74=0,0,ROUND(IF(LOG(P1_IndicatorData!AZ74)&gt;AG$166,10,IF(LOG(P1_IndicatorData!AZ74)&lt;AG$165,0,10-(AG$166-LOG(P1_IndicatorData!AZ74))/(AG$166-AG$165)*10)),1)))</f>
        <v>4.8</v>
      </c>
      <c r="AH74" s="42">
        <f>IF(P1_IndicatorData!BA74="No data","x",ROUND(IF(P1_IndicatorData!BA74&gt;AH$166,10,IF(P1_IndicatorData!BA74&lt;AH$165,0,10-(AH$166-P1_IndicatorData!BA74)/(AH$166-AH$165)*10)),1))</f>
        <v>0.6</v>
      </c>
      <c r="AI74" s="42">
        <f>IF(P1_IndicatorData!BD74="No data","x",IF(P1_IndicatorData!BD74=0,0,ROUND(IF(LOG(P1_IndicatorData!BD74)&gt;AI$166,10,IF(LOG(P1_IndicatorData!BD74)&lt;AI$165,0,10-(AI$166-LOG(P1_IndicatorData!BD74))/(AI$166-AI$165)*10)),1)))</f>
        <v>7.2</v>
      </c>
      <c r="AJ74" s="42">
        <f>IF(P1_IndicatorData!BE74="No data","x",ROUND(IF(P1_IndicatorData!BE74&gt;AJ$166,10,IF(P1_IndicatorData!BE74&lt;AJ$165,0,10-(AJ$166-P1_IndicatorData!BE74)/(AJ$166-AJ$165)*10)),1))</f>
        <v>1.8</v>
      </c>
      <c r="AK74" s="145">
        <f t="shared" si="27"/>
        <v>0</v>
      </c>
      <c r="AL74" s="145">
        <f t="shared" si="28"/>
        <v>5</v>
      </c>
      <c r="AM74" s="145">
        <f t="shared" si="29"/>
        <v>0</v>
      </c>
      <c r="AN74" s="147">
        <f t="shared" si="30"/>
        <v>0</v>
      </c>
      <c r="AO74" s="147">
        <f t="shared" si="31"/>
        <v>0</v>
      </c>
      <c r="AP74" s="145">
        <f t="shared" si="49"/>
        <v>0</v>
      </c>
      <c r="AQ74" s="149">
        <f t="shared" si="32"/>
        <v>0</v>
      </c>
      <c r="AR74" s="149">
        <f t="shared" si="33"/>
        <v>0</v>
      </c>
      <c r="AS74" s="149">
        <f t="shared" si="34"/>
        <v>0</v>
      </c>
      <c r="AT74" s="149">
        <f t="shared" si="35"/>
        <v>0</v>
      </c>
      <c r="AU74" s="149">
        <f t="shared" si="36"/>
        <v>0</v>
      </c>
      <c r="AV74" s="149">
        <f t="shared" si="50"/>
        <v>0</v>
      </c>
      <c r="AW74" s="147">
        <f t="shared" si="37"/>
        <v>0</v>
      </c>
      <c r="AX74" s="147">
        <f t="shared" si="38"/>
        <v>0</v>
      </c>
      <c r="AY74" s="147">
        <f t="shared" si="39"/>
        <v>0</v>
      </c>
      <c r="AZ74" s="147">
        <f t="shared" si="40"/>
        <v>0</v>
      </c>
      <c r="BA74" s="145">
        <f t="shared" si="41"/>
        <v>0</v>
      </c>
      <c r="BB74" s="145">
        <f t="shared" si="42"/>
        <v>6.3</v>
      </c>
      <c r="BC74" s="147">
        <f t="shared" si="43"/>
        <v>0</v>
      </c>
      <c r="BD74" s="147">
        <f t="shared" si="44"/>
        <v>0</v>
      </c>
      <c r="BE74" s="145">
        <f t="shared" si="51"/>
        <v>0</v>
      </c>
      <c r="BF74" s="147">
        <f t="shared" si="45"/>
        <v>3</v>
      </c>
      <c r="BG74" s="147">
        <f t="shared" si="46"/>
        <v>5.0999999999999996</v>
      </c>
      <c r="BH74" s="145">
        <f t="shared" si="47"/>
        <v>4.0999999999999996</v>
      </c>
      <c r="BI74" s="198">
        <f t="shared" si="48"/>
        <v>2.2999999999999998</v>
      </c>
    </row>
    <row r="75" spans="1:61">
      <c r="A75" s="1" t="s">
        <v>230</v>
      </c>
      <c r="B75" s="2" t="s">
        <v>231</v>
      </c>
      <c r="C75" s="39">
        <f>IF(P1_IndicatorData!D75="No data","x",IF(P1_IndicatorData!D75=0,0,ROUND(IF(LOG(P1_IndicatorData!D75)&gt;C$166,10,IF(LOG(P1_IndicatorData!D75)&lt;C$165,0,10-(C$166-LOG(P1_IndicatorData!D75))/(C$166-C$165)*10)),1)))</f>
        <v>8.9</v>
      </c>
      <c r="D75" s="39">
        <f>IF(P1_IndicatorData!E75="No data","x",ROUND(IF(P1_IndicatorData!E75&gt;D$166,10,IF(P1_IndicatorData!E75&lt;D$165,0,10-(D$166-P1_IndicatorData!E75)/(D$166-D$165)*10)),1))</f>
        <v>10</v>
      </c>
      <c r="E75" s="39">
        <f>IF(P1_IndicatorData!G75="No data",0.1,IF(P1_IndicatorData!G75=0,0.1,IF(LOG(P1_IndicatorData!G75)&lt;E$165,0.1,ROUND(IF(LOG(P1_IndicatorData!G75)&gt;E$166,10,IF(LOG(P1_IndicatorData!G75)&lt;E$165,0,10-(E$166-LOG(P1_IndicatorData!G75))/(E$166-E$165)*10)),1))))</f>
        <v>4.2</v>
      </c>
      <c r="F75" s="39">
        <f>IF(P1_IndicatorData!H75="No data",0.1,IF(ROUND(P1_IndicatorData!H75,2)=0,0.1,ROUND(IF(P1_IndicatorData!H75&gt;F$166,10,IF(P1_IndicatorData!H75&lt;F$165,0,10-(F$166-P1_IndicatorData!H75)/(F$166-F$165)*10)),1)))</f>
        <v>0.1</v>
      </c>
      <c r="G75" s="39">
        <f>IF(P1_IndicatorData!J75="No data","x",IF(P1_IndicatorData!J75=0,0,ROUND(IF(LOG(P1_IndicatorData!J75)&gt;G$166,10,IF(LOG(P1_IndicatorData!J75)&lt;G$165,0,10-(G$166-LOG(P1_IndicatorData!J75))/(G$166-G$165)*10)),1)))</f>
        <v>0</v>
      </c>
      <c r="H75" s="39">
        <f>IF(P1_IndicatorData!K75="No data","x",IF(P1_IndicatorData!K75=0,0,ROUND(IF(P1_IndicatorData!K75&gt;H$166,10,IF(P1_IndicatorData!K75&lt;H$165,0,10-(H$166-P1_IndicatorData!K75)/(H$166-H$165)*10)),1)))</f>
        <v>0</v>
      </c>
      <c r="I75" s="42">
        <f>IF(P1_IndicatorData!Q75="No data","x",IF(P1_IndicatorData!Q75=0,0,ROUND(IF(LOG(P1_IndicatorData!Q75)&gt;I$166,10,IF(LOG(P1_IndicatorData!Q75)&lt;I$165,0,10-(I$166-LOG(P1_IndicatorData!Q75))/(I$166-I$165)*10)),1)))</f>
        <v>0</v>
      </c>
      <c r="J75" s="42">
        <f>IF(P1_IndicatorData!R75="No data","x",ROUND(IF(P1_IndicatorData!R75&gt;J$166,10,IF(P1_IndicatorData!R75&lt;J$165,0,10-(J$166-P1_IndicatorData!R75)/(J$166-J$165)*10)),1))</f>
        <v>0</v>
      </c>
      <c r="K75" s="42">
        <f>IF(P1_IndicatorData!T75="No data","x",IF(P1_IndicatorData!T75=0,0,ROUND(IF(LOG(P1_IndicatorData!T75)&gt;K$166,10,IF(LOG(P1_IndicatorData!T75)&lt;K$165,0,10-(K$166-LOG(P1_IndicatorData!T75))/(K$166-K$165)*10)),1)))</f>
        <v>0</v>
      </c>
      <c r="L75" s="42">
        <f>IF(P1_IndicatorData!U75="No data","x",ROUND(IF(P1_IndicatorData!U75&gt;L$166,10,IF(P1_IndicatorData!U75&lt;L$165,0,10-(L$166-P1_IndicatorData!U75)/(L$166-L$165)*10)),1))</f>
        <v>0</v>
      </c>
      <c r="M75" s="39">
        <f>IF(P1_IndicatorData!W75="No data","x",IF(P1_IndicatorData!W75=0,0,ROUND(IF(LOG(P1_IndicatorData!W75)&gt;M$166,10,IF(LOG(P1_IndicatorData!W75)&lt;M$165,0,10-(M$166-LOG(P1_IndicatorData!W75))/(M$166-M$165)*10)),1)))</f>
        <v>0</v>
      </c>
      <c r="N75" s="39">
        <f>IF(P1_IndicatorData!X75="No data","x",ROUND(IF(P1_IndicatorData!X75&gt;N$166,10,IF(P1_IndicatorData!X75&lt;N$165,0,10-(N$166-P1_IndicatorData!X75)/(N$166-N$165)*10)),1))</f>
        <v>0</v>
      </c>
      <c r="O75" s="42">
        <f>IF(P1_IndicatorData!Z75="No data","x",IF(P1_IndicatorData!Z75=0,0,ROUND(IF(LOG(P1_IndicatorData!Z75)&gt;O$166,10,IF(LOG(P1_IndicatorData!Z75)&lt;O$165,0,10-(O$166-LOG(P1_IndicatorData!Z75))/(O$166-O$165)*10)),1)))</f>
        <v>0</v>
      </c>
      <c r="P75" s="42">
        <f>IF(P1_IndicatorData!AA75="No data","x",ROUND(IF(P1_IndicatorData!AA75&gt;P$166,10,IF(P1_IndicatorData!AA75&lt;P$165,0,10-(P$166-P1_IndicatorData!AA75)/(P$166-P$165)*10)),1))</f>
        <v>0</v>
      </c>
      <c r="Q75" s="42">
        <f>IF(P1_IndicatorData!AC75="No data","x",IF(P1_IndicatorData!AC75=0,0,ROUND(IF(LOG(P1_IndicatorData!AC75)&gt;Q$166,10,IF(LOG(P1_IndicatorData!AC75)&lt;Q$165,0,10-(Q$166-LOG(P1_IndicatorData!AC75))/(Q$166-Q$165)*10)),1)))</f>
        <v>0</v>
      </c>
      <c r="R75" s="42">
        <f>IF(P1_IndicatorData!AD75="No data","x",ROUND(IF(P1_IndicatorData!AD75&gt;R$166,10,IF(P1_IndicatorData!AD75&lt;R$165,0,10-(R$166-P1_IndicatorData!AD75)/(R$166-R$165)*10)),1))</f>
        <v>0</v>
      </c>
      <c r="S75" s="42">
        <f>IF(P1_IndicatorData!AF75="No data","x",IF(P1_IndicatorData!AF75=0,0,ROUND(IF(LOG(P1_IndicatorData!AF75)&gt;S$166,10,IF(LOG(P1_IndicatorData!AF75)&lt;S$165,0,10-(S$166-LOG(P1_IndicatorData!AF75))/(S$166-S$165)*10)),1)))</f>
        <v>0</v>
      </c>
      <c r="T75" s="42">
        <f>IF(P1_IndicatorData!AG75="No data","x",ROUND(IF(P1_IndicatorData!AG75&gt;T$166,10,IF(P1_IndicatorData!AG75&lt;T$165,0,10-(T$166-P1_IndicatorData!AG75)/(T$166-T$165)*10)),1))</f>
        <v>0</v>
      </c>
      <c r="U75" s="42">
        <f>IF(P1_IndicatorData!AI75="No data","x",IF(P1_IndicatorData!AI75=0,0,ROUND(IF(LOG(P1_IndicatorData!AI75)&gt;U$166,10,IF(LOG(P1_IndicatorData!AI75)&lt;U$165,0,10-(U$166-LOG(P1_IndicatorData!AI75))/(U$166-U$165)*10)),1)))</f>
        <v>8.1</v>
      </c>
      <c r="V75" s="42">
        <f>IF(P1_IndicatorData!AJ75="No data","x",ROUND(IF(P1_IndicatorData!AJ75&gt;V$166,10,IF(P1_IndicatorData!AJ75&lt;V$165,0,10-(V$166-P1_IndicatorData!AJ75)/(V$166-V$165)*10)),1))</f>
        <v>2.6</v>
      </c>
      <c r="W75" s="42">
        <f>IF(P1_IndicatorData!AL75="No data","x",IF(P1_IndicatorData!AL75=0,0,ROUND(IF(LOG(P1_IndicatorData!AL75)&gt;W$166,10,IF(LOG(P1_IndicatorData!AL75)&lt;W$165,0,10-(W$166-LOG(P1_IndicatorData!AL75))/(W$166-W$165)*10)),1)))</f>
        <v>6.5</v>
      </c>
      <c r="X75" s="42">
        <f>IF(P1_IndicatorData!AM75="No data","x",ROUND(IF(P1_IndicatorData!AM75&gt;X$166,10,IF(P1_IndicatorData!AM75&lt;X$165,0,10-(X$166-P1_IndicatorData!AM75)/(X$166-X$165)*10)),1))</f>
        <v>0.3</v>
      </c>
      <c r="Y75" s="42">
        <f>IF(P1_IndicatorData!AO75="No data","x",IF(P1_IndicatorData!AO75=0,0,ROUND(IF(LOG(P1_IndicatorData!AO75)&gt;Y$166,10,IF(LOG(P1_IndicatorData!AO75)&lt;Y$165,0,10-(Y$166-LOG(P1_IndicatorData!AO75))/(Y$166-Y$165)*10)),1)))</f>
        <v>9</v>
      </c>
      <c r="Z75" s="42">
        <f>IF(P1_IndicatorData!AP75="No data","x",ROUND(IF(P1_IndicatorData!AP75&gt;Z$166,10,IF(P1_IndicatorData!AP75&lt;Z$165,0,10-(Z$166-P1_IndicatorData!AP75)/(Z$166-Z$165)*10)),1))</f>
        <v>9.3000000000000007</v>
      </c>
      <c r="AA75" s="42">
        <f>IF(P1_IndicatorData!AR75="No data","x",IF(P1_IndicatorData!AR75=0,0,ROUND(IF(LOG(P1_IndicatorData!AR75)&gt;AA$166,10,IF(LOG(P1_IndicatorData!AR75)&lt;AA$165,0,10-(AA$166-LOG(P1_IndicatorData!AR75))/(AA$166-AA$165)*10)),1)))</f>
        <v>5.3</v>
      </c>
      <c r="AB75" s="42">
        <f>IF(P1_IndicatorData!AS75="No data","x",ROUND(IF(P1_IndicatorData!AS75&gt;AB$166,10,IF(P1_IndicatorData!AS75&lt;AB$165,0,10-(AB$166-P1_IndicatorData!AS75)/(AB$166-AB$165)*10)),1))</f>
        <v>0.1</v>
      </c>
      <c r="AC75" s="42">
        <f>IF(P1_IndicatorData!AV75="No data","x",IF(P1_IndicatorData!AV75=0,0,ROUND(IF(LOG(P1_IndicatorData!AV75)&gt;AC$166,10,IF(LOG(P1_IndicatorData!AV75)&lt;AC$165,0,10-(AC$166-LOG(P1_IndicatorData!AV75))/(AC$166-AC$165)*10)),1)))</f>
        <v>9</v>
      </c>
      <c r="AD75" s="42">
        <f>IF(P1_IndicatorData!AW75="No data","x",ROUND(IF(P1_IndicatorData!AW75&gt;AD$166,10,IF(P1_IndicatorData!AW75&lt;AD$165,0,10-(AD$166-P1_IndicatorData!AW75)/(AD$166-AD$165)*10)),1))</f>
        <v>9.3000000000000007</v>
      </c>
      <c r="AE75" s="42">
        <f>IF(P1_IndicatorData!AX75="No data","x",IF(P1_IndicatorData!AX75=0,0,ROUND(IF(LOG(P1_IndicatorData!AX75)&gt;AE$166,10,IF(LOG(P1_IndicatorData!AX75)&lt;AE$165,0,10-(AE$166-LOG(P1_IndicatorData!AX75))/(AE$166-AE$165)*10)),1)))</f>
        <v>6.4</v>
      </c>
      <c r="AF75" s="42">
        <f>IF(P1_IndicatorData!AY75="No data","x",ROUND(IF(P1_IndicatorData!AY75&gt;AF$166,10,IF(P1_IndicatorData!AY75&lt;AF$165,0,10-(AF$166-P1_IndicatorData!AY75)/(AF$166-AF$165)*10)),1))</f>
        <v>0.2</v>
      </c>
      <c r="AG75" s="42">
        <f>IF(P1_IndicatorData!AZ75="No data","x",IF(P1_IndicatorData!AZ75=0,0,ROUND(IF(LOG(P1_IndicatorData!AZ75)&gt;AG$166,10,IF(LOG(P1_IndicatorData!AZ75)&lt;AG$165,0,10-(AG$166-LOG(P1_IndicatorData!AZ75))/(AG$166-AG$165)*10)),1)))</f>
        <v>5.9</v>
      </c>
      <c r="AH75" s="42">
        <f>IF(P1_IndicatorData!BA75="No data","x",ROUND(IF(P1_IndicatorData!BA75&gt;AH$166,10,IF(P1_IndicatorData!BA75&lt;AH$165,0,10-(AH$166-P1_IndicatorData!BA75)/(AH$166-AH$165)*10)),1))</f>
        <v>0.8</v>
      </c>
      <c r="AI75" s="42">
        <f>IF(P1_IndicatorData!BD75="No data","x",IF(P1_IndicatorData!BD75=0,0,ROUND(IF(LOG(P1_IndicatorData!BD75)&gt;AI$166,10,IF(LOG(P1_IndicatorData!BD75)&lt;AI$165,0,10-(AI$166-LOG(P1_IndicatorData!BD75))/(AI$166-AI$165)*10)),1)))</f>
        <v>9</v>
      </c>
      <c r="AJ75" s="42">
        <f>IF(P1_IndicatorData!BE75="No data","x",ROUND(IF(P1_IndicatorData!BE75&gt;AJ$166,10,IF(P1_IndicatorData!BE75&lt;AJ$165,0,10-(AJ$166-P1_IndicatorData!BE75)/(AJ$166-AJ$165)*10)),1))</f>
        <v>8.9</v>
      </c>
      <c r="AK75" s="145">
        <f t="shared" si="27"/>
        <v>9.5</v>
      </c>
      <c r="AL75" s="145">
        <f t="shared" si="28"/>
        <v>2.4</v>
      </c>
      <c r="AM75" s="145">
        <f t="shared" si="29"/>
        <v>0</v>
      </c>
      <c r="AN75" s="147">
        <f t="shared" si="30"/>
        <v>0</v>
      </c>
      <c r="AO75" s="147">
        <f t="shared" si="31"/>
        <v>0</v>
      </c>
      <c r="AP75" s="145">
        <f t="shared" si="49"/>
        <v>0</v>
      </c>
      <c r="AQ75" s="149">
        <f t="shared" si="32"/>
        <v>0</v>
      </c>
      <c r="AR75" s="149">
        <f t="shared" si="33"/>
        <v>0</v>
      </c>
      <c r="AS75" s="149">
        <f t="shared" si="34"/>
        <v>0</v>
      </c>
      <c r="AT75" s="149">
        <f t="shared" si="35"/>
        <v>0</v>
      </c>
      <c r="AU75" s="149">
        <f t="shared" si="36"/>
        <v>0</v>
      </c>
      <c r="AV75" s="149">
        <f t="shared" si="50"/>
        <v>0</v>
      </c>
      <c r="AW75" s="147">
        <f t="shared" si="37"/>
        <v>0</v>
      </c>
      <c r="AX75" s="147">
        <f t="shared" si="38"/>
        <v>6</v>
      </c>
      <c r="AY75" s="147">
        <f t="shared" si="39"/>
        <v>4.0999999999999996</v>
      </c>
      <c r="AZ75" s="147">
        <f t="shared" si="40"/>
        <v>9.1999999999999993</v>
      </c>
      <c r="BA75" s="145">
        <f t="shared" si="41"/>
        <v>5.9</v>
      </c>
      <c r="BB75" s="145">
        <f t="shared" si="42"/>
        <v>3.1</v>
      </c>
      <c r="BC75" s="147">
        <f t="shared" si="43"/>
        <v>7.7</v>
      </c>
      <c r="BD75" s="147">
        <f t="shared" si="44"/>
        <v>4.8</v>
      </c>
      <c r="BE75" s="145">
        <f t="shared" si="51"/>
        <v>6.5</v>
      </c>
      <c r="BF75" s="147">
        <f t="shared" si="45"/>
        <v>3.8</v>
      </c>
      <c r="BG75" s="147">
        <f t="shared" si="46"/>
        <v>9</v>
      </c>
      <c r="BH75" s="145">
        <f t="shared" si="47"/>
        <v>7.2</v>
      </c>
      <c r="BI75" s="198">
        <f t="shared" si="48"/>
        <v>5.3</v>
      </c>
    </row>
    <row r="76" spans="1:61">
      <c r="A76" s="1" t="s">
        <v>232</v>
      </c>
      <c r="B76" s="2" t="s">
        <v>233</v>
      </c>
      <c r="C76" s="39">
        <f>IF(P1_IndicatorData!D76="No data","x",IF(P1_IndicatorData!D76=0,0,ROUND(IF(LOG(P1_IndicatorData!D76)&gt;C$166,10,IF(LOG(P1_IndicatorData!D76)&lt;C$165,0,10-(C$166-LOG(P1_IndicatorData!D76))/(C$166-C$165)*10)),1)))</f>
        <v>9.5</v>
      </c>
      <c r="D76" s="39">
        <f>IF(P1_IndicatorData!E76="No data","x",ROUND(IF(P1_IndicatorData!E76&gt;D$166,10,IF(P1_IndicatorData!E76&lt;D$165,0,10-(D$166-P1_IndicatorData!E76)/(D$166-D$165)*10)),1))</f>
        <v>6.9</v>
      </c>
      <c r="E76" s="39">
        <f>IF(P1_IndicatorData!G76="No data",0.1,IF(P1_IndicatorData!G76=0,0.1,IF(LOG(P1_IndicatorData!G76)&lt;E$165,0.1,ROUND(IF(LOG(P1_IndicatorData!G76)&gt;E$166,10,IF(LOG(P1_IndicatorData!G76)&lt;E$165,0,10-(E$166-LOG(P1_IndicatorData!G76))/(E$166-E$165)*10)),1))))</f>
        <v>7.3</v>
      </c>
      <c r="F76" s="39">
        <f>IF(P1_IndicatorData!H76="No data",0.1,IF(ROUND(P1_IndicatorData!H76,2)=0,0.1,ROUND(IF(P1_IndicatorData!H76&gt;F$166,10,IF(P1_IndicatorData!H76&lt;F$165,0,10-(F$166-P1_IndicatorData!H76)/(F$166-F$165)*10)),1)))</f>
        <v>2.1</v>
      </c>
      <c r="G76" s="39">
        <f>IF(P1_IndicatorData!J76="No data","x",IF(P1_IndicatorData!J76=0,0,ROUND(IF(LOG(P1_IndicatorData!J76)&gt;G$166,10,IF(LOG(P1_IndicatorData!J76)&lt;G$165,0,10-(G$166-LOG(P1_IndicatorData!J76))/(G$166-G$165)*10)),1)))</f>
        <v>7.4</v>
      </c>
      <c r="H76" s="39">
        <f>IF(P1_IndicatorData!K76="No data","x",IF(P1_IndicatorData!K76=0,0,ROUND(IF(P1_IndicatorData!K76&gt;H$166,10,IF(P1_IndicatorData!K76&lt;H$165,0,10-(H$166-P1_IndicatorData!K76)/(H$166-H$165)*10)),1)))</f>
        <v>1</v>
      </c>
      <c r="I76" s="42">
        <f>IF(P1_IndicatorData!Q76="No data","x",IF(P1_IndicatorData!Q76=0,0,ROUND(IF(LOG(P1_IndicatorData!Q76)&gt;I$166,10,IF(LOG(P1_IndicatorData!Q76)&lt;I$165,0,10-(I$166-LOG(P1_IndicatorData!Q76))/(I$166-I$165)*10)),1)))</f>
        <v>0</v>
      </c>
      <c r="J76" s="42">
        <f>IF(P1_IndicatorData!R76="No data","x",ROUND(IF(P1_IndicatorData!R76&gt;J$166,10,IF(P1_IndicatorData!R76&lt;J$165,0,10-(J$166-P1_IndicatorData!R76)/(J$166-J$165)*10)),1))</f>
        <v>0</v>
      </c>
      <c r="K76" s="42">
        <f>IF(P1_IndicatorData!T76="No data","x",IF(P1_IndicatorData!T76=0,0,ROUND(IF(LOG(P1_IndicatorData!T76)&gt;K$166,10,IF(LOG(P1_IndicatorData!T76)&lt;K$165,0,10-(K$166-LOG(P1_IndicatorData!T76))/(K$166-K$165)*10)),1)))</f>
        <v>0</v>
      </c>
      <c r="L76" s="42">
        <f>IF(P1_IndicatorData!U76="No data","x",ROUND(IF(P1_IndicatorData!U76&gt;L$166,10,IF(P1_IndicatorData!U76&lt;L$165,0,10-(L$166-P1_IndicatorData!U76)/(L$166-L$165)*10)),1))</f>
        <v>0</v>
      </c>
      <c r="M76" s="39">
        <f>IF(P1_IndicatorData!W76="No data","x",IF(P1_IndicatorData!W76=0,0,ROUND(IF(LOG(P1_IndicatorData!W76)&gt;M$166,10,IF(LOG(P1_IndicatorData!W76)&lt;M$165,0,10-(M$166-LOG(P1_IndicatorData!W76))/(M$166-M$165)*10)),1)))</f>
        <v>0</v>
      </c>
      <c r="N76" s="39">
        <f>IF(P1_IndicatorData!X76="No data","x",ROUND(IF(P1_IndicatorData!X76&gt;N$166,10,IF(P1_IndicatorData!X76&lt;N$165,0,10-(N$166-P1_IndicatorData!X76)/(N$166-N$165)*10)),1))</f>
        <v>0</v>
      </c>
      <c r="O76" s="42">
        <f>IF(P1_IndicatorData!Z76="No data","x",IF(P1_IndicatorData!Z76=0,0,ROUND(IF(LOG(P1_IndicatorData!Z76)&gt;O$166,10,IF(LOG(P1_IndicatorData!Z76)&lt;O$165,0,10-(O$166-LOG(P1_IndicatorData!Z76))/(O$166-O$165)*10)),1)))</f>
        <v>0</v>
      </c>
      <c r="P76" s="42">
        <f>IF(P1_IndicatorData!AA76="No data","x",ROUND(IF(P1_IndicatorData!AA76&gt;P$166,10,IF(P1_IndicatorData!AA76&lt;P$165,0,10-(P$166-P1_IndicatorData!AA76)/(P$166-P$165)*10)),1))</f>
        <v>0</v>
      </c>
      <c r="Q76" s="42">
        <f>IF(P1_IndicatorData!AC76="No data","x",IF(P1_IndicatorData!AC76=0,0,ROUND(IF(LOG(P1_IndicatorData!AC76)&gt;Q$166,10,IF(LOG(P1_IndicatorData!AC76)&lt;Q$165,0,10-(Q$166-LOG(P1_IndicatorData!AC76))/(Q$166-Q$165)*10)),1)))</f>
        <v>0</v>
      </c>
      <c r="R76" s="42">
        <f>IF(P1_IndicatorData!AD76="No data","x",ROUND(IF(P1_IndicatorData!AD76&gt;R$166,10,IF(P1_IndicatorData!AD76&lt;R$165,0,10-(R$166-P1_IndicatorData!AD76)/(R$166-R$165)*10)),1))</f>
        <v>0</v>
      </c>
      <c r="S76" s="42">
        <f>IF(P1_IndicatorData!AF76="No data","x",IF(P1_IndicatorData!AF76=0,0,ROUND(IF(LOG(P1_IndicatorData!AF76)&gt;S$166,10,IF(LOG(P1_IndicatorData!AF76)&lt;S$165,0,10-(S$166-LOG(P1_IndicatorData!AF76))/(S$166-S$165)*10)),1)))</f>
        <v>0</v>
      </c>
      <c r="T76" s="42">
        <f>IF(P1_IndicatorData!AG76="No data","x",ROUND(IF(P1_IndicatorData!AG76&gt;T$166,10,IF(P1_IndicatorData!AG76&lt;T$165,0,10-(T$166-P1_IndicatorData!AG76)/(T$166-T$165)*10)),1))</f>
        <v>0</v>
      </c>
      <c r="U76" s="42">
        <f>IF(P1_IndicatorData!AI76="No data","x",IF(P1_IndicatorData!AI76=0,0,ROUND(IF(LOG(P1_IndicatorData!AI76)&gt;U$166,10,IF(LOG(P1_IndicatorData!AI76)&lt;U$165,0,10-(U$166-LOG(P1_IndicatorData!AI76))/(U$166-U$165)*10)),1)))</f>
        <v>0</v>
      </c>
      <c r="V76" s="42">
        <f>IF(P1_IndicatorData!AJ76="No data","x",ROUND(IF(P1_IndicatorData!AJ76&gt;V$166,10,IF(P1_IndicatorData!AJ76&lt;V$165,0,10-(V$166-P1_IndicatorData!AJ76)/(V$166-V$165)*10)),1))</f>
        <v>0</v>
      </c>
      <c r="W76" s="42">
        <f>IF(P1_IndicatorData!AL76="No data","x",IF(P1_IndicatorData!AL76=0,0,ROUND(IF(LOG(P1_IndicatorData!AL76)&gt;W$166,10,IF(LOG(P1_IndicatorData!AL76)&lt;W$165,0,10-(W$166-LOG(P1_IndicatorData!AL76))/(W$166-W$165)*10)),1)))</f>
        <v>6.1</v>
      </c>
      <c r="X76" s="42">
        <f>IF(P1_IndicatorData!AM76="No data","x",ROUND(IF(P1_IndicatorData!AM76&gt;X$166,10,IF(P1_IndicatorData!AM76&lt;X$165,0,10-(X$166-P1_IndicatorData!AM76)/(X$166-X$165)*10)),1))</f>
        <v>0</v>
      </c>
      <c r="Y76" s="42">
        <f>IF(P1_IndicatorData!AO76="No data","x",IF(P1_IndicatorData!AO76=0,0,ROUND(IF(LOG(P1_IndicatorData!AO76)&gt;Y$166,10,IF(LOG(P1_IndicatorData!AO76)&lt;Y$165,0,10-(Y$166-LOG(P1_IndicatorData!AO76))/(Y$166-Y$165)*10)),1)))</f>
        <v>8.1999999999999993</v>
      </c>
      <c r="Z76" s="42">
        <f>IF(P1_IndicatorData!AP76="No data","x",ROUND(IF(P1_IndicatorData!AP76&gt;Z$166,10,IF(P1_IndicatorData!AP76&lt;Z$165,0,10-(Z$166-P1_IndicatorData!AP76)/(Z$166-Z$165)*10)),1))</f>
        <v>0.9</v>
      </c>
      <c r="AA76" s="42">
        <f>IF(P1_IndicatorData!AR76="No data","x",IF(P1_IndicatorData!AR76=0,0,ROUND(IF(LOG(P1_IndicatorData!AR76)&gt;AA$166,10,IF(LOG(P1_IndicatorData!AR76)&lt;AA$165,0,10-(AA$166-LOG(P1_IndicatorData!AR76))/(AA$166-AA$165)*10)),1)))</f>
        <v>9.3000000000000007</v>
      </c>
      <c r="AB76" s="42">
        <f>IF(P1_IndicatorData!AS76="No data","x",ROUND(IF(P1_IndicatorData!AS76&gt;AB$166,10,IF(P1_IndicatorData!AS76&lt;AB$165,0,10-(AB$166-P1_IndicatorData!AS76)/(AB$166-AB$165)*10)),1))</f>
        <v>4.2</v>
      </c>
      <c r="AC76" s="42">
        <f>IF(P1_IndicatorData!AV76="No data","x",IF(P1_IndicatorData!AV76=0,0,ROUND(IF(LOG(P1_IndicatorData!AV76)&gt;AC$166,10,IF(LOG(P1_IndicatorData!AV76)&lt;AC$165,0,10-(AC$166-LOG(P1_IndicatorData!AV76))/(AC$166-AC$165)*10)),1)))</f>
        <v>9.9</v>
      </c>
      <c r="AD76" s="42">
        <f>IF(P1_IndicatorData!AW76="No data","x",ROUND(IF(P1_IndicatorData!AW76&gt;AD$166,10,IF(P1_IndicatorData!AW76&lt;AD$165,0,10-(AD$166-P1_IndicatorData!AW76)/(AD$166-AD$165)*10)),1))</f>
        <v>9.3000000000000007</v>
      </c>
      <c r="AE76" s="42">
        <f>IF(P1_IndicatorData!AX76="No data","x",IF(P1_IndicatorData!AX76=0,0,ROUND(IF(LOG(P1_IndicatorData!AX76)&gt;AE$166,10,IF(LOG(P1_IndicatorData!AX76)&lt;AE$165,0,10-(AE$166-LOG(P1_IndicatorData!AX76))/(AE$166-AE$165)*10)),1)))</f>
        <v>5.2</v>
      </c>
      <c r="AF76" s="42">
        <f>IF(P1_IndicatorData!AY76="No data","x",ROUND(IF(P1_IndicatorData!AY76&gt;AF$166,10,IF(P1_IndicatorData!AY76&lt;AF$165,0,10-(AF$166-P1_IndicatorData!AY76)/(AF$166-AF$165)*10)),1))</f>
        <v>0</v>
      </c>
      <c r="AG76" s="42">
        <f>IF(P1_IndicatorData!AZ76="No data","x",IF(P1_IndicatorData!AZ76=0,0,ROUND(IF(LOG(P1_IndicatorData!AZ76)&gt;AG$166,10,IF(LOG(P1_IndicatorData!AZ76)&lt;AG$165,0,10-(AG$166-LOG(P1_IndicatorData!AZ76))/(AG$166-AG$165)*10)),1)))</f>
        <v>6.4</v>
      </c>
      <c r="AH76" s="42">
        <f>IF(P1_IndicatorData!BA76="No data","x",ROUND(IF(P1_IndicatorData!BA76&gt;AH$166,10,IF(P1_IndicatorData!BA76&lt;AH$165,0,10-(AH$166-P1_IndicatorData!BA76)/(AH$166-AH$165)*10)),1))</f>
        <v>0.4</v>
      </c>
      <c r="AI76" s="42">
        <f>IF(P1_IndicatorData!BD76="No data","x",IF(P1_IndicatorData!BD76=0,0,ROUND(IF(LOG(P1_IndicatorData!BD76)&gt;AI$166,10,IF(LOG(P1_IndicatorData!BD76)&lt;AI$165,0,10-(AI$166-LOG(P1_IndicatorData!BD76))/(AI$166-AI$165)*10)),1)))</f>
        <v>9.8000000000000007</v>
      </c>
      <c r="AJ76" s="42">
        <f>IF(P1_IndicatorData!BE76="No data","x",ROUND(IF(P1_IndicatorData!BE76&gt;AJ$166,10,IF(P1_IndicatorData!BE76&lt;AJ$165,0,10-(AJ$166-P1_IndicatorData!BE76)/(AJ$166-AJ$165)*10)),1))</f>
        <v>7.8</v>
      </c>
      <c r="AK76" s="145">
        <f t="shared" si="27"/>
        <v>8.5</v>
      </c>
      <c r="AL76" s="145">
        <f t="shared" si="28"/>
        <v>5.3</v>
      </c>
      <c r="AM76" s="145">
        <f t="shared" si="29"/>
        <v>5</v>
      </c>
      <c r="AN76" s="147">
        <f t="shared" si="30"/>
        <v>0</v>
      </c>
      <c r="AO76" s="147">
        <f t="shared" si="31"/>
        <v>0</v>
      </c>
      <c r="AP76" s="145">
        <f t="shared" si="49"/>
        <v>0</v>
      </c>
      <c r="AQ76" s="149">
        <f t="shared" si="32"/>
        <v>0</v>
      </c>
      <c r="AR76" s="149">
        <f t="shared" si="33"/>
        <v>0</v>
      </c>
      <c r="AS76" s="149">
        <f t="shared" si="34"/>
        <v>0</v>
      </c>
      <c r="AT76" s="149">
        <f t="shared" si="35"/>
        <v>0</v>
      </c>
      <c r="AU76" s="149">
        <f t="shared" si="36"/>
        <v>0</v>
      </c>
      <c r="AV76" s="149">
        <f t="shared" si="50"/>
        <v>0</v>
      </c>
      <c r="AW76" s="147">
        <f t="shared" si="37"/>
        <v>0</v>
      </c>
      <c r="AX76" s="147">
        <f t="shared" si="38"/>
        <v>0</v>
      </c>
      <c r="AY76" s="147">
        <f t="shared" si="39"/>
        <v>3.6</v>
      </c>
      <c r="AZ76" s="147">
        <f t="shared" si="40"/>
        <v>5.7</v>
      </c>
      <c r="BA76" s="145">
        <f t="shared" si="41"/>
        <v>2.7</v>
      </c>
      <c r="BB76" s="145">
        <f t="shared" si="42"/>
        <v>7.6</v>
      </c>
      <c r="BC76" s="147">
        <f t="shared" si="43"/>
        <v>7.6</v>
      </c>
      <c r="BD76" s="147">
        <f t="shared" si="44"/>
        <v>4.7</v>
      </c>
      <c r="BE76" s="145">
        <f t="shared" si="51"/>
        <v>6.4</v>
      </c>
      <c r="BF76" s="147">
        <f t="shared" si="45"/>
        <v>4</v>
      </c>
      <c r="BG76" s="147">
        <f t="shared" si="46"/>
        <v>9</v>
      </c>
      <c r="BH76" s="145">
        <f t="shared" si="47"/>
        <v>7.2</v>
      </c>
      <c r="BI76" s="198">
        <f t="shared" si="48"/>
        <v>5.9</v>
      </c>
    </row>
    <row r="77" spans="1:61">
      <c r="A77" s="1" t="s">
        <v>234</v>
      </c>
      <c r="B77" s="2" t="s">
        <v>235</v>
      </c>
      <c r="C77" s="39">
        <f>IF(P1_IndicatorData!D77="No data","x",IF(P1_IndicatorData!D77=0,0,ROUND(IF(LOG(P1_IndicatorData!D77)&gt;C$166,10,IF(LOG(P1_IndicatorData!D77)&lt;C$165,0,10-(C$166-LOG(P1_IndicatorData!D77))/(C$166-C$165)*10)),1)))</f>
        <v>5.5</v>
      </c>
      <c r="D77" s="39">
        <f>IF(P1_IndicatorData!E77="No data","x",ROUND(IF(P1_IndicatorData!E77&gt;D$166,10,IF(P1_IndicatorData!E77&lt;D$165,0,10-(D$166-P1_IndicatorData!E77)/(D$166-D$165)*10)),1))</f>
        <v>0</v>
      </c>
      <c r="E77" s="39">
        <f>IF(P1_IndicatorData!G77="No data",0.1,IF(P1_IndicatorData!G77=0,0.1,IF(LOG(P1_IndicatorData!G77)&lt;E$165,0.1,ROUND(IF(LOG(P1_IndicatorData!G77)&gt;E$166,10,IF(LOG(P1_IndicatorData!G77)&lt;E$165,0,10-(E$166-LOG(P1_IndicatorData!G77))/(E$166-E$165)*10)),1))))</f>
        <v>5.0999999999999996</v>
      </c>
      <c r="F77" s="39">
        <f>IF(P1_IndicatorData!H77="No data",0.1,IF(ROUND(P1_IndicatorData!H77,2)=0,0.1,ROUND(IF(P1_IndicatorData!H77&gt;F$166,10,IF(P1_IndicatorData!H77&lt;F$165,0,10-(F$166-P1_IndicatorData!H77)/(F$166-F$165)*10)),1)))</f>
        <v>0.1</v>
      </c>
      <c r="G77" s="39">
        <f>IF(P1_IndicatorData!J77="No data","x",IF(P1_IndicatorData!J77=0,0,ROUND(IF(LOG(P1_IndicatorData!J77)&gt;G$166,10,IF(LOG(P1_IndicatorData!J77)&lt;G$165,0,10-(G$166-LOG(P1_IndicatorData!J77))/(G$166-G$165)*10)),1)))</f>
        <v>9.8000000000000007</v>
      </c>
      <c r="H77" s="39">
        <f>IF(P1_IndicatorData!K77="No data","x",IF(P1_IndicatorData!K77=0,0,ROUND(IF(P1_IndicatorData!K77&gt;H$166,10,IF(P1_IndicatorData!K77&lt;H$165,0,10-(H$166-P1_IndicatorData!K77)/(H$166-H$165)*10)),1)))</f>
        <v>4.4000000000000004</v>
      </c>
      <c r="I77" s="42">
        <f>IF(P1_IndicatorData!Q77="No data","x",IF(P1_IndicatorData!Q77=0,0,ROUND(IF(LOG(P1_IndicatorData!Q77)&gt;I$166,10,IF(LOG(P1_IndicatorData!Q77)&lt;I$165,0,10-(I$166-LOG(P1_IndicatorData!Q77))/(I$166-I$165)*10)),1)))</f>
        <v>10</v>
      </c>
      <c r="J77" s="42">
        <f>IF(P1_IndicatorData!R77="No data","x",ROUND(IF(P1_IndicatorData!R77&gt;J$166,10,IF(P1_IndicatorData!R77&lt;J$165,0,10-(J$166-P1_IndicatorData!R77)/(J$166-J$165)*10)),1))</f>
        <v>10</v>
      </c>
      <c r="K77" s="42">
        <f>IF(P1_IndicatorData!T77="No data","x",IF(P1_IndicatorData!T77=0,0,ROUND(IF(LOG(P1_IndicatorData!T77)&gt;K$166,10,IF(LOG(P1_IndicatorData!T77)&lt;K$165,0,10-(K$166-LOG(P1_IndicatorData!T77))/(K$166-K$165)*10)),1)))</f>
        <v>10</v>
      </c>
      <c r="L77" s="42">
        <f>IF(P1_IndicatorData!U77="No data","x",ROUND(IF(P1_IndicatorData!U77&gt;L$166,10,IF(P1_IndicatorData!U77&lt;L$165,0,10-(L$166-P1_IndicatorData!U77)/(L$166-L$165)*10)),1))</f>
        <v>9.9</v>
      </c>
      <c r="M77" s="39">
        <f>IF(P1_IndicatorData!W77="No data","x",IF(P1_IndicatorData!W77=0,0,ROUND(IF(LOG(P1_IndicatorData!W77)&gt;M$166,10,IF(LOG(P1_IndicatorData!W77)&lt;M$165,0,10-(M$166-LOG(P1_IndicatorData!W77))/(M$166-M$165)*10)),1)))</f>
        <v>0</v>
      </c>
      <c r="N77" s="39">
        <f>IF(P1_IndicatorData!X77="No data","x",ROUND(IF(P1_IndicatorData!X77&gt;N$166,10,IF(P1_IndicatorData!X77&lt;N$165,0,10-(N$166-P1_IndicatorData!X77)/(N$166-N$165)*10)),1))</f>
        <v>0</v>
      </c>
      <c r="O77" s="42">
        <f>IF(P1_IndicatorData!Z77="No data","x",IF(P1_IndicatorData!Z77=0,0,ROUND(IF(LOG(P1_IndicatorData!Z77)&gt;O$166,10,IF(LOG(P1_IndicatorData!Z77)&lt;O$165,0,10-(O$166-LOG(P1_IndicatorData!Z77))/(O$166-O$165)*10)),1)))</f>
        <v>0</v>
      </c>
      <c r="P77" s="42">
        <f>IF(P1_IndicatorData!AA77="No data","x",ROUND(IF(P1_IndicatorData!AA77&gt;P$166,10,IF(P1_IndicatorData!AA77&lt;P$165,0,10-(P$166-P1_IndicatorData!AA77)/(P$166-P$165)*10)),1))</f>
        <v>0</v>
      </c>
      <c r="Q77" s="42">
        <f>IF(P1_IndicatorData!AC77="No data","x",IF(P1_IndicatorData!AC77=0,0,ROUND(IF(LOG(P1_IndicatorData!AC77)&gt;Q$166,10,IF(LOG(P1_IndicatorData!AC77)&lt;Q$165,0,10-(Q$166-LOG(P1_IndicatorData!AC77))/(Q$166-Q$165)*10)),1)))</f>
        <v>0</v>
      </c>
      <c r="R77" s="42">
        <f>IF(P1_IndicatorData!AD77="No data","x",ROUND(IF(P1_IndicatorData!AD77&gt;R$166,10,IF(P1_IndicatorData!AD77&lt;R$165,0,10-(R$166-P1_IndicatorData!AD77)/(R$166-R$165)*10)),1))</f>
        <v>0</v>
      </c>
      <c r="S77" s="42">
        <f>IF(P1_IndicatorData!AF77="No data","x",IF(P1_IndicatorData!AF77=0,0,ROUND(IF(LOG(P1_IndicatorData!AF77)&gt;S$166,10,IF(LOG(P1_IndicatorData!AF77)&lt;S$165,0,10-(S$166-LOG(P1_IndicatorData!AF77))/(S$166-S$165)*10)),1)))</f>
        <v>0</v>
      </c>
      <c r="T77" s="42">
        <f>IF(P1_IndicatorData!AG77="No data","x",ROUND(IF(P1_IndicatorData!AG77&gt;T$166,10,IF(P1_IndicatorData!AG77&lt;T$165,0,10-(T$166-P1_IndicatorData!AG77)/(T$166-T$165)*10)),1))</f>
        <v>0</v>
      </c>
      <c r="U77" s="42">
        <f>IF(P1_IndicatorData!AI77="No data","x",IF(P1_IndicatorData!AI77=0,0,ROUND(IF(LOG(P1_IndicatorData!AI77)&gt;U$166,10,IF(LOG(P1_IndicatorData!AI77)&lt;U$165,0,10-(U$166-LOG(P1_IndicatorData!AI77))/(U$166-U$165)*10)),1)))</f>
        <v>8.4</v>
      </c>
      <c r="V77" s="42">
        <f>IF(P1_IndicatorData!AJ77="No data","x",ROUND(IF(P1_IndicatorData!AJ77&gt;V$166,10,IF(P1_IndicatorData!AJ77&lt;V$165,0,10-(V$166-P1_IndicatorData!AJ77)/(V$166-V$165)*10)),1))</f>
        <v>0.6</v>
      </c>
      <c r="W77" s="42">
        <f>IF(P1_IndicatorData!AL77="No data","x",IF(P1_IndicatorData!AL77=0,0,ROUND(IF(LOG(P1_IndicatorData!AL77)&gt;W$166,10,IF(LOG(P1_IndicatorData!AL77)&lt;W$165,0,10-(W$166-LOG(P1_IndicatorData!AL77))/(W$166-W$165)*10)),1)))</f>
        <v>10</v>
      </c>
      <c r="X77" s="42">
        <f>IF(P1_IndicatorData!AM77="No data","x",ROUND(IF(P1_IndicatorData!AM77&gt;X$166,10,IF(P1_IndicatorData!AM77&lt;X$165,0,10-(X$166-P1_IndicatorData!AM77)/(X$166-X$165)*10)),1))</f>
        <v>5.5</v>
      </c>
      <c r="Y77" s="42">
        <f>IF(P1_IndicatorData!AO77="No data","x",IF(P1_IndicatorData!AO77=0,0,ROUND(IF(LOG(P1_IndicatorData!AO77)&gt;Y$166,10,IF(LOG(P1_IndicatorData!AO77)&lt;Y$165,0,10-(Y$166-LOG(P1_IndicatorData!AO77))/(Y$166-Y$165)*10)),1)))</f>
        <v>10</v>
      </c>
      <c r="Z77" s="42">
        <f>IF(P1_IndicatorData!AP77="No data","x",ROUND(IF(P1_IndicatorData!AP77&gt;Z$166,10,IF(P1_IndicatorData!AP77&lt;Z$165,0,10-(Z$166-P1_IndicatorData!AP77)/(Z$166-Z$165)*10)),1))</f>
        <v>5.4</v>
      </c>
      <c r="AA77" s="42">
        <f>IF(P1_IndicatorData!AR77="No data","x",IF(P1_IndicatorData!AR77=0,0,ROUND(IF(LOG(P1_IndicatorData!AR77)&gt;AA$166,10,IF(LOG(P1_IndicatorData!AR77)&lt;AA$165,0,10-(AA$166-LOG(P1_IndicatorData!AR77))/(AA$166-AA$165)*10)),1)))</f>
        <v>0</v>
      </c>
      <c r="AB77" s="42">
        <f>IF(P1_IndicatorData!AS77="No data","x",ROUND(IF(P1_IndicatorData!AS77&gt;AB$166,10,IF(P1_IndicatorData!AS77&lt;AB$165,0,10-(AB$166-P1_IndicatorData!AS77)/(AB$166-AB$165)*10)),1))</f>
        <v>0</v>
      </c>
      <c r="AC77" s="42">
        <f>IF(P1_IndicatorData!AV77="No data","x",IF(P1_IndicatorData!AV77=0,0,ROUND(IF(LOG(P1_IndicatorData!AV77)&gt;AC$166,10,IF(LOG(P1_IndicatorData!AV77)&lt;AC$165,0,10-(AC$166-LOG(P1_IndicatorData!AV77))/(AC$166-AC$165)*10)),1)))</f>
        <v>10</v>
      </c>
      <c r="AD77" s="42">
        <f>IF(P1_IndicatorData!AW77="No data","x",ROUND(IF(P1_IndicatorData!AW77&gt;AD$166,10,IF(P1_IndicatorData!AW77&lt;AD$165,0,10-(AD$166-P1_IndicatorData!AW77)/(AD$166-AD$165)*10)),1))</f>
        <v>9.1999999999999993</v>
      </c>
      <c r="AE77" s="42">
        <f>IF(P1_IndicatorData!AX77="No data","x",IF(P1_IndicatorData!AX77=0,0,ROUND(IF(LOG(P1_IndicatorData!AX77)&gt;AE$166,10,IF(LOG(P1_IndicatorData!AX77)&lt;AE$165,0,10-(AE$166-LOG(P1_IndicatorData!AX77))/(AE$166-AE$165)*10)),1)))</f>
        <v>0</v>
      </c>
      <c r="AF77" s="42">
        <f>IF(P1_IndicatorData!AY77="No data","x",ROUND(IF(P1_IndicatorData!AY77&gt;AF$166,10,IF(P1_IndicatorData!AY77&lt;AF$165,0,10-(AF$166-P1_IndicatorData!AY77)/(AF$166-AF$165)*10)),1))</f>
        <v>0</v>
      </c>
      <c r="AG77" s="42">
        <f>IF(P1_IndicatorData!AZ77="No data","x",IF(P1_IndicatorData!AZ77=0,0,ROUND(IF(LOG(P1_IndicatorData!AZ77)&gt;AG$166,10,IF(LOG(P1_IndicatorData!AZ77)&lt;AG$165,0,10-(AG$166-LOG(P1_IndicatorData!AZ77))/(AG$166-AG$165)*10)),1)))</f>
        <v>7</v>
      </c>
      <c r="AH77" s="42">
        <f>IF(P1_IndicatorData!BA77="No data","x",ROUND(IF(P1_IndicatorData!BA77&gt;AH$166,10,IF(P1_IndicatorData!BA77&lt;AH$165,0,10-(AH$166-P1_IndicatorData!BA77)/(AH$166-AH$165)*10)),1))</f>
        <v>0.4</v>
      </c>
      <c r="AI77" s="42">
        <f>IF(P1_IndicatorData!BD77="No data","x",IF(P1_IndicatorData!BD77=0,0,ROUND(IF(LOG(P1_IndicatorData!BD77)&gt;AI$166,10,IF(LOG(P1_IndicatorData!BD77)&lt;AI$165,0,10-(AI$166-LOG(P1_IndicatorData!BD77))/(AI$166-AI$165)*10)),1)))</f>
        <v>10</v>
      </c>
      <c r="AJ77" s="42">
        <f>IF(P1_IndicatorData!BE77="No data","x",ROUND(IF(P1_IndicatorData!BE77&gt;AJ$166,10,IF(P1_IndicatorData!BE77&lt;AJ$165,0,10-(AJ$166-P1_IndicatorData!BE77)/(AJ$166-AJ$165)*10)),1))</f>
        <v>5.4</v>
      </c>
      <c r="AK77" s="145">
        <f t="shared" si="27"/>
        <v>3.2</v>
      </c>
      <c r="AL77" s="145">
        <f t="shared" si="28"/>
        <v>3</v>
      </c>
      <c r="AM77" s="145">
        <f t="shared" si="29"/>
        <v>8.1</v>
      </c>
      <c r="AN77" s="147">
        <f t="shared" si="30"/>
        <v>10</v>
      </c>
      <c r="AO77" s="147">
        <f t="shared" si="31"/>
        <v>10</v>
      </c>
      <c r="AP77" s="145">
        <f t="shared" si="49"/>
        <v>10</v>
      </c>
      <c r="AQ77" s="149">
        <f t="shared" si="32"/>
        <v>0</v>
      </c>
      <c r="AR77" s="149">
        <f t="shared" si="33"/>
        <v>0</v>
      </c>
      <c r="AS77" s="149">
        <f t="shared" si="34"/>
        <v>0</v>
      </c>
      <c r="AT77" s="149">
        <f t="shared" si="35"/>
        <v>0</v>
      </c>
      <c r="AU77" s="149">
        <f t="shared" si="36"/>
        <v>0</v>
      </c>
      <c r="AV77" s="149">
        <f t="shared" si="50"/>
        <v>0</v>
      </c>
      <c r="AW77" s="147">
        <f t="shared" si="37"/>
        <v>0</v>
      </c>
      <c r="AX77" s="147">
        <f t="shared" si="38"/>
        <v>5.8</v>
      </c>
      <c r="AY77" s="147">
        <f t="shared" si="39"/>
        <v>8.6</v>
      </c>
      <c r="AZ77" s="147">
        <f t="shared" si="40"/>
        <v>8.6</v>
      </c>
      <c r="BA77" s="145">
        <f t="shared" si="41"/>
        <v>6.7</v>
      </c>
      <c r="BB77" s="145">
        <f t="shared" si="42"/>
        <v>0</v>
      </c>
      <c r="BC77" s="147">
        <f t="shared" si="43"/>
        <v>5</v>
      </c>
      <c r="BD77" s="147">
        <f t="shared" si="44"/>
        <v>4.5999999999999996</v>
      </c>
      <c r="BE77" s="145">
        <f t="shared" si="51"/>
        <v>4.8</v>
      </c>
      <c r="BF77" s="147">
        <f t="shared" si="45"/>
        <v>4.5</v>
      </c>
      <c r="BG77" s="147">
        <f t="shared" si="46"/>
        <v>8.6</v>
      </c>
      <c r="BH77" s="145">
        <f t="shared" si="47"/>
        <v>7</v>
      </c>
      <c r="BI77" s="198">
        <f t="shared" si="48"/>
        <v>6.3</v>
      </c>
    </row>
    <row r="78" spans="1:61">
      <c r="A78" s="1" t="s">
        <v>236</v>
      </c>
      <c r="B78" s="2" t="s">
        <v>237</v>
      </c>
      <c r="C78" s="39">
        <f>IF(P1_IndicatorData!D78="No data","x",IF(P1_IndicatorData!D78=0,0,ROUND(IF(LOG(P1_IndicatorData!D78)&gt;C$166,10,IF(LOG(P1_IndicatorData!D78)&lt;C$165,0,10-(C$166-LOG(P1_IndicatorData!D78))/(C$166-C$165)*10)),1)))</f>
        <v>9</v>
      </c>
      <c r="D78" s="39">
        <f>IF(P1_IndicatorData!E78="No data","x",ROUND(IF(P1_IndicatorData!E78&gt;D$166,10,IF(P1_IndicatorData!E78&lt;D$165,0,10-(D$166-P1_IndicatorData!E78)/(D$166-D$165)*10)),1))</f>
        <v>10</v>
      </c>
      <c r="E78" s="39">
        <f>IF(P1_IndicatorData!G78="No data",0.1,IF(P1_IndicatorData!G78=0,0.1,IF(LOG(P1_IndicatorData!G78)&lt;E$165,0.1,ROUND(IF(LOG(P1_IndicatorData!G78)&gt;E$166,10,IF(LOG(P1_IndicatorData!G78)&lt;E$165,0,10-(E$166-LOG(P1_IndicatorData!G78))/(E$166-E$165)*10)),1))))</f>
        <v>5.6</v>
      </c>
      <c r="F78" s="39">
        <f>IF(P1_IndicatorData!H78="No data",0.1,IF(ROUND(P1_IndicatorData!H78,2)=0,0.1,ROUND(IF(P1_IndicatorData!H78&gt;F$166,10,IF(P1_IndicatorData!H78&lt;F$165,0,10-(F$166-P1_IndicatorData!H78)/(F$166-F$165)*10)),1)))</f>
        <v>0.9</v>
      </c>
      <c r="G78" s="39">
        <f>IF(P1_IndicatorData!J78="No data","x",IF(P1_IndicatorData!J78=0,0,ROUND(IF(LOG(P1_IndicatorData!J78)&gt;G$166,10,IF(LOG(P1_IndicatorData!J78)&lt;G$165,0,10-(G$166-LOG(P1_IndicatorData!J78))/(G$166-G$165)*10)),1)))</f>
        <v>0</v>
      </c>
      <c r="H78" s="39">
        <f>IF(P1_IndicatorData!K78="No data","x",IF(P1_IndicatorData!K78=0,0,ROUND(IF(P1_IndicatorData!K78&gt;H$166,10,IF(P1_IndicatorData!K78&lt;H$165,0,10-(H$166-P1_IndicatorData!K78)/(H$166-H$165)*10)),1)))</f>
        <v>0</v>
      </c>
      <c r="I78" s="42">
        <f>IF(P1_IndicatorData!Q78="No data","x",IF(P1_IndicatorData!Q78=0,0,ROUND(IF(LOG(P1_IndicatorData!Q78)&gt;I$166,10,IF(LOG(P1_IndicatorData!Q78)&lt;I$165,0,10-(I$166-LOG(P1_IndicatorData!Q78))/(I$166-I$165)*10)),1)))</f>
        <v>0</v>
      </c>
      <c r="J78" s="42">
        <f>IF(P1_IndicatorData!R78="No data","x",ROUND(IF(P1_IndicatorData!R78&gt;J$166,10,IF(P1_IndicatorData!R78&lt;J$165,0,10-(J$166-P1_IndicatorData!R78)/(J$166-J$165)*10)),1))</f>
        <v>0</v>
      </c>
      <c r="K78" s="42">
        <f>IF(P1_IndicatorData!T78="No data","x",IF(P1_IndicatorData!T78=0,0,ROUND(IF(LOG(P1_IndicatorData!T78)&gt;K$166,10,IF(LOG(P1_IndicatorData!T78)&lt;K$165,0,10-(K$166-LOG(P1_IndicatorData!T78))/(K$166-K$165)*10)),1)))</f>
        <v>0</v>
      </c>
      <c r="L78" s="42">
        <f>IF(P1_IndicatorData!U78="No data","x",ROUND(IF(P1_IndicatorData!U78&gt;L$166,10,IF(P1_IndicatorData!U78&lt;L$165,0,10-(L$166-P1_IndicatorData!U78)/(L$166-L$165)*10)),1))</f>
        <v>0</v>
      </c>
      <c r="M78" s="39">
        <f>IF(P1_IndicatorData!W78="No data","x",IF(P1_IndicatorData!W78=0,0,ROUND(IF(LOG(P1_IndicatorData!W78)&gt;M$166,10,IF(LOG(P1_IndicatorData!W78)&lt;M$165,0,10-(M$166-LOG(P1_IndicatorData!W78))/(M$166-M$165)*10)),1)))</f>
        <v>0</v>
      </c>
      <c r="N78" s="39">
        <f>IF(P1_IndicatorData!X78="No data","x",ROUND(IF(P1_IndicatorData!X78&gt;N$166,10,IF(P1_IndicatorData!X78&lt;N$165,0,10-(N$166-P1_IndicatorData!X78)/(N$166-N$165)*10)),1))</f>
        <v>0</v>
      </c>
      <c r="O78" s="42">
        <f>IF(P1_IndicatorData!Z78="No data","x",IF(P1_IndicatorData!Z78=0,0,ROUND(IF(LOG(P1_IndicatorData!Z78)&gt;O$166,10,IF(LOG(P1_IndicatorData!Z78)&lt;O$165,0,10-(O$166-LOG(P1_IndicatorData!Z78))/(O$166-O$165)*10)),1)))</f>
        <v>0</v>
      </c>
      <c r="P78" s="42">
        <f>IF(P1_IndicatorData!AA78="No data","x",ROUND(IF(P1_IndicatorData!AA78&gt;P$166,10,IF(P1_IndicatorData!AA78&lt;P$165,0,10-(P$166-P1_IndicatorData!AA78)/(P$166-P$165)*10)),1))</f>
        <v>0</v>
      </c>
      <c r="Q78" s="42">
        <f>IF(P1_IndicatorData!AC78="No data","x",IF(P1_IndicatorData!AC78=0,0,ROUND(IF(LOG(P1_IndicatorData!AC78)&gt;Q$166,10,IF(LOG(P1_IndicatorData!AC78)&lt;Q$165,0,10-(Q$166-LOG(P1_IndicatorData!AC78))/(Q$166-Q$165)*10)),1)))</f>
        <v>0</v>
      </c>
      <c r="R78" s="42">
        <f>IF(P1_IndicatorData!AD78="No data","x",ROUND(IF(P1_IndicatorData!AD78&gt;R$166,10,IF(P1_IndicatorData!AD78&lt;R$165,0,10-(R$166-P1_IndicatorData!AD78)/(R$166-R$165)*10)),1))</f>
        <v>0</v>
      </c>
      <c r="S78" s="42">
        <f>IF(P1_IndicatorData!AF78="No data","x",IF(P1_IndicatorData!AF78=0,0,ROUND(IF(LOG(P1_IndicatorData!AF78)&gt;S$166,10,IF(LOG(P1_IndicatorData!AF78)&lt;S$165,0,10-(S$166-LOG(P1_IndicatorData!AF78))/(S$166-S$165)*10)),1)))</f>
        <v>0</v>
      </c>
      <c r="T78" s="42">
        <f>IF(P1_IndicatorData!AG78="No data","x",ROUND(IF(P1_IndicatorData!AG78&gt;T$166,10,IF(P1_IndicatorData!AG78&lt;T$165,0,10-(T$166-P1_IndicatorData!AG78)/(T$166-T$165)*10)),1))</f>
        <v>0</v>
      </c>
      <c r="U78" s="42">
        <f>IF(P1_IndicatorData!AI78="No data","x",IF(P1_IndicatorData!AI78=0,0,ROUND(IF(LOG(P1_IndicatorData!AI78)&gt;U$166,10,IF(LOG(P1_IndicatorData!AI78)&lt;U$165,0,10-(U$166-LOG(P1_IndicatorData!AI78))/(U$166-U$165)*10)),1)))</f>
        <v>6.3</v>
      </c>
      <c r="V78" s="42">
        <f>IF(P1_IndicatorData!AJ78="No data","x",ROUND(IF(P1_IndicatorData!AJ78&gt;V$166,10,IF(P1_IndicatorData!AJ78&lt;V$165,0,10-(V$166-P1_IndicatorData!AJ78)/(V$166-V$165)*10)),1))</f>
        <v>0.2</v>
      </c>
      <c r="W78" s="42">
        <f>IF(P1_IndicatorData!AL78="No data","x",IF(P1_IndicatorData!AL78=0,0,ROUND(IF(LOG(P1_IndicatorData!AL78)&gt;W$166,10,IF(LOG(P1_IndicatorData!AL78)&lt;W$165,0,10-(W$166-LOG(P1_IndicatorData!AL78))/(W$166-W$165)*10)),1)))</f>
        <v>6.9</v>
      </c>
      <c r="X78" s="42">
        <f>IF(P1_IndicatorData!AM78="No data","x",ROUND(IF(P1_IndicatorData!AM78&gt;X$166,10,IF(P1_IndicatorData!AM78&lt;X$165,0,10-(X$166-P1_IndicatorData!AM78)/(X$166-X$165)*10)),1))</f>
        <v>0.4</v>
      </c>
      <c r="Y78" s="42">
        <f>IF(P1_IndicatorData!AO78="No data","x",IF(P1_IndicatorData!AO78=0,0,ROUND(IF(LOG(P1_IndicatorData!AO78)&gt;Y$166,10,IF(LOG(P1_IndicatorData!AO78)&lt;Y$165,0,10-(Y$166-LOG(P1_IndicatorData!AO78))/(Y$166-Y$165)*10)),1)))</f>
        <v>8.8000000000000007</v>
      </c>
      <c r="Z78" s="42">
        <f>IF(P1_IndicatorData!AP78="No data","x",ROUND(IF(P1_IndicatorData!AP78&gt;Z$166,10,IF(P1_IndicatorData!AP78&lt;Z$165,0,10-(Z$166-P1_IndicatorData!AP78)/(Z$166-Z$165)*10)),1))</f>
        <v>5.6</v>
      </c>
      <c r="AA78" s="42">
        <f>IF(P1_IndicatorData!AR78="No data","x",IF(P1_IndicatorData!AR78=0,0,ROUND(IF(LOG(P1_IndicatorData!AR78)&gt;AA$166,10,IF(LOG(P1_IndicatorData!AR78)&lt;AA$165,0,10-(AA$166-LOG(P1_IndicatorData!AR78))/(AA$166-AA$165)*10)),1)))</f>
        <v>3.7</v>
      </c>
      <c r="AB78" s="42">
        <f>IF(P1_IndicatorData!AS78="No data","x",ROUND(IF(P1_IndicatorData!AS78&gt;AB$166,10,IF(P1_IndicatorData!AS78&lt;AB$165,0,10-(AB$166-P1_IndicatorData!AS78)/(AB$166-AB$165)*10)),1))</f>
        <v>0</v>
      </c>
      <c r="AC78" s="42">
        <f>IF(P1_IndicatorData!AV78="No data","x",IF(P1_IndicatorData!AV78=0,0,ROUND(IF(LOG(P1_IndicatorData!AV78)&gt;AC$166,10,IF(LOG(P1_IndicatorData!AV78)&lt;AC$165,0,10-(AC$166-LOG(P1_IndicatorData!AV78))/(AC$166-AC$165)*10)),1)))</f>
        <v>9.1999999999999993</v>
      </c>
      <c r="AD78" s="42">
        <f>IF(P1_IndicatorData!AW78="No data","x",ROUND(IF(P1_IndicatorData!AW78&gt;AD$166,10,IF(P1_IndicatorData!AW78&lt;AD$165,0,10-(AD$166-P1_IndicatorData!AW78)/(AD$166-AD$165)*10)),1))</f>
        <v>10</v>
      </c>
      <c r="AE78" s="42">
        <f>IF(P1_IndicatorData!AX78="No data","x",IF(P1_IndicatorData!AX78=0,0,ROUND(IF(LOG(P1_IndicatorData!AX78)&gt;AE$166,10,IF(LOG(P1_IndicatorData!AX78)&lt;AE$165,0,10-(AE$166-LOG(P1_IndicatorData!AX78))/(AE$166-AE$165)*10)),1)))</f>
        <v>8.1999999999999993</v>
      </c>
      <c r="AF78" s="42">
        <f>IF(P1_IndicatorData!AY78="No data","x",ROUND(IF(P1_IndicatorData!AY78&gt;AF$166,10,IF(P1_IndicatorData!AY78&lt;AF$165,0,10-(AF$166-P1_IndicatorData!AY78)/(AF$166-AF$165)*10)),1))</f>
        <v>2.4</v>
      </c>
      <c r="AG78" s="42">
        <f>IF(P1_IndicatorData!AZ78="No data","x",IF(P1_IndicatorData!AZ78=0,0,ROUND(IF(LOG(P1_IndicatorData!AZ78)&gt;AG$166,10,IF(LOG(P1_IndicatorData!AZ78)&lt;AG$165,0,10-(AG$166-LOG(P1_IndicatorData!AZ78))/(AG$166-AG$165)*10)),1)))</f>
        <v>7.4</v>
      </c>
      <c r="AH78" s="42">
        <f>IF(P1_IndicatorData!BA78="No data","x",ROUND(IF(P1_IndicatorData!BA78&gt;AH$166,10,IF(P1_IndicatorData!BA78&lt;AH$165,0,10-(AH$166-P1_IndicatorData!BA78)/(AH$166-AH$165)*10)),1))</f>
        <v>3.2</v>
      </c>
      <c r="AI78" s="42">
        <f>IF(P1_IndicatorData!BD78="No data","x",IF(P1_IndicatorData!BD78=0,0,ROUND(IF(LOG(P1_IndicatorData!BD78)&gt;AI$166,10,IF(LOG(P1_IndicatorData!BD78)&lt;AI$165,0,10-(AI$166-LOG(P1_IndicatorData!BD78))/(AI$166-AI$165)*10)),1)))</f>
        <v>9.1</v>
      </c>
      <c r="AJ78" s="42">
        <f>IF(P1_IndicatorData!BE78="No data","x",ROUND(IF(P1_IndicatorData!BE78&gt;AJ$166,10,IF(P1_IndicatorData!BE78&lt;AJ$165,0,10-(AJ$166-P1_IndicatorData!BE78)/(AJ$166-AJ$165)*10)),1))</f>
        <v>8.9</v>
      </c>
      <c r="AK78" s="145">
        <f t="shared" si="27"/>
        <v>9.6</v>
      </c>
      <c r="AL78" s="145">
        <f t="shared" si="28"/>
        <v>3.6</v>
      </c>
      <c r="AM78" s="145">
        <f t="shared" si="29"/>
        <v>0</v>
      </c>
      <c r="AN78" s="147">
        <f t="shared" si="30"/>
        <v>0</v>
      </c>
      <c r="AO78" s="147">
        <f t="shared" si="31"/>
        <v>0</v>
      </c>
      <c r="AP78" s="145">
        <f t="shared" si="49"/>
        <v>0</v>
      </c>
      <c r="AQ78" s="149">
        <f t="shared" si="32"/>
        <v>0</v>
      </c>
      <c r="AR78" s="149">
        <f t="shared" si="33"/>
        <v>0</v>
      </c>
      <c r="AS78" s="149">
        <f t="shared" si="34"/>
        <v>0</v>
      </c>
      <c r="AT78" s="149">
        <f t="shared" si="35"/>
        <v>0</v>
      </c>
      <c r="AU78" s="149">
        <f t="shared" si="36"/>
        <v>0</v>
      </c>
      <c r="AV78" s="149">
        <f t="shared" si="50"/>
        <v>0</v>
      </c>
      <c r="AW78" s="147">
        <f t="shared" si="37"/>
        <v>0</v>
      </c>
      <c r="AX78" s="147">
        <f t="shared" si="38"/>
        <v>3.9</v>
      </c>
      <c r="AY78" s="147">
        <f t="shared" si="39"/>
        <v>4.4000000000000004</v>
      </c>
      <c r="AZ78" s="147">
        <f t="shared" si="40"/>
        <v>7.5</v>
      </c>
      <c r="BA78" s="145">
        <f t="shared" si="41"/>
        <v>4.5</v>
      </c>
      <c r="BB78" s="145">
        <f t="shared" si="42"/>
        <v>2</v>
      </c>
      <c r="BC78" s="147">
        <f t="shared" si="43"/>
        <v>8.6999999999999993</v>
      </c>
      <c r="BD78" s="147">
        <f t="shared" si="44"/>
        <v>6.2</v>
      </c>
      <c r="BE78" s="145">
        <f t="shared" si="51"/>
        <v>7.7</v>
      </c>
      <c r="BF78" s="147">
        <f t="shared" si="45"/>
        <v>5.7</v>
      </c>
      <c r="BG78" s="147">
        <f t="shared" si="46"/>
        <v>9</v>
      </c>
      <c r="BH78" s="145">
        <f t="shared" si="47"/>
        <v>7.7</v>
      </c>
      <c r="BI78" s="198">
        <f t="shared" si="48"/>
        <v>5.5</v>
      </c>
    </row>
    <row r="79" spans="1:61">
      <c r="A79" s="1" t="s">
        <v>239</v>
      </c>
      <c r="B79" s="2" t="s">
        <v>240</v>
      </c>
      <c r="C79" s="39">
        <f>IF(P1_IndicatorData!D79="No data","x",IF(P1_IndicatorData!D79=0,0,ROUND(IF(LOG(P1_IndicatorData!D79)&gt;C$166,10,IF(LOG(P1_IndicatorData!D79)&lt;C$165,0,10-(C$166-LOG(P1_IndicatorData!D79))/(C$166-C$165)*10)),1)))</f>
        <v>9.1</v>
      </c>
      <c r="D79" s="39">
        <f>IF(P1_IndicatorData!E79="No data","x",ROUND(IF(P1_IndicatorData!E79&gt;D$166,10,IF(P1_IndicatorData!E79&lt;D$165,0,10-(D$166-P1_IndicatorData!E79)/(D$166-D$165)*10)),1))</f>
        <v>6.2</v>
      </c>
      <c r="E79" s="39">
        <f>IF(P1_IndicatorData!G79="No data",0.1,IF(P1_IndicatorData!G79=0,0.1,IF(LOG(P1_IndicatorData!G79)&lt;E$165,0.1,ROUND(IF(LOG(P1_IndicatorData!G79)&gt;E$166,10,IF(LOG(P1_IndicatorData!G79)&lt;E$165,0,10-(E$166-LOG(P1_IndicatorData!G79))/(E$166-E$165)*10)),1))))</f>
        <v>7.6</v>
      </c>
      <c r="F79" s="39">
        <f>IF(P1_IndicatorData!H79="No data",0.1,IF(ROUND(P1_IndicatorData!H79,2)=0,0.1,ROUND(IF(P1_IndicatorData!H79&gt;F$166,10,IF(P1_IndicatorData!H79&lt;F$165,0,10-(F$166-P1_IndicatorData!H79)/(F$166-F$165)*10)),1)))</f>
        <v>4.5</v>
      </c>
      <c r="G79" s="39">
        <f>IF(P1_IndicatorData!J79="No data","x",IF(P1_IndicatorData!J79=0,0,ROUND(IF(LOG(P1_IndicatorData!J79)&gt;G$166,10,IF(LOG(P1_IndicatorData!J79)&lt;G$165,0,10-(G$166-LOG(P1_IndicatorData!J79))/(G$166-G$165)*10)),1)))</f>
        <v>0</v>
      </c>
      <c r="H79" s="39">
        <f>IF(P1_IndicatorData!K79="No data","x",IF(P1_IndicatorData!K79=0,0,ROUND(IF(P1_IndicatorData!K79&gt;H$166,10,IF(P1_IndicatorData!K79&lt;H$165,0,10-(H$166-P1_IndicatorData!K79)/(H$166-H$165)*10)),1)))</f>
        <v>0</v>
      </c>
      <c r="I79" s="42">
        <f>IF(P1_IndicatorData!Q79="No data","x",IF(P1_IndicatorData!Q79=0,0,ROUND(IF(LOG(P1_IndicatorData!Q79)&gt;I$166,10,IF(LOG(P1_IndicatorData!Q79)&lt;I$165,0,10-(I$166-LOG(P1_IndicatorData!Q79))/(I$166-I$165)*10)),1)))</f>
        <v>0</v>
      </c>
      <c r="J79" s="42">
        <f>IF(P1_IndicatorData!R79="No data","x",ROUND(IF(P1_IndicatorData!R79&gt;J$166,10,IF(P1_IndicatorData!R79&lt;J$165,0,10-(J$166-P1_IndicatorData!R79)/(J$166-J$165)*10)),1))</f>
        <v>0</v>
      </c>
      <c r="K79" s="42">
        <f>IF(P1_IndicatorData!T79="No data","x",IF(P1_IndicatorData!T79=0,0,ROUND(IF(LOG(P1_IndicatorData!T79)&gt;K$166,10,IF(LOG(P1_IndicatorData!T79)&lt;K$165,0,10-(K$166-LOG(P1_IndicatorData!T79))/(K$166-K$165)*10)),1)))</f>
        <v>0</v>
      </c>
      <c r="L79" s="42">
        <f>IF(P1_IndicatorData!U79="No data","x",ROUND(IF(P1_IndicatorData!U79&gt;L$166,10,IF(P1_IndicatorData!U79&lt;L$165,0,10-(L$166-P1_IndicatorData!U79)/(L$166-L$165)*10)),1))</f>
        <v>0</v>
      </c>
      <c r="M79" s="39">
        <f>IF(P1_IndicatorData!W79="No data","x",IF(P1_IndicatorData!W79=0,0,ROUND(IF(LOG(P1_IndicatorData!W79)&gt;M$166,10,IF(LOG(P1_IndicatorData!W79)&lt;M$165,0,10-(M$166-LOG(P1_IndicatorData!W79))/(M$166-M$165)*10)),1)))</f>
        <v>0</v>
      </c>
      <c r="N79" s="39">
        <f>IF(P1_IndicatorData!X79="No data","x",ROUND(IF(P1_IndicatorData!X79&gt;N$166,10,IF(P1_IndicatorData!X79&lt;N$165,0,10-(N$166-P1_IndicatorData!X79)/(N$166-N$165)*10)),1))</f>
        <v>0</v>
      </c>
      <c r="O79" s="42">
        <f>IF(P1_IndicatorData!Z79="No data","x",IF(P1_IndicatorData!Z79=0,0,ROUND(IF(LOG(P1_IndicatorData!Z79)&gt;O$166,10,IF(LOG(P1_IndicatorData!Z79)&lt;O$165,0,10-(O$166-LOG(P1_IndicatorData!Z79))/(O$166-O$165)*10)),1)))</f>
        <v>0</v>
      </c>
      <c r="P79" s="42">
        <f>IF(P1_IndicatorData!AA79="No data","x",ROUND(IF(P1_IndicatorData!AA79&gt;P$166,10,IF(P1_IndicatorData!AA79&lt;P$165,0,10-(P$166-P1_IndicatorData!AA79)/(P$166-P$165)*10)),1))</f>
        <v>0</v>
      </c>
      <c r="Q79" s="42">
        <f>IF(P1_IndicatorData!AC79="No data","x",IF(P1_IndicatorData!AC79=0,0,ROUND(IF(LOG(P1_IndicatorData!AC79)&gt;Q$166,10,IF(LOG(P1_IndicatorData!AC79)&lt;Q$165,0,10-(Q$166-LOG(P1_IndicatorData!AC79))/(Q$166-Q$165)*10)),1)))</f>
        <v>0</v>
      </c>
      <c r="R79" s="42">
        <f>IF(P1_IndicatorData!AD79="No data","x",ROUND(IF(P1_IndicatorData!AD79&gt;R$166,10,IF(P1_IndicatorData!AD79&lt;R$165,0,10-(R$166-P1_IndicatorData!AD79)/(R$166-R$165)*10)),1))</f>
        <v>0</v>
      </c>
      <c r="S79" s="42">
        <f>IF(P1_IndicatorData!AF79="No data","x",IF(P1_IndicatorData!AF79=0,0,ROUND(IF(LOG(P1_IndicatorData!AF79)&gt;S$166,10,IF(LOG(P1_IndicatorData!AF79)&lt;S$165,0,10-(S$166-LOG(P1_IndicatorData!AF79))/(S$166-S$165)*10)),1)))</f>
        <v>0</v>
      </c>
      <c r="T79" s="42">
        <f>IF(P1_IndicatorData!AG79="No data","x",ROUND(IF(P1_IndicatorData!AG79&gt;T$166,10,IF(P1_IndicatorData!AG79&lt;T$165,0,10-(T$166-P1_IndicatorData!AG79)/(T$166-T$165)*10)),1))</f>
        <v>0</v>
      </c>
      <c r="U79" s="42">
        <f>IF(P1_IndicatorData!AI79="No data","x",IF(P1_IndicatorData!AI79=0,0,ROUND(IF(LOG(P1_IndicatorData!AI79)&gt;U$166,10,IF(LOG(P1_IndicatorData!AI79)&lt;U$165,0,10-(U$166-LOG(P1_IndicatorData!AI79))/(U$166-U$165)*10)),1)))</f>
        <v>0</v>
      </c>
      <c r="V79" s="42">
        <f>IF(P1_IndicatorData!AJ79="No data","x",ROUND(IF(P1_IndicatorData!AJ79&gt;V$166,10,IF(P1_IndicatorData!AJ79&lt;V$165,0,10-(V$166-P1_IndicatorData!AJ79)/(V$166-V$165)*10)),1))</f>
        <v>0</v>
      </c>
      <c r="W79" s="42">
        <f>IF(P1_IndicatorData!AL79="No data","x",IF(P1_IndicatorData!AL79=0,0,ROUND(IF(LOG(P1_IndicatorData!AL79)&gt;W$166,10,IF(LOG(P1_IndicatorData!AL79)&lt;W$165,0,10-(W$166-LOG(P1_IndicatorData!AL79))/(W$166-W$165)*10)),1)))</f>
        <v>0</v>
      </c>
      <c r="X79" s="42">
        <f>IF(P1_IndicatorData!AM79="No data","x",ROUND(IF(P1_IndicatorData!AM79&gt;X$166,10,IF(P1_IndicatorData!AM79&lt;X$165,0,10-(X$166-P1_IndicatorData!AM79)/(X$166-X$165)*10)),1))</f>
        <v>0</v>
      </c>
      <c r="Y79" s="42">
        <f>IF(P1_IndicatorData!AO79="No data","x",IF(P1_IndicatorData!AO79=0,0,ROUND(IF(LOG(P1_IndicatorData!AO79)&gt;Y$166,10,IF(LOG(P1_IndicatorData!AO79)&lt;Y$165,0,10-(Y$166-LOG(P1_IndicatorData!AO79))/(Y$166-Y$165)*10)),1)))</f>
        <v>7.3</v>
      </c>
      <c r="Z79" s="42">
        <f>IF(P1_IndicatorData!AP79="No data","x",ROUND(IF(P1_IndicatorData!AP79&gt;Z$166,10,IF(P1_IndicatorData!AP79&lt;Z$165,0,10-(Z$166-P1_IndicatorData!AP79)/(Z$166-Z$165)*10)),1))</f>
        <v>0.4</v>
      </c>
      <c r="AA79" s="42">
        <f>IF(P1_IndicatorData!AR79="No data","x",IF(P1_IndicatorData!AR79=0,0,ROUND(IF(LOG(P1_IndicatorData!AR79)&gt;AA$166,10,IF(LOG(P1_IndicatorData!AR79)&lt;AA$165,0,10-(AA$166-LOG(P1_IndicatorData!AR79))/(AA$166-AA$165)*10)),1)))</f>
        <v>9.5</v>
      </c>
      <c r="AB79" s="42">
        <f>IF(P1_IndicatorData!AS79="No data","x",ROUND(IF(P1_IndicatorData!AS79&gt;AB$166,10,IF(P1_IndicatorData!AS79&lt;AB$165,0,10-(AB$166-P1_IndicatorData!AS79)/(AB$166-AB$165)*10)),1))</f>
        <v>8.4</v>
      </c>
      <c r="AC79" s="42">
        <f>IF(P1_IndicatorData!AV79="No data","x",IF(P1_IndicatorData!AV79=0,0,ROUND(IF(LOG(P1_IndicatorData!AV79)&gt;AC$166,10,IF(LOG(P1_IndicatorData!AV79)&lt;AC$165,0,10-(AC$166-LOG(P1_IndicatorData!AV79))/(AC$166-AC$165)*10)),1)))</f>
        <v>9.4</v>
      </c>
      <c r="AD79" s="42">
        <f>IF(P1_IndicatorData!AW79="No data","x",ROUND(IF(P1_IndicatorData!AW79&gt;AD$166,10,IF(P1_IndicatorData!AW79&lt;AD$165,0,10-(AD$166-P1_IndicatorData!AW79)/(AD$166-AD$165)*10)),1))</f>
        <v>7.3</v>
      </c>
      <c r="AE79" s="42">
        <f>IF(P1_IndicatorData!AX79="No data","x",IF(P1_IndicatorData!AX79=0,0,ROUND(IF(LOG(P1_IndicatorData!AX79)&gt;AE$166,10,IF(LOG(P1_IndicatorData!AX79)&lt;AE$165,0,10-(AE$166-LOG(P1_IndicatorData!AX79))/(AE$166-AE$165)*10)),1)))</f>
        <v>8.5</v>
      </c>
      <c r="AF79" s="42">
        <f>IF(P1_IndicatorData!AY79="No data","x",ROUND(IF(P1_IndicatorData!AY79&gt;AF$166,10,IF(P1_IndicatorData!AY79&lt;AF$165,0,10-(AF$166-P1_IndicatorData!AY79)/(AF$166-AF$165)*10)),1))</f>
        <v>1.9</v>
      </c>
      <c r="AG79" s="42">
        <f>IF(P1_IndicatorData!AZ79="No data","x",IF(P1_IndicatorData!AZ79=0,0,ROUND(IF(LOG(P1_IndicatorData!AZ79)&gt;AG$166,10,IF(LOG(P1_IndicatorData!AZ79)&lt;AG$165,0,10-(AG$166-LOG(P1_IndicatorData!AZ79))/(AG$166-AG$165)*10)),1)))</f>
        <v>7</v>
      </c>
      <c r="AH79" s="42">
        <f>IF(P1_IndicatorData!BA79="No data","x",ROUND(IF(P1_IndicatorData!BA79&gt;AH$166,10,IF(P1_IndicatorData!BA79&lt;AH$165,0,10-(AH$166-P1_IndicatorData!BA79)/(AH$166-AH$165)*10)),1))</f>
        <v>1.4</v>
      </c>
      <c r="AI79" s="42">
        <f>IF(P1_IndicatorData!BD79="No data","x",IF(P1_IndicatorData!BD79=0,0,ROUND(IF(LOG(P1_IndicatorData!BD79)&gt;AI$166,10,IF(LOG(P1_IndicatorData!BD79)&lt;AI$165,0,10-(AI$166-LOG(P1_IndicatorData!BD79))/(AI$166-AI$165)*10)),1)))</f>
        <v>9</v>
      </c>
      <c r="AJ79" s="42">
        <f>IF(P1_IndicatorData!BE79="No data","x",ROUND(IF(P1_IndicatorData!BE79&gt;AJ$166,10,IF(P1_IndicatorData!BE79&lt;AJ$165,0,10-(AJ$166-P1_IndicatorData!BE79)/(AJ$166-AJ$165)*10)),1))</f>
        <v>4.2</v>
      </c>
      <c r="AK79" s="145">
        <f t="shared" si="27"/>
        <v>8</v>
      </c>
      <c r="AL79" s="145">
        <f t="shared" si="28"/>
        <v>6.3</v>
      </c>
      <c r="AM79" s="145">
        <f t="shared" si="29"/>
        <v>0</v>
      </c>
      <c r="AN79" s="147">
        <f t="shared" si="30"/>
        <v>0</v>
      </c>
      <c r="AO79" s="147">
        <f t="shared" si="31"/>
        <v>0</v>
      </c>
      <c r="AP79" s="145">
        <f t="shared" si="49"/>
        <v>0</v>
      </c>
      <c r="AQ79" s="149">
        <f t="shared" si="32"/>
        <v>0</v>
      </c>
      <c r="AR79" s="149">
        <f t="shared" si="33"/>
        <v>0</v>
      </c>
      <c r="AS79" s="149">
        <f t="shared" si="34"/>
        <v>0</v>
      </c>
      <c r="AT79" s="149">
        <f t="shared" si="35"/>
        <v>0</v>
      </c>
      <c r="AU79" s="149">
        <f t="shared" si="36"/>
        <v>0</v>
      </c>
      <c r="AV79" s="149">
        <f t="shared" si="50"/>
        <v>0</v>
      </c>
      <c r="AW79" s="147">
        <f t="shared" si="37"/>
        <v>0</v>
      </c>
      <c r="AX79" s="147">
        <f t="shared" si="38"/>
        <v>0</v>
      </c>
      <c r="AY79" s="147">
        <f t="shared" si="39"/>
        <v>0</v>
      </c>
      <c r="AZ79" s="147">
        <f t="shared" si="40"/>
        <v>4.7</v>
      </c>
      <c r="BA79" s="145">
        <f t="shared" si="41"/>
        <v>1.4</v>
      </c>
      <c r="BB79" s="145">
        <f t="shared" si="42"/>
        <v>9</v>
      </c>
      <c r="BC79" s="147">
        <f t="shared" si="43"/>
        <v>9</v>
      </c>
      <c r="BD79" s="147">
        <f t="shared" si="44"/>
        <v>4.5999999999999996</v>
      </c>
      <c r="BE79" s="145">
        <f t="shared" si="51"/>
        <v>7.4</v>
      </c>
      <c r="BF79" s="147">
        <f t="shared" si="45"/>
        <v>4.8</v>
      </c>
      <c r="BG79" s="147">
        <f t="shared" si="46"/>
        <v>7.3</v>
      </c>
      <c r="BH79" s="145">
        <f t="shared" si="47"/>
        <v>6.2</v>
      </c>
      <c r="BI79" s="198">
        <f t="shared" si="48"/>
        <v>5.7</v>
      </c>
    </row>
    <row r="80" spans="1:61">
      <c r="A80" s="1" t="s">
        <v>241</v>
      </c>
      <c r="B80" s="2" t="s">
        <v>242</v>
      </c>
      <c r="C80" s="39">
        <f>IF(P1_IndicatorData!D80="No data","x",IF(P1_IndicatorData!D80=0,0,ROUND(IF(LOG(P1_IndicatorData!D80)&gt;C$166,10,IF(LOG(P1_IndicatorData!D80)&lt;C$165,0,10-(C$166-LOG(P1_IndicatorData!D80))/(C$166-C$165)*10)),1)))</f>
        <v>10</v>
      </c>
      <c r="D80" s="39">
        <f>IF(P1_IndicatorData!E80="No data","x",ROUND(IF(P1_IndicatorData!E80&gt;D$166,10,IF(P1_IndicatorData!E80&lt;D$165,0,10-(D$166-P1_IndicatorData!E80)/(D$166-D$165)*10)),1))</f>
        <v>4.7</v>
      </c>
      <c r="E80" s="39">
        <f>IF(P1_IndicatorData!G80="No data",0.1,IF(P1_IndicatorData!G80=0,0.1,IF(LOG(P1_IndicatorData!G80)&lt;E$165,0.1,ROUND(IF(LOG(P1_IndicatorData!G80)&gt;E$166,10,IF(LOG(P1_IndicatorData!G80)&lt;E$165,0,10-(E$166-LOG(P1_IndicatorData!G80))/(E$166-E$165)*10)),1))))</f>
        <v>8.4</v>
      </c>
      <c r="F80" s="39">
        <f>IF(P1_IndicatorData!H80="No data",0.1,IF(ROUND(P1_IndicatorData!H80,2)=0,0.1,ROUND(IF(P1_IndicatorData!H80&gt;F$166,10,IF(P1_IndicatorData!H80&lt;F$165,0,10-(F$166-P1_IndicatorData!H80)/(F$166-F$165)*10)),1)))</f>
        <v>3</v>
      </c>
      <c r="G80" s="39">
        <f>IF(P1_IndicatorData!J80="No data","x",IF(P1_IndicatorData!J80=0,0,ROUND(IF(LOG(P1_IndicatorData!J80)&gt;G$166,10,IF(LOG(P1_IndicatorData!J80)&lt;G$165,0,10-(G$166-LOG(P1_IndicatorData!J80))/(G$166-G$165)*10)),1)))</f>
        <v>6.7</v>
      </c>
      <c r="H80" s="39">
        <f>IF(P1_IndicatorData!K80="No data","x",IF(P1_IndicatorData!K80=0,0,ROUND(IF(P1_IndicatorData!K80&gt;H$166,10,IF(P1_IndicatorData!K80&lt;H$165,0,10-(H$166-P1_IndicatorData!K80)/(H$166-H$165)*10)),1)))</f>
        <v>0.2</v>
      </c>
      <c r="I80" s="42">
        <f>IF(P1_IndicatorData!Q80="No data","x",IF(P1_IndicatorData!Q80=0,0,ROUND(IF(LOG(P1_IndicatorData!Q80)&gt;I$166,10,IF(LOG(P1_IndicatorData!Q80)&lt;I$165,0,10-(I$166-LOG(P1_IndicatorData!Q80))/(I$166-I$165)*10)),1)))</f>
        <v>0</v>
      </c>
      <c r="J80" s="42">
        <f>IF(P1_IndicatorData!R80="No data","x",ROUND(IF(P1_IndicatorData!R80&gt;J$166,10,IF(P1_IndicatorData!R80&lt;J$165,0,10-(J$166-P1_IndicatorData!R80)/(J$166-J$165)*10)),1))</f>
        <v>0</v>
      </c>
      <c r="K80" s="42">
        <f>IF(P1_IndicatorData!T80="No data","x",IF(P1_IndicatorData!T80=0,0,ROUND(IF(LOG(P1_IndicatorData!T80)&gt;K$166,10,IF(LOG(P1_IndicatorData!T80)&lt;K$165,0,10-(K$166-LOG(P1_IndicatorData!T80))/(K$166-K$165)*10)),1)))</f>
        <v>0</v>
      </c>
      <c r="L80" s="42">
        <f>IF(P1_IndicatorData!U80="No data","x",ROUND(IF(P1_IndicatorData!U80&gt;L$166,10,IF(P1_IndicatorData!U80&lt;L$165,0,10-(L$166-P1_IndicatorData!U80)/(L$166-L$165)*10)),1))</f>
        <v>0</v>
      </c>
      <c r="M80" s="39">
        <f>IF(P1_IndicatorData!W80="No data","x",IF(P1_IndicatorData!W80=0,0,ROUND(IF(LOG(P1_IndicatorData!W80)&gt;M$166,10,IF(LOG(P1_IndicatorData!W80)&lt;M$165,0,10-(M$166-LOG(P1_IndicatorData!W80))/(M$166-M$165)*10)),1)))</f>
        <v>7</v>
      </c>
      <c r="N80" s="39">
        <f>IF(P1_IndicatorData!X80="No data","x",ROUND(IF(P1_IndicatorData!X80&gt;N$166,10,IF(P1_IndicatorData!X80&lt;N$165,0,10-(N$166-P1_IndicatorData!X80)/(N$166-N$165)*10)),1))</f>
        <v>0.1</v>
      </c>
      <c r="O80" s="42">
        <f>IF(P1_IndicatorData!Z80="No data","x",IF(P1_IndicatorData!Z80=0,0,ROUND(IF(LOG(P1_IndicatorData!Z80)&gt;O$166,10,IF(LOG(P1_IndicatorData!Z80)&lt;O$165,0,10-(O$166-LOG(P1_IndicatorData!Z80))/(O$166-O$165)*10)),1)))</f>
        <v>10</v>
      </c>
      <c r="P80" s="42">
        <f>IF(P1_IndicatorData!AA80="No data","x",ROUND(IF(P1_IndicatorData!AA80&gt;P$166,10,IF(P1_IndicatorData!AA80&lt;P$165,0,10-(P$166-P1_IndicatorData!AA80)/(P$166-P$165)*10)),1))</f>
        <v>8.4</v>
      </c>
      <c r="Q80" s="42">
        <f>IF(P1_IndicatorData!AC80="No data","x",IF(P1_IndicatorData!AC80=0,0,ROUND(IF(LOG(P1_IndicatorData!AC80)&gt;Q$166,10,IF(LOG(P1_IndicatorData!AC80)&lt;Q$165,0,10-(Q$166-LOG(P1_IndicatorData!AC80))/(Q$166-Q$165)*10)),1)))</f>
        <v>10</v>
      </c>
      <c r="R80" s="42">
        <f>IF(P1_IndicatorData!AD80="No data","x",ROUND(IF(P1_IndicatorData!AD80&gt;R$166,10,IF(P1_IndicatorData!AD80&lt;R$165,0,10-(R$166-P1_IndicatorData!AD80)/(R$166-R$165)*10)),1))</f>
        <v>7.7</v>
      </c>
      <c r="S80" s="42">
        <f>IF(P1_IndicatorData!AF80="No data","x",IF(P1_IndicatorData!AF80=0,0,ROUND(IF(LOG(P1_IndicatorData!AF80)&gt;S$166,10,IF(LOG(P1_IndicatorData!AF80)&lt;S$165,0,10-(S$166-LOG(P1_IndicatorData!AF80))/(S$166-S$165)*10)),1)))</f>
        <v>9</v>
      </c>
      <c r="T80" s="42">
        <f>IF(P1_IndicatorData!AG80="No data","x",ROUND(IF(P1_IndicatorData!AG80&gt;T$166,10,IF(P1_IndicatorData!AG80&lt;T$165,0,10-(T$166-P1_IndicatorData!AG80)/(T$166-T$165)*10)),1))</f>
        <v>0.3</v>
      </c>
      <c r="U80" s="42">
        <f>IF(P1_IndicatorData!AI80="No data","x",IF(P1_IndicatorData!AI80=0,0,ROUND(IF(LOG(P1_IndicatorData!AI80)&gt;U$166,10,IF(LOG(P1_IndicatorData!AI80)&lt;U$165,0,10-(U$166-LOG(P1_IndicatorData!AI80))/(U$166-U$165)*10)),1)))</f>
        <v>9.5</v>
      </c>
      <c r="V80" s="42">
        <f>IF(P1_IndicatorData!AJ80="No data","x",ROUND(IF(P1_IndicatorData!AJ80&gt;V$166,10,IF(P1_IndicatorData!AJ80&lt;V$165,0,10-(V$166-P1_IndicatorData!AJ80)/(V$166-V$165)*10)),1))</f>
        <v>2.2000000000000002</v>
      </c>
      <c r="W80" s="42">
        <f>IF(P1_IndicatorData!AL80="No data","x",IF(P1_IndicatorData!AL80=0,0,ROUND(IF(LOG(P1_IndicatorData!AL80)&gt;W$166,10,IF(LOG(P1_IndicatorData!AL80)&lt;W$165,0,10-(W$166-LOG(P1_IndicatorData!AL80))/(W$166-W$165)*10)),1)))</f>
        <v>10</v>
      </c>
      <c r="X80" s="42">
        <f>IF(P1_IndicatorData!AM80="No data","x",ROUND(IF(P1_IndicatorData!AM80&gt;X$166,10,IF(P1_IndicatorData!AM80&lt;X$165,0,10-(X$166-P1_IndicatorData!AM80)/(X$166-X$165)*10)),1))</f>
        <v>4.8</v>
      </c>
      <c r="Y80" s="42">
        <f>IF(P1_IndicatorData!AO80="No data","x",IF(P1_IndicatorData!AO80=0,0,ROUND(IF(LOG(P1_IndicatorData!AO80)&gt;Y$166,10,IF(LOG(P1_IndicatorData!AO80)&lt;Y$165,0,10-(Y$166-LOG(P1_IndicatorData!AO80))/(Y$166-Y$165)*10)),1)))</f>
        <v>10</v>
      </c>
      <c r="Z80" s="42">
        <f>IF(P1_IndicatorData!AP80="No data","x",ROUND(IF(P1_IndicatorData!AP80&gt;Z$166,10,IF(P1_IndicatorData!AP80&lt;Z$165,0,10-(Z$166-P1_IndicatorData!AP80)/(Z$166-Z$165)*10)),1))</f>
        <v>5.3</v>
      </c>
      <c r="AA80" s="42">
        <f>IF(P1_IndicatorData!AR80="No data","x",IF(P1_IndicatorData!AR80=0,0,ROUND(IF(LOG(P1_IndicatorData!AR80)&gt;AA$166,10,IF(LOG(P1_IndicatorData!AR80)&lt;AA$165,0,10-(AA$166-LOG(P1_IndicatorData!AR80))/(AA$166-AA$165)*10)),1)))</f>
        <v>9.9</v>
      </c>
      <c r="AB80" s="42">
        <f>IF(P1_IndicatorData!AS80="No data","x",ROUND(IF(P1_IndicatorData!AS80&gt;AB$166,10,IF(P1_IndicatorData!AS80&lt;AB$165,0,10-(AB$166-P1_IndicatorData!AS80)/(AB$166-AB$165)*10)),1))</f>
        <v>3.9</v>
      </c>
      <c r="AC80" s="42">
        <f>IF(P1_IndicatorData!AV80="No data","x",IF(P1_IndicatorData!AV80=0,0,ROUND(IF(LOG(P1_IndicatorData!AV80)&gt;AC$166,10,IF(LOG(P1_IndicatorData!AV80)&lt;AC$165,0,10-(AC$166-LOG(P1_IndicatorData!AV80))/(AC$166-AC$165)*10)),1)))</f>
        <v>10</v>
      </c>
      <c r="AD80" s="42">
        <f>IF(P1_IndicatorData!AW80="No data","x",ROUND(IF(P1_IndicatorData!AW80&gt;AD$166,10,IF(P1_IndicatorData!AW80&lt;AD$165,0,10-(AD$166-P1_IndicatorData!AW80)/(AD$166-AD$165)*10)),1))</f>
        <v>4.9000000000000004</v>
      </c>
      <c r="AE80" s="42">
        <f>IF(P1_IndicatorData!AX80="No data","x",IF(P1_IndicatorData!AX80=0,0,ROUND(IF(LOG(P1_IndicatorData!AX80)&gt;AE$166,10,IF(LOG(P1_IndicatorData!AX80)&lt;AE$165,0,10-(AE$166-LOG(P1_IndicatorData!AX80))/(AE$166-AE$165)*10)),1)))</f>
        <v>0</v>
      </c>
      <c r="AF80" s="42">
        <f>IF(P1_IndicatorData!AY80="No data","x",ROUND(IF(P1_IndicatorData!AY80&gt;AF$166,10,IF(P1_IndicatorData!AY80&lt;AF$165,0,10-(AF$166-P1_IndicatorData!AY80)/(AF$166-AF$165)*10)),1))</f>
        <v>0</v>
      </c>
      <c r="AG80" s="42">
        <f>IF(P1_IndicatorData!AZ80="No data","x",IF(P1_IndicatorData!AZ80=0,0,ROUND(IF(LOG(P1_IndicatorData!AZ80)&gt;AG$166,10,IF(LOG(P1_IndicatorData!AZ80)&lt;AG$165,0,10-(AG$166-LOG(P1_IndicatorData!AZ80))/(AG$166-AG$165)*10)),1)))</f>
        <v>8.9</v>
      </c>
      <c r="AH80" s="42">
        <f>IF(P1_IndicatorData!BA80="No data","x",ROUND(IF(P1_IndicatorData!BA80&gt;AH$166,10,IF(P1_IndicatorData!BA80&lt;AH$165,0,10-(AH$166-P1_IndicatorData!BA80)/(AH$166-AH$165)*10)),1))</f>
        <v>3.1</v>
      </c>
      <c r="AI80" s="42">
        <f>IF(P1_IndicatorData!BD80="No data","x",IF(P1_IndicatorData!BD80=0,0,ROUND(IF(LOG(P1_IndicatorData!BD80)&gt;AI$166,10,IF(LOG(P1_IndicatorData!BD80)&lt;AI$165,0,10-(AI$166-LOG(P1_IndicatorData!BD80))/(AI$166-AI$165)*10)),1)))</f>
        <v>7.2</v>
      </c>
      <c r="AJ80" s="42">
        <f>IF(P1_IndicatorData!BE80="No data","x",ROUND(IF(P1_IndicatorData!BE80&gt;AJ$166,10,IF(P1_IndicatorData!BE80&lt;AJ$165,0,10-(AJ$166-P1_IndicatorData!BE80)/(AJ$166-AJ$165)*10)),1))</f>
        <v>0.1</v>
      </c>
      <c r="AK80" s="145">
        <f t="shared" si="27"/>
        <v>8.4</v>
      </c>
      <c r="AL80" s="145">
        <f t="shared" si="28"/>
        <v>6.4</v>
      </c>
      <c r="AM80" s="145">
        <f t="shared" si="29"/>
        <v>4.2</v>
      </c>
      <c r="AN80" s="147">
        <f t="shared" si="30"/>
        <v>0</v>
      </c>
      <c r="AO80" s="147">
        <f t="shared" si="31"/>
        <v>0</v>
      </c>
      <c r="AP80" s="145">
        <f t="shared" si="49"/>
        <v>0</v>
      </c>
      <c r="AQ80" s="149">
        <f t="shared" si="32"/>
        <v>8.5</v>
      </c>
      <c r="AR80" s="149">
        <f t="shared" si="33"/>
        <v>4.3</v>
      </c>
      <c r="AS80" s="149">
        <f t="shared" si="34"/>
        <v>6.9</v>
      </c>
      <c r="AT80" s="149">
        <f t="shared" si="35"/>
        <v>9.5</v>
      </c>
      <c r="AU80" s="149">
        <f t="shared" si="36"/>
        <v>4</v>
      </c>
      <c r="AV80" s="149">
        <f t="shared" si="50"/>
        <v>7.7</v>
      </c>
      <c r="AW80" s="147">
        <f t="shared" si="37"/>
        <v>7.3</v>
      </c>
      <c r="AX80" s="147">
        <f t="shared" si="38"/>
        <v>7.3</v>
      </c>
      <c r="AY80" s="147">
        <f t="shared" si="39"/>
        <v>8.5</v>
      </c>
      <c r="AZ80" s="147">
        <f t="shared" si="40"/>
        <v>8.6</v>
      </c>
      <c r="BA80" s="145">
        <f t="shared" si="41"/>
        <v>8</v>
      </c>
      <c r="BB80" s="145">
        <f t="shared" si="42"/>
        <v>8.1999999999999993</v>
      </c>
      <c r="BC80" s="147">
        <f t="shared" si="43"/>
        <v>5</v>
      </c>
      <c r="BD80" s="147">
        <f t="shared" si="44"/>
        <v>2.5</v>
      </c>
      <c r="BE80" s="145">
        <f t="shared" si="51"/>
        <v>3.9</v>
      </c>
      <c r="BF80" s="147">
        <f t="shared" si="45"/>
        <v>6.9</v>
      </c>
      <c r="BG80" s="147">
        <f t="shared" si="46"/>
        <v>4.5</v>
      </c>
      <c r="BH80" s="145">
        <f t="shared" si="47"/>
        <v>5.8</v>
      </c>
      <c r="BI80" s="198">
        <f t="shared" si="48"/>
        <v>6.2</v>
      </c>
    </row>
    <row r="81" spans="1:61">
      <c r="A81" s="1" t="s">
        <v>243</v>
      </c>
      <c r="B81" s="2" t="s">
        <v>244</v>
      </c>
      <c r="C81" s="39">
        <f>IF(P1_IndicatorData!D81="No data","x",IF(P1_IndicatorData!D81=0,0,ROUND(IF(LOG(P1_IndicatorData!D81)&gt;C$166,10,IF(LOG(P1_IndicatorData!D81)&lt;C$165,0,10-(C$166-LOG(P1_IndicatorData!D81))/(C$166-C$165)*10)),1)))</f>
        <v>7.9</v>
      </c>
      <c r="D81" s="39">
        <f>IF(P1_IndicatorData!E81="No data","x",ROUND(IF(P1_IndicatorData!E81&gt;D$166,10,IF(P1_IndicatorData!E81&lt;D$165,0,10-(D$166-P1_IndicatorData!E81)/(D$166-D$165)*10)),1))</f>
        <v>10</v>
      </c>
      <c r="E81" s="39">
        <f>IF(P1_IndicatorData!G81="No data",0.1,IF(P1_IndicatorData!G81=0,0.1,IF(LOG(P1_IndicatorData!G81)&lt;E$165,0.1,ROUND(IF(LOG(P1_IndicatorData!G81)&gt;E$166,10,IF(LOG(P1_IndicatorData!G81)&lt;E$165,0,10-(E$166-LOG(P1_IndicatorData!G81))/(E$166-E$165)*10)),1))))</f>
        <v>4.2</v>
      </c>
      <c r="F81" s="39">
        <f>IF(P1_IndicatorData!H81="No data",0.1,IF(ROUND(P1_IndicatorData!H81,2)=0,0.1,ROUND(IF(P1_IndicatorData!H81&gt;F$166,10,IF(P1_IndicatorData!H81&lt;F$165,0,10-(F$166-P1_IndicatorData!H81)/(F$166-F$165)*10)),1)))</f>
        <v>0.6</v>
      </c>
      <c r="G81" s="39">
        <f>IF(P1_IndicatorData!J81="No data","x",IF(P1_IndicatorData!J81=0,0,ROUND(IF(LOG(P1_IndicatorData!J81)&gt;G$166,10,IF(LOG(P1_IndicatorData!J81)&lt;G$165,0,10-(G$166-LOG(P1_IndicatorData!J81))/(G$166-G$165)*10)),1)))</f>
        <v>0</v>
      </c>
      <c r="H81" s="39">
        <f>IF(P1_IndicatorData!K81="No data","x",IF(P1_IndicatorData!K81=0,0,ROUND(IF(P1_IndicatorData!K81&gt;H$166,10,IF(P1_IndicatorData!K81&lt;H$165,0,10-(H$166-P1_IndicatorData!K81)/(H$166-H$165)*10)),1)))</f>
        <v>0</v>
      </c>
      <c r="I81" s="42">
        <f>IF(P1_IndicatorData!Q81="No data","x",IF(P1_IndicatorData!Q81=0,0,ROUND(IF(LOG(P1_IndicatorData!Q81)&gt;I$166,10,IF(LOG(P1_IndicatorData!Q81)&lt;I$165,0,10-(I$166-LOG(P1_IndicatorData!Q81))/(I$166-I$165)*10)),1)))</f>
        <v>0</v>
      </c>
      <c r="J81" s="42">
        <f>IF(P1_IndicatorData!R81="No data","x",ROUND(IF(P1_IndicatorData!R81&gt;J$166,10,IF(P1_IndicatorData!R81&lt;J$165,0,10-(J$166-P1_IndicatorData!R81)/(J$166-J$165)*10)),1))</f>
        <v>0</v>
      </c>
      <c r="K81" s="42">
        <f>IF(P1_IndicatorData!T81="No data","x",IF(P1_IndicatorData!T81=0,0,ROUND(IF(LOG(P1_IndicatorData!T81)&gt;K$166,10,IF(LOG(P1_IndicatorData!T81)&lt;K$165,0,10-(K$166-LOG(P1_IndicatorData!T81))/(K$166-K$165)*10)),1)))</f>
        <v>0</v>
      </c>
      <c r="L81" s="42">
        <f>IF(P1_IndicatorData!U81="No data","x",ROUND(IF(P1_IndicatorData!U81&gt;L$166,10,IF(P1_IndicatorData!U81&lt;L$165,0,10-(L$166-P1_IndicatorData!U81)/(L$166-L$165)*10)),1))</f>
        <v>0</v>
      </c>
      <c r="M81" s="39">
        <f>IF(P1_IndicatorData!W81="No data","x",IF(P1_IndicatorData!W81=0,0,ROUND(IF(LOG(P1_IndicatorData!W81)&gt;M$166,10,IF(LOG(P1_IndicatorData!W81)&lt;M$165,0,10-(M$166-LOG(P1_IndicatorData!W81))/(M$166-M$165)*10)),1)))</f>
        <v>0</v>
      </c>
      <c r="N81" s="39">
        <f>IF(P1_IndicatorData!X81="No data","x",ROUND(IF(P1_IndicatorData!X81&gt;N$166,10,IF(P1_IndicatorData!X81&lt;N$165,0,10-(N$166-P1_IndicatorData!X81)/(N$166-N$165)*10)),1))</f>
        <v>0</v>
      </c>
      <c r="O81" s="42">
        <f>IF(P1_IndicatorData!Z81="No data","x",IF(P1_IndicatorData!Z81=0,0,ROUND(IF(LOG(P1_IndicatorData!Z81)&gt;O$166,10,IF(LOG(P1_IndicatorData!Z81)&lt;O$165,0,10-(O$166-LOG(P1_IndicatorData!Z81))/(O$166-O$165)*10)),1)))</f>
        <v>0</v>
      </c>
      <c r="P81" s="42">
        <f>IF(P1_IndicatorData!AA81="No data","x",ROUND(IF(P1_IndicatorData!AA81&gt;P$166,10,IF(P1_IndicatorData!AA81&lt;P$165,0,10-(P$166-P1_IndicatorData!AA81)/(P$166-P$165)*10)),1))</f>
        <v>0</v>
      </c>
      <c r="Q81" s="42">
        <f>IF(P1_IndicatorData!AC81="No data","x",IF(P1_IndicatorData!AC81=0,0,ROUND(IF(LOG(P1_IndicatorData!AC81)&gt;Q$166,10,IF(LOG(P1_IndicatorData!AC81)&lt;Q$165,0,10-(Q$166-LOG(P1_IndicatorData!AC81))/(Q$166-Q$165)*10)),1)))</f>
        <v>0</v>
      </c>
      <c r="R81" s="42">
        <f>IF(P1_IndicatorData!AD81="No data","x",ROUND(IF(P1_IndicatorData!AD81&gt;R$166,10,IF(P1_IndicatorData!AD81&lt;R$165,0,10-(R$166-P1_IndicatorData!AD81)/(R$166-R$165)*10)),1))</f>
        <v>0</v>
      </c>
      <c r="S81" s="42">
        <f>IF(P1_IndicatorData!AF81="No data","x",IF(P1_IndicatorData!AF81=0,0,ROUND(IF(LOG(P1_IndicatorData!AF81)&gt;S$166,10,IF(LOG(P1_IndicatorData!AF81)&lt;S$165,0,10-(S$166-LOG(P1_IndicatorData!AF81))/(S$166-S$165)*10)),1)))</f>
        <v>0</v>
      </c>
      <c r="T81" s="42">
        <f>IF(P1_IndicatorData!AG81="No data","x",ROUND(IF(P1_IndicatorData!AG81&gt;T$166,10,IF(P1_IndicatorData!AG81&lt;T$165,0,10-(T$166-P1_IndicatorData!AG81)/(T$166-T$165)*10)),1))</f>
        <v>0</v>
      </c>
      <c r="U81" s="42">
        <f>IF(P1_IndicatorData!AI81="No data","x",IF(P1_IndicatorData!AI81=0,0,ROUND(IF(LOG(P1_IndicatorData!AI81)&gt;U$166,10,IF(LOG(P1_IndicatorData!AI81)&lt;U$165,0,10-(U$166-LOG(P1_IndicatorData!AI81))/(U$166-U$165)*10)),1)))</f>
        <v>0</v>
      </c>
      <c r="V81" s="42">
        <f>IF(P1_IndicatorData!AJ81="No data","x",ROUND(IF(P1_IndicatorData!AJ81&gt;V$166,10,IF(P1_IndicatorData!AJ81&lt;V$165,0,10-(V$166-P1_IndicatorData!AJ81)/(V$166-V$165)*10)),1))</f>
        <v>0</v>
      </c>
      <c r="W81" s="42">
        <f>IF(P1_IndicatorData!AL81="No data","x",IF(P1_IndicatorData!AL81=0,0,ROUND(IF(LOG(P1_IndicatorData!AL81)&gt;W$166,10,IF(LOG(P1_IndicatorData!AL81)&lt;W$165,0,10-(W$166-LOG(P1_IndicatorData!AL81))/(W$166-W$165)*10)),1)))</f>
        <v>7.9</v>
      </c>
      <c r="X81" s="42">
        <f>IF(P1_IndicatorData!AM81="No data","x",ROUND(IF(P1_IndicatorData!AM81&gt;X$166,10,IF(P1_IndicatorData!AM81&lt;X$165,0,10-(X$166-P1_IndicatorData!AM81)/(X$166-X$165)*10)),1))</f>
        <v>5.7</v>
      </c>
      <c r="Y81" s="42">
        <f>IF(P1_IndicatorData!AO81="No data","x",IF(P1_IndicatorData!AO81=0,0,ROUND(IF(LOG(P1_IndicatorData!AO81)&gt;Y$166,10,IF(LOG(P1_IndicatorData!AO81)&lt;Y$165,0,10-(Y$166-LOG(P1_IndicatorData!AO81))/(Y$166-Y$165)*10)),1)))</f>
        <v>7.7</v>
      </c>
      <c r="Z81" s="42">
        <f>IF(P1_IndicatorData!AP81="No data","x",ROUND(IF(P1_IndicatorData!AP81&gt;Z$166,10,IF(P1_IndicatorData!AP81&lt;Z$165,0,10-(Z$166-P1_IndicatorData!AP81)/(Z$166-Z$165)*10)),1))</f>
        <v>4.3</v>
      </c>
      <c r="AA81" s="42">
        <f>IF(P1_IndicatorData!AR81="No data","x",IF(P1_IndicatorData!AR81=0,0,ROUND(IF(LOG(P1_IndicatorData!AR81)&gt;AA$166,10,IF(LOG(P1_IndicatorData!AR81)&lt;AA$165,0,10-(AA$166-LOG(P1_IndicatorData!AR81))/(AA$166-AA$165)*10)),1)))</f>
        <v>0</v>
      </c>
      <c r="AB81" s="42">
        <f>IF(P1_IndicatorData!AS81="No data","x",ROUND(IF(P1_IndicatorData!AS81&gt;AB$166,10,IF(P1_IndicatorData!AS81&lt;AB$165,0,10-(AB$166-P1_IndicatorData!AS81)/(AB$166-AB$165)*10)),1))</f>
        <v>0</v>
      </c>
      <c r="AC81" s="42">
        <f>IF(P1_IndicatorData!AV81="No data","x",IF(P1_IndicatorData!AV81=0,0,ROUND(IF(LOG(P1_IndicatorData!AV81)&gt;AC$166,10,IF(LOG(P1_IndicatorData!AV81)&lt;AC$165,0,10-(AC$166-LOG(P1_IndicatorData!AV81))/(AC$166-AC$165)*10)),1)))</f>
        <v>8.1999999999999993</v>
      </c>
      <c r="AD81" s="42">
        <f>IF(P1_IndicatorData!AW81="No data","x",ROUND(IF(P1_IndicatorData!AW81&gt;AD$166,10,IF(P1_IndicatorData!AW81&lt;AD$165,0,10-(AD$166-P1_IndicatorData!AW81)/(AD$166-AD$165)*10)),1))</f>
        <v>8.8000000000000007</v>
      </c>
      <c r="AE81" s="42">
        <f>IF(P1_IndicatorData!AX81="No data","x",IF(P1_IndicatorData!AX81=0,0,ROUND(IF(LOG(P1_IndicatorData!AX81)&gt;AE$166,10,IF(LOG(P1_IndicatorData!AX81)&lt;AE$165,0,10-(AE$166-LOG(P1_IndicatorData!AX81))/(AE$166-AE$165)*10)),1)))</f>
        <v>8.1999999999999993</v>
      </c>
      <c r="AF81" s="42">
        <f>IF(P1_IndicatorData!AY81="No data","x",ROUND(IF(P1_IndicatorData!AY81&gt;AF$166,10,IF(P1_IndicatorData!AY81&lt;AF$165,0,10-(AF$166-P1_IndicatorData!AY81)/(AF$166-AF$165)*10)),1))</f>
        <v>8.8000000000000007</v>
      </c>
      <c r="AG81" s="42">
        <f>IF(P1_IndicatorData!AZ81="No data","x",IF(P1_IndicatorData!AZ81=0,0,ROUND(IF(LOG(P1_IndicatorData!AZ81)&gt;AG$166,10,IF(LOG(P1_IndicatorData!AZ81)&lt;AG$165,0,10-(AG$166-LOG(P1_IndicatorData!AZ81))/(AG$166-AG$165)*10)),1)))</f>
        <v>5.0999999999999996</v>
      </c>
      <c r="AH81" s="42">
        <f>IF(P1_IndicatorData!BA81="No data","x",ROUND(IF(P1_IndicatorData!BA81&gt;AH$166,10,IF(P1_IndicatorData!BA81&lt;AH$165,0,10-(AH$166-P1_IndicatorData!BA81)/(AH$166-AH$165)*10)),1))</f>
        <v>0.9</v>
      </c>
      <c r="AI81" s="42">
        <f>IF(P1_IndicatorData!BD81="No data","x",IF(P1_IndicatorData!BD81=0,0,ROUND(IF(LOG(P1_IndicatorData!BD81)&gt;AI$166,10,IF(LOG(P1_IndicatorData!BD81)&lt;AI$165,0,10-(AI$166-LOG(P1_IndicatorData!BD81))/(AI$166-AI$165)*10)),1)))</f>
        <v>5.8</v>
      </c>
      <c r="AJ81" s="42">
        <f>IF(P1_IndicatorData!BE81="No data","x",ROUND(IF(P1_IndicatorData!BE81&gt;AJ$166,10,IF(P1_IndicatorData!BE81&lt;AJ$165,0,10-(AJ$166-P1_IndicatorData!BE81)/(AJ$166-AJ$165)*10)),1))</f>
        <v>0.3</v>
      </c>
      <c r="AK81" s="145">
        <f t="shared" si="27"/>
        <v>9.1999999999999993</v>
      </c>
      <c r="AL81" s="145">
        <f t="shared" si="28"/>
        <v>2.6</v>
      </c>
      <c r="AM81" s="145">
        <f t="shared" si="29"/>
        <v>0</v>
      </c>
      <c r="AN81" s="147">
        <f t="shared" si="30"/>
        <v>0</v>
      </c>
      <c r="AO81" s="147">
        <f t="shared" si="31"/>
        <v>0</v>
      </c>
      <c r="AP81" s="145">
        <f t="shared" si="49"/>
        <v>0</v>
      </c>
      <c r="AQ81" s="149">
        <f t="shared" si="32"/>
        <v>0</v>
      </c>
      <c r="AR81" s="149">
        <f t="shared" si="33"/>
        <v>0</v>
      </c>
      <c r="AS81" s="149">
        <f t="shared" si="34"/>
        <v>0</v>
      </c>
      <c r="AT81" s="149">
        <f t="shared" si="35"/>
        <v>0</v>
      </c>
      <c r="AU81" s="149">
        <f t="shared" si="36"/>
        <v>0</v>
      </c>
      <c r="AV81" s="149">
        <f t="shared" si="50"/>
        <v>0</v>
      </c>
      <c r="AW81" s="147">
        <f t="shared" si="37"/>
        <v>0</v>
      </c>
      <c r="AX81" s="147">
        <f t="shared" si="38"/>
        <v>0</v>
      </c>
      <c r="AY81" s="147">
        <f t="shared" si="39"/>
        <v>6.9</v>
      </c>
      <c r="AZ81" s="147">
        <f t="shared" si="40"/>
        <v>6.3</v>
      </c>
      <c r="BA81" s="145">
        <f t="shared" si="41"/>
        <v>4</v>
      </c>
      <c r="BB81" s="145">
        <f t="shared" si="42"/>
        <v>0</v>
      </c>
      <c r="BC81" s="147">
        <f t="shared" si="43"/>
        <v>8.1999999999999993</v>
      </c>
      <c r="BD81" s="147">
        <f t="shared" si="44"/>
        <v>8.8000000000000007</v>
      </c>
      <c r="BE81" s="145">
        <f t="shared" si="51"/>
        <v>8.5</v>
      </c>
      <c r="BF81" s="147">
        <f t="shared" si="45"/>
        <v>3.3</v>
      </c>
      <c r="BG81" s="147">
        <f t="shared" si="46"/>
        <v>3.5</v>
      </c>
      <c r="BH81" s="145">
        <f t="shared" si="47"/>
        <v>3.4</v>
      </c>
      <c r="BI81" s="198">
        <f t="shared" si="48"/>
        <v>4.5999999999999996</v>
      </c>
    </row>
    <row r="82" spans="1:61">
      <c r="A82" s="1" t="s">
        <v>245</v>
      </c>
      <c r="B82" s="2" t="s">
        <v>246</v>
      </c>
      <c r="C82" s="39">
        <f>IF(P1_IndicatorData!D82="No data","x",IF(P1_IndicatorData!D82=0,0,ROUND(IF(LOG(P1_IndicatorData!D82)&gt;C$166,10,IF(LOG(P1_IndicatorData!D82)&lt;C$165,0,10-(C$166-LOG(P1_IndicatorData!D82))/(C$166-C$165)*10)),1)))</f>
        <v>8.8000000000000007</v>
      </c>
      <c r="D82" s="39">
        <f>IF(P1_IndicatorData!E82="No data","x",ROUND(IF(P1_IndicatorData!E82&gt;D$166,10,IF(P1_IndicatorData!E82&lt;D$165,0,10-(D$166-P1_IndicatorData!E82)/(D$166-D$165)*10)),1))</f>
        <v>10</v>
      </c>
      <c r="E82" s="39">
        <f>IF(P1_IndicatorData!G82="No data",0.1,IF(P1_IndicatorData!G82=0,0.1,IF(LOG(P1_IndicatorData!G82)&lt;E$165,0.1,ROUND(IF(LOG(P1_IndicatorData!G82)&gt;E$166,10,IF(LOG(P1_IndicatorData!G82)&lt;E$165,0,10-(E$166-LOG(P1_IndicatorData!G82))/(E$166-E$165)*10)),1))))</f>
        <v>6.7</v>
      </c>
      <c r="F82" s="39">
        <f>IF(P1_IndicatorData!H82="No data",0.1,IF(ROUND(P1_IndicatorData!H82,2)=0,0.1,ROUND(IF(P1_IndicatorData!H82&gt;F$166,10,IF(P1_IndicatorData!H82&lt;F$165,0,10-(F$166-P1_IndicatorData!H82)/(F$166-F$165)*10)),1)))</f>
        <v>3.9</v>
      </c>
      <c r="G82" s="39">
        <f>IF(P1_IndicatorData!J82="No data","x",IF(P1_IndicatorData!J82=0,0,ROUND(IF(LOG(P1_IndicatorData!J82)&gt;G$166,10,IF(LOG(P1_IndicatorData!J82)&lt;G$165,0,10-(G$166-LOG(P1_IndicatorData!J82))/(G$166-G$165)*10)),1)))</f>
        <v>0</v>
      </c>
      <c r="H82" s="39">
        <f>IF(P1_IndicatorData!K82="No data","x",IF(P1_IndicatorData!K82=0,0,ROUND(IF(P1_IndicatorData!K82&gt;H$166,10,IF(P1_IndicatorData!K82&lt;H$165,0,10-(H$166-P1_IndicatorData!K82)/(H$166-H$165)*10)),1)))</f>
        <v>0</v>
      </c>
      <c r="I82" s="42">
        <f>IF(P1_IndicatorData!Q82="No data","x",IF(P1_IndicatorData!Q82=0,0,ROUND(IF(LOG(P1_IndicatorData!Q82)&gt;I$166,10,IF(LOG(P1_IndicatorData!Q82)&lt;I$165,0,10-(I$166-LOG(P1_IndicatorData!Q82))/(I$166-I$165)*10)),1)))</f>
        <v>0</v>
      </c>
      <c r="J82" s="42">
        <f>IF(P1_IndicatorData!R82="No data","x",ROUND(IF(P1_IndicatorData!R82&gt;J$166,10,IF(P1_IndicatorData!R82&lt;J$165,0,10-(J$166-P1_IndicatorData!R82)/(J$166-J$165)*10)),1))</f>
        <v>0</v>
      </c>
      <c r="K82" s="42">
        <f>IF(P1_IndicatorData!T82="No data","x",IF(P1_IndicatorData!T82=0,0,ROUND(IF(LOG(P1_IndicatorData!T82)&gt;K$166,10,IF(LOG(P1_IndicatorData!T82)&lt;K$165,0,10-(K$166-LOG(P1_IndicatorData!T82))/(K$166-K$165)*10)),1)))</f>
        <v>0</v>
      </c>
      <c r="L82" s="42">
        <f>IF(P1_IndicatorData!U82="No data","x",ROUND(IF(P1_IndicatorData!U82&gt;L$166,10,IF(P1_IndicatorData!U82&lt;L$165,0,10-(L$166-P1_IndicatorData!U82)/(L$166-L$165)*10)),1))</f>
        <v>0</v>
      </c>
      <c r="M82" s="39">
        <f>IF(P1_IndicatorData!W82="No data","x",IF(P1_IndicatorData!W82=0,0,ROUND(IF(LOG(P1_IndicatorData!W82)&gt;M$166,10,IF(LOG(P1_IndicatorData!W82)&lt;M$165,0,10-(M$166-LOG(P1_IndicatorData!W82))/(M$166-M$165)*10)),1)))</f>
        <v>0</v>
      </c>
      <c r="N82" s="39">
        <f>IF(P1_IndicatorData!X82="No data","x",ROUND(IF(P1_IndicatorData!X82&gt;N$166,10,IF(P1_IndicatorData!X82&lt;N$165,0,10-(N$166-P1_IndicatorData!X82)/(N$166-N$165)*10)),1))</f>
        <v>0</v>
      </c>
      <c r="O82" s="42">
        <f>IF(P1_IndicatorData!Z82="No data","x",IF(P1_IndicatorData!Z82=0,0,ROUND(IF(LOG(P1_IndicatorData!Z82)&gt;O$166,10,IF(LOG(P1_IndicatorData!Z82)&lt;O$165,0,10-(O$166-LOG(P1_IndicatorData!Z82))/(O$166-O$165)*10)),1)))</f>
        <v>8.1999999999999993</v>
      </c>
      <c r="P82" s="42">
        <f>IF(P1_IndicatorData!AA82="No data","x",ROUND(IF(P1_IndicatorData!AA82&gt;P$166,10,IF(P1_IndicatorData!AA82&lt;P$165,0,10-(P$166-P1_IndicatorData!AA82)/(P$166-P$165)*10)),1))</f>
        <v>3.2</v>
      </c>
      <c r="Q82" s="42">
        <f>IF(P1_IndicatorData!AC82="No data","x",IF(P1_IndicatorData!AC82=0,0,ROUND(IF(LOG(P1_IndicatorData!AC82)&gt;Q$166,10,IF(LOG(P1_IndicatorData!AC82)&lt;Q$165,0,10-(Q$166-LOG(P1_IndicatorData!AC82))/(Q$166-Q$165)*10)),1)))</f>
        <v>0</v>
      </c>
      <c r="R82" s="42">
        <f>IF(P1_IndicatorData!AD82="No data","x",ROUND(IF(P1_IndicatorData!AD82&gt;R$166,10,IF(P1_IndicatorData!AD82&lt;R$165,0,10-(R$166-P1_IndicatorData!AD82)/(R$166-R$165)*10)),1))</f>
        <v>0</v>
      </c>
      <c r="S82" s="42">
        <f>IF(P1_IndicatorData!AF82="No data","x",IF(P1_IndicatorData!AF82=0,0,ROUND(IF(LOG(P1_IndicatorData!AF82)&gt;S$166,10,IF(LOG(P1_IndicatorData!AF82)&lt;S$165,0,10-(S$166-LOG(P1_IndicatorData!AF82))/(S$166-S$165)*10)),1)))</f>
        <v>0</v>
      </c>
      <c r="T82" s="42">
        <f>IF(P1_IndicatorData!AG82="No data","x",ROUND(IF(P1_IndicatorData!AG82&gt;T$166,10,IF(P1_IndicatorData!AG82&lt;T$165,0,10-(T$166-P1_IndicatorData!AG82)/(T$166-T$165)*10)),1))</f>
        <v>0</v>
      </c>
      <c r="U82" s="42">
        <f>IF(P1_IndicatorData!AI82="No data","x",IF(P1_IndicatorData!AI82=0,0,ROUND(IF(LOG(P1_IndicatorData!AI82)&gt;U$166,10,IF(LOG(P1_IndicatorData!AI82)&lt;U$165,0,10-(U$166-LOG(P1_IndicatorData!AI82))/(U$166-U$165)*10)),1)))</f>
        <v>0</v>
      </c>
      <c r="V82" s="42">
        <f>IF(P1_IndicatorData!AJ82="No data","x",ROUND(IF(P1_IndicatorData!AJ82&gt;V$166,10,IF(P1_IndicatorData!AJ82&lt;V$165,0,10-(V$166-P1_IndicatorData!AJ82)/(V$166-V$165)*10)),1))</f>
        <v>0</v>
      </c>
      <c r="W82" s="42">
        <f>IF(P1_IndicatorData!AL82="No data","x",IF(P1_IndicatorData!AL82=0,0,ROUND(IF(LOG(P1_IndicatorData!AL82)&gt;W$166,10,IF(LOG(P1_IndicatorData!AL82)&lt;W$165,0,10-(W$166-LOG(P1_IndicatorData!AL82))/(W$166-W$165)*10)),1)))</f>
        <v>0</v>
      </c>
      <c r="X82" s="42">
        <f>IF(P1_IndicatorData!AM82="No data","x",ROUND(IF(P1_IndicatorData!AM82&gt;X$166,10,IF(P1_IndicatorData!AM82&lt;X$165,0,10-(X$166-P1_IndicatorData!AM82)/(X$166-X$165)*10)),1))</f>
        <v>0</v>
      </c>
      <c r="Y82" s="42">
        <f>IF(P1_IndicatorData!AO82="No data","x",IF(P1_IndicatorData!AO82=0,0,ROUND(IF(LOG(P1_IndicatorData!AO82)&gt;Y$166,10,IF(LOG(P1_IndicatorData!AO82)&lt;Y$165,0,10-(Y$166-LOG(P1_IndicatorData!AO82))/(Y$166-Y$165)*10)),1)))</f>
        <v>4.7</v>
      </c>
      <c r="Z82" s="42">
        <f>IF(P1_IndicatorData!AP82="No data","x",ROUND(IF(P1_IndicatorData!AP82&gt;Z$166,10,IF(P1_IndicatorData!AP82&lt;Z$165,0,10-(Z$166-P1_IndicatorData!AP82)/(Z$166-Z$165)*10)),1))</f>
        <v>0</v>
      </c>
      <c r="AA82" s="42">
        <f>IF(P1_IndicatorData!AR82="No data","x",IF(P1_IndicatorData!AR82=0,0,ROUND(IF(LOG(P1_IndicatorData!AR82)&gt;AA$166,10,IF(LOG(P1_IndicatorData!AR82)&lt;AA$165,0,10-(AA$166-LOG(P1_IndicatorData!AR82))/(AA$166-AA$165)*10)),1)))</f>
        <v>8.9</v>
      </c>
      <c r="AB82" s="42">
        <f>IF(P1_IndicatorData!AS82="No data","x",ROUND(IF(P1_IndicatorData!AS82&gt;AB$166,10,IF(P1_IndicatorData!AS82&lt;AB$165,0,10-(AB$166-P1_IndicatorData!AS82)/(AB$166-AB$165)*10)),1))</f>
        <v>8.4</v>
      </c>
      <c r="AC82" s="42">
        <f>IF(P1_IndicatorData!AV82="No data","x",IF(P1_IndicatorData!AV82=0,0,ROUND(IF(LOG(P1_IndicatorData!AV82)&gt;AC$166,10,IF(LOG(P1_IndicatorData!AV82)&lt;AC$165,0,10-(AC$166-LOG(P1_IndicatorData!AV82))/(AC$166-AC$165)*10)),1)))</f>
        <v>9</v>
      </c>
      <c r="AD82" s="42">
        <f>IF(P1_IndicatorData!AW82="No data","x",ROUND(IF(P1_IndicatorData!AW82&gt;AD$166,10,IF(P1_IndicatorData!AW82&lt;AD$165,0,10-(AD$166-P1_IndicatorData!AW82)/(AD$166-AD$165)*10)),1))</f>
        <v>10</v>
      </c>
      <c r="AE82" s="42">
        <f>IF(P1_IndicatorData!AX82="No data","x",IF(P1_IndicatorData!AX82=0,0,ROUND(IF(LOG(P1_IndicatorData!AX82)&gt;AE$166,10,IF(LOG(P1_IndicatorData!AX82)&lt;AE$165,0,10-(AE$166-LOG(P1_IndicatorData!AX82))/(AE$166-AE$165)*10)),1)))</f>
        <v>8.6999999999999993</v>
      </c>
      <c r="AF82" s="42">
        <f>IF(P1_IndicatorData!AY82="No data","x",ROUND(IF(P1_IndicatorData!AY82&gt;AF$166,10,IF(P1_IndicatorData!AY82&lt;AF$165,0,10-(AF$166-P1_IndicatorData!AY82)/(AF$166-AF$165)*10)),1))</f>
        <v>6.3</v>
      </c>
      <c r="AG82" s="42">
        <f>IF(P1_IndicatorData!AZ82="No data","x",IF(P1_IndicatorData!AZ82=0,0,ROUND(IF(LOG(P1_IndicatorData!AZ82)&gt;AG$166,10,IF(LOG(P1_IndicatorData!AZ82)&lt;AG$165,0,10-(AG$166-LOG(P1_IndicatorData!AZ82))/(AG$166-AG$165)*10)),1)))</f>
        <v>7.4</v>
      </c>
      <c r="AH82" s="42">
        <f>IF(P1_IndicatorData!BA82="No data","x",ROUND(IF(P1_IndicatorData!BA82&gt;AH$166,10,IF(P1_IndicatorData!BA82&lt;AH$165,0,10-(AH$166-P1_IndicatorData!BA82)/(AH$166-AH$165)*10)),1))</f>
        <v>5.5</v>
      </c>
      <c r="AI82" s="42">
        <f>IF(P1_IndicatorData!BD82="No data","x",IF(P1_IndicatorData!BD82=0,0,ROUND(IF(LOG(P1_IndicatorData!BD82)&gt;AI$166,10,IF(LOG(P1_IndicatorData!BD82)&lt;AI$165,0,10-(AI$166-LOG(P1_IndicatorData!BD82))/(AI$166-AI$165)*10)),1)))</f>
        <v>7.5</v>
      </c>
      <c r="AJ82" s="42">
        <f>IF(P1_IndicatorData!BE82="No data","x",ROUND(IF(P1_IndicatorData!BE82&gt;AJ$166,10,IF(P1_IndicatorData!BE82&lt;AJ$165,0,10-(AJ$166-P1_IndicatorData!BE82)/(AJ$166-AJ$165)*10)),1))</f>
        <v>1.3</v>
      </c>
      <c r="AK82" s="145">
        <f t="shared" si="27"/>
        <v>9.5</v>
      </c>
      <c r="AL82" s="145">
        <f t="shared" si="28"/>
        <v>5.5</v>
      </c>
      <c r="AM82" s="145">
        <f t="shared" si="29"/>
        <v>0</v>
      </c>
      <c r="AN82" s="147">
        <f t="shared" si="30"/>
        <v>0</v>
      </c>
      <c r="AO82" s="147">
        <f t="shared" si="31"/>
        <v>0</v>
      </c>
      <c r="AP82" s="145">
        <f t="shared" si="49"/>
        <v>0</v>
      </c>
      <c r="AQ82" s="149">
        <f t="shared" si="32"/>
        <v>4.0999999999999996</v>
      </c>
      <c r="AR82" s="149">
        <f t="shared" si="33"/>
        <v>1.6</v>
      </c>
      <c r="AS82" s="149">
        <f t="shared" si="34"/>
        <v>2.9</v>
      </c>
      <c r="AT82" s="149">
        <f t="shared" si="35"/>
        <v>0</v>
      </c>
      <c r="AU82" s="149">
        <f t="shared" si="36"/>
        <v>0</v>
      </c>
      <c r="AV82" s="149">
        <f t="shared" si="50"/>
        <v>0</v>
      </c>
      <c r="AW82" s="147">
        <f t="shared" si="37"/>
        <v>1.6</v>
      </c>
      <c r="AX82" s="147">
        <f t="shared" si="38"/>
        <v>0</v>
      </c>
      <c r="AY82" s="147">
        <f t="shared" si="39"/>
        <v>0</v>
      </c>
      <c r="AZ82" s="147">
        <f t="shared" si="40"/>
        <v>2.7</v>
      </c>
      <c r="BA82" s="145">
        <f t="shared" si="41"/>
        <v>1.1000000000000001</v>
      </c>
      <c r="BB82" s="145">
        <f t="shared" si="42"/>
        <v>8.6999999999999993</v>
      </c>
      <c r="BC82" s="147">
        <f t="shared" si="43"/>
        <v>8.9</v>
      </c>
      <c r="BD82" s="147">
        <f t="shared" si="44"/>
        <v>8.1999999999999993</v>
      </c>
      <c r="BE82" s="145">
        <f t="shared" si="51"/>
        <v>8.6</v>
      </c>
      <c r="BF82" s="147">
        <f t="shared" si="45"/>
        <v>6.5</v>
      </c>
      <c r="BG82" s="147">
        <f t="shared" si="46"/>
        <v>5.2</v>
      </c>
      <c r="BH82" s="145">
        <f t="shared" si="47"/>
        <v>5.9</v>
      </c>
      <c r="BI82" s="198">
        <f t="shared" si="48"/>
        <v>6.2</v>
      </c>
    </row>
    <row r="83" spans="1:61">
      <c r="A83" s="1" t="s">
        <v>247</v>
      </c>
      <c r="B83" s="2" t="s">
        <v>248</v>
      </c>
      <c r="C83" s="39">
        <f>IF(P1_IndicatorData!D83="No data","x",IF(P1_IndicatorData!D83=0,0,ROUND(IF(LOG(P1_IndicatorData!D83)&gt;C$166,10,IF(LOG(P1_IndicatorData!D83)&lt;C$165,0,10-(C$166-LOG(P1_IndicatorData!D83))/(C$166-C$165)*10)),1)))</f>
        <v>7.2</v>
      </c>
      <c r="D83" s="39">
        <f>IF(P1_IndicatorData!E83="No data","x",ROUND(IF(P1_IndicatorData!E83&gt;D$166,10,IF(P1_IndicatorData!E83&lt;D$165,0,10-(D$166-P1_IndicatorData!E83)/(D$166-D$165)*10)),1))</f>
        <v>1.5</v>
      </c>
      <c r="E83" s="39">
        <f>IF(P1_IndicatorData!G83="No data",0.1,IF(P1_IndicatorData!G83=0,0.1,IF(LOG(P1_IndicatorData!G83)&lt;E$165,0.1,ROUND(IF(LOG(P1_IndicatorData!G83)&gt;E$166,10,IF(LOG(P1_IndicatorData!G83)&lt;E$165,0,10-(E$166-LOG(P1_IndicatorData!G83))/(E$166-E$165)*10)),1))))</f>
        <v>8</v>
      </c>
      <c r="F83" s="39">
        <f>IF(P1_IndicatorData!H83="No data",0.1,IF(ROUND(P1_IndicatorData!H83,2)=0,0.1,ROUND(IF(P1_IndicatorData!H83&gt;F$166,10,IF(P1_IndicatorData!H83&lt;F$165,0,10-(F$166-P1_IndicatorData!H83)/(F$166-F$165)*10)),1)))</f>
        <v>10</v>
      </c>
      <c r="G83" s="39">
        <f>IF(P1_IndicatorData!J83="No data","x",IF(P1_IndicatorData!J83=0,0,ROUND(IF(LOG(P1_IndicatorData!J83)&gt;G$166,10,IF(LOG(P1_IndicatorData!J83)&lt;G$165,0,10-(G$166-LOG(P1_IndicatorData!J83))/(G$166-G$165)*10)),1)))</f>
        <v>8.1</v>
      </c>
      <c r="H83" s="39">
        <f>IF(P1_IndicatorData!K83="No data","x",IF(P1_IndicatorData!K83=0,0,ROUND(IF(P1_IndicatorData!K83&gt;H$166,10,IF(P1_IndicatorData!K83&lt;H$165,0,10-(H$166-P1_IndicatorData!K83)/(H$166-H$165)*10)),1)))</f>
        <v>6.2</v>
      </c>
      <c r="I83" s="42">
        <f>IF(P1_IndicatorData!Q83="No data","x",IF(P1_IndicatorData!Q83=0,0,ROUND(IF(LOG(P1_IndicatorData!Q83)&gt;I$166,10,IF(LOG(P1_IndicatorData!Q83)&lt;I$165,0,10-(I$166-LOG(P1_IndicatorData!Q83))/(I$166-I$165)*10)),1)))</f>
        <v>9</v>
      </c>
      <c r="J83" s="42">
        <f>IF(P1_IndicatorData!R83="No data","x",ROUND(IF(P1_IndicatorData!R83&gt;J$166,10,IF(P1_IndicatorData!R83&lt;J$165,0,10-(J$166-P1_IndicatorData!R83)/(J$166-J$165)*10)),1))</f>
        <v>8.5</v>
      </c>
      <c r="K83" s="42">
        <f>IF(P1_IndicatorData!T83="No data","x",IF(P1_IndicatorData!T83=0,0,ROUND(IF(LOG(P1_IndicatorData!T83)&gt;K$166,10,IF(LOG(P1_IndicatorData!T83)&lt;K$165,0,10-(K$166-LOG(P1_IndicatorData!T83))/(K$166-K$165)*10)),1)))</f>
        <v>7.1</v>
      </c>
      <c r="L83" s="42">
        <f>IF(P1_IndicatorData!U83="No data","x",ROUND(IF(P1_IndicatorData!U83&gt;L$166,10,IF(P1_IndicatorData!U83&lt;L$165,0,10-(L$166-P1_IndicatorData!U83)/(L$166-L$165)*10)),1))</f>
        <v>0.7</v>
      </c>
      <c r="M83" s="39">
        <f>IF(P1_IndicatorData!W83="No data","x",IF(P1_IndicatorData!W83=0,0,ROUND(IF(LOG(P1_IndicatorData!W83)&gt;M$166,10,IF(LOG(P1_IndicatorData!W83)&lt;M$165,0,10-(M$166-LOG(P1_IndicatorData!W83))/(M$166-M$165)*10)),1)))</f>
        <v>7.1</v>
      </c>
      <c r="N83" s="39">
        <f>IF(P1_IndicatorData!X83="No data","x",ROUND(IF(P1_IndicatorData!X83&gt;N$166,10,IF(P1_IndicatorData!X83&lt;N$165,0,10-(N$166-P1_IndicatorData!X83)/(N$166-N$165)*10)),1))</f>
        <v>0.7</v>
      </c>
      <c r="O83" s="42">
        <f>IF(P1_IndicatorData!Z83="No data","x",IF(P1_IndicatorData!Z83=0,0,ROUND(IF(LOG(P1_IndicatorData!Z83)&gt;O$166,10,IF(LOG(P1_IndicatorData!Z83)&lt;O$165,0,10-(O$166-LOG(P1_IndicatorData!Z83))/(O$166-O$165)*10)),1)))</f>
        <v>8.1</v>
      </c>
      <c r="P83" s="42">
        <f>IF(P1_IndicatorData!AA83="No data","x",ROUND(IF(P1_IndicatorData!AA83&gt;P$166,10,IF(P1_IndicatorData!AA83&lt;P$165,0,10-(P$166-P1_IndicatorData!AA83)/(P$166-P$165)*10)),1))</f>
        <v>2.6</v>
      </c>
      <c r="Q83" s="42">
        <f>IF(P1_IndicatorData!AC83="No data","x",IF(P1_IndicatorData!AC83=0,0,ROUND(IF(LOG(P1_IndicatorData!AC83)&gt;Q$166,10,IF(LOG(P1_IndicatorData!AC83)&lt;Q$165,0,10-(Q$166-LOG(P1_IndicatorData!AC83))/(Q$166-Q$165)*10)),1)))</f>
        <v>8.6999999999999993</v>
      </c>
      <c r="R83" s="42">
        <f>IF(P1_IndicatorData!AD83="No data","x",ROUND(IF(P1_IndicatorData!AD83&gt;R$166,10,IF(P1_IndicatorData!AD83&lt;R$165,0,10-(R$166-P1_IndicatorData!AD83)/(R$166-R$165)*10)),1))</f>
        <v>5.9</v>
      </c>
      <c r="S83" s="42">
        <f>IF(P1_IndicatorData!AF83="No data","x",IF(P1_IndicatorData!AF83=0,0,ROUND(IF(LOG(P1_IndicatorData!AF83)&gt;S$166,10,IF(LOG(P1_IndicatorData!AF83)&lt;S$165,0,10-(S$166-LOG(P1_IndicatorData!AF83))/(S$166-S$165)*10)),1)))</f>
        <v>9.6</v>
      </c>
      <c r="T83" s="42">
        <f>IF(P1_IndicatorData!AG83="No data","x",ROUND(IF(P1_IndicatorData!AG83&gt;T$166,10,IF(P1_IndicatorData!AG83&lt;T$165,0,10-(T$166-P1_IndicatorData!AG83)/(T$166-T$165)*10)),1))</f>
        <v>4.0999999999999996</v>
      </c>
      <c r="U83" s="42">
        <f>IF(P1_IndicatorData!AI83="No data","x",IF(P1_IndicatorData!AI83=0,0,ROUND(IF(LOG(P1_IndicatorData!AI83)&gt;U$166,10,IF(LOG(P1_IndicatorData!AI83)&lt;U$165,0,10-(U$166-LOG(P1_IndicatorData!AI83))/(U$166-U$165)*10)),1)))</f>
        <v>8.9</v>
      </c>
      <c r="V83" s="42">
        <f>IF(P1_IndicatorData!AJ83="No data","x",ROUND(IF(P1_IndicatorData!AJ83&gt;V$166,10,IF(P1_IndicatorData!AJ83&lt;V$165,0,10-(V$166-P1_IndicatorData!AJ83)/(V$166-V$165)*10)),1))</f>
        <v>7.4</v>
      </c>
      <c r="W83" s="42">
        <f>IF(P1_IndicatorData!AL83="No data","x",IF(P1_IndicatorData!AL83=0,0,ROUND(IF(LOG(P1_IndicatorData!AL83)&gt;W$166,10,IF(LOG(P1_IndicatorData!AL83)&lt;W$165,0,10-(W$166-LOG(P1_IndicatorData!AL83))/(W$166-W$165)*10)),1)))</f>
        <v>9.1</v>
      </c>
      <c r="X83" s="42">
        <f>IF(P1_IndicatorData!AM83="No data","x",ROUND(IF(P1_IndicatorData!AM83&gt;X$166,10,IF(P1_IndicatorData!AM83&lt;X$165,0,10-(X$166-P1_IndicatorData!AM83)/(X$166-X$165)*10)),1))</f>
        <v>9.6</v>
      </c>
      <c r="Y83" s="42">
        <f>IF(P1_IndicatorData!AO83="No data","x",IF(P1_IndicatorData!AO83=0,0,ROUND(IF(LOG(P1_IndicatorData!AO83)&gt;Y$166,10,IF(LOG(P1_IndicatorData!AO83)&lt;Y$165,0,10-(Y$166-LOG(P1_IndicatorData!AO83))/(Y$166-Y$165)*10)),1)))</f>
        <v>8.6999999999999993</v>
      </c>
      <c r="Z83" s="42">
        <f>IF(P1_IndicatorData!AP83="No data","x",ROUND(IF(P1_IndicatorData!AP83&gt;Z$166,10,IF(P1_IndicatorData!AP83&lt;Z$165,0,10-(Z$166-P1_IndicatorData!AP83)/(Z$166-Z$165)*10)),1))</f>
        <v>5.9</v>
      </c>
      <c r="AA83" s="42">
        <f>IF(P1_IndicatorData!AR83="No data","x",IF(P1_IndicatorData!AR83=0,0,ROUND(IF(LOG(P1_IndicatorData!AR83)&gt;AA$166,10,IF(LOG(P1_IndicatorData!AR83)&lt;AA$165,0,10-(AA$166-LOG(P1_IndicatorData!AR83))/(AA$166-AA$165)*10)),1)))</f>
        <v>8.9</v>
      </c>
      <c r="AB83" s="42">
        <f>IF(P1_IndicatorData!AS83="No data","x",ROUND(IF(P1_IndicatorData!AS83&gt;AB$166,10,IF(P1_IndicatorData!AS83&lt;AB$165,0,10-(AB$166-P1_IndicatorData!AS83)/(AB$166-AB$165)*10)),1))</f>
        <v>7.6</v>
      </c>
      <c r="AC83" s="42">
        <f>IF(P1_IndicatorData!AV83="No data","x",IF(P1_IndicatorData!AV83=0,0,ROUND(IF(LOG(P1_IndicatorData!AV83)&gt;AC$166,10,IF(LOG(P1_IndicatorData!AV83)&lt;AC$165,0,10-(AC$166-LOG(P1_IndicatorData!AV83))/(AC$166-AC$165)*10)),1)))</f>
        <v>9.1</v>
      </c>
      <c r="AD83" s="42">
        <f>IF(P1_IndicatorData!AW83="No data","x",ROUND(IF(P1_IndicatorData!AW83&gt;AD$166,10,IF(P1_IndicatorData!AW83&lt;AD$165,0,10-(AD$166-P1_IndicatorData!AW83)/(AD$166-AD$165)*10)),1))</f>
        <v>10</v>
      </c>
      <c r="AE83" s="42">
        <f>IF(P1_IndicatorData!AX83="No data","x",IF(P1_IndicatorData!AX83=0,0,ROUND(IF(LOG(P1_IndicatorData!AX83)&gt;AE$166,10,IF(LOG(P1_IndicatorData!AX83)&lt;AE$165,0,10-(AE$166-LOG(P1_IndicatorData!AX83))/(AE$166-AE$165)*10)),1)))</f>
        <v>8.1999999999999993</v>
      </c>
      <c r="AF83" s="42">
        <f>IF(P1_IndicatorData!AY83="No data","x",ROUND(IF(P1_IndicatorData!AY83&gt;AF$166,10,IF(P1_IndicatorData!AY83&lt;AF$165,0,10-(AF$166-P1_IndicatorData!AY83)/(AF$166-AF$165)*10)),1))</f>
        <v>3.1</v>
      </c>
      <c r="AG83" s="42">
        <f>IF(P1_IndicatorData!AZ83="No data","x",IF(P1_IndicatorData!AZ83=0,0,ROUND(IF(LOG(P1_IndicatorData!AZ83)&gt;AG$166,10,IF(LOG(P1_IndicatorData!AZ83)&lt;AG$165,0,10-(AG$166-LOG(P1_IndicatorData!AZ83))/(AG$166-AG$165)*10)),1)))</f>
        <v>7.5</v>
      </c>
      <c r="AH83" s="42">
        <f>IF(P1_IndicatorData!BA83="No data","x",ROUND(IF(P1_IndicatorData!BA83&gt;AH$166,10,IF(P1_IndicatorData!BA83&lt;AH$165,0,10-(AH$166-P1_IndicatorData!BA83)/(AH$166-AH$165)*10)),1))</f>
        <v>5.5</v>
      </c>
      <c r="AI83" s="42">
        <f>IF(P1_IndicatorData!BD83="No data","x",IF(P1_IndicatorData!BD83=0,0,ROUND(IF(LOG(P1_IndicatorData!BD83)&gt;AI$166,10,IF(LOG(P1_IndicatorData!BD83)&lt;AI$165,0,10-(AI$166-LOG(P1_IndicatorData!BD83))/(AI$166-AI$165)*10)),1)))</f>
        <v>6.2</v>
      </c>
      <c r="AJ83" s="42">
        <f>IF(P1_IndicatorData!BE83="No data","x",ROUND(IF(P1_IndicatorData!BE83&gt;AJ$166,10,IF(P1_IndicatorData!BE83&lt;AJ$165,0,10-(AJ$166-P1_IndicatorData!BE83)/(AJ$166-AJ$165)*10)),1))</f>
        <v>0.2</v>
      </c>
      <c r="AK83" s="145">
        <f t="shared" si="27"/>
        <v>5</v>
      </c>
      <c r="AL83" s="145">
        <f t="shared" si="28"/>
        <v>9.3000000000000007</v>
      </c>
      <c r="AM83" s="145">
        <f t="shared" si="29"/>
        <v>7.3</v>
      </c>
      <c r="AN83" s="147">
        <f t="shared" si="30"/>
        <v>8.1999999999999993</v>
      </c>
      <c r="AO83" s="147">
        <f t="shared" si="31"/>
        <v>5.9</v>
      </c>
      <c r="AP83" s="145">
        <f t="shared" si="49"/>
        <v>7.2</v>
      </c>
      <c r="AQ83" s="149">
        <f t="shared" si="32"/>
        <v>7.6</v>
      </c>
      <c r="AR83" s="149">
        <f t="shared" si="33"/>
        <v>1.7</v>
      </c>
      <c r="AS83" s="149">
        <f t="shared" si="34"/>
        <v>5.4</v>
      </c>
      <c r="AT83" s="149">
        <f t="shared" si="35"/>
        <v>9.1999999999999993</v>
      </c>
      <c r="AU83" s="149">
        <f t="shared" si="36"/>
        <v>5</v>
      </c>
      <c r="AV83" s="149">
        <f t="shared" si="50"/>
        <v>7.7</v>
      </c>
      <c r="AW83" s="147">
        <f t="shared" si="37"/>
        <v>6.7</v>
      </c>
      <c r="AX83" s="147">
        <f t="shared" si="38"/>
        <v>8.1999999999999993</v>
      </c>
      <c r="AY83" s="147">
        <f t="shared" si="39"/>
        <v>9.4</v>
      </c>
      <c r="AZ83" s="147">
        <f t="shared" si="40"/>
        <v>7.6</v>
      </c>
      <c r="BA83" s="145">
        <f t="shared" si="41"/>
        <v>8.1</v>
      </c>
      <c r="BB83" s="145">
        <f t="shared" si="42"/>
        <v>8.3000000000000007</v>
      </c>
      <c r="BC83" s="147">
        <f t="shared" si="43"/>
        <v>8.6999999999999993</v>
      </c>
      <c r="BD83" s="147">
        <f t="shared" si="44"/>
        <v>6.6</v>
      </c>
      <c r="BE83" s="145">
        <f t="shared" si="51"/>
        <v>7.8</v>
      </c>
      <c r="BF83" s="147">
        <f t="shared" si="45"/>
        <v>6.6</v>
      </c>
      <c r="BG83" s="147">
        <f t="shared" si="46"/>
        <v>3.8</v>
      </c>
      <c r="BH83" s="145">
        <f t="shared" si="47"/>
        <v>5.4</v>
      </c>
      <c r="BI83" s="198">
        <f t="shared" si="48"/>
        <v>7.5</v>
      </c>
    </row>
    <row r="84" spans="1:61">
      <c r="A84" s="1" t="s">
        <v>249</v>
      </c>
      <c r="B84" s="2" t="s">
        <v>250</v>
      </c>
      <c r="C84" s="39">
        <f>IF(P1_IndicatorData!D84="No data","x",IF(P1_IndicatorData!D84=0,0,ROUND(IF(LOG(P1_IndicatorData!D84)&gt;C$166,10,IF(LOG(P1_IndicatorData!D84)&lt;C$165,0,10-(C$166-LOG(P1_IndicatorData!D84))/(C$166-C$165)*10)),1)))</f>
        <v>0</v>
      </c>
      <c r="D84" s="39">
        <f>IF(P1_IndicatorData!E84="No data","x",ROUND(IF(P1_IndicatorData!E84&gt;D$166,10,IF(P1_IndicatorData!E84&lt;D$165,0,10-(D$166-P1_IndicatorData!E84)/(D$166-D$165)*10)),1))</f>
        <v>0</v>
      </c>
      <c r="E84" s="39">
        <f>IF(P1_IndicatorData!G84="No data",0.1,IF(P1_IndicatorData!G84=0,0.1,IF(LOG(P1_IndicatorData!G84)&lt;E$165,0.1,ROUND(IF(LOG(P1_IndicatorData!G84)&gt;E$166,10,IF(LOG(P1_IndicatorData!G84)&lt;E$165,0,10-(E$166-LOG(P1_IndicatorData!G84))/(E$166-E$165)*10)),1))))</f>
        <v>6</v>
      </c>
      <c r="F84" s="39">
        <f>IF(P1_IndicatorData!H84="No data",0.1,IF(ROUND(P1_IndicatorData!H84,2)=0,0.1,ROUND(IF(P1_IndicatorData!H84&gt;F$166,10,IF(P1_IndicatorData!H84&lt;F$165,0,10-(F$166-P1_IndicatorData!H84)/(F$166-F$165)*10)),1)))</f>
        <v>10</v>
      </c>
      <c r="G84" s="39">
        <f>IF(P1_IndicatorData!J84="No data","x",IF(P1_IndicatorData!J84=0,0,ROUND(IF(LOG(P1_IndicatorData!J84)&gt;G$166,10,IF(LOG(P1_IndicatorData!J84)&lt;G$165,0,10-(G$166-LOG(P1_IndicatorData!J84))/(G$166-G$165)*10)),1)))</f>
        <v>0</v>
      </c>
      <c r="H84" s="39">
        <f>IF(P1_IndicatorData!K84="No data","x",IF(P1_IndicatorData!K84=0,0,ROUND(IF(P1_IndicatorData!K84&gt;H$166,10,IF(P1_IndicatorData!K84&lt;H$165,0,10-(H$166-P1_IndicatorData!K84)/(H$166-H$165)*10)),1)))</f>
        <v>0</v>
      </c>
      <c r="I84" s="42">
        <f>IF(P1_IndicatorData!Q84="No data","x",IF(P1_IndicatorData!Q84=0,0,ROUND(IF(LOG(P1_IndicatorData!Q84)&gt;I$166,10,IF(LOG(P1_IndicatorData!Q84)&lt;I$165,0,10-(I$166-LOG(P1_IndicatorData!Q84))/(I$166-I$165)*10)),1)))</f>
        <v>0</v>
      </c>
      <c r="J84" s="42">
        <f>IF(P1_IndicatorData!R84="No data","x",ROUND(IF(P1_IndicatorData!R84&gt;J$166,10,IF(P1_IndicatorData!R84&lt;J$165,0,10-(J$166-P1_IndicatorData!R84)/(J$166-J$165)*10)),1))</f>
        <v>0</v>
      </c>
      <c r="K84" s="42">
        <f>IF(P1_IndicatorData!T84="No data","x",IF(P1_IndicatorData!T84=0,0,ROUND(IF(LOG(P1_IndicatorData!T84)&gt;K$166,10,IF(LOG(P1_IndicatorData!T84)&lt;K$165,0,10-(K$166-LOG(P1_IndicatorData!T84))/(K$166-K$165)*10)),1)))</f>
        <v>0</v>
      </c>
      <c r="L84" s="42">
        <f>IF(P1_IndicatorData!U84="No data","x",ROUND(IF(P1_IndicatorData!U84&gt;L$166,10,IF(P1_IndicatorData!U84&lt;L$165,0,10-(L$166-P1_IndicatorData!U84)/(L$166-L$165)*10)),1))</f>
        <v>0</v>
      </c>
      <c r="M84" s="39">
        <f>IF(P1_IndicatorData!W84="No data","x",IF(P1_IndicatorData!W84=0,0,ROUND(IF(LOG(P1_IndicatorData!W84)&gt;M$166,10,IF(LOG(P1_IndicatorData!W84)&lt;M$165,0,10-(M$166-LOG(P1_IndicatorData!W84))/(M$166-M$165)*10)),1)))</f>
        <v>0</v>
      </c>
      <c r="N84" s="39">
        <f>IF(P1_IndicatorData!X84="No data","x",ROUND(IF(P1_IndicatorData!X84&gt;N$166,10,IF(P1_IndicatorData!X84&lt;N$165,0,10-(N$166-P1_IndicatorData!X84)/(N$166-N$165)*10)),1))</f>
        <v>0</v>
      </c>
      <c r="O84" s="42">
        <f>IF(P1_IndicatorData!Z84="No data","x",IF(P1_IndicatorData!Z84=0,0,ROUND(IF(LOG(P1_IndicatorData!Z84)&gt;O$166,10,IF(LOG(P1_IndicatorData!Z84)&lt;O$165,0,10-(O$166-LOG(P1_IndicatorData!Z84))/(O$166-O$165)*10)),1)))</f>
        <v>0</v>
      </c>
      <c r="P84" s="42">
        <f>IF(P1_IndicatorData!AA84="No data","x",ROUND(IF(P1_IndicatorData!AA84&gt;P$166,10,IF(P1_IndicatorData!AA84&lt;P$165,0,10-(P$166-P1_IndicatorData!AA84)/(P$166-P$165)*10)),1))</f>
        <v>0</v>
      </c>
      <c r="Q84" s="42">
        <f>IF(P1_IndicatorData!AC84="No data","x",IF(P1_IndicatorData!AC84=0,0,ROUND(IF(LOG(P1_IndicatorData!AC84)&gt;Q$166,10,IF(LOG(P1_IndicatorData!AC84)&lt;Q$165,0,10-(Q$166-LOG(P1_IndicatorData!AC84))/(Q$166-Q$165)*10)),1)))</f>
        <v>0</v>
      </c>
      <c r="R84" s="42">
        <f>IF(P1_IndicatorData!AD84="No data","x",ROUND(IF(P1_IndicatorData!AD84&gt;R$166,10,IF(P1_IndicatorData!AD84&lt;R$165,0,10-(R$166-P1_IndicatorData!AD84)/(R$166-R$165)*10)),1))</f>
        <v>0</v>
      </c>
      <c r="S84" s="42">
        <f>IF(P1_IndicatorData!AF84="No data","x",IF(P1_IndicatorData!AF84=0,0,ROUND(IF(LOG(P1_IndicatorData!AF84)&gt;S$166,10,IF(LOG(P1_IndicatorData!AF84)&lt;S$165,0,10-(S$166-LOG(P1_IndicatorData!AF84))/(S$166-S$165)*10)),1)))</f>
        <v>0</v>
      </c>
      <c r="T84" s="42">
        <f>IF(P1_IndicatorData!AG84="No data","x",ROUND(IF(P1_IndicatorData!AG84&gt;T$166,10,IF(P1_IndicatorData!AG84&lt;T$165,0,10-(T$166-P1_IndicatorData!AG84)/(T$166-T$165)*10)),1))</f>
        <v>0</v>
      </c>
      <c r="U84" s="42">
        <f>IF(P1_IndicatorData!AI84="No data","x",IF(P1_IndicatorData!AI84=0,0,ROUND(IF(LOG(P1_IndicatorData!AI84)&gt;U$166,10,IF(LOG(P1_IndicatorData!AI84)&lt;U$165,0,10-(U$166-LOG(P1_IndicatorData!AI84))/(U$166-U$165)*10)),1)))</f>
        <v>0</v>
      </c>
      <c r="V84" s="42">
        <f>IF(P1_IndicatorData!AJ84="No data","x",ROUND(IF(P1_IndicatorData!AJ84&gt;V$166,10,IF(P1_IndicatorData!AJ84&lt;V$165,0,10-(V$166-P1_IndicatorData!AJ84)/(V$166-V$165)*10)),1))</f>
        <v>0</v>
      </c>
      <c r="W84" s="42">
        <f>IF(P1_IndicatorData!AL84="No data","x",IF(P1_IndicatorData!AL84=0,0,ROUND(IF(LOG(P1_IndicatorData!AL84)&gt;W$166,10,IF(LOG(P1_IndicatorData!AL84)&lt;W$165,0,10-(W$166-LOG(P1_IndicatorData!AL84))/(W$166-W$165)*10)),1)))</f>
        <v>0</v>
      </c>
      <c r="X84" s="42">
        <f>IF(P1_IndicatorData!AM84="No data","x",ROUND(IF(P1_IndicatorData!AM84&gt;X$166,10,IF(P1_IndicatorData!AM84&lt;X$165,0,10-(X$166-P1_IndicatorData!AM84)/(X$166-X$165)*10)),1))</f>
        <v>0</v>
      </c>
      <c r="Y84" s="42">
        <f>IF(P1_IndicatorData!AO84="No data","x",IF(P1_IndicatorData!AO84=0,0,ROUND(IF(LOG(P1_IndicatorData!AO84)&gt;Y$166,10,IF(LOG(P1_IndicatorData!AO84)&lt;Y$165,0,10-(Y$166-LOG(P1_IndicatorData!AO84))/(Y$166-Y$165)*10)),1)))</f>
        <v>0</v>
      </c>
      <c r="Z84" s="42">
        <f>IF(P1_IndicatorData!AP84="No data","x",ROUND(IF(P1_IndicatorData!AP84&gt;Z$166,10,IF(P1_IndicatorData!AP84&lt;Z$165,0,10-(Z$166-P1_IndicatorData!AP84)/(Z$166-Z$165)*10)),1))</f>
        <v>0</v>
      </c>
      <c r="AA84" s="42">
        <f>IF(P1_IndicatorData!AR84="No data","x",IF(P1_IndicatorData!AR84=0,0,ROUND(IF(LOG(P1_IndicatorData!AR84)&gt;AA$166,10,IF(LOG(P1_IndicatorData!AR84)&lt;AA$165,0,10-(AA$166-LOG(P1_IndicatorData!AR84))/(AA$166-AA$165)*10)),1)))</f>
        <v>6.4</v>
      </c>
      <c r="AB84" s="42">
        <f>IF(P1_IndicatorData!AS84="No data","x",ROUND(IF(P1_IndicatorData!AS84&gt;AB$166,10,IF(P1_IndicatorData!AS84&lt;AB$165,0,10-(AB$166-P1_IndicatorData!AS84)/(AB$166-AB$165)*10)),1))</f>
        <v>1.8</v>
      </c>
      <c r="AC84" s="42">
        <f>IF(P1_IndicatorData!AV84="No data","x",IF(P1_IndicatorData!AV84=0,0,ROUND(IF(LOG(P1_IndicatorData!AV84)&gt;AC$166,10,IF(LOG(P1_IndicatorData!AV84)&lt;AC$165,0,10-(AC$166-LOG(P1_IndicatorData!AV84))/(AC$166-AC$165)*10)),1)))</f>
        <v>7.6</v>
      </c>
      <c r="AD84" s="42">
        <f>IF(P1_IndicatorData!AW84="No data","x",ROUND(IF(P1_IndicatorData!AW84&gt;AD$166,10,IF(P1_IndicatorData!AW84&lt;AD$165,0,10-(AD$166-P1_IndicatorData!AW84)/(AD$166-AD$165)*10)),1))</f>
        <v>9.5</v>
      </c>
      <c r="AE84" s="42">
        <f>IF(P1_IndicatorData!AX84="No data","x",IF(P1_IndicatorData!AX84=0,0,ROUND(IF(LOG(P1_IndicatorData!AX84)&gt;AE$166,10,IF(LOG(P1_IndicatorData!AX84)&lt;AE$165,0,10-(AE$166-LOG(P1_IndicatorData!AX84))/(AE$166-AE$165)*10)),1)))</f>
        <v>0</v>
      </c>
      <c r="AF84" s="42">
        <f>IF(P1_IndicatorData!AY84="No data","x",ROUND(IF(P1_IndicatorData!AY84&gt;AF$166,10,IF(P1_IndicatorData!AY84&lt;AF$165,0,10-(AF$166-P1_IndicatorData!AY84)/(AF$166-AF$165)*10)),1))</f>
        <v>0</v>
      </c>
      <c r="AG84" s="42">
        <f>IF(P1_IndicatorData!AZ84="No data","x",IF(P1_IndicatorData!AZ84=0,0,ROUND(IF(LOG(P1_IndicatorData!AZ84)&gt;AG$166,10,IF(LOG(P1_IndicatorData!AZ84)&lt;AG$165,0,10-(AG$166-LOG(P1_IndicatorData!AZ84))/(AG$166-AG$165)*10)),1)))</f>
        <v>4.7</v>
      </c>
      <c r="AH84" s="42">
        <f>IF(P1_IndicatorData!BA84="No data","x",ROUND(IF(P1_IndicatorData!BA84&gt;AH$166,10,IF(P1_IndicatorData!BA84&lt;AH$165,0,10-(AH$166-P1_IndicatorData!BA84)/(AH$166-AH$165)*10)),1))</f>
        <v>1.6</v>
      </c>
      <c r="AI84" s="42">
        <f>IF(P1_IndicatorData!BD84="No data","x",IF(P1_IndicatorData!BD84=0,0,ROUND(IF(LOG(P1_IndicatorData!BD84)&gt;AI$166,10,IF(LOG(P1_IndicatorData!BD84)&lt;AI$165,0,10-(AI$166-LOG(P1_IndicatorData!BD84))/(AI$166-AI$165)*10)),1)))</f>
        <v>3</v>
      </c>
      <c r="AJ84" s="42">
        <f>IF(P1_IndicatorData!BE84="No data","x",ROUND(IF(P1_IndicatorData!BE84&gt;AJ$166,10,IF(P1_IndicatorData!BE84&lt;AJ$165,0,10-(AJ$166-P1_IndicatorData!BE84)/(AJ$166-AJ$165)*10)),1))</f>
        <v>0</v>
      </c>
      <c r="AK84" s="145">
        <f t="shared" si="27"/>
        <v>0</v>
      </c>
      <c r="AL84" s="145">
        <f t="shared" si="28"/>
        <v>8.6999999999999993</v>
      </c>
      <c r="AM84" s="145">
        <f t="shared" si="29"/>
        <v>0</v>
      </c>
      <c r="AN84" s="147">
        <f t="shared" si="30"/>
        <v>0</v>
      </c>
      <c r="AO84" s="147">
        <f t="shared" si="31"/>
        <v>0</v>
      </c>
      <c r="AP84" s="145">
        <f t="shared" si="49"/>
        <v>0</v>
      </c>
      <c r="AQ84" s="149">
        <f t="shared" si="32"/>
        <v>0</v>
      </c>
      <c r="AR84" s="149">
        <f t="shared" si="33"/>
        <v>0</v>
      </c>
      <c r="AS84" s="149">
        <f t="shared" si="34"/>
        <v>0</v>
      </c>
      <c r="AT84" s="149">
        <f t="shared" si="35"/>
        <v>0</v>
      </c>
      <c r="AU84" s="149">
        <f t="shared" si="36"/>
        <v>0</v>
      </c>
      <c r="AV84" s="149">
        <f t="shared" si="50"/>
        <v>0</v>
      </c>
      <c r="AW84" s="147">
        <f t="shared" si="37"/>
        <v>0</v>
      </c>
      <c r="AX84" s="147">
        <f t="shared" si="38"/>
        <v>0</v>
      </c>
      <c r="AY84" s="147">
        <f t="shared" si="39"/>
        <v>0</v>
      </c>
      <c r="AZ84" s="147">
        <f t="shared" si="40"/>
        <v>0</v>
      </c>
      <c r="BA84" s="145">
        <f t="shared" si="41"/>
        <v>0</v>
      </c>
      <c r="BB84" s="145">
        <f t="shared" si="42"/>
        <v>4.5</v>
      </c>
      <c r="BC84" s="147">
        <f t="shared" si="43"/>
        <v>3.8</v>
      </c>
      <c r="BD84" s="147">
        <f t="shared" si="44"/>
        <v>4.8</v>
      </c>
      <c r="BE84" s="145">
        <f t="shared" si="51"/>
        <v>4.3</v>
      </c>
      <c r="BF84" s="147">
        <f t="shared" si="45"/>
        <v>3.3</v>
      </c>
      <c r="BG84" s="147">
        <f t="shared" si="46"/>
        <v>1.6</v>
      </c>
      <c r="BH84" s="145">
        <f t="shared" si="47"/>
        <v>2.5</v>
      </c>
      <c r="BI84" s="198">
        <f t="shared" si="48"/>
        <v>3.3</v>
      </c>
    </row>
    <row r="85" spans="1:61">
      <c r="A85" s="1" t="s">
        <v>251</v>
      </c>
      <c r="B85" s="2" t="s">
        <v>252</v>
      </c>
      <c r="C85" s="39">
        <f>IF(P1_IndicatorData!D85="No data","x",IF(P1_IndicatorData!D85=0,0,ROUND(IF(LOG(P1_IndicatorData!D85)&gt;C$166,10,IF(LOG(P1_IndicatorData!D85)&lt;C$165,0,10-(C$166-LOG(P1_IndicatorData!D85))/(C$166-C$165)*10)),1)))</f>
        <v>8.4</v>
      </c>
      <c r="D85" s="39">
        <f>IF(P1_IndicatorData!E85="No data","x",ROUND(IF(P1_IndicatorData!E85&gt;D$166,10,IF(P1_IndicatorData!E85&lt;D$165,0,10-(D$166-P1_IndicatorData!E85)/(D$166-D$165)*10)),1))</f>
        <v>10</v>
      </c>
      <c r="E85" s="39">
        <f>IF(P1_IndicatorData!G85="No data",0.1,IF(P1_IndicatorData!G85=0,0.1,IF(LOG(P1_IndicatorData!G85)&lt;E$165,0.1,ROUND(IF(LOG(P1_IndicatorData!G85)&gt;E$166,10,IF(LOG(P1_IndicatorData!G85)&lt;E$165,0,10-(E$166-LOG(P1_IndicatorData!G85))/(E$166-E$165)*10)),1))))</f>
        <v>4.2</v>
      </c>
      <c r="F85" s="39">
        <f>IF(P1_IndicatorData!H85="No data",0.1,IF(ROUND(P1_IndicatorData!H85,2)=0,0.1,ROUND(IF(P1_IndicatorData!H85&gt;F$166,10,IF(P1_IndicatorData!H85&lt;F$165,0,10-(F$166-P1_IndicatorData!H85)/(F$166-F$165)*10)),1)))</f>
        <v>0.4</v>
      </c>
      <c r="G85" s="39">
        <f>IF(P1_IndicatorData!J85="No data","x",IF(P1_IndicatorData!J85=0,0,ROUND(IF(LOG(P1_IndicatorData!J85)&gt;G$166,10,IF(LOG(P1_IndicatorData!J85)&lt;G$165,0,10-(G$166-LOG(P1_IndicatorData!J85))/(G$166-G$165)*10)),1)))</f>
        <v>0</v>
      </c>
      <c r="H85" s="39">
        <f>IF(P1_IndicatorData!K85="No data","x",IF(P1_IndicatorData!K85=0,0,ROUND(IF(P1_IndicatorData!K85&gt;H$166,10,IF(P1_IndicatorData!K85&lt;H$165,0,10-(H$166-P1_IndicatorData!K85)/(H$166-H$165)*10)),1)))</f>
        <v>0</v>
      </c>
      <c r="I85" s="42">
        <f>IF(P1_IndicatorData!Q85="No data","x",IF(P1_IndicatorData!Q85=0,0,ROUND(IF(LOG(P1_IndicatorData!Q85)&gt;I$166,10,IF(LOG(P1_IndicatorData!Q85)&lt;I$165,0,10-(I$166-LOG(P1_IndicatorData!Q85))/(I$166-I$165)*10)),1)))</f>
        <v>0</v>
      </c>
      <c r="J85" s="42">
        <f>IF(P1_IndicatorData!R85="No data","x",ROUND(IF(P1_IndicatorData!R85&gt;J$166,10,IF(P1_IndicatorData!R85&lt;J$165,0,10-(J$166-P1_IndicatorData!R85)/(J$166-J$165)*10)),1))</f>
        <v>0</v>
      </c>
      <c r="K85" s="42">
        <f>IF(P1_IndicatorData!T85="No data","x",IF(P1_IndicatorData!T85=0,0,ROUND(IF(LOG(P1_IndicatorData!T85)&gt;K$166,10,IF(LOG(P1_IndicatorData!T85)&lt;K$165,0,10-(K$166-LOG(P1_IndicatorData!T85))/(K$166-K$165)*10)),1)))</f>
        <v>0</v>
      </c>
      <c r="L85" s="42">
        <f>IF(P1_IndicatorData!U85="No data","x",ROUND(IF(P1_IndicatorData!U85&gt;L$166,10,IF(P1_IndicatorData!U85&lt;L$165,0,10-(L$166-P1_IndicatorData!U85)/(L$166-L$165)*10)),1))</f>
        <v>0</v>
      </c>
      <c r="M85" s="39">
        <f>IF(P1_IndicatorData!W85="No data","x",IF(P1_IndicatorData!W85=0,0,ROUND(IF(LOG(P1_IndicatorData!W85)&gt;M$166,10,IF(LOG(P1_IndicatorData!W85)&lt;M$165,0,10-(M$166-LOG(P1_IndicatorData!W85))/(M$166-M$165)*10)),1)))</f>
        <v>0</v>
      </c>
      <c r="N85" s="39">
        <f>IF(P1_IndicatorData!X85="No data","x",ROUND(IF(P1_IndicatorData!X85&gt;N$166,10,IF(P1_IndicatorData!X85&lt;N$165,0,10-(N$166-P1_IndicatorData!X85)/(N$166-N$165)*10)),1))</f>
        <v>0</v>
      </c>
      <c r="O85" s="42">
        <f>IF(P1_IndicatorData!Z85="No data","x",IF(P1_IndicatorData!Z85=0,0,ROUND(IF(LOG(P1_IndicatorData!Z85)&gt;O$166,10,IF(LOG(P1_IndicatorData!Z85)&lt;O$165,0,10-(O$166-LOG(P1_IndicatorData!Z85))/(O$166-O$165)*10)),1)))</f>
        <v>0</v>
      </c>
      <c r="P85" s="42">
        <f>IF(P1_IndicatorData!AA85="No data","x",ROUND(IF(P1_IndicatorData!AA85&gt;P$166,10,IF(P1_IndicatorData!AA85&lt;P$165,0,10-(P$166-P1_IndicatorData!AA85)/(P$166-P$165)*10)),1))</f>
        <v>0</v>
      </c>
      <c r="Q85" s="42">
        <f>IF(P1_IndicatorData!AC85="No data","x",IF(P1_IndicatorData!AC85=0,0,ROUND(IF(LOG(P1_IndicatorData!AC85)&gt;Q$166,10,IF(LOG(P1_IndicatorData!AC85)&lt;Q$165,0,10-(Q$166-LOG(P1_IndicatorData!AC85))/(Q$166-Q$165)*10)),1)))</f>
        <v>0</v>
      </c>
      <c r="R85" s="42">
        <f>IF(P1_IndicatorData!AD85="No data","x",ROUND(IF(P1_IndicatorData!AD85&gt;R$166,10,IF(P1_IndicatorData!AD85&lt;R$165,0,10-(R$166-P1_IndicatorData!AD85)/(R$166-R$165)*10)),1))</f>
        <v>0</v>
      </c>
      <c r="S85" s="42">
        <f>IF(P1_IndicatorData!AF85="No data","x",IF(P1_IndicatorData!AF85=0,0,ROUND(IF(LOG(P1_IndicatorData!AF85)&gt;S$166,10,IF(LOG(P1_IndicatorData!AF85)&lt;S$165,0,10-(S$166-LOG(P1_IndicatorData!AF85))/(S$166-S$165)*10)),1)))</f>
        <v>0</v>
      </c>
      <c r="T85" s="42">
        <f>IF(P1_IndicatorData!AG85="No data","x",ROUND(IF(P1_IndicatorData!AG85&gt;T$166,10,IF(P1_IndicatorData!AG85&lt;T$165,0,10-(T$166-P1_IndicatorData!AG85)/(T$166-T$165)*10)),1))</f>
        <v>0</v>
      </c>
      <c r="U85" s="42">
        <f>IF(P1_IndicatorData!AI85="No data","x",IF(P1_IndicatorData!AI85=0,0,ROUND(IF(LOG(P1_IndicatorData!AI85)&gt;U$166,10,IF(LOG(P1_IndicatorData!AI85)&lt;U$165,0,10-(U$166-LOG(P1_IndicatorData!AI85))/(U$166-U$165)*10)),1)))</f>
        <v>6.7</v>
      </c>
      <c r="V85" s="42">
        <f>IF(P1_IndicatorData!AJ85="No data","x",ROUND(IF(P1_IndicatorData!AJ85&gt;V$166,10,IF(P1_IndicatorData!AJ85&lt;V$165,0,10-(V$166-P1_IndicatorData!AJ85)/(V$166-V$165)*10)),1))</f>
        <v>0.6</v>
      </c>
      <c r="W85" s="42">
        <f>IF(P1_IndicatorData!AL85="No data","x",IF(P1_IndicatorData!AL85=0,0,ROUND(IF(LOG(P1_IndicatorData!AL85)&gt;W$166,10,IF(LOG(P1_IndicatorData!AL85)&lt;W$165,0,10-(W$166-LOG(P1_IndicatorData!AL85))/(W$166-W$165)*10)),1)))</f>
        <v>7.5</v>
      </c>
      <c r="X85" s="42">
        <f>IF(P1_IndicatorData!AM85="No data","x",ROUND(IF(P1_IndicatorData!AM85&gt;X$166,10,IF(P1_IndicatorData!AM85&lt;X$165,0,10-(X$166-P1_IndicatorData!AM85)/(X$166-X$165)*10)),1))</f>
        <v>2.1</v>
      </c>
      <c r="Y85" s="42">
        <f>IF(P1_IndicatorData!AO85="No data","x",IF(P1_IndicatorData!AO85=0,0,ROUND(IF(LOG(P1_IndicatorData!AO85)&gt;Y$166,10,IF(LOG(P1_IndicatorData!AO85)&lt;Y$165,0,10-(Y$166-LOG(P1_IndicatorData!AO85))/(Y$166-Y$165)*10)),1)))</f>
        <v>8.5</v>
      </c>
      <c r="Z85" s="42">
        <f>IF(P1_IndicatorData!AP85="No data","x",ROUND(IF(P1_IndicatorData!AP85&gt;Z$166,10,IF(P1_IndicatorData!AP85&lt;Z$165,0,10-(Z$166-P1_IndicatorData!AP85)/(Z$166-Z$165)*10)),1))</f>
        <v>7.8</v>
      </c>
      <c r="AA85" s="42">
        <f>IF(P1_IndicatorData!AR85="No data","x",IF(P1_IndicatorData!AR85=0,0,ROUND(IF(LOG(P1_IndicatorData!AR85)&gt;AA$166,10,IF(LOG(P1_IndicatorData!AR85)&lt;AA$165,0,10-(AA$166-LOG(P1_IndicatorData!AR85))/(AA$166-AA$165)*10)),1)))</f>
        <v>0</v>
      </c>
      <c r="AB85" s="42">
        <f>IF(P1_IndicatorData!AS85="No data","x",ROUND(IF(P1_IndicatorData!AS85&gt;AB$166,10,IF(P1_IndicatorData!AS85&lt;AB$165,0,10-(AB$166-P1_IndicatorData!AS85)/(AB$166-AB$165)*10)),1))</f>
        <v>0</v>
      </c>
      <c r="AC85" s="42">
        <f>IF(P1_IndicatorData!AV85="No data","x",IF(P1_IndicatorData!AV85=0,0,ROUND(IF(LOG(P1_IndicatorData!AV85)&gt;AC$166,10,IF(LOG(P1_IndicatorData!AV85)&lt;AC$165,0,10-(AC$166-LOG(P1_IndicatorData!AV85))/(AC$166-AC$165)*10)),1)))</f>
        <v>8.5</v>
      </c>
      <c r="AD85" s="42">
        <f>IF(P1_IndicatorData!AW85="No data","x",ROUND(IF(P1_IndicatorData!AW85&gt;AD$166,10,IF(P1_IndicatorData!AW85&lt;AD$165,0,10-(AD$166-P1_IndicatorData!AW85)/(AD$166-AD$165)*10)),1))</f>
        <v>7.9</v>
      </c>
      <c r="AE85" s="42">
        <f>IF(P1_IndicatorData!AX85="No data","x",IF(P1_IndicatorData!AX85=0,0,ROUND(IF(LOG(P1_IndicatorData!AX85)&gt;AE$166,10,IF(LOG(P1_IndicatorData!AX85)&lt;AE$165,0,10-(AE$166-LOG(P1_IndicatorData!AX85))/(AE$166-AE$165)*10)),1)))</f>
        <v>0</v>
      </c>
      <c r="AF85" s="42">
        <f>IF(P1_IndicatorData!AY85="No data","x",ROUND(IF(P1_IndicatorData!AY85&gt;AF$166,10,IF(P1_IndicatorData!AY85&lt;AF$165,0,10-(AF$166-P1_IndicatorData!AY85)/(AF$166-AF$165)*10)),1))</f>
        <v>0</v>
      </c>
      <c r="AG85" s="42">
        <f>IF(P1_IndicatorData!AZ85="No data","x",IF(P1_IndicatorData!AZ85=0,0,ROUND(IF(LOG(P1_IndicatorData!AZ85)&gt;AG$166,10,IF(LOG(P1_IndicatorData!AZ85)&lt;AG$165,0,10-(AG$166-LOG(P1_IndicatorData!AZ85))/(AG$166-AG$165)*10)),1)))</f>
        <v>4.9000000000000004</v>
      </c>
      <c r="AH85" s="42">
        <f>IF(P1_IndicatorData!BA85="No data","x",ROUND(IF(P1_IndicatorData!BA85&gt;AH$166,10,IF(P1_IndicatorData!BA85&lt;AH$165,0,10-(AH$166-P1_IndicatorData!BA85)/(AH$166-AH$165)*10)),1))</f>
        <v>0.4</v>
      </c>
      <c r="AI85" s="42">
        <f>IF(P1_IndicatorData!BD85="No data","x",IF(P1_IndicatorData!BD85=0,0,ROUND(IF(LOG(P1_IndicatorData!BD85)&gt;AI$166,10,IF(LOG(P1_IndicatorData!BD85)&lt;AI$165,0,10-(AI$166-LOG(P1_IndicatorData!BD85))/(AI$166-AI$165)*10)),1)))</f>
        <v>8.5</v>
      </c>
      <c r="AJ85" s="42">
        <f>IF(P1_IndicatorData!BE85="No data","x",ROUND(IF(P1_IndicatorData!BE85&gt;AJ$166,10,IF(P1_IndicatorData!BE85&lt;AJ$165,0,10-(AJ$166-P1_IndicatorData!BE85)/(AJ$166-AJ$165)*10)),1))</f>
        <v>7.4</v>
      </c>
      <c r="AK85" s="145">
        <f t="shared" si="27"/>
        <v>9.4</v>
      </c>
      <c r="AL85" s="145">
        <f t="shared" si="28"/>
        <v>2.5</v>
      </c>
      <c r="AM85" s="145">
        <f t="shared" si="29"/>
        <v>0</v>
      </c>
      <c r="AN85" s="147">
        <f t="shared" si="30"/>
        <v>0</v>
      </c>
      <c r="AO85" s="147">
        <f t="shared" si="31"/>
        <v>0</v>
      </c>
      <c r="AP85" s="145">
        <f t="shared" si="49"/>
        <v>0</v>
      </c>
      <c r="AQ85" s="149">
        <f t="shared" si="32"/>
        <v>0</v>
      </c>
      <c r="AR85" s="149">
        <f t="shared" si="33"/>
        <v>0</v>
      </c>
      <c r="AS85" s="149">
        <f t="shared" si="34"/>
        <v>0</v>
      </c>
      <c r="AT85" s="149">
        <f t="shared" si="35"/>
        <v>0</v>
      </c>
      <c r="AU85" s="149">
        <f t="shared" si="36"/>
        <v>0</v>
      </c>
      <c r="AV85" s="149">
        <f t="shared" si="50"/>
        <v>0</v>
      </c>
      <c r="AW85" s="147">
        <f t="shared" si="37"/>
        <v>0</v>
      </c>
      <c r="AX85" s="147">
        <f t="shared" si="38"/>
        <v>4.3</v>
      </c>
      <c r="AY85" s="147">
        <f t="shared" si="39"/>
        <v>5.4</v>
      </c>
      <c r="AZ85" s="147">
        <f t="shared" si="40"/>
        <v>8.1999999999999993</v>
      </c>
      <c r="BA85" s="145">
        <f t="shared" si="41"/>
        <v>5.2</v>
      </c>
      <c r="BB85" s="145">
        <f t="shared" si="42"/>
        <v>0</v>
      </c>
      <c r="BC85" s="147">
        <f t="shared" si="43"/>
        <v>4.3</v>
      </c>
      <c r="BD85" s="147">
        <f t="shared" si="44"/>
        <v>4</v>
      </c>
      <c r="BE85" s="145">
        <f t="shared" si="51"/>
        <v>4.2</v>
      </c>
      <c r="BF85" s="147">
        <f t="shared" si="45"/>
        <v>3</v>
      </c>
      <c r="BG85" s="147">
        <f t="shared" si="46"/>
        <v>8</v>
      </c>
      <c r="BH85" s="145">
        <f t="shared" si="47"/>
        <v>6.1</v>
      </c>
      <c r="BI85" s="198">
        <f t="shared" si="48"/>
        <v>4.4000000000000004</v>
      </c>
    </row>
    <row r="86" spans="1:61">
      <c r="A86" s="1" t="s">
        <v>253</v>
      </c>
      <c r="B86" s="2" t="s">
        <v>254</v>
      </c>
      <c r="C86" s="39">
        <f>IF(P1_IndicatorData!D86="No data","x",IF(P1_IndicatorData!D86=0,0,ROUND(IF(LOG(P1_IndicatorData!D86)&gt;C$166,10,IF(LOG(P1_IndicatorData!D86)&lt;C$165,0,10-(C$166-LOG(P1_IndicatorData!D86))/(C$166-C$165)*10)),1)))</f>
        <v>7.7</v>
      </c>
      <c r="D86" s="39">
        <f>IF(P1_IndicatorData!E86="No data","x",ROUND(IF(P1_IndicatorData!E86&gt;D$166,10,IF(P1_IndicatorData!E86&lt;D$165,0,10-(D$166-P1_IndicatorData!E86)/(D$166-D$165)*10)),1))</f>
        <v>9.8000000000000007</v>
      </c>
      <c r="E86" s="39">
        <f>IF(P1_IndicatorData!G86="No data",0.1,IF(P1_IndicatorData!G86=0,0.1,IF(LOG(P1_IndicatorData!G86)&lt;E$165,0.1,ROUND(IF(LOG(P1_IndicatorData!G86)&gt;E$166,10,IF(LOG(P1_IndicatorData!G86)&lt;E$165,0,10-(E$166-LOG(P1_IndicatorData!G86))/(E$166-E$165)*10)),1))))</f>
        <v>5.9</v>
      </c>
      <c r="F86" s="39">
        <f>IF(P1_IndicatorData!H86="No data",0.1,IF(ROUND(P1_IndicatorData!H86,2)=0,0.1,ROUND(IF(P1_IndicatorData!H86&gt;F$166,10,IF(P1_IndicatorData!H86&lt;F$165,0,10-(F$166-P1_IndicatorData!H86)/(F$166-F$165)*10)),1)))</f>
        <v>4.8</v>
      </c>
      <c r="G86" s="39">
        <f>IF(P1_IndicatorData!J86="No data","x",IF(P1_IndicatorData!J86=0,0,ROUND(IF(LOG(P1_IndicatorData!J86)&gt;G$166,10,IF(LOG(P1_IndicatorData!J86)&lt;G$165,0,10-(G$166-LOG(P1_IndicatorData!J86))/(G$166-G$165)*10)),1)))</f>
        <v>0</v>
      </c>
      <c r="H86" s="39">
        <f>IF(P1_IndicatorData!K86="No data","x",IF(P1_IndicatorData!K86=0,0,ROUND(IF(P1_IndicatorData!K86&gt;H$166,10,IF(P1_IndicatorData!K86&lt;H$165,0,10-(H$166-P1_IndicatorData!K86)/(H$166-H$165)*10)),1)))</f>
        <v>0</v>
      </c>
      <c r="I86" s="42">
        <f>IF(P1_IndicatorData!Q86="No data","x",IF(P1_IndicatorData!Q86=0,0,ROUND(IF(LOG(P1_IndicatorData!Q86)&gt;I$166,10,IF(LOG(P1_IndicatorData!Q86)&lt;I$165,0,10-(I$166-LOG(P1_IndicatorData!Q86))/(I$166-I$165)*10)),1)))</f>
        <v>0</v>
      </c>
      <c r="J86" s="42">
        <f>IF(P1_IndicatorData!R86="No data","x",ROUND(IF(P1_IndicatorData!R86&gt;J$166,10,IF(P1_IndicatorData!R86&lt;J$165,0,10-(J$166-P1_IndicatorData!R86)/(J$166-J$165)*10)),1))</f>
        <v>0</v>
      </c>
      <c r="K86" s="42">
        <f>IF(P1_IndicatorData!T86="No data","x",IF(P1_IndicatorData!T86=0,0,ROUND(IF(LOG(P1_IndicatorData!T86)&gt;K$166,10,IF(LOG(P1_IndicatorData!T86)&lt;K$165,0,10-(K$166-LOG(P1_IndicatorData!T86))/(K$166-K$165)*10)),1)))</f>
        <v>0</v>
      </c>
      <c r="L86" s="42">
        <f>IF(P1_IndicatorData!U86="No data","x",ROUND(IF(P1_IndicatorData!U86&gt;L$166,10,IF(P1_IndicatorData!U86&lt;L$165,0,10-(L$166-P1_IndicatorData!U86)/(L$166-L$165)*10)),1))</f>
        <v>0</v>
      </c>
      <c r="M86" s="39">
        <f>IF(P1_IndicatorData!W86="No data","x",IF(P1_IndicatorData!W86=0,0,ROUND(IF(LOG(P1_IndicatorData!W86)&gt;M$166,10,IF(LOG(P1_IndicatorData!W86)&lt;M$165,0,10-(M$166-LOG(P1_IndicatorData!W86))/(M$166-M$165)*10)),1)))</f>
        <v>0</v>
      </c>
      <c r="N86" s="39">
        <f>IF(P1_IndicatorData!X86="No data","x",ROUND(IF(P1_IndicatorData!X86&gt;N$166,10,IF(P1_IndicatorData!X86&lt;N$165,0,10-(N$166-P1_IndicatorData!X86)/(N$166-N$165)*10)),1))</f>
        <v>0</v>
      </c>
      <c r="O86" s="42">
        <f>IF(P1_IndicatorData!Z86="No data","x",IF(P1_IndicatorData!Z86=0,0,ROUND(IF(LOG(P1_IndicatorData!Z86)&gt;O$166,10,IF(LOG(P1_IndicatorData!Z86)&lt;O$165,0,10-(O$166-LOG(P1_IndicatorData!Z86))/(O$166-O$165)*10)),1)))</f>
        <v>0</v>
      </c>
      <c r="P86" s="42">
        <f>IF(P1_IndicatorData!AA86="No data","x",ROUND(IF(P1_IndicatorData!AA86&gt;P$166,10,IF(P1_IndicatorData!AA86&lt;P$165,0,10-(P$166-P1_IndicatorData!AA86)/(P$166-P$165)*10)),1))</f>
        <v>0</v>
      </c>
      <c r="Q86" s="42">
        <f>IF(P1_IndicatorData!AC86="No data","x",IF(P1_IndicatorData!AC86=0,0,ROUND(IF(LOG(P1_IndicatorData!AC86)&gt;Q$166,10,IF(LOG(P1_IndicatorData!AC86)&lt;Q$165,0,10-(Q$166-LOG(P1_IndicatorData!AC86))/(Q$166-Q$165)*10)),1)))</f>
        <v>0</v>
      </c>
      <c r="R86" s="42">
        <f>IF(P1_IndicatorData!AD86="No data","x",ROUND(IF(P1_IndicatorData!AD86&gt;R$166,10,IF(P1_IndicatorData!AD86&lt;R$165,0,10-(R$166-P1_IndicatorData!AD86)/(R$166-R$165)*10)),1))</f>
        <v>0</v>
      </c>
      <c r="S86" s="42">
        <f>IF(P1_IndicatorData!AF86="No data","x",IF(P1_IndicatorData!AF86=0,0,ROUND(IF(LOG(P1_IndicatorData!AF86)&gt;S$166,10,IF(LOG(P1_IndicatorData!AF86)&lt;S$165,0,10-(S$166-LOG(P1_IndicatorData!AF86))/(S$166-S$165)*10)),1)))</f>
        <v>0</v>
      </c>
      <c r="T86" s="42">
        <f>IF(P1_IndicatorData!AG86="No data","x",ROUND(IF(P1_IndicatorData!AG86&gt;T$166,10,IF(P1_IndicatorData!AG86&lt;T$165,0,10-(T$166-P1_IndicatorData!AG86)/(T$166-T$165)*10)),1))</f>
        <v>0</v>
      </c>
      <c r="U86" s="42">
        <f>IF(P1_IndicatorData!AI86="No data","x",IF(P1_IndicatorData!AI86=0,0,ROUND(IF(LOG(P1_IndicatorData!AI86)&gt;U$166,10,IF(LOG(P1_IndicatorData!AI86)&lt;U$165,0,10-(U$166-LOG(P1_IndicatorData!AI86))/(U$166-U$165)*10)),1)))</f>
        <v>0</v>
      </c>
      <c r="V86" s="42">
        <f>IF(P1_IndicatorData!AJ86="No data","x",ROUND(IF(P1_IndicatorData!AJ86&gt;V$166,10,IF(P1_IndicatorData!AJ86&lt;V$165,0,10-(V$166-P1_IndicatorData!AJ86)/(V$166-V$165)*10)),1))</f>
        <v>0</v>
      </c>
      <c r="W86" s="42">
        <f>IF(P1_IndicatorData!AL86="No data","x",IF(P1_IndicatorData!AL86=0,0,ROUND(IF(LOG(P1_IndicatorData!AL86)&gt;W$166,10,IF(LOG(P1_IndicatorData!AL86)&lt;W$165,0,10-(W$166-LOG(P1_IndicatorData!AL86))/(W$166-W$165)*10)),1)))</f>
        <v>0</v>
      </c>
      <c r="X86" s="42">
        <f>IF(P1_IndicatorData!AM86="No data","x",ROUND(IF(P1_IndicatorData!AM86&gt;X$166,10,IF(P1_IndicatorData!AM86&lt;X$165,0,10-(X$166-P1_IndicatorData!AM86)/(X$166-X$165)*10)),1))</f>
        <v>0</v>
      </c>
      <c r="Y86" s="42">
        <f>IF(P1_IndicatorData!AO86="No data","x",IF(P1_IndicatorData!AO86=0,0,ROUND(IF(LOG(P1_IndicatorData!AO86)&gt;Y$166,10,IF(LOG(P1_IndicatorData!AO86)&lt;Y$165,0,10-(Y$166-LOG(P1_IndicatorData!AO86))/(Y$166-Y$165)*10)),1)))</f>
        <v>0</v>
      </c>
      <c r="Z86" s="42">
        <f>IF(P1_IndicatorData!AP86="No data","x",ROUND(IF(P1_IndicatorData!AP86&gt;Z$166,10,IF(P1_IndicatorData!AP86&lt;Z$165,0,10-(Z$166-P1_IndicatorData!AP86)/(Z$166-Z$165)*10)),1))</f>
        <v>0</v>
      </c>
      <c r="AA86" s="42">
        <f>IF(P1_IndicatorData!AR86="No data","x",IF(P1_IndicatorData!AR86=0,0,ROUND(IF(LOG(P1_IndicatorData!AR86)&gt;AA$166,10,IF(LOG(P1_IndicatorData!AR86)&lt;AA$165,0,10-(AA$166-LOG(P1_IndicatorData!AR86))/(AA$166-AA$165)*10)),1)))</f>
        <v>0</v>
      </c>
      <c r="AB86" s="42">
        <f>IF(P1_IndicatorData!AS86="No data","x",ROUND(IF(P1_IndicatorData!AS86&gt;AB$166,10,IF(P1_IndicatorData!AS86&lt;AB$165,0,10-(AB$166-P1_IndicatorData!AS86)/(AB$166-AB$165)*10)),1))</f>
        <v>0</v>
      </c>
      <c r="AC86" s="42">
        <f>IF(P1_IndicatorData!AV86="No data","x",IF(P1_IndicatorData!AV86=0,0,ROUND(IF(LOG(P1_IndicatorData!AV86)&gt;AC$166,10,IF(LOG(P1_IndicatorData!AV86)&lt;AC$165,0,10-(AC$166-LOG(P1_IndicatorData!AV86))/(AC$166-AC$165)*10)),1)))</f>
        <v>7</v>
      </c>
      <c r="AD86" s="42">
        <f>IF(P1_IndicatorData!AW86="No data","x",ROUND(IF(P1_IndicatorData!AW86&gt;AD$166,10,IF(P1_IndicatorData!AW86&lt;AD$165,0,10-(AD$166-P1_IndicatorData!AW86)/(AD$166-AD$165)*10)),1))</f>
        <v>1.9</v>
      </c>
      <c r="AE86" s="42">
        <f>IF(P1_IndicatorData!AX86="No data","x",IF(P1_IndicatorData!AX86=0,0,ROUND(IF(LOG(P1_IndicatorData!AX86)&gt;AE$166,10,IF(LOG(P1_IndicatorData!AX86)&lt;AE$165,0,10-(AE$166-LOG(P1_IndicatorData!AX86))/(AE$166-AE$165)*10)),1)))</f>
        <v>0</v>
      </c>
      <c r="AF86" s="42">
        <f>IF(P1_IndicatorData!AY86="No data","x",ROUND(IF(P1_IndicatorData!AY86&gt;AF$166,10,IF(P1_IndicatorData!AY86&lt;AF$165,0,10-(AF$166-P1_IndicatorData!AY86)/(AF$166-AF$165)*10)),1))</f>
        <v>0</v>
      </c>
      <c r="AG86" s="42">
        <f>IF(P1_IndicatorData!AZ86="No data","x",IF(P1_IndicatorData!AZ86=0,0,ROUND(IF(LOG(P1_IndicatorData!AZ86)&gt;AG$166,10,IF(LOG(P1_IndicatorData!AZ86)&lt;AG$165,0,10-(AG$166-LOG(P1_IndicatorData!AZ86))/(AG$166-AG$165)*10)),1)))</f>
        <v>7.5</v>
      </c>
      <c r="AH86" s="42">
        <f>IF(P1_IndicatorData!BA86="No data","x",ROUND(IF(P1_IndicatorData!BA86&gt;AH$166,10,IF(P1_IndicatorData!BA86&lt;AH$165,0,10-(AH$166-P1_IndicatorData!BA86)/(AH$166-AH$165)*10)),1))</f>
        <v>10</v>
      </c>
      <c r="AI86" s="42">
        <f>IF(P1_IndicatorData!BD86="No data","x",IF(P1_IndicatorData!BD86=0,0,ROUND(IF(LOG(P1_IndicatorData!BD86)&gt;AI$166,10,IF(LOG(P1_IndicatorData!BD86)&lt;AI$165,0,10-(AI$166-LOG(P1_IndicatorData!BD86))/(AI$166-AI$165)*10)),1)))</f>
        <v>4.5999999999999996</v>
      </c>
      <c r="AJ86" s="42">
        <f>IF(P1_IndicatorData!BE86="No data","x",ROUND(IF(P1_IndicatorData!BE86&gt;AJ$166,10,IF(P1_IndicatorData!BE86&lt;AJ$165,0,10-(AJ$166-P1_IndicatorData!BE86)/(AJ$166-AJ$165)*10)),1))</f>
        <v>0.1</v>
      </c>
      <c r="AK86" s="145">
        <f t="shared" si="27"/>
        <v>9</v>
      </c>
      <c r="AL86" s="145">
        <f t="shared" si="28"/>
        <v>5.4</v>
      </c>
      <c r="AM86" s="145">
        <f t="shared" si="29"/>
        <v>0</v>
      </c>
      <c r="AN86" s="147">
        <f t="shared" si="30"/>
        <v>0</v>
      </c>
      <c r="AO86" s="147">
        <f t="shared" si="31"/>
        <v>0</v>
      </c>
      <c r="AP86" s="145">
        <f t="shared" si="49"/>
        <v>0</v>
      </c>
      <c r="AQ86" s="149">
        <f t="shared" si="32"/>
        <v>0</v>
      </c>
      <c r="AR86" s="149">
        <f t="shared" si="33"/>
        <v>0</v>
      </c>
      <c r="AS86" s="149">
        <f t="shared" si="34"/>
        <v>0</v>
      </c>
      <c r="AT86" s="149">
        <f t="shared" si="35"/>
        <v>0</v>
      </c>
      <c r="AU86" s="149">
        <f t="shared" si="36"/>
        <v>0</v>
      </c>
      <c r="AV86" s="149">
        <f t="shared" si="50"/>
        <v>0</v>
      </c>
      <c r="AW86" s="147">
        <f t="shared" si="37"/>
        <v>0</v>
      </c>
      <c r="AX86" s="147">
        <f t="shared" si="38"/>
        <v>0</v>
      </c>
      <c r="AY86" s="147">
        <f t="shared" si="39"/>
        <v>0</v>
      </c>
      <c r="AZ86" s="147">
        <f t="shared" si="40"/>
        <v>0</v>
      </c>
      <c r="BA86" s="145">
        <f t="shared" si="41"/>
        <v>0</v>
      </c>
      <c r="BB86" s="145">
        <f t="shared" si="42"/>
        <v>0</v>
      </c>
      <c r="BC86" s="147">
        <f t="shared" si="43"/>
        <v>3.5</v>
      </c>
      <c r="BD86" s="147">
        <f t="shared" si="44"/>
        <v>1</v>
      </c>
      <c r="BE86" s="145">
        <f t="shared" si="51"/>
        <v>2.2999999999999998</v>
      </c>
      <c r="BF86" s="147">
        <f t="shared" si="45"/>
        <v>9.1</v>
      </c>
      <c r="BG86" s="147">
        <f t="shared" si="46"/>
        <v>2.6</v>
      </c>
      <c r="BH86" s="145">
        <f t="shared" si="47"/>
        <v>7</v>
      </c>
      <c r="BI86" s="198">
        <f t="shared" si="48"/>
        <v>4</v>
      </c>
    </row>
    <row r="87" spans="1:61">
      <c r="A87" s="1" t="s">
        <v>255</v>
      </c>
      <c r="B87" s="2" t="s">
        <v>256</v>
      </c>
      <c r="C87" s="39">
        <f>IF(P1_IndicatorData!D87="No data","x",IF(P1_IndicatorData!D87=0,0,ROUND(IF(LOG(P1_IndicatorData!D87)&gt;C$166,10,IF(LOG(P1_IndicatorData!D87)&lt;C$165,0,10-(C$166-LOG(P1_IndicatorData!D87))/(C$166-C$165)*10)),1)))</f>
        <v>4.3</v>
      </c>
      <c r="D87" s="39">
        <f>IF(P1_IndicatorData!E87="No data","x",ROUND(IF(P1_IndicatorData!E87&gt;D$166,10,IF(P1_IndicatorData!E87&lt;D$165,0,10-(D$166-P1_IndicatorData!E87)/(D$166-D$165)*10)),1))</f>
        <v>0.1</v>
      </c>
      <c r="E87" s="39">
        <f>IF(P1_IndicatorData!G87="No data",0.1,IF(P1_IndicatorData!G87=0,0.1,IF(LOG(P1_IndicatorData!G87)&lt;E$165,0.1,ROUND(IF(LOG(P1_IndicatorData!G87)&gt;E$166,10,IF(LOG(P1_IndicatorData!G87)&lt;E$165,0,10-(E$166-LOG(P1_IndicatorData!G87))/(E$166-E$165)*10)),1))))</f>
        <v>7.5</v>
      </c>
      <c r="F87" s="39">
        <f>IF(P1_IndicatorData!H87="No data",0.1,IF(ROUND(P1_IndicatorData!H87,2)=0,0.1,ROUND(IF(P1_IndicatorData!H87&gt;F$166,10,IF(P1_IndicatorData!H87&lt;F$165,0,10-(F$166-P1_IndicatorData!H87)/(F$166-F$165)*10)),1)))</f>
        <v>10</v>
      </c>
      <c r="G87" s="39">
        <f>IF(P1_IndicatorData!J87="No data","x",IF(P1_IndicatorData!J87=0,0,ROUND(IF(LOG(P1_IndicatorData!J87)&gt;G$166,10,IF(LOG(P1_IndicatorData!J87)&lt;G$165,0,10-(G$166-LOG(P1_IndicatorData!J87))/(G$166-G$165)*10)),1)))</f>
        <v>0</v>
      </c>
      <c r="H87" s="39">
        <f>IF(P1_IndicatorData!K87="No data","x",IF(P1_IndicatorData!K87=0,0,ROUND(IF(P1_IndicatorData!K87&gt;H$166,10,IF(P1_IndicatorData!K87&lt;H$165,0,10-(H$166-P1_IndicatorData!K87)/(H$166-H$165)*10)),1)))</f>
        <v>0</v>
      </c>
      <c r="I87" s="42">
        <f>IF(P1_IndicatorData!Q87="No data","x",IF(P1_IndicatorData!Q87=0,0,ROUND(IF(LOG(P1_IndicatorData!Q87)&gt;I$166,10,IF(LOG(P1_IndicatorData!Q87)&lt;I$165,0,10-(I$166-LOG(P1_IndicatorData!Q87))/(I$166-I$165)*10)),1)))</f>
        <v>0</v>
      </c>
      <c r="J87" s="42">
        <f>IF(P1_IndicatorData!R87="No data","x",ROUND(IF(P1_IndicatorData!R87&gt;J$166,10,IF(P1_IndicatorData!R87&lt;J$165,0,10-(J$166-P1_IndicatorData!R87)/(J$166-J$165)*10)),1))</f>
        <v>0</v>
      </c>
      <c r="K87" s="42">
        <f>IF(P1_IndicatorData!T87="No data","x",IF(P1_IndicatorData!T87=0,0,ROUND(IF(LOG(P1_IndicatorData!T87)&gt;K$166,10,IF(LOG(P1_IndicatorData!T87)&lt;K$165,0,10-(K$166-LOG(P1_IndicatorData!T87))/(K$166-K$165)*10)),1)))</f>
        <v>0</v>
      </c>
      <c r="L87" s="42">
        <f>IF(P1_IndicatorData!U87="No data","x",ROUND(IF(P1_IndicatorData!U87&gt;L$166,10,IF(P1_IndicatorData!U87&lt;L$165,0,10-(L$166-P1_IndicatorData!U87)/(L$166-L$165)*10)),1))</f>
        <v>0</v>
      </c>
      <c r="M87" s="39">
        <f>IF(P1_IndicatorData!W87="No data","x",IF(P1_IndicatorData!W87=0,0,ROUND(IF(LOG(P1_IndicatorData!W87)&gt;M$166,10,IF(LOG(P1_IndicatorData!W87)&lt;M$165,0,10-(M$166-LOG(P1_IndicatorData!W87))/(M$166-M$165)*10)),1)))</f>
        <v>0</v>
      </c>
      <c r="N87" s="39">
        <f>IF(P1_IndicatorData!X87="No data","x",ROUND(IF(P1_IndicatorData!X87&gt;N$166,10,IF(P1_IndicatorData!X87&lt;N$165,0,10-(N$166-P1_IndicatorData!X87)/(N$166-N$165)*10)),1))</f>
        <v>0</v>
      </c>
      <c r="O87" s="42">
        <f>IF(P1_IndicatorData!Z87="No data","x",IF(P1_IndicatorData!Z87=0,0,ROUND(IF(LOG(P1_IndicatorData!Z87)&gt;O$166,10,IF(LOG(P1_IndicatorData!Z87)&lt;O$165,0,10-(O$166-LOG(P1_IndicatorData!Z87))/(O$166-O$165)*10)),1)))</f>
        <v>9</v>
      </c>
      <c r="P87" s="42">
        <f>IF(P1_IndicatorData!AA87="No data","x",ROUND(IF(P1_IndicatorData!AA87&gt;P$166,10,IF(P1_IndicatorData!AA87&lt;P$165,0,10-(P$166-P1_IndicatorData!AA87)/(P$166-P$165)*10)),1))</f>
        <v>9.9</v>
      </c>
      <c r="Q87" s="42">
        <f>IF(P1_IndicatorData!AC87="No data","x",IF(P1_IndicatorData!AC87=0,0,ROUND(IF(LOG(P1_IndicatorData!AC87)&gt;Q$166,10,IF(LOG(P1_IndicatorData!AC87)&lt;Q$165,0,10-(Q$166-LOG(P1_IndicatorData!AC87))/(Q$166-Q$165)*10)),1)))</f>
        <v>9</v>
      </c>
      <c r="R87" s="42">
        <f>IF(P1_IndicatorData!AD87="No data","x",ROUND(IF(P1_IndicatorData!AD87&gt;R$166,10,IF(P1_IndicatorData!AD87&lt;R$165,0,10-(R$166-P1_IndicatorData!AD87)/(R$166-R$165)*10)),1))</f>
        <v>9.9</v>
      </c>
      <c r="S87" s="42">
        <f>IF(P1_IndicatorData!AF87="No data","x",IF(P1_IndicatorData!AF87=0,0,ROUND(IF(LOG(P1_IndicatorData!AF87)&gt;S$166,10,IF(LOG(P1_IndicatorData!AF87)&lt;S$165,0,10-(S$166-LOG(P1_IndicatorData!AF87))/(S$166-S$165)*10)),1)))</f>
        <v>0.9</v>
      </c>
      <c r="T87" s="42">
        <f>IF(P1_IndicatorData!AG87="No data","x",ROUND(IF(P1_IndicatorData!AG87&gt;T$166,10,IF(P1_IndicatorData!AG87&lt;T$165,0,10-(T$166-P1_IndicatorData!AG87)/(T$166-T$165)*10)),1))</f>
        <v>0</v>
      </c>
      <c r="U87" s="42">
        <f>IF(P1_IndicatorData!AI87="No data","x",IF(P1_IndicatorData!AI87=0,0,ROUND(IF(LOG(P1_IndicatorData!AI87)&gt;U$166,10,IF(LOG(P1_IndicatorData!AI87)&lt;U$165,0,10-(U$166-LOG(P1_IndicatorData!AI87))/(U$166-U$165)*10)),1)))</f>
        <v>8.9</v>
      </c>
      <c r="V87" s="42">
        <f>IF(P1_IndicatorData!AJ87="No data","x",ROUND(IF(P1_IndicatorData!AJ87&gt;V$166,10,IF(P1_IndicatorData!AJ87&lt;V$165,0,10-(V$166-P1_IndicatorData!AJ87)/(V$166-V$165)*10)),1))</f>
        <v>8.5</v>
      </c>
      <c r="W87" s="42">
        <f>IF(P1_IndicatorData!AL87="No data","x",IF(P1_IndicatorData!AL87=0,0,ROUND(IF(LOG(P1_IndicatorData!AL87)&gt;W$166,10,IF(LOG(P1_IndicatorData!AL87)&lt;W$165,0,10-(W$166-LOG(P1_IndicatorData!AL87))/(W$166-W$165)*10)),1)))</f>
        <v>8.9</v>
      </c>
      <c r="X87" s="42">
        <f>IF(P1_IndicatorData!AM87="No data","x",ROUND(IF(P1_IndicatorData!AM87&gt;X$166,10,IF(P1_IndicatorData!AM87&lt;X$165,0,10-(X$166-P1_IndicatorData!AM87)/(X$166-X$165)*10)),1))</f>
        <v>9.6</v>
      </c>
      <c r="Y87" s="42">
        <f>IF(P1_IndicatorData!AO87="No data","x",IF(P1_IndicatorData!AO87=0,0,ROUND(IF(LOG(P1_IndicatorData!AO87)&gt;Y$166,10,IF(LOG(P1_IndicatorData!AO87)&lt;Y$165,0,10-(Y$166-LOG(P1_IndicatorData!AO87))/(Y$166-Y$165)*10)),1)))</f>
        <v>8.6999999999999993</v>
      </c>
      <c r="Z87" s="42">
        <f>IF(P1_IndicatorData!AP87="No data","x",ROUND(IF(P1_IndicatorData!AP87&gt;Z$166,10,IF(P1_IndicatorData!AP87&lt;Z$165,0,10-(Z$166-P1_IndicatorData!AP87)/(Z$166-Z$165)*10)),1))</f>
        <v>6.5</v>
      </c>
      <c r="AA87" s="42">
        <f>IF(P1_IndicatorData!AR87="No data","x",IF(P1_IndicatorData!AR87=0,0,ROUND(IF(LOG(P1_IndicatorData!AR87)&gt;AA$166,10,IF(LOG(P1_IndicatorData!AR87)&lt;AA$165,0,10-(AA$166-LOG(P1_IndicatorData!AR87))/(AA$166-AA$165)*10)),1)))</f>
        <v>8.6</v>
      </c>
      <c r="AB87" s="42">
        <f>IF(P1_IndicatorData!AS87="No data","x",ROUND(IF(P1_IndicatorData!AS87&gt;AB$166,10,IF(P1_IndicatorData!AS87&lt;AB$165,0,10-(AB$166-P1_IndicatorData!AS87)/(AB$166-AB$165)*10)),1))</f>
        <v>6.2</v>
      </c>
      <c r="AC87" s="42">
        <f>IF(P1_IndicatorData!AV87="No data","x",IF(P1_IndicatorData!AV87=0,0,ROUND(IF(LOG(P1_IndicatorData!AV87)&gt;AC$166,10,IF(LOG(P1_IndicatorData!AV87)&lt;AC$165,0,10-(AC$166-LOG(P1_IndicatorData!AV87))/(AC$166-AC$165)*10)),1)))</f>
        <v>8.9</v>
      </c>
      <c r="AD87" s="42">
        <f>IF(P1_IndicatorData!AW87="No data","x",ROUND(IF(P1_IndicatorData!AW87&gt;AD$166,10,IF(P1_IndicatorData!AW87&lt;AD$165,0,10-(AD$166-P1_IndicatorData!AW87)/(AD$166-AD$165)*10)),1))</f>
        <v>9</v>
      </c>
      <c r="AE87" s="42">
        <f>IF(P1_IndicatorData!AX87="No data","x",IF(P1_IndicatorData!AX87=0,0,ROUND(IF(LOG(P1_IndicatorData!AX87)&gt;AE$166,10,IF(LOG(P1_IndicatorData!AX87)&lt;AE$165,0,10-(AE$166-LOG(P1_IndicatorData!AX87))/(AE$166-AE$165)*10)),1)))</f>
        <v>8.9</v>
      </c>
      <c r="AF87" s="42">
        <f>IF(P1_IndicatorData!AY87="No data","x",ROUND(IF(P1_IndicatorData!AY87&gt;AF$166,10,IF(P1_IndicatorData!AY87&lt;AF$165,0,10-(AF$166-P1_IndicatorData!AY87)/(AF$166-AF$165)*10)),1))</f>
        <v>9</v>
      </c>
      <c r="AG87" s="42">
        <f>IF(P1_IndicatorData!AZ87="No data","x",IF(P1_IndicatorData!AZ87=0,0,ROUND(IF(LOG(P1_IndicatorData!AZ87)&gt;AG$166,10,IF(LOG(P1_IndicatorData!AZ87)&lt;AG$165,0,10-(AG$166-LOG(P1_IndicatorData!AZ87))/(AG$166-AG$165)*10)),1)))</f>
        <v>8.4</v>
      </c>
      <c r="AH87" s="42">
        <f>IF(P1_IndicatorData!BA87="No data","x",ROUND(IF(P1_IndicatorData!BA87&gt;AH$166,10,IF(P1_IndicatorData!BA87&lt;AH$165,0,10-(AH$166-P1_IndicatorData!BA87)/(AH$166-AH$165)*10)),1))</f>
        <v>10</v>
      </c>
      <c r="AI87" s="42">
        <f>IF(P1_IndicatorData!BD87="No data","x",IF(P1_IndicatorData!BD87=0,0,ROUND(IF(LOG(P1_IndicatorData!BD87)&gt;AI$166,10,IF(LOG(P1_IndicatorData!BD87)&lt;AI$165,0,10-(AI$166-LOG(P1_IndicatorData!BD87))/(AI$166-AI$165)*10)),1)))</f>
        <v>8.5</v>
      </c>
      <c r="AJ87" s="42">
        <f>IF(P1_IndicatorData!BE87="No data","x",ROUND(IF(P1_IndicatorData!BE87&gt;AJ$166,10,IF(P1_IndicatorData!BE87&lt;AJ$165,0,10-(AJ$166-P1_IndicatorData!BE87)/(AJ$166-AJ$165)*10)),1))</f>
        <v>5.0999999999999996</v>
      </c>
      <c r="AK87" s="145">
        <f t="shared" si="27"/>
        <v>2.5</v>
      </c>
      <c r="AL87" s="145">
        <f t="shared" si="28"/>
        <v>9.1</v>
      </c>
      <c r="AM87" s="145">
        <f t="shared" si="29"/>
        <v>0</v>
      </c>
      <c r="AN87" s="147">
        <f t="shared" si="30"/>
        <v>0</v>
      </c>
      <c r="AO87" s="147">
        <f t="shared" si="31"/>
        <v>0</v>
      </c>
      <c r="AP87" s="145">
        <f t="shared" si="49"/>
        <v>0</v>
      </c>
      <c r="AQ87" s="149">
        <f t="shared" si="32"/>
        <v>4.5</v>
      </c>
      <c r="AR87" s="149">
        <f t="shared" si="33"/>
        <v>5</v>
      </c>
      <c r="AS87" s="149">
        <f t="shared" si="34"/>
        <v>4.8</v>
      </c>
      <c r="AT87" s="149">
        <f t="shared" si="35"/>
        <v>5</v>
      </c>
      <c r="AU87" s="149">
        <f t="shared" si="36"/>
        <v>5</v>
      </c>
      <c r="AV87" s="149">
        <f t="shared" si="50"/>
        <v>5</v>
      </c>
      <c r="AW87" s="147">
        <f t="shared" si="37"/>
        <v>4.9000000000000004</v>
      </c>
      <c r="AX87" s="147">
        <f t="shared" si="38"/>
        <v>8.6999999999999993</v>
      </c>
      <c r="AY87" s="147">
        <f t="shared" si="39"/>
        <v>9.3000000000000007</v>
      </c>
      <c r="AZ87" s="147">
        <f t="shared" si="40"/>
        <v>7.8</v>
      </c>
      <c r="BA87" s="145">
        <f t="shared" si="41"/>
        <v>8</v>
      </c>
      <c r="BB87" s="145">
        <f t="shared" si="42"/>
        <v>7.6</v>
      </c>
      <c r="BC87" s="147">
        <f t="shared" si="43"/>
        <v>8.9</v>
      </c>
      <c r="BD87" s="147">
        <f t="shared" si="44"/>
        <v>9</v>
      </c>
      <c r="BE87" s="145">
        <f t="shared" si="51"/>
        <v>9</v>
      </c>
      <c r="BF87" s="147">
        <f t="shared" si="45"/>
        <v>9.4</v>
      </c>
      <c r="BG87" s="147">
        <f t="shared" si="46"/>
        <v>7.1</v>
      </c>
      <c r="BH87" s="145">
        <f t="shared" si="47"/>
        <v>8.5</v>
      </c>
      <c r="BI87" s="198">
        <f t="shared" si="48"/>
        <v>6.8</v>
      </c>
    </row>
    <row r="88" spans="1:61">
      <c r="A88" s="1" t="s">
        <v>257</v>
      </c>
      <c r="B88" s="2" t="s">
        <v>258</v>
      </c>
      <c r="C88" s="39">
        <f>IF(P1_IndicatorData!D88="No data","x",IF(P1_IndicatorData!D88=0,0,ROUND(IF(LOG(P1_IndicatorData!D88)&gt;C$166,10,IF(LOG(P1_IndicatorData!D88)&lt;C$165,0,10-(C$166-LOG(P1_IndicatorData!D88))/(C$166-C$165)*10)),1)))</f>
        <v>8.1999999999999993</v>
      </c>
      <c r="D88" s="39">
        <f>IF(P1_IndicatorData!E88="No data","x",ROUND(IF(P1_IndicatorData!E88&gt;D$166,10,IF(P1_IndicatorData!E88&lt;D$165,0,10-(D$166-P1_IndicatorData!E88)/(D$166-D$165)*10)),1))</f>
        <v>6.1</v>
      </c>
      <c r="E88" s="39">
        <f>IF(P1_IndicatorData!G88="No data",0.1,IF(P1_IndicatorData!G88=0,0.1,IF(LOG(P1_IndicatorData!G88)&lt;E$165,0.1,ROUND(IF(LOG(P1_IndicatorData!G88)&gt;E$166,10,IF(LOG(P1_IndicatorData!G88)&lt;E$165,0,10-(E$166-LOG(P1_IndicatorData!G88))/(E$166-E$165)*10)),1))))</f>
        <v>5.6</v>
      </c>
      <c r="F88" s="39">
        <f>IF(P1_IndicatorData!H88="No data",0.1,IF(ROUND(P1_IndicatorData!H88,2)=0,0.1,ROUND(IF(P1_IndicatorData!H88&gt;F$166,10,IF(P1_IndicatorData!H88&lt;F$165,0,10-(F$166-P1_IndicatorData!H88)/(F$166-F$165)*10)),1)))</f>
        <v>1.4</v>
      </c>
      <c r="G88" s="39">
        <f>IF(P1_IndicatorData!J88="No data","x",IF(P1_IndicatorData!J88=0,0,ROUND(IF(LOG(P1_IndicatorData!J88)&gt;G$166,10,IF(LOG(P1_IndicatorData!J88)&lt;G$165,0,10-(G$166-LOG(P1_IndicatorData!J88))/(G$166-G$165)*10)),1)))</f>
        <v>7.5</v>
      </c>
      <c r="H88" s="39">
        <f>IF(P1_IndicatorData!K88="No data","x",IF(P1_IndicatorData!K88=0,0,ROUND(IF(P1_IndicatorData!K88&gt;H$166,10,IF(P1_IndicatorData!K88&lt;H$165,0,10-(H$166-P1_IndicatorData!K88)/(H$166-H$165)*10)),1)))</f>
        <v>4.7</v>
      </c>
      <c r="I88" s="42">
        <f>IF(P1_IndicatorData!Q88="No data","x",IF(P1_IndicatorData!Q88=0,0,ROUND(IF(LOG(P1_IndicatorData!Q88)&gt;I$166,10,IF(LOG(P1_IndicatorData!Q88)&lt;I$165,0,10-(I$166-LOG(P1_IndicatorData!Q88))/(I$166-I$165)*10)),1)))</f>
        <v>0</v>
      </c>
      <c r="J88" s="42">
        <f>IF(P1_IndicatorData!R88="No data","x",ROUND(IF(P1_IndicatorData!R88&gt;J$166,10,IF(P1_IndicatorData!R88&lt;J$165,0,10-(J$166-P1_IndicatorData!R88)/(J$166-J$165)*10)),1))</f>
        <v>0</v>
      </c>
      <c r="K88" s="42">
        <f>IF(P1_IndicatorData!T88="No data","x",IF(P1_IndicatorData!T88=0,0,ROUND(IF(LOG(P1_IndicatorData!T88)&gt;K$166,10,IF(LOG(P1_IndicatorData!T88)&lt;K$165,0,10-(K$166-LOG(P1_IndicatorData!T88))/(K$166-K$165)*10)),1)))</f>
        <v>0</v>
      </c>
      <c r="L88" s="42">
        <f>IF(P1_IndicatorData!U88="No data","x",ROUND(IF(P1_IndicatorData!U88&gt;L$166,10,IF(P1_IndicatorData!U88&lt;L$165,0,10-(L$166-P1_IndicatorData!U88)/(L$166-L$165)*10)),1))</f>
        <v>0</v>
      </c>
      <c r="M88" s="39">
        <f>IF(P1_IndicatorData!W88="No data","x",IF(P1_IndicatorData!W88=0,0,ROUND(IF(LOG(P1_IndicatorData!W88)&gt;M$166,10,IF(LOG(P1_IndicatorData!W88)&lt;M$165,0,10-(M$166-LOG(P1_IndicatorData!W88))/(M$166-M$165)*10)),1)))</f>
        <v>0</v>
      </c>
      <c r="N88" s="39">
        <f>IF(P1_IndicatorData!X88="No data","x",ROUND(IF(P1_IndicatorData!X88&gt;N$166,10,IF(P1_IndicatorData!X88&lt;N$165,0,10-(N$166-P1_IndicatorData!X88)/(N$166-N$165)*10)),1))</f>
        <v>0</v>
      </c>
      <c r="O88" s="42">
        <f>IF(P1_IndicatorData!Z88="No data","x",IF(P1_IndicatorData!Z88=0,0,ROUND(IF(LOG(P1_IndicatorData!Z88)&gt;O$166,10,IF(LOG(P1_IndicatorData!Z88)&lt;O$165,0,10-(O$166-LOG(P1_IndicatorData!Z88))/(O$166-O$165)*10)),1)))</f>
        <v>1</v>
      </c>
      <c r="P88" s="42">
        <f>IF(P1_IndicatorData!AA88="No data","x",ROUND(IF(P1_IndicatorData!AA88&gt;P$166,10,IF(P1_IndicatorData!AA88&lt;P$165,0,10-(P$166-P1_IndicatorData!AA88)/(P$166-P$165)*10)),1))</f>
        <v>0</v>
      </c>
      <c r="Q88" s="42">
        <f>IF(P1_IndicatorData!AC88="No data","x",IF(P1_IndicatorData!AC88=0,0,ROUND(IF(LOG(P1_IndicatorData!AC88)&gt;Q$166,10,IF(LOG(P1_IndicatorData!AC88)&lt;Q$165,0,10-(Q$166-LOG(P1_IndicatorData!AC88))/(Q$166-Q$165)*10)),1)))</f>
        <v>0</v>
      </c>
      <c r="R88" s="42">
        <f>IF(P1_IndicatorData!AD88="No data","x",ROUND(IF(P1_IndicatorData!AD88&gt;R$166,10,IF(P1_IndicatorData!AD88&lt;R$165,0,10-(R$166-P1_IndicatorData!AD88)/(R$166-R$165)*10)),1))</f>
        <v>0</v>
      </c>
      <c r="S88" s="42">
        <f>IF(P1_IndicatorData!AF88="No data","x",IF(P1_IndicatorData!AF88=0,0,ROUND(IF(LOG(P1_IndicatorData!AF88)&gt;S$166,10,IF(LOG(P1_IndicatorData!AF88)&lt;S$165,0,10-(S$166-LOG(P1_IndicatorData!AF88))/(S$166-S$165)*10)),1)))</f>
        <v>1.2</v>
      </c>
      <c r="T88" s="42">
        <f>IF(P1_IndicatorData!AG88="No data","x",ROUND(IF(P1_IndicatorData!AG88&gt;T$166,10,IF(P1_IndicatorData!AG88&lt;T$165,0,10-(T$166-P1_IndicatorData!AG88)/(T$166-T$165)*10)),1))</f>
        <v>0</v>
      </c>
      <c r="U88" s="42">
        <f>IF(P1_IndicatorData!AI88="No data","x",IF(P1_IndicatorData!AI88=0,0,ROUND(IF(LOG(P1_IndicatorData!AI88)&gt;U$166,10,IF(LOG(P1_IndicatorData!AI88)&lt;U$165,0,10-(U$166-LOG(P1_IndicatorData!AI88))/(U$166-U$165)*10)),1)))</f>
        <v>6.7</v>
      </c>
      <c r="V88" s="42">
        <f>IF(P1_IndicatorData!AJ88="No data","x",ROUND(IF(P1_IndicatorData!AJ88&gt;V$166,10,IF(P1_IndicatorData!AJ88&lt;V$165,0,10-(V$166-P1_IndicatorData!AJ88)/(V$166-V$165)*10)),1))</f>
        <v>0.5</v>
      </c>
      <c r="W88" s="42">
        <f>IF(P1_IndicatorData!AL88="No data","x",IF(P1_IndicatorData!AL88=0,0,ROUND(IF(LOG(P1_IndicatorData!AL88)&gt;W$166,10,IF(LOG(P1_IndicatorData!AL88)&lt;W$165,0,10-(W$166-LOG(P1_IndicatorData!AL88))/(W$166-W$165)*10)),1)))</f>
        <v>7.6</v>
      </c>
      <c r="X88" s="42">
        <f>IF(P1_IndicatorData!AM88="No data","x",ROUND(IF(P1_IndicatorData!AM88&gt;X$166,10,IF(P1_IndicatorData!AM88&lt;X$165,0,10-(X$166-P1_IndicatorData!AM88)/(X$166-X$165)*10)),1))</f>
        <v>1.6</v>
      </c>
      <c r="Y88" s="42">
        <f>IF(P1_IndicatorData!AO88="No data","x",IF(P1_IndicatorData!AO88=0,0,ROUND(IF(LOG(P1_IndicatorData!AO88)&gt;Y$166,10,IF(LOG(P1_IndicatorData!AO88)&lt;Y$165,0,10-(Y$166-LOG(P1_IndicatorData!AO88))/(Y$166-Y$165)*10)),1)))</f>
        <v>7.9</v>
      </c>
      <c r="Z88" s="42">
        <f>IF(P1_IndicatorData!AP88="No data","x",ROUND(IF(P1_IndicatorData!AP88&gt;Z$166,10,IF(P1_IndicatorData!AP88&lt;Z$165,0,10-(Z$166-P1_IndicatorData!AP88)/(Z$166-Z$165)*10)),1))</f>
        <v>2.5</v>
      </c>
      <c r="AA88" s="42">
        <f>IF(P1_IndicatorData!AR88="No data","x",IF(P1_IndicatorData!AR88=0,0,ROUND(IF(LOG(P1_IndicatorData!AR88)&gt;AA$166,10,IF(LOG(P1_IndicatorData!AR88)&lt;AA$165,0,10-(AA$166-LOG(P1_IndicatorData!AR88))/(AA$166-AA$165)*10)),1)))</f>
        <v>8.1</v>
      </c>
      <c r="AB88" s="42">
        <f>IF(P1_IndicatorData!AS88="No data","x",ROUND(IF(P1_IndicatorData!AS88&gt;AB$166,10,IF(P1_IndicatorData!AS88&lt;AB$165,0,10-(AB$166-P1_IndicatorData!AS88)/(AB$166-AB$165)*10)),1))</f>
        <v>3.5</v>
      </c>
      <c r="AC88" s="42">
        <f>IF(P1_IndicatorData!AV88="No data","x",IF(P1_IndicatorData!AV88=0,0,ROUND(IF(LOG(P1_IndicatorData!AV88)&gt;AC$166,10,IF(LOG(P1_IndicatorData!AV88)&lt;AC$165,0,10-(AC$166-LOG(P1_IndicatorData!AV88))/(AC$166-AC$165)*10)),1)))</f>
        <v>8.9</v>
      </c>
      <c r="AD88" s="42">
        <f>IF(P1_IndicatorData!AW88="No data","x",ROUND(IF(P1_IndicatorData!AW88&gt;AD$166,10,IF(P1_IndicatorData!AW88&lt;AD$165,0,10-(AD$166-P1_IndicatorData!AW88)/(AD$166-AD$165)*10)),1))</f>
        <v>9.6</v>
      </c>
      <c r="AE88" s="42">
        <f>IF(P1_IndicatorData!AX88="No data","x",IF(P1_IndicatorData!AX88=0,0,ROUND(IF(LOG(P1_IndicatorData!AX88)&gt;AE$166,10,IF(LOG(P1_IndicatorData!AX88)&lt;AE$165,0,10-(AE$166-LOG(P1_IndicatorData!AX88))/(AE$166-AE$165)*10)),1)))</f>
        <v>8.3000000000000007</v>
      </c>
      <c r="AF88" s="42">
        <f>IF(P1_IndicatorData!AY88="No data","x",ROUND(IF(P1_IndicatorData!AY88&gt;AF$166,10,IF(P1_IndicatorData!AY88&lt;AF$165,0,10-(AF$166-P1_IndicatorData!AY88)/(AF$166-AF$165)*10)),1))</f>
        <v>4.5</v>
      </c>
      <c r="AG88" s="42">
        <f>IF(P1_IndicatorData!AZ88="No data","x",IF(P1_IndicatorData!AZ88=0,0,ROUND(IF(LOG(P1_IndicatorData!AZ88)&gt;AG$166,10,IF(LOG(P1_IndicatorData!AZ88)&lt;AG$165,0,10-(AG$166-LOG(P1_IndicatorData!AZ88))/(AG$166-AG$165)*10)),1)))</f>
        <v>6.1</v>
      </c>
      <c r="AH88" s="42">
        <f>IF(P1_IndicatorData!BA88="No data","x",ROUND(IF(P1_IndicatorData!BA88&gt;AH$166,10,IF(P1_IndicatorData!BA88&lt;AH$165,0,10-(AH$166-P1_IndicatorData!BA88)/(AH$166-AH$165)*10)),1))</f>
        <v>1.3</v>
      </c>
      <c r="AI88" s="42">
        <f>IF(P1_IndicatorData!BD88="No data","x",IF(P1_IndicatorData!BD88=0,0,ROUND(IF(LOG(P1_IndicatorData!BD88)&gt;AI$166,10,IF(LOG(P1_IndicatorData!BD88)&lt;AI$165,0,10-(AI$166-LOG(P1_IndicatorData!BD88))/(AI$166-AI$165)*10)),1)))</f>
        <v>7.8</v>
      </c>
      <c r="AJ88" s="42">
        <f>IF(P1_IndicatorData!BE88="No data","x",ROUND(IF(P1_IndicatorData!BE88&gt;AJ$166,10,IF(P1_IndicatorData!BE88&lt;AJ$165,0,10-(AJ$166-P1_IndicatorData!BE88)/(AJ$166-AJ$165)*10)),1))</f>
        <v>2.2000000000000002</v>
      </c>
      <c r="AK88" s="145">
        <f t="shared" si="27"/>
        <v>7.3</v>
      </c>
      <c r="AL88" s="145">
        <f t="shared" si="28"/>
        <v>3.8</v>
      </c>
      <c r="AM88" s="145">
        <f t="shared" si="29"/>
        <v>6.3</v>
      </c>
      <c r="AN88" s="147">
        <f t="shared" si="30"/>
        <v>0</v>
      </c>
      <c r="AO88" s="147">
        <f t="shared" si="31"/>
        <v>0</v>
      </c>
      <c r="AP88" s="145">
        <f t="shared" si="49"/>
        <v>0</v>
      </c>
      <c r="AQ88" s="149">
        <f t="shared" si="32"/>
        <v>0.5</v>
      </c>
      <c r="AR88" s="149">
        <f t="shared" si="33"/>
        <v>0</v>
      </c>
      <c r="AS88" s="149">
        <f t="shared" si="34"/>
        <v>0.3</v>
      </c>
      <c r="AT88" s="149">
        <f t="shared" si="35"/>
        <v>0.6</v>
      </c>
      <c r="AU88" s="149">
        <f t="shared" si="36"/>
        <v>0</v>
      </c>
      <c r="AV88" s="149">
        <f t="shared" si="50"/>
        <v>0.3</v>
      </c>
      <c r="AW88" s="147">
        <f t="shared" si="37"/>
        <v>0.3</v>
      </c>
      <c r="AX88" s="147">
        <f t="shared" si="38"/>
        <v>4.3</v>
      </c>
      <c r="AY88" s="147">
        <f t="shared" si="39"/>
        <v>5.3</v>
      </c>
      <c r="AZ88" s="147">
        <f t="shared" si="40"/>
        <v>5.9</v>
      </c>
      <c r="BA88" s="145">
        <f t="shared" si="41"/>
        <v>4.2</v>
      </c>
      <c r="BB88" s="145">
        <f t="shared" si="42"/>
        <v>6.3</v>
      </c>
      <c r="BC88" s="147">
        <f t="shared" si="43"/>
        <v>8.6</v>
      </c>
      <c r="BD88" s="147">
        <f t="shared" si="44"/>
        <v>7.1</v>
      </c>
      <c r="BE88" s="145">
        <f t="shared" si="51"/>
        <v>7.9</v>
      </c>
      <c r="BF88" s="147">
        <f t="shared" si="45"/>
        <v>4.0999999999999996</v>
      </c>
      <c r="BG88" s="147">
        <f t="shared" si="46"/>
        <v>5.7</v>
      </c>
      <c r="BH88" s="145">
        <f t="shared" si="47"/>
        <v>5</v>
      </c>
      <c r="BI88" s="198">
        <f t="shared" si="48"/>
        <v>5.5</v>
      </c>
    </row>
    <row r="89" spans="1:61">
      <c r="A89" s="1" t="s">
        <v>259</v>
      </c>
      <c r="B89" s="2" t="s">
        <v>260</v>
      </c>
      <c r="C89" s="39">
        <f>IF(P1_IndicatorData!D89="No data","x",IF(P1_IndicatorData!D89=0,0,ROUND(IF(LOG(P1_IndicatorData!D89)&gt;C$166,10,IF(LOG(P1_IndicatorData!D89)&lt;C$165,0,10-(C$166-LOG(P1_IndicatorData!D89))/(C$166-C$165)*10)),1)))</f>
        <v>0</v>
      </c>
      <c r="D89" s="39">
        <f>IF(P1_IndicatorData!E89="No data","x",ROUND(IF(P1_IndicatorData!E89&gt;D$166,10,IF(P1_IndicatorData!E89&lt;D$165,0,10-(D$166-P1_IndicatorData!E89)/(D$166-D$165)*10)),1))</f>
        <v>0</v>
      </c>
      <c r="E89" s="39">
        <f>IF(P1_IndicatorData!G89="No data",0.1,IF(P1_IndicatorData!G89=0,0.1,IF(LOG(P1_IndicatorData!G89)&lt;E$165,0.1,ROUND(IF(LOG(P1_IndicatorData!G89)&gt;E$166,10,IF(LOG(P1_IndicatorData!G89)&lt;E$165,0,10-(E$166-LOG(P1_IndicatorData!G89))/(E$166-E$165)*10)),1))))</f>
        <v>0.5</v>
      </c>
      <c r="F89" s="39">
        <f>IF(P1_IndicatorData!H89="No data",0.1,IF(ROUND(P1_IndicatorData!H89,2)=0,0.1,ROUND(IF(P1_IndicatorData!H89&gt;F$166,10,IF(P1_IndicatorData!H89&lt;F$165,0,10-(F$166-P1_IndicatorData!H89)/(F$166-F$165)*10)),1)))</f>
        <v>1.2</v>
      </c>
      <c r="G89" s="39">
        <f>IF(P1_IndicatorData!J89="No data","x",IF(P1_IndicatorData!J89=0,0,ROUND(IF(LOG(P1_IndicatorData!J89)&gt;G$166,10,IF(LOG(P1_IndicatorData!J89)&lt;G$165,0,10-(G$166-LOG(P1_IndicatorData!J89))/(G$166-G$165)*10)),1)))</f>
        <v>0</v>
      </c>
      <c r="H89" s="39">
        <f>IF(P1_IndicatorData!K89="No data","x",IF(P1_IndicatorData!K89=0,0,ROUND(IF(P1_IndicatorData!K89&gt;H$166,10,IF(P1_IndicatorData!K89&lt;H$165,0,10-(H$166-P1_IndicatorData!K89)/(H$166-H$165)*10)),1)))</f>
        <v>0</v>
      </c>
      <c r="I89" s="42">
        <f>IF(P1_IndicatorData!Q89="No data","x",IF(P1_IndicatorData!Q89=0,0,ROUND(IF(LOG(P1_IndicatorData!Q89)&gt;I$166,10,IF(LOG(P1_IndicatorData!Q89)&lt;I$165,0,10-(I$166-LOG(P1_IndicatorData!Q89))/(I$166-I$165)*10)),1)))</f>
        <v>0</v>
      </c>
      <c r="J89" s="42">
        <f>IF(P1_IndicatorData!R89="No data","x",ROUND(IF(P1_IndicatorData!R89&gt;J$166,10,IF(P1_IndicatorData!R89&lt;J$165,0,10-(J$166-P1_IndicatorData!R89)/(J$166-J$165)*10)),1))</f>
        <v>0</v>
      </c>
      <c r="K89" s="42">
        <f>IF(P1_IndicatorData!T89="No data","x",IF(P1_IndicatorData!T89=0,0,ROUND(IF(LOG(P1_IndicatorData!T89)&gt;K$166,10,IF(LOG(P1_IndicatorData!T89)&lt;K$165,0,10-(K$166-LOG(P1_IndicatorData!T89))/(K$166-K$165)*10)),1)))</f>
        <v>0</v>
      </c>
      <c r="L89" s="42">
        <f>IF(P1_IndicatorData!U89="No data","x",ROUND(IF(P1_IndicatorData!U89&gt;L$166,10,IF(P1_IndicatorData!U89&lt;L$165,0,10-(L$166-P1_IndicatorData!U89)/(L$166-L$165)*10)),1))</f>
        <v>0</v>
      </c>
      <c r="M89" s="39">
        <f>IF(P1_IndicatorData!W89="No data","x",IF(P1_IndicatorData!W89=0,0,ROUND(IF(LOG(P1_IndicatorData!W89)&gt;M$166,10,IF(LOG(P1_IndicatorData!W89)&lt;M$165,0,10-(M$166-LOG(P1_IndicatorData!W89))/(M$166-M$165)*10)),1)))</f>
        <v>0</v>
      </c>
      <c r="N89" s="39">
        <f>IF(P1_IndicatorData!X89="No data","x",ROUND(IF(P1_IndicatorData!X89&gt;N$166,10,IF(P1_IndicatorData!X89&lt;N$165,0,10-(N$166-P1_IndicatorData!X89)/(N$166-N$165)*10)),1))</f>
        <v>0</v>
      </c>
      <c r="O89" s="42">
        <f>IF(P1_IndicatorData!Z89="No data","x",IF(P1_IndicatorData!Z89=0,0,ROUND(IF(LOG(P1_IndicatorData!Z89)&gt;O$166,10,IF(LOG(P1_IndicatorData!Z89)&lt;O$165,0,10-(O$166-LOG(P1_IndicatorData!Z89))/(O$166-O$165)*10)),1)))</f>
        <v>0</v>
      </c>
      <c r="P89" s="42">
        <f>IF(P1_IndicatorData!AA89="No data","x",ROUND(IF(P1_IndicatorData!AA89&gt;P$166,10,IF(P1_IndicatorData!AA89&lt;P$165,0,10-(P$166-P1_IndicatorData!AA89)/(P$166-P$165)*10)),1))</f>
        <v>0</v>
      </c>
      <c r="Q89" s="42">
        <f>IF(P1_IndicatorData!AC89="No data","x",IF(P1_IndicatorData!AC89=0,0,ROUND(IF(LOG(P1_IndicatorData!AC89)&gt;Q$166,10,IF(LOG(P1_IndicatorData!AC89)&lt;Q$165,0,10-(Q$166-LOG(P1_IndicatorData!AC89))/(Q$166-Q$165)*10)),1)))</f>
        <v>0</v>
      </c>
      <c r="R89" s="42">
        <f>IF(P1_IndicatorData!AD89="No data","x",ROUND(IF(P1_IndicatorData!AD89&gt;R$166,10,IF(P1_IndicatorData!AD89&lt;R$165,0,10-(R$166-P1_IndicatorData!AD89)/(R$166-R$165)*10)),1))</f>
        <v>0</v>
      </c>
      <c r="S89" s="42">
        <f>IF(P1_IndicatorData!AF89="No data","x",IF(P1_IndicatorData!AF89=0,0,ROUND(IF(LOG(P1_IndicatorData!AF89)&gt;S$166,10,IF(LOG(P1_IndicatorData!AF89)&lt;S$165,0,10-(S$166-LOG(P1_IndicatorData!AF89))/(S$166-S$165)*10)),1)))</f>
        <v>0</v>
      </c>
      <c r="T89" s="42">
        <f>IF(P1_IndicatorData!AG89="No data","x",ROUND(IF(P1_IndicatorData!AG89&gt;T$166,10,IF(P1_IndicatorData!AG89&lt;T$165,0,10-(T$166-P1_IndicatorData!AG89)/(T$166-T$165)*10)),1))</f>
        <v>0</v>
      </c>
      <c r="U89" s="42">
        <f>IF(P1_IndicatorData!AI89="No data","x",IF(P1_IndicatorData!AI89=0,0,ROUND(IF(LOG(P1_IndicatorData!AI89)&gt;U$166,10,IF(LOG(P1_IndicatorData!AI89)&lt;U$165,0,10-(U$166-LOG(P1_IndicatorData!AI89))/(U$166-U$165)*10)),1)))</f>
        <v>0</v>
      </c>
      <c r="V89" s="42">
        <f>IF(P1_IndicatorData!AJ89="No data","x",ROUND(IF(P1_IndicatorData!AJ89&gt;V$166,10,IF(P1_IndicatorData!AJ89&lt;V$165,0,10-(V$166-P1_IndicatorData!AJ89)/(V$166-V$165)*10)),1))</f>
        <v>0</v>
      </c>
      <c r="W89" s="42">
        <f>IF(P1_IndicatorData!AL89="No data","x",IF(P1_IndicatorData!AL89=0,0,ROUND(IF(LOG(P1_IndicatorData!AL89)&gt;W$166,10,IF(LOG(P1_IndicatorData!AL89)&lt;W$165,0,10-(W$166-LOG(P1_IndicatorData!AL89))/(W$166-W$165)*10)),1)))</f>
        <v>0</v>
      </c>
      <c r="X89" s="42">
        <f>IF(P1_IndicatorData!AM89="No data","x",ROUND(IF(P1_IndicatorData!AM89&gt;X$166,10,IF(P1_IndicatorData!AM89&lt;X$165,0,10-(X$166-P1_IndicatorData!AM89)/(X$166-X$165)*10)),1))</f>
        <v>0</v>
      </c>
      <c r="Y89" s="42">
        <f>IF(P1_IndicatorData!AO89="No data","x",IF(P1_IndicatorData!AO89=0,0,ROUND(IF(LOG(P1_IndicatorData!AO89)&gt;Y$166,10,IF(LOG(P1_IndicatorData!AO89)&lt;Y$165,0,10-(Y$166-LOG(P1_IndicatorData!AO89))/(Y$166-Y$165)*10)),1)))</f>
        <v>0</v>
      </c>
      <c r="Z89" s="42">
        <f>IF(P1_IndicatorData!AP89="No data","x",ROUND(IF(P1_IndicatorData!AP89&gt;Z$166,10,IF(P1_IndicatorData!AP89&lt;Z$165,0,10-(Z$166-P1_IndicatorData!AP89)/(Z$166-Z$165)*10)),1))</f>
        <v>0</v>
      </c>
      <c r="AA89" s="42">
        <f>IF(P1_IndicatorData!AR89="No data","x",IF(P1_IndicatorData!AR89=0,0,ROUND(IF(LOG(P1_IndicatorData!AR89)&gt;AA$166,10,IF(LOG(P1_IndicatorData!AR89)&lt;AA$165,0,10-(AA$166-LOG(P1_IndicatorData!AR89))/(AA$166-AA$165)*10)),1)))</f>
        <v>4.8</v>
      </c>
      <c r="AB89" s="42">
        <f>IF(P1_IndicatorData!AS89="No data","x",ROUND(IF(P1_IndicatorData!AS89&gt;AB$166,10,IF(P1_IndicatorData!AS89&lt;AB$165,0,10-(AB$166-P1_IndicatorData!AS89)/(AB$166-AB$165)*10)),1))</f>
        <v>10</v>
      </c>
      <c r="AC89" s="42">
        <f>IF(P1_IndicatorData!AV89="No data","x",IF(P1_IndicatorData!AV89=0,0,ROUND(IF(LOG(P1_IndicatorData!AV89)&gt;AC$166,10,IF(LOG(P1_IndicatorData!AV89)&lt;AC$165,0,10-(AC$166-LOG(P1_IndicatorData!AV89))/(AC$166-AC$165)*10)),1)))</f>
        <v>4.8</v>
      </c>
      <c r="AD89" s="42">
        <f>IF(P1_IndicatorData!AW89="No data","x",ROUND(IF(P1_IndicatorData!AW89&gt;AD$166,10,IF(P1_IndicatorData!AW89&lt;AD$165,0,10-(AD$166-P1_IndicatorData!AW89)/(AD$166-AD$165)*10)),1))</f>
        <v>10</v>
      </c>
      <c r="AE89" s="42">
        <f>IF(P1_IndicatorData!AX89="No data","x",IF(P1_IndicatorData!AX89=0,0,ROUND(IF(LOG(P1_IndicatorData!AX89)&gt;AE$166,10,IF(LOG(P1_IndicatorData!AX89)&lt;AE$165,0,10-(AE$166-LOG(P1_IndicatorData!AX89))/(AE$166-AE$165)*10)),1)))</f>
        <v>0</v>
      </c>
      <c r="AF89" s="42">
        <f>IF(P1_IndicatorData!AY89="No data","x",ROUND(IF(P1_IndicatorData!AY89&gt;AF$166,10,IF(P1_IndicatorData!AY89&lt;AF$165,0,10-(AF$166-P1_IndicatorData!AY89)/(AF$166-AF$165)*10)),1))</f>
        <v>0</v>
      </c>
      <c r="AG89" s="42" t="str">
        <f>IF(P1_IndicatorData!AZ89="No data","x",IF(P1_IndicatorData!AZ89=0,0,ROUND(IF(LOG(P1_IndicatorData!AZ89)&gt;AG$166,10,IF(LOG(P1_IndicatorData!AZ89)&lt;AG$165,0,10-(AG$166-LOG(P1_IndicatorData!AZ89))/(AG$166-AG$165)*10)),1)))</f>
        <v>x</v>
      </c>
      <c r="AH89" s="42" t="str">
        <f>IF(P1_IndicatorData!BA89="No data","x",ROUND(IF(P1_IndicatorData!BA89&gt;AH$166,10,IF(P1_IndicatorData!BA89&lt;AH$165,0,10-(AH$166-P1_IndicatorData!BA89)/(AH$166-AH$165)*10)),1))</f>
        <v>x</v>
      </c>
      <c r="AI89" s="42">
        <f>IF(P1_IndicatorData!BD89="No data","x",IF(P1_IndicatorData!BD89=0,0,ROUND(IF(LOG(P1_IndicatorData!BD89)&gt;AI$166,10,IF(LOG(P1_IndicatorData!BD89)&lt;AI$165,0,10-(AI$166-LOG(P1_IndicatorData!BD89))/(AI$166-AI$165)*10)),1)))</f>
        <v>4.5999999999999996</v>
      </c>
      <c r="AJ89" s="42">
        <f>IF(P1_IndicatorData!BE89="No data","x",ROUND(IF(P1_IndicatorData!BE89&gt;AJ$166,10,IF(P1_IndicatorData!BE89&lt;AJ$165,0,10-(AJ$166-P1_IndicatorData!BE89)/(AJ$166-AJ$165)*10)),1))</f>
        <v>8</v>
      </c>
      <c r="AK89" s="145">
        <f t="shared" si="27"/>
        <v>0</v>
      </c>
      <c r="AL89" s="145">
        <f t="shared" si="28"/>
        <v>0.9</v>
      </c>
      <c r="AM89" s="145">
        <f t="shared" si="29"/>
        <v>0</v>
      </c>
      <c r="AN89" s="147">
        <f t="shared" si="30"/>
        <v>0</v>
      </c>
      <c r="AO89" s="147">
        <f t="shared" si="31"/>
        <v>0</v>
      </c>
      <c r="AP89" s="145">
        <f t="shared" si="49"/>
        <v>0</v>
      </c>
      <c r="AQ89" s="149">
        <f t="shared" si="32"/>
        <v>0</v>
      </c>
      <c r="AR89" s="149">
        <f t="shared" si="33"/>
        <v>0</v>
      </c>
      <c r="AS89" s="149">
        <f t="shared" si="34"/>
        <v>0</v>
      </c>
      <c r="AT89" s="149">
        <f t="shared" si="35"/>
        <v>0</v>
      </c>
      <c r="AU89" s="149">
        <f t="shared" si="36"/>
        <v>0</v>
      </c>
      <c r="AV89" s="149">
        <f t="shared" si="50"/>
        <v>0</v>
      </c>
      <c r="AW89" s="147">
        <f t="shared" si="37"/>
        <v>0</v>
      </c>
      <c r="AX89" s="147">
        <f t="shared" si="38"/>
        <v>0</v>
      </c>
      <c r="AY89" s="147">
        <f t="shared" si="39"/>
        <v>0</v>
      </c>
      <c r="AZ89" s="147">
        <f t="shared" si="40"/>
        <v>0</v>
      </c>
      <c r="BA89" s="145">
        <f t="shared" si="41"/>
        <v>0</v>
      </c>
      <c r="BB89" s="145">
        <f t="shared" si="42"/>
        <v>8.5</v>
      </c>
      <c r="BC89" s="147">
        <f t="shared" si="43"/>
        <v>2.4</v>
      </c>
      <c r="BD89" s="147">
        <f t="shared" si="44"/>
        <v>5</v>
      </c>
      <c r="BE89" s="145">
        <f t="shared" si="51"/>
        <v>3.8</v>
      </c>
      <c r="BF89" s="147" t="str">
        <f t="shared" si="45"/>
        <v>x</v>
      </c>
      <c r="BG89" s="147">
        <f t="shared" si="46"/>
        <v>6.6</v>
      </c>
      <c r="BH89" s="145">
        <f t="shared" si="47"/>
        <v>6.6</v>
      </c>
      <c r="BI89" s="198">
        <f t="shared" si="48"/>
        <v>3.3</v>
      </c>
    </row>
    <row r="90" spans="1:61">
      <c r="A90" s="1" t="s">
        <v>261</v>
      </c>
      <c r="B90" s="2" t="s">
        <v>262</v>
      </c>
      <c r="C90" s="39">
        <f>IF(P1_IndicatorData!D90="No data","x",IF(P1_IndicatorData!D90=0,0,ROUND(IF(LOG(P1_IndicatorData!D90)&gt;C$166,10,IF(LOG(P1_IndicatorData!D90)&lt;C$165,0,10-(C$166-LOG(P1_IndicatorData!D90))/(C$166-C$165)*10)),1)))</f>
        <v>0</v>
      </c>
      <c r="D90" s="39">
        <f>IF(P1_IndicatorData!E90="No data","x",ROUND(IF(P1_IndicatorData!E90&gt;D$166,10,IF(P1_IndicatorData!E90&lt;D$165,0,10-(D$166-P1_IndicatorData!E90)/(D$166-D$165)*10)),1))</f>
        <v>0</v>
      </c>
      <c r="E90" s="39">
        <f>IF(P1_IndicatorData!G90="No data",0.1,IF(P1_IndicatorData!G90=0,0.1,IF(LOG(P1_IndicatorData!G90)&lt;E$165,0.1,ROUND(IF(LOG(P1_IndicatorData!G90)&gt;E$166,10,IF(LOG(P1_IndicatorData!G90)&lt;E$165,0,10-(E$166-LOG(P1_IndicatorData!G90))/(E$166-E$165)*10)),1))))</f>
        <v>5.5</v>
      </c>
      <c r="F90" s="39">
        <f>IF(P1_IndicatorData!H90="No data",0.1,IF(ROUND(P1_IndicatorData!H90,2)=0,0.1,ROUND(IF(P1_IndicatorData!H90&gt;F$166,10,IF(P1_IndicatorData!H90&lt;F$165,0,10-(F$166-P1_IndicatorData!H90)/(F$166-F$165)*10)),1)))</f>
        <v>5</v>
      </c>
      <c r="G90" s="39">
        <f>IF(P1_IndicatorData!J90="No data","x",IF(P1_IndicatorData!J90=0,0,ROUND(IF(LOG(P1_IndicatorData!J90)&gt;G$166,10,IF(LOG(P1_IndicatorData!J90)&lt;G$165,0,10-(G$166-LOG(P1_IndicatorData!J90))/(G$166-G$165)*10)),1)))</f>
        <v>0</v>
      </c>
      <c r="H90" s="39">
        <f>IF(P1_IndicatorData!K90="No data","x",IF(P1_IndicatorData!K90=0,0,ROUND(IF(P1_IndicatorData!K90&gt;H$166,10,IF(P1_IndicatorData!K90&lt;H$165,0,10-(H$166-P1_IndicatorData!K90)/(H$166-H$165)*10)),1)))</f>
        <v>0</v>
      </c>
      <c r="I90" s="42">
        <f>IF(P1_IndicatorData!Q90="No data","x",IF(P1_IndicatorData!Q90=0,0,ROUND(IF(LOG(P1_IndicatorData!Q90)&gt;I$166,10,IF(LOG(P1_IndicatorData!Q90)&lt;I$165,0,10-(I$166-LOG(P1_IndicatorData!Q90))/(I$166-I$165)*10)),1)))</f>
        <v>0</v>
      </c>
      <c r="J90" s="42">
        <f>IF(P1_IndicatorData!R90="No data","x",ROUND(IF(P1_IndicatorData!R90&gt;J$166,10,IF(P1_IndicatorData!R90&lt;J$165,0,10-(J$166-P1_IndicatorData!R90)/(J$166-J$165)*10)),1))</f>
        <v>0</v>
      </c>
      <c r="K90" s="42">
        <f>IF(P1_IndicatorData!T90="No data","x",IF(P1_IndicatorData!T90=0,0,ROUND(IF(LOG(P1_IndicatorData!T90)&gt;K$166,10,IF(LOG(P1_IndicatorData!T90)&lt;K$165,0,10-(K$166-LOG(P1_IndicatorData!T90))/(K$166-K$165)*10)),1)))</f>
        <v>0</v>
      </c>
      <c r="L90" s="42">
        <f>IF(P1_IndicatorData!U90="No data","x",ROUND(IF(P1_IndicatorData!U90&gt;L$166,10,IF(P1_IndicatorData!U90&lt;L$165,0,10-(L$166-P1_IndicatorData!U90)/(L$166-L$165)*10)),1))</f>
        <v>0</v>
      </c>
      <c r="M90" s="39">
        <f>IF(P1_IndicatorData!W90="No data","x",IF(P1_IndicatorData!W90=0,0,ROUND(IF(LOG(P1_IndicatorData!W90)&gt;M$166,10,IF(LOG(P1_IndicatorData!W90)&lt;M$165,0,10-(M$166-LOG(P1_IndicatorData!W90))/(M$166-M$165)*10)),1)))</f>
        <v>0</v>
      </c>
      <c r="N90" s="39">
        <f>IF(P1_IndicatorData!X90="No data","x",ROUND(IF(P1_IndicatorData!X90&gt;N$166,10,IF(P1_IndicatorData!X90&lt;N$165,0,10-(N$166-P1_IndicatorData!X90)/(N$166-N$165)*10)),1))</f>
        <v>0</v>
      </c>
      <c r="O90" s="42">
        <f>IF(P1_IndicatorData!Z90="No data","x",IF(P1_IndicatorData!Z90=0,0,ROUND(IF(LOG(P1_IndicatorData!Z90)&gt;O$166,10,IF(LOG(P1_IndicatorData!Z90)&lt;O$165,0,10-(O$166-LOG(P1_IndicatorData!Z90))/(O$166-O$165)*10)),1)))</f>
        <v>0</v>
      </c>
      <c r="P90" s="42">
        <f>IF(P1_IndicatorData!AA90="No data","x",ROUND(IF(P1_IndicatorData!AA90&gt;P$166,10,IF(P1_IndicatorData!AA90&lt;P$165,0,10-(P$166-P1_IndicatorData!AA90)/(P$166-P$165)*10)),1))</f>
        <v>0</v>
      </c>
      <c r="Q90" s="42">
        <f>IF(P1_IndicatorData!AC90="No data","x",IF(P1_IndicatorData!AC90=0,0,ROUND(IF(LOG(P1_IndicatorData!AC90)&gt;Q$166,10,IF(LOG(P1_IndicatorData!AC90)&lt;Q$165,0,10-(Q$166-LOG(P1_IndicatorData!AC90))/(Q$166-Q$165)*10)),1)))</f>
        <v>0</v>
      </c>
      <c r="R90" s="42">
        <f>IF(P1_IndicatorData!AD90="No data","x",ROUND(IF(P1_IndicatorData!AD90&gt;R$166,10,IF(P1_IndicatorData!AD90&lt;R$165,0,10-(R$166-P1_IndicatorData!AD90)/(R$166-R$165)*10)),1))</f>
        <v>0</v>
      </c>
      <c r="S90" s="42">
        <f>IF(P1_IndicatorData!AF90="No data","x",IF(P1_IndicatorData!AF90=0,0,ROUND(IF(LOG(P1_IndicatorData!AF90)&gt;S$166,10,IF(LOG(P1_IndicatorData!AF90)&lt;S$165,0,10-(S$166-LOG(P1_IndicatorData!AF90))/(S$166-S$165)*10)),1)))</f>
        <v>0</v>
      </c>
      <c r="T90" s="42">
        <f>IF(P1_IndicatorData!AG90="No data","x",ROUND(IF(P1_IndicatorData!AG90&gt;T$166,10,IF(P1_IndicatorData!AG90&lt;T$165,0,10-(T$166-P1_IndicatorData!AG90)/(T$166-T$165)*10)),1))</f>
        <v>0</v>
      </c>
      <c r="U90" s="42">
        <f>IF(P1_IndicatorData!AI90="No data","x",IF(P1_IndicatorData!AI90=0,0,ROUND(IF(LOG(P1_IndicatorData!AI90)&gt;U$166,10,IF(LOG(P1_IndicatorData!AI90)&lt;U$165,0,10-(U$166-LOG(P1_IndicatorData!AI90))/(U$166-U$165)*10)),1)))</f>
        <v>0</v>
      </c>
      <c r="V90" s="42">
        <f>IF(P1_IndicatorData!AJ90="No data","x",ROUND(IF(P1_IndicatorData!AJ90&gt;V$166,10,IF(P1_IndicatorData!AJ90&lt;V$165,0,10-(V$166-P1_IndicatorData!AJ90)/(V$166-V$165)*10)),1))</f>
        <v>0</v>
      </c>
      <c r="W90" s="42">
        <f>IF(P1_IndicatorData!AL90="No data","x",IF(P1_IndicatorData!AL90=0,0,ROUND(IF(LOG(P1_IndicatorData!AL90)&gt;W$166,10,IF(LOG(P1_IndicatorData!AL90)&lt;W$165,0,10-(W$166-LOG(P1_IndicatorData!AL90))/(W$166-W$165)*10)),1)))</f>
        <v>0</v>
      </c>
      <c r="X90" s="42">
        <f>IF(P1_IndicatorData!AM90="No data","x",ROUND(IF(P1_IndicatorData!AM90&gt;X$166,10,IF(P1_IndicatorData!AM90&lt;X$165,0,10-(X$166-P1_IndicatorData!AM90)/(X$166-X$165)*10)),1))</f>
        <v>0</v>
      </c>
      <c r="Y90" s="42">
        <f>IF(P1_IndicatorData!AO90="No data","x",IF(P1_IndicatorData!AO90=0,0,ROUND(IF(LOG(P1_IndicatorData!AO90)&gt;Y$166,10,IF(LOG(P1_IndicatorData!AO90)&lt;Y$165,0,10-(Y$166-LOG(P1_IndicatorData!AO90))/(Y$166-Y$165)*10)),1)))</f>
        <v>0</v>
      </c>
      <c r="Z90" s="42">
        <f>IF(P1_IndicatorData!AP90="No data","x",ROUND(IF(P1_IndicatorData!AP90&gt;Z$166,10,IF(P1_IndicatorData!AP90&lt;Z$165,0,10-(Z$166-P1_IndicatorData!AP90)/(Z$166-Z$165)*10)),1))</f>
        <v>0</v>
      </c>
      <c r="AA90" s="42">
        <f>IF(P1_IndicatorData!AR90="No data","x",IF(P1_IndicatorData!AR90=0,0,ROUND(IF(LOG(P1_IndicatorData!AR90)&gt;AA$166,10,IF(LOG(P1_IndicatorData!AR90)&lt;AA$165,0,10-(AA$166-LOG(P1_IndicatorData!AR90))/(AA$166-AA$165)*10)),1)))</f>
        <v>6.9</v>
      </c>
      <c r="AB90" s="42">
        <f>IF(P1_IndicatorData!AS90="No data","x",ROUND(IF(P1_IndicatorData!AS90&gt;AB$166,10,IF(P1_IndicatorData!AS90&lt;AB$165,0,10-(AB$166-P1_IndicatorData!AS90)/(AB$166-AB$165)*10)),1))</f>
        <v>2.8</v>
      </c>
      <c r="AC90" s="42">
        <f>IF(P1_IndicatorData!AV90="No data","x",IF(P1_IndicatorData!AV90=0,0,ROUND(IF(LOG(P1_IndicatorData!AV90)&gt;AC$166,10,IF(LOG(P1_IndicatorData!AV90)&lt;AC$165,0,10-(AC$166-LOG(P1_IndicatorData!AV90))/(AC$166-AC$165)*10)),1)))</f>
        <v>7.8</v>
      </c>
      <c r="AD90" s="42">
        <f>IF(P1_IndicatorData!AW90="No data","x",ROUND(IF(P1_IndicatorData!AW90&gt;AD$166,10,IF(P1_IndicatorData!AW90&lt;AD$165,0,10-(AD$166-P1_IndicatorData!AW90)/(AD$166-AD$165)*10)),1))</f>
        <v>9.9</v>
      </c>
      <c r="AE90" s="42">
        <f>IF(P1_IndicatorData!AX90="No data","x",IF(P1_IndicatorData!AX90=0,0,ROUND(IF(LOG(P1_IndicatorData!AX90)&gt;AE$166,10,IF(LOG(P1_IndicatorData!AX90)&lt;AE$165,0,10-(AE$166-LOG(P1_IndicatorData!AX90))/(AE$166-AE$165)*10)),1)))</f>
        <v>0</v>
      </c>
      <c r="AF90" s="42">
        <f>IF(P1_IndicatorData!AY90="No data","x",ROUND(IF(P1_IndicatorData!AY90&gt;AF$166,10,IF(P1_IndicatorData!AY90&lt;AF$165,0,10-(AF$166-P1_IndicatorData!AY90)/(AF$166-AF$165)*10)),1))</f>
        <v>0</v>
      </c>
      <c r="AG90" s="42">
        <f>IF(P1_IndicatorData!AZ90="No data","x",IF(P1_IndicatorData!AZ90=0,0,ROUND(IF(LOG(P1_IndicatorData!AZ90)&gt;AG$166,10,IF(LOG(P1_IndicatorData!AZ90)&lt;AG$165,0,10-(AG$166-LOG(P1_IndicatorData!AZ90))/(AG$166-AG$165)*10)),1)))</f>
        <v>4.5999999999999996</v>
      </c>
      <c r="AH90" s="42">
        <f>IF(P1_IndicatorData!BA90="No data","x",ROUND(IF(P1_IndicatorData!BA90&gt;AH$166,10,IF(P1_IndicatorData!BA90&lt;AH$165,0,10-(AH$166-P1_IndicatorData!BA90)/(AH$166-AH$165)*10)),1))</f>
        <v>1.1000000000000001</v>
      </c>
      <c r="AI90" s="42">
        <f>IF(P1_IndicatorData!BD90="No data","x",IF(P1_IndicatorData!BD90=0,0,ROUND(IF(LOG(P1_IndicatorData!BD90)&gt;AI$166,10,IF(LOG(P1_IndicatorData!BD90)&lt;AI$165,0,10-(AI$166-LOG(P1_IndicatorData!BD90))/(AI$166-AI$165)*10)),1)))</f>
        <v>4.4000000000000004</v>
      </c>
      <c r="AJ90" s="42">
        <f>IF(P1_IndicatorData!BE90="No data","x",ROUND(IF(P1_IndicatorData!BE90&gt;AJ$166,10,IF(P1_IndicatorData!BE90&lt;AJ$165,0,10-(AJ$166-P1_IndicatorData!BE90)/(AJ$166-AJ$165)*10)),1))</f>
        <v>0.1</v>
      </c>
      <c r="AK90" s="145">
        <f t="shared" si="27"/>
        <v>0</v>
      </c>
      <c r="AL90" s="145">
        <f t="shared" si="28"/>
        <v>5.3</v>
      </c>
      <c r="AM90" s="145">
        <f t="shared" si="29"/>
        <v>0</v>
      </c>
      <c r="AN90" s="147">
        <f t="shared" si="30"/>
        <v>0</v>
      </c>
      <c r="AO90" s="147">
        <f t="shared" si="31"/>
        <v>0</v>
      </c>
      <c r="AP90" s="145">
        <f t="shared" si="49"/>
        <v>0</v>
      </c>
      <c r="AQ90" s="149">
        <f t="shared" si="32"/>
        <v>0</v>
      </c>
      <c r="AR90" s="149">
        <f t="shared" si="33"/>
        <v>0</v>
      </c>
      <c r="AS90" s="149">
        <f t="shared" si="34"/>
        <v>0</v>
      </c>
      <c r="AT90" s="149">
        <f t="shared" si="35"/>
        <v>0</v>
      </c>
      <c r="AU90" s="149">
        <f t="shared" si="36"/>
        <v>0</v>
      </c>
      <c r="AV90" s="149">
        <f t="shared" si="50"/>
        <v>0</v>
      </c>
      <c r="AW90" s="147">
        <f t="shared" si="37"/>
        <v>0</v>
      </c>
      <c r="AX90" s="147">
        <f t="shared" si="38"/>
        <v>0</v>
      </c>
      <c r="AY90" s="147">
        <f t="shared" si="39"/>
        <v>0</v>
      </c>
      <c r="AZ90" s="147">
        <f t="shared" si="40"/>
        <v>0</v>
      </c>
      <c r="BA90" s="145">
        <f t="shared" si="41"/>
        <v>0</v>
      </c>
      <c r="BB90" s="145">
        <f t="shared" si="42"/>
        <v>5.2</v>
      </c>
      <c r="BC90" s="147">
        <f t="shared" si="43"/>
        <v>3.9</v>
      </c>
      <c r="BD90" s="147">
        <f t="shared" si="44"/>
        <v>5</v>
      </c>
      <c r="BE90" s="145">
        <f t="shared" si="51"/>
        <v>4.5</v>
      </c>
      <c r="BF90" s="147">
        <f t="shared" si="45"/>
        <v>3</v>
      </c>
      <c r="BG90" s="147">
        <f t="shared" si="46"/>
        <v>2.5</v>
      </c>
      <c r="BH90" s="145">
        <f t="shared" si="47"/>
        <v>2.8</v>
      </c>
      <c r="BI90" s="198">
        <f t="shared" si="48"/>
        <v>2.6</v>
      </c>
    </row>
    <row r="91" spans="1:61">
      <c r="A91" s="1" t="s">
        <v>263</v>
      </c>
      <c r="B91" s="2" t="s">
        <v>264</v>
      </c>
      <c r="C91" s="39">
        <f>IF(P1_IndicatorData!D91="No data","x",IF(P1_IndicatorData!D91=0,0,ROUND(IF(LOG(P1_IndicatorData!D91)&gt;C$166,10,IF(LOG(P1_IndicatorData!D91)&lt;C$165,0,10-(C$166-LOG(P1_IndicatorData!D91))/(C$166-C$165)*10)),1)))</f>
        <v>0</v>
      </c>
      <c r="D91" s="39">
        <f>IF(P1_IndicatorData!E91="No data","x",ROUND(IF(P1_IndicatorData!E91&gt;D$166,10,IF(P1_IndicatorData!E91&lt;D$165,0,10-(D$166-P1_IndicatorData!E91)/(D$166-D$165)*10)),1))</f>
        <v>0</v>
      </c>
      <c r="E91" s="39">
        <f>IF(P1_IndicatorData!G91="No data",0.1,IF(P1_IndicatorData!G91=0,0.1,IF(LOG(P1_IndicatorData!G91)&lt;E$165,0.1,ROUND(IF(LOG(P1_IndicatorData!G91)&gt;E$166,10,IF(LOG(P1_IndicatorData!G91)&lt;E$165,0,10-(E$166-LOG(P1_IndicatorData!G91))/(E$166-E$165)*10)),1))))</f>
        <v>2.5</v>
      </c>
      <c r="F91" s="39">
        <f>IF(P1_IndicatorData!H91="No data",0.1,IF(ROUND(P1_IndicatorData!H91,2)=0,0.1,ROUND(IF(P1_IndicatorData!H91&gt;F$166,10,IF(P1_IndicatorData!H91&lt;F$165,0,10-(F$166-P1_IndicatorData!H91)/(F$166-F$165)*10)),1)))</f>
        <v>0.7</v>
      </c>
      <c r="G91" s="39">
        <f>IF(P1_IndicatorData!J91="No data","x",IF(P1_IndicatorData!J91=0,0,ROUND(IF(LOG(P1_IndicatorData!J91)&gt;G$166,10,IF(LOG(P1_IndicatorData!J91)&lt;G$165,0,10-(G$166-LOG(P1_IndicatorData!J91))/(G$166-G$165)*10)),1)))</f>
        <v>0</v>
      </c>
      <c r="H91" s="39">
        <f>IF(P1_IndicatorData!K91="No data","x",IF(P1_IndicatorData!K91=0,0,ROUND(IF(P1_IndicatorData!K91&gt;H$166,10,IF(P1_IndicatorData!K91&lt;H$165,0,10-(H$166-P1_IndicatorData!K91)/(H$166-H$165)*10)),1)))</f>
        <v>0</v>
      </c>
      <c r="I91" s="42">
        <f>IF(P1_IndicatorData!Q91="No data","x",IF(P1_IndicatorData!Q91=0,0,ROUND(IF(LOG(P1_IndicatorData!Q91)&gt;I$166,10,IF(LOG(P1_IndicatorData!Q91)&lt;I$165,0,10-(I$166-LOG(P1_IndicatorData!Q91))/(I$166-I$165)*10)),1)))</f>
        <v>0</v>
      </c>
      <c r="J91" s="42">
        <f>IF(P1_IndicatorData!R91="No data","x",ROUND(IF(P1_IndicatorData!R91&gt;J$166,10,IF(P1_IndicatorData!R91&lt;J$165,0,10-(J$166-P1_IndicatorData!R91)/(J$166-J$165)*10)),1))</f>
        <v>0</v>
      </c>
      <c r="K91" s="42">
        <f>IF(P1_IndicatorData!T91="No data","x",IF(P1_IndicatorData!T91=0,0,ROUND(IF(LOG(P1_IndicatorData!T91)&gt;K$166,10,IF(LOG(P1_IndicatorData!T91)&lt;K$165,0,10-(K$166-LOG(P1_IndicatorData!T91))/(K$166-K$165)*10)),1)))</f>
        <v>0</v>
      </c>
      <c r="L91" s="42">
        <f>IF(P1_IndicatorData!U91="No data","x",ROUND(IF(P1_IndicatorData!U91&gt;L$166,10,IF(P1_IndicatorData!U91&lt;L$165,0,10-(L$166-P1_IndicatorData!U91)/(L$166-L$165)*10)),1))</f>
        <v>0</v>
      </c>
      <c r="M91" s="39">
        <f>IF(P1_IndicatorData!W91="No data","x",IF(P1_IndicatorData!W91=0,0,ROUND(IF(LOG(P1_IndicatorData!W91)&gt;M$166,10,IF(LOG(P1_IndicatorData!W91)&lt;M$165,0,10-(M$166-LOG(P1_IndicatorData!W91))/(M$166-M$165)*10)),1)))</f>
        <v>0</v>
      </c>
      <c r="N91" s="39">
        <f>IF(P1_IndicatorData!X91="No data","x",ROUND(IF(P1_IndicatorData!X91&gt;N$166,10,IF(P1_IndicatorData!X91&lt;N$165,0,10-(N$166-P1_IndicatorData!X91)/(N$166-N$165)*10)),1))</f>
        <v>0</v>
      </c>
      <c r="O91" s="42">
        <f>IF(P1_IndicatorData!Z91="No data","x",IF(P1_IndicatorData!Z91=0,0,ROUND(IF(LOG(P1_IndicatorData!Z91)&gt;O$166,10,IF(LOG(P1_IndicatorData!Z91)&lt;O$165,0,10-(O$166-LOG(P1_IndicatorData!Z91))/(O$166-O$165)*10)),1)))</f>
        <v>0</v>
      </c>
      <c r="P91" s="42">
        <f>IF(P1_IndicatorData!AA91="No data","x",ROUND(IF(P1_IndicatorData!AA91&gt;P$166,10,IF(P1_IndicatorData!AA91&lt;P$165,0,10-(P$166-P1_IndicatorData!AA91)/(P$166-P$165)*10)),1))</f>
        <v>0</v>
      </c>
      <c r="Q91" s="42">
        <f>IF(P1_IndicatorData!AC91="No data","x",IF(P1_IndicatorData!AC91=0,0,ROUND(IF(LOG(P1_IndicatorData!AC91)&gt;Q$166,10,IF(LOG(P1_IndicatorData!AC91)&lt;Q$165,0,10-(Q$166-LOG(P1_IndicatorData!AC91))/(Q$166-Q$165)*10)),1)))</f>
        <v>0</v>
      </c>
      <c r="R91" s="42">
        <f>IF(P1_IndicatorData!AD91="No data","x",ROUND(IF(P1_IndicatorData!AD91&gt;R$166,10,IF(P1_IndicatorData!AD91&lt;R$165,0,10-(R$166-P1_IndicatorData!AD91)/(R$166-R$165)*10)),1))</f>
        <v>0</v>
      </c>
      <c r="S91" s="42">
        <f>IF(P1_IndicatorData!AF91="No data","x",IF(P1_IndicatorData!AF91=0,0,ROUND(IF(LOG(P1_IndicatorData!AF91)&gt;S$166,10,IF(LOG(P1_IndicatorData!AF91)&lt;S$165,0,10-(S$166-LOG(P1_IndicatorData!AF91))/(S$166-S$165)*10)),1)))</f>
        <v>0</v>
      </c>
      <c r="T91" s="42">
        <f>IF(P1_IndicatorData!AG91="No data","x",ROUND(IF(P1_IndicatorData!AG91&gt;T$166,10,IF(P1_IndicatorData!AG91&lt;T$165,0,10-(T$166-P1_IndicatorData!AG91)/(T$166-T$165)*10)),1))</f>
        <v>0</v>
      </c>
      <c r="U91" s="42">
        <f>IF(P1_IndicatorData!AI91="No data","x",IF(P1_IndicatorData!AI91=0,0,ROUND(IF(LOG(P1_IndicatorData!AI91)&gt;U$166,10,IF(LOG(P1_IndicatorData!AI91)&lt;U$165,0,10-(U$166-LOG(P1_IndicatorData!AI91))/(U$166-U$165)*10)),1)))</f>
        <v>0</v>
      </c>
      <c r="V91" s="42">
        <f>IF(P1_IndicatorData!AJ91="No data","x",ROUND(IF(P1_IndicatorData!AJ91&gt;V$166,10,IF(P1_IndicatorData!AJ91&lt;V$165,0,10-(V$166-P1_IndicatorData!AJ91)/(V$166-V$165)*10)),1))</f>
        <v>0</v>
      </c>
      <c r="W91" s="42">
        <f>IF(P1_IndicatorData!AL91="No data","x",IF(P1_IndicatorData!AL91=0,0,ROUND(IF(LOG(P1_IndicatorData!AL91)&gt;W$166,10,IF(LOG(P1_IndicatorData!AL91)&lt;W$165,0,10-(W$166-LOG(P1_IndicatorData!AL91))/(W$166-W$165)*10)),1)))</f>
        <v>0</v>
      </c>
      <c r="X91" s="42">
        <f>IF(P1_IndicatorData!AM91="No data","x",ROUND(IF(P1_IndicatorData!AM91&gt;X$166,10,IF(P1_IndicatorData!AM91&lt;X$165,0,10-(X$166-P1_IndicatorData!AM91)/(X$166-X$165)*10)),1))</f>
        <v>0</v>
      </c>
      <c r="Y91" s="42">
        <f>IF(P1_IndicatorData!AO91="No data","x",IF(P1_IndicatorData!AO91=0,0,ROUND(IF(LOG(P1_IndicatorData!AO91)&gt;Y$166,10,IF(LOG(P1_IndicatorData!AO91)&lt;Y$165,0,10-(Y$166-LOG(P1_IndicatorData!AO91))/(Y$166-Y$165)*10)),1)))</f>
        <v>0</v>
      </c>
      <c r="Z91" s="42">
        <f>IF(P1_IndicatorData!AP91="No data","x",ROUND(IF(P1_IndicatorData!AP91&gt;Z$166,10,IF(P1_IndicatorData!AP91&lt;Z$165,0,10-(Z$166-P1_IndicatorData!AP91)/(Z$166-Z$165)*10)),1))</f>
        <v>0</v>
      </c>
      <c r="AA91" s="42">
        <f>IF(P1_IndicatorData!AR91="No data","x",IF(P1_IndicatorData!AR91=0,0,ROUND(IF(LOG(P1_IndicatorData!AR91)&gt;AA$166,10,IF(LOG(P1_IndicatorData!AR91)&lt;AA$165,0,10-(AA$166-LOG(P1_IndicatorData!AR91))/(AA$166-AA$165)*10)),1)))</f>
        <v>0</v>
      </c>
      <c r="AB91" s="42">
        <f>IF(P1_IndicatorData!AS91="No data","x",ROUND(IF(P1_IndicatorData!AS91&gt;AB$166,10,IF(P1_IndicatorData!AS91&lt;AB$165,0,10-(AB$166-P1_IndicatorData!AS91)/(AB$166-AB$165)*10)),1))</f>
        <v>0</v>
      </c>
      <c r="AC91" s="42">
        <f>IF(P1_IndicatorData!AV91="No data","x",IF(P1_IndicatorData!AV91=0,0,ROUND(IF(LOG(P1_IndicatorData!AV91)&gt;AC$166,10,IF(LOG(P1_IndicatorData!AV91)&lt;AC$165,0,10-(AC$166-LOG(P1_IndicatorData!AV91))/(AC$166-AC$165)*10)),1)))</f>
        <v>6.8</v>
      </c>
      <c r="AD91" s="42">
        <f>IF(P1_IndicatorData!AW91="No data","x",ROUND(IF(P1_IndicatorData!AW91&gt;AD$166,10,IF(P1_IndicatorData!AW91&lt;AD$165,0,10-(AD$166-P1_IndicatorData!AW91)/(AD$166-AD$165)*10)),1))</f>
        <v>10</v>
      </c>
      <c r="AE91" s="42">
        <f>IF(P1_IndicatorData!AX91="No data","x",IF(P1_IndicatorData!AX91=0,0,ROUND(IF(LOG(P1_IndicatorData!AX91)&gt;AE$166,10,IF(LOG(P1_IndicatorData!AX91)&lt;AE$165,0,10-(AE$166-LOG(P1_IndicatorData!AX91))/(AE$166-AE$165)*10)),1)))</f>
        <v>0</v>
      </c>
      <c r="AF91" s="42">
        <f>IF(P1_IndicatorData!AY91="No data","x",ROUND(IF(P1_IndicatorData!AY91&gt;AF$166,10,IF(P1_IndicatorData!AY91&lt;AF$165,0,10-(AF$166-P1_IndicatorData!AY91)/(AF$166-AF$165)*10)),1))</f>
        <v>0</v>
      </c>
      <c r="AG91" s="42">
        <f>IF(P1_IndicatorData!AZ91="No data","x",IF(P1_IndicatorData!AZ91=0,0,ROUND(IF(LOG(P1_IndicatorData!AZ91)&gt;AG$166,10,IF(LOG(P1_IndicatorData!AZ91)&lt;AG$165,0,10-(AG$166-LOG(P1_IndicatorData!AZ91))/(AG$166-AG$165)*10)),1)))</f>
        <v>2.4</v>
      </c>
      <c r="AH91" s="42">
        <f>IF(P1_IndicatorData!BA91="No data","x",ROUND(IF(P1_IndicatorData!BA91&gt;AH$166,10,IF(P1_IndicatorData!BA91&lt;AH$165,0,10-(AH$166-P1_IndicatorData!BA91)/(AH$166-AH$165)*10)),1))</f>
        <v>0.4</v>
      </c>
      <c r="AI91" s="42">
        <f>IF(P1_IndicatorData!BD91="No data","x",IF(P1_IndicatorData!BD91=0,0,ROUND(IF(LOG(P1_IndicatorData!BD91)&gt;AI$166,10,IF(LOG(P1_IndicatorData!BD91)&lt;AI$165,0,10-(AI$166-LOG(P1_IndicatorData!BD91))/(AI$166-AI$165)*10)),1)))</f>
        <v>3.5</v>
      </c>
      <c r="AJ91" s="42">
        <f>IF(P1_IndicatorData!BE91="No data","x",ROUND(IF(P1_IndicatorData!BE91&gt;AJ$166,10,IF(P1_IndicatorData!BE91&lt;AJ$165,0,10-(AJ$166-P1_IndicatorData!BE91)/(AJ$166-AJ$165)*10)),1))</f>
        <v>0.1</v>
      </c>
      <c r="AK91" s="145">
        <f t="shared" si="27"/>
        <v>0</v>
      </c>
      <c r="AL91" s="145">
        <f t="shared" si="28"/>
        <v>1.6</v>
      </c>
      <c r="AM91" s="145">
        <f t="shared" si="29"/>
        <v>0</v>
      </c>
      <c r="AN91" s="147">
        <f t="shared" si="30"/>
        <v>0</v>
      </c>
      <c r="AO91" s="147">
        <f t="shared" si="31"/>
        <v>0</v>
      </c>
      <c r="AP91" s="145">
        <f t="shared" si="49"/>
        <v>0</v>
      </c>
      <c r="AQ91" s="149">
        <f t="shared" si="32"/>
        <v>0</v>
      </c>
      <c r="AR91" s="149">
        <f t="shared" si="33"/>
        <v>0</v>
      </c>
      <c r="AS91" s="149">
        <f t="shared" si="34"/>
        <v>0</v>
      </c>
      <c r="AT91" s="149">
        <f t="shared" si="35"/>
        <v>0</v>
      </c>
      <c r="AU91" s="149">
        <f t="shared" si="36"/>
        <v>0</v>
      </c>
      <c r="AV91" s="149">
        <f t="shared" si="50"/>
        <v>0</v>
      </c>
      <c r="AW91" s="147">
        <f t="shared" si="37"/>
        <v>0</v>
      </c>
      <c r="AX91" s="147">
        <f t="shared" si="38"/>
        <v>0</v>
      </c>
      <c r="AY91" s="147">
        <f t="shared" si="39"/>
        <v>0</v>
      </c>
      <c r="AZ91" s="147">
        <f t="shared" si="40"/>
        <v>0</v>
      </c>
      <c r="BA91" s="145">
        <f t="shared" si="41"/>
        <v>0</v>
      </c>
      <c r="BB91" s="145">
        <f t="shared" si="42"/>
        <v>0</v>
      </c>
      <c r="BC91" s="147">
        <f t="shared" si="43"/>
        <v>3.4</v>
      </c>
      <c r="BD91" s="147">
        <f t="shared" si="44"/>
        <v>5</v>
      </c>
      <c r="BE91" s="145">
        <f t="shared" si="51"/>
        <v>4.2</v>
      </c>
      <c r="BF91" s="147">
        <f t="shared" si="45"/>
        <v>1.5</v>
      </c>
      <c r="BG91" s="147">
        <f t="shared" si="46"/>
        <v>2</v>
      </c>
      <c r="BH91" s="145">
        <f t="shared" si="47"/>
        <v>1.8</v>
      </c>
      <c r="BI91" s="198">
        <f t="shared" si="48"/>
        <v>1.1000000000000001</v>
      </c>
    </row>
    <row r="92" spans="1:61">
      <c r="A92" s="1" t="s">
        <v>265</v>
      </c>
      <c r="B92" s="2" t="s">
        <v>266</v>
      </c>
      <c r="C92" s="39">
        <f>IF(P1_IndicatorData!D92="No data","x",IF(P1_IndicatorData!D92=0,0,ROUND(IF(LOG(P1_IndicatorData!D92)&gt;C$166,10,IF(LOG(P1_IndicatorData!D92)&lt;C$165,0,10-(C$166-LOG(P1_IndicatorData!D92))/(C$166-C$165)*10)),1)))</f>
        <v>7.7</v>
      </c>
      <c r="D92" s="39">
        <f>IF(P1_IndicatorData!E92="No data","x",ROUND(IF(P1_IndicatorData!E92&gt;D$166,10,IF(P1_IndicatorData!E92&lt;D$165,0,10-(D$166-P1_IndicatorData!E92)/(D$166-D$165)*10)),1))</f>
        <v>0.6</v>
      </c>
      <c r="E92" s="39">
        <f>IF(P1_IndicatorData!G92="No data",0.1,IF(P1_IndicatorData!G92=0,0.1,IF(LOG(P1_IndicatorData!G92)&lt;E$165,0.1,ROUND(IF(LOG(P1_IndicatorData!G92)&gt;E$166,10,IF(LOG(P1_IndicatorData!G92)&lt;E$165,0,10-(E$166-LOG(P1_IndicatorData!G92))/(E$166-E$165)*10)),1))))</f>
        <v>8.6</v>
      </c>
      <c r="F92" s="39">
        <f>IF(P1_IndicatorData!H92="No data",0.1,IF(ROUND(P1_IndicatorData!H92,2)=0,0.1,ROUND(IF(P1_IndicatorData!H92&gt;F$166,10,IF(P1_IndicatorData!H92&lt;F$165,0,10-(F$166-P1_IndicatorData!H92)/(F$166-F$165)*10)),1)))</f>
        <v>7.2</v>
      </c>
      <c r="G92" s="39">
        <f>IF(P1_IndicatorData!J92="No data","x",IF(P1_IndicatorData!J92=0,0,ROUND(IF(LOG(P1_IndicatorData!J92)&gt;G$166,10,IF(LOG(P1_IndicatorData!J92)&lt;G$165,0,10-(G$166-LOG(P1_IndicatorData!J92))/(G$166-G$165)*10)),1)))</f>
        <v>10</v>
      </c>
      <c r="H92" s="39">
        <f>IF(P1_IndicatorData!K92="No data","x",IF(P1_IndicatorData!K92=0,0,ROUND(IF(P1_IndicatorData!K92&gt;H$166,10,IF(P1_IndicatorData!K92&lt;H$165,0,10-(H$166-P1_IndicatorData!K92)/(H$166-H$165)*10)),1)))</f>
        <v>10</v>
      </c>
      <c r="I92" s="42">
        <f>IF(P1_IndicatorData!Q92="No data","x",IF(P1_IndicatorData!Q92=0,0,ROUND(IF(LOG(P1_IndicatorData!Q92)&gt;I$166,10,IF(LOG(P1_IndicatorData!Q92)&lt;I$165,0,10-(I$166-LOG(P1_IndicatorData!Q92))/(I$166-I$165)*10)),1)))</f>
        <v>10</v>
      </c>
      <c r="J92" s="42">
        <f>IF(P1_IndicatorData!R92="No data","x",ROUND(IF(P1_IndicatorData!R92&gt;J$166,10,IF(P1_IndicatorData!R92&lt;J$165,0,10-(J$166-P1_IndicatorData!R92)/(J$166-J$165)*10)),1))</f>
        <v>10</v>
      </c>
      <c r="K92" s="42">
        <f>IF(P1_IndicatorData!T92="No data","x",IF(P1_IndicatorData!T92=0,0,ROUND(IF(LOG(P1_IndicatorData!T92)&gt;K$166,10,IF(LOG(P1_IndicatorData!T92)&lt;K$165,0,10-(K$166-LOG(P1_IndicatorData!T92))/(K$166-K$165)*10)),1)))</f>
        <v>9.9</v>
      </c>
      <c r="L92" s="42">
        <f>IF(P1_IndicatorData!U92="No data","x",ROUND(IF(P1_IndicatorData!U92&gt;L$166,10,IF(P1_IndicatorData!U92&lt;L$165,0,10-(L$166-P1_IndicatorData!U92)/(L$166-L$165)*10)),1))</f>
        <v>6.8</v>
      </c>
      <c r="M92" s="39">
        <f>IF(P1_IndicatorData!W92="No data","x",IF(P1_IndicatorData!W92=0,0,ROUND(IF(LOG(P1_IndicatorData!W92)&gt;M$166,10,IF(LOG(P1_IndicatorData!W92)&lt;M$165,0,10-(M$166-LOG(P1_IndicatorData!W92))/(M$166-M$165)*10)),1)))</f>
        <v>10</v>
      </c>
      <c r="N92" s="39">
        <f>IF(P1_IndicatorData!X92="No data","x",ROUND(IF(P1_IndicatorData!X92&gt;N$166,10,IF(P1_IndicatorData!X92&lt;N$165,0,10-(N$166-P1_IndicatorData!X92)/(N$166-N$165)*10)),1))</f>
        <v>10</v>
      </c>
      <c r="O92" s="42">
        <f>IF(P1_IndicatorData!Z92="No data","x",IF(P1_IndicatorData!Z92=0,0,ROUND(IF(LOG(P1_IndicatorData!Z92)&gt;O$166,10,IF(LOG(P1_IndicatorData!Z92)&lt;O$165,0,10-(O$166-LOG(P1_IndicatorData!Z92))/(O$166-O$165)*10)),1)))</f>
        <v>0</v>
      </c>
      <c r="P92" s="42">
        <f>IF(P1_IndicatorData!AA92="No data","x",ROUND(IF(P1_IndicatorData!AA92&gt;P$166,10,IF(P1_IndicatorData!AA92&lt;P$165,0,10-(P$166-P1_IndicatorData!AA92)/(P$166-P$165)*10)),1))</f>
        <v>0</v>
      </c>
      <c r="Q92" s="42">
        <f>IF(P1_IndicatorData!AC92="No data","x",IF(P1_IndicatorData!AC92=0,0,ROUND(IF(LOG(P1_IndicatorData!AC92)&gt;Q$166,10,IF(LOG(P1_IndicatorData!AC92)&lt;Q$165,0,10-(Q$166-LOG(P1_IndicatorData!AC92))/(Q$166-Q$165)*10)),1)))</f>
        <v>10</v>
      </c>
      <c r="R92" s="42">
        <f>IF(P1_IndicatorData!AD92="No data","x",ROUND(IF(P1_IndicatorData!AD92&gt;R$166,10,IF(P1_IndicatorData!AD92&lt;R$165,0,10-(R$166-P1_IndicatorData!AD92)/(R$166-R$165)*10)),1))</f>
        <v>9.4</v>
      </c>
      <c r="S92" s="42">
        <f>IF(P1_IndicatorData!AF92="No data","x",IF(P1_IndicatorData!AF92=0,0,ROUND(IF(LOG(P1_IndicatorData!AF92)&gt;S$166,10,IF(LOG(P1_IndicatorData!AF92)&lt;S$165,0,10-(S$166-LOG(P1_IndicatorData!AF92))/(S$166-S$165)*10)),1)))</f>
        <v>0</v>
      </c>
      <c r="T92" s="42">
        <f>IF(P1_IndicatorData!AG92="No data","x",ROUND(IF(P1_IndicatorData!AG92&gt;T$166,10,IF(P1_IndicatorData!AG92&lt;T$165,0,10-(T$166-P1_IndicatorData!AG92)/(T$166-T$165)*10)),1))</f>
        <v>0</v>
      </c>
      <c r="U92" s="42">
        <f>IF(P1_IndicatorData!AI92="No data","x",IF(P1_IndicatorData!AI92=0,0,ROUND(IF(LOG(P1_IndicatorData!AI92)&gt;U$166,10,IF(LOG(P1_IndicatorData!AI92)&lt;U$165,0,10-(U$166-LOG(P1_IndicatorData!AI92))/(U$166-U$165)*10)),1)))</f>
        <v>9.1999999999999993</v>
      </c>
      <c r="V92" s="42">
        <f>IF(P1_IndicatorData!AJ92="No data","x",ROUND(IF(P1_IndicatorData!AJ92&gt;V$166,10,IF(P1_IndicatorData!AJ92&lt;V$165,0,10-(V$166-P1_IndicatorData!AJ92)/(V$166-V$165)*10)),1))</f>
        <v>2.6</v>
      </c>
      <c r="W92" s="42">
        <f>IF(P1_IndicatorData!AL92="No data","x",IF(P1_IndicatorData!AL92=0,0,ROUND(IF(LOG(P1_IndicatorData!AL92)&gt;W$166,10,IF(LOG(P1_IndicatorData!AL92)&lt;W$165,0,10-(W$166-LOG(P1_IndicatorData!AL92))/(W$166-W$165)*10)),1)))</f>
        <v>9.8000000000000007</v>
      </c>
      <c r="X92" s="42">
        <f>IF(P1_IndicatorData!AM92="No data","x",ROUND(IF(P1_IndicatorData!AM92&gt;X$166,10,IF(P1_IndicatorData!AM92&lt;X$165,0,10-(X$166-P1_IndicatorData!AM92)/(X$166-X$165)*10)),1))</f>
        <v>5.8</v>
      </c>
      <c r="Y92" s="42">
        <f>IF(P1_IndicatorData!AO92="No data","x",IF(P1_IndicatorData!AO92=0,0,ROUND(IF(LOG(P1_IndicatorData!AO92)&gt;Y$166,10,IF(LOG(P1_IndicatorData!AO92)&lt;Y$165,0,10-(Y$166-LOG(P1_IndicatorData!AO92))/(Y$166-Y$165)*10)),1)))</f>
        <v>9.9</v>
      </c>
      <c r="Z92" s="42">
        <f>IF(P1_IndicatorData!AP92="No data","x",ROUND(IF(P1_IndicatorData!AP92&gt;Z$166,10,IF(P1_IndicatorData!AP92&lt;Z$165,0,10-(Z$166-P1_IndicatorData!AP92)/(Z$166-Z$165)*10)),1))</f>
        <v>7</v>
      </c>
      <c r="AA92" s="42">
        <f>IF(P1_IndicatorData!AR92="No data","x",IF(P1_IndicatorData!AR92=0,0,ROUND(IF(LOG(P1_IndicatorData!AR92)&gt;AA$166,10,IF(LOG(P1_IndicatorData!AR92)&lt;AA$165,0,10-(AA$166-LOG(P1_IndicatorData!AR92))/(AA$166-AA$165)*10)),1)))</f>
        <v>9.4</v>
      </c>
      <c r="AB92" s="42">
        <f>IF(P1_IndicatorData!AS92="No data","x",ROUND(IF(P1_IndicatorData!AS92&gt;AB$166,10,IF(P1_IndicatorData!AS92&lt;AB$165,0,10-(AB$166-P1_IndicatorData!AS92)/(AB$166-AB$165)*10)),1))</f>
        <v>3.5</v>
      </c>
      <c r="AC92" s="42">
        <f>IF(P1_IndicatorData!AV92="No data","x",IF(P1_IndicatorData!AV92=0,0,ROUND(IF(LOG(P1_IndicatorData!AV92)&gt;AC$166,10,IF(LOG(P1_IndicatorData!AV92)&lt;AC$165,0,10-(AC$166-LOG(P1_IndicatorData!AV92))/(AC$166-AC$165)*10)),1)))</f>
        <v>3.9</v>
      </c>
      <c r="AD92" s="42">
        <f>IF(P1_IndicatorData!AW92="No data","x",ROUND(IF(P1_IndicatorData!AW92&gt;AD$166,10,IF(P1_IndicatorData!AW92&lt;AD$165,0,10-(AD$166-P1_IndicatorData!AW92)/(AD$166-AD$165)*10)),1))</f>
        <v>0</v>
      </c>
      <c r="AE92" s="42">
        <f>IF(P1_IndicatorData!AX92="No data","x",IF(P1_IndicatorData!AX92=0,0,ROUND(IF(LOG(P1_IndicatorData!AX92)&gt;AE$166,10,IF(LOG(P1_IndicatorData!AX92)&lt;AE$165,0,10-(AE$166-LOG(P1_IndicatorData!AX92))/(AE$166-AE$165)*10)),1)))</f>
        <v>0</v>
      </c>
      <c r="AF92" s="42">
        <f>IF(P1_IndicatorData!AY92="No data","x",ROUND(IF(P1_IndicatorData!AY92&gt;AF$166,10,IF(P1_IndicatorData!AY92&lt;AF$165,0,10-(AF$166-P1_IndicatorData!AY92)/(AF$166-AF$165)*10)),1))</f>
        <v>0</v>
      </c>
      <c r="AG92" s="42">
        <f>IF(P1_IndicatorData!AZ92="No data","x",IF(P1_IndicatorData!AZ92=0,0,ROUND(IF(LOG(P1_IndicatorData!AZ92)&gt;AG$166,10,IF(LOG(P1_IndicatorData!AZ92)&lt;AG$165,0,10-(AG$166-LOG(P1_IndicatorData!AZ92))/(AG$166-AG$165)*10)),1)))</f>
        <v>9.4</v>
      </c>
      <c r="AH92" s="42">
        <f>IF(P1_IndicatorData!BA92="No data","x",ROUND(IF(P1_IndicatorData!BA92&gt;AH$166,10,IF(P1_IndicatorData!BA92&lt;AH$165,0,10-(AH$166-P1_IndicatorData!BA92)/(AH$166-AH$165)*10)),1))</f>
        <v>10</v>
      </c>
      <c r="AI92" s="42">
        <f>IF(P1_IndicatorData!BD92="No data","x",IF(P1_IndicatorData!BD92=0,0,ROUND(IF(LOG(P1_IndicatorData!BD92)&gt;AI$166,10,IF(LOG(P1_IndicatorData!BD92)&lt;AI$165,0,10-(AI$166-LOG(P1_IndicatorData!BD92))/(AI$166-AI$165)*10)),1)))</f>
        <v>2.8</v>
      </c>
      <c r="AJ92" s="42">
        <f>IF(P1_IndicatorData!BE92="No data","x",ROUND(IF(P1_IndicatorData!BE92&gt;AJ$166,10,IF(P1_IndicatorData!BE92&lt;AJ$165,0,10-(AJ$166-P1_IndicatorData!BE92)/(AJ$166-AJ$165)*10)),1))</f>
        <v>0</v>
      </c>
      <c r="AK92" s="145">
        <f t="shared" si="27"/>
        <v>5.0999999999999996</v>
      </c>
      <c r="AL92" s="145">
        <f t="shared" si="28"/>
        <v>8</v>
      </c>
      <c r="AM92" s="145">
        <f t="shared" si="29"/>
        <v>10</v>
      </c>
      <c r="AN92" s="147">
        <f t="shared" si="30"/>
        <v>10</v>
      </c>
      <c r="AO92" s="147">
        <f t="shared" si="31"/>
        <v>8.9</v>
      </c>
      <c r="AP92" s="145">
        <f t="shared" si="49"/>
        <v>9.5</v>
      </c>
      <c r="AQ92" s="149">
        <f t="shared" si="32"/>
        <v>5</v>
      </c>
      <c r="AR92" s="149">
        <f t="shared" si="33"/>
        <v>5</v>
      </c>
      <c r="AS92" s="149">
        <f t="shared" si="34"/>
        <v>5</v>
      </c>
      <c r="AT92" s="149">
        <f t="shared" si="35"/>
        <v>5</v>
      </c>
      <c r="AU92" s="149">
        <f t="shared" si="36"/>
        <v>4.7</v>
      </c>
      <c r="AV92" s="149">
        <f t="shared" si="50"/>
        <v>4.9000000000000004</v>
      </c>
      <c r="AW92" s="147">
        <f t="shared" si="37"/>
        <v>5</v>
      </c>
      <c r="AX92" s="147">
        <f t="shared" si="38"/>
        <v>7.1</v>
      </c>
      <c r="AY92" s="147">
        <f t="shared" si="39"/>
        <v>8.5</v>
      </c>
      <c r="AZ92" s="147">
        <f t="shared" si="40"/>
        <v>8.9</v>
      </c>
      <c r="BA92" s="145">
        <f t="shared" si="41"/>
        <v>7.7</v>
      </c>
      <c r="BB92" s="145">
        <f t="shared" si="42"/>
        <v>7.5</v>
      </c>
      <c r="BC92" s="147">
        <f t="shared" si="43"/>
        <v>2</v>
      </c>
      <c r="BD92" s="147">
        <f t="shared" si="44"/>
        <v>0</v>
      </c>
      <c r="BE92" s="145">
        <f t="shared" si="51"/>
        <v>1</v>
      </c>
      <c r="BF92" s="147">
        <f t="shared" si="45"/>
        <v>9.6999999999999993</v>
      </c>
      <c r="BG92" s="147">
        <f t="shared" si="46"/>
        <v>1.5</v>
      </c>
      <c r="BH92" s="145">
        <f t="shared" si="47"/>
        <v>7.4</v>
      </c>
      <c r="BI92" s="198">
        <f t="shared" si="48"/>
        <v>7.8</v>
      </c>
    </row>
    <row r="93" spans="1:61">
      <c r="A93" s="1" t="s">
        <v>267</v>
      </c>
      <c r="B93" s="2" t="s">
        <v>268</v>
      </c>
      <c r="C93" s="39">
        <f>IF(P1_IndicatorData!D93="No data","x",IF(P1_IndicatorData!D93=0,0,ROUND(IF(LOG(P1_IndicatorData!D93)&gt;C$166,10,IF(LOG(P1_IndicatorData!D93)&lt;C$165,0,10-(C$166-LOG(P1_IndicatorData!D93))/(C$166-C$165)*10)),1)))</f>
        <v>8.1999999999999993</v>
      </c>
      <c r="D93" s="39">
        <f>IF(P1_IndicatorData!E93="No data","x",ROUND(IF(P1_IndicatorData!E93&gt;D$166,10,IF(P1_IndicatorData!E93&lt;D$165,0,10-(D$166-P1_IndicatorData!E93)/(D$166-D$165)*10)),1))</f>
        <v>1.4</v>
      </c>
      <c r="E93" s="39">
        <f>IF(P1_IndicatorData!G93="No data",0.1,IF(P1_IndicatorData!G93=0,0.1,IF(LOG(P1_IndicatorData!G93)&lt;E$165,0.1,ROUND(IF(LOG(P1_IndicatorData!G93)&gt;E$166,10,IF(LOG(P1_IndicatorData!G93)&lt;E$165,0,10-(E$166-LOG(P1_IndicatorData!G93))/(E$166-E$165)*10)),1))))</f>
        <v>8</v>
      </c>
      <c r="F93" s="39">
        <f>IF(P1_IndicatorData!H93="No data",0.1,IF(ROUND(P1_IndicatorData!H93,2)=0,0.1,ROUND(IF(P1_IndicatorData!H93&gt;F$166,10,IF(P1_IndicatorData!H93&lt;F$165,0,10-(F$166-P1_IndicatorData!H93)/(F$166-F$165)*10)),1)))</f>
        <v>4.5</v>
      </c>
      <c r="G93" s="39">
        <f>IF(P1_IndicatorData!J93="No data","x",IF(P1_IndicatorData!J93=0,0,ROUND(IF(LOG(P1_IndicatorData!J93)&gt;G$166,10,IF(LOG(P1_IndicatorData!J93)&lt;G$165,0,10-(G$166-LOG(P1_IndicatorData!J93))/(G$166-G$165)*10)),1)))</f>
        <v>0</v>
      </c>
      <c r="H93" s="39">
        <f>IF(P1_IndicatorData!K93="No data","x",IF(P1_IndicatorData!K93=0,0,ROUND(IF(P1_IndicatorData!K93&gt;H$166,10,IF(P1_IndicatorData!K93&lt;H$165,0,10-(H$166-P1_IndicatorData!K93)/(H$166-H$165)*10)),1)))</f>
        <v>0</v>
      </c>
      <c r="I93" s="42">
        <f>IF(P1_IndicatorData!Q93="No data","x",IF(P1_IndicatorData!Q93=0,0,ROUND(IF(LOG(P1_IndicatorData!Q93)&gt;I$166,10,IF(LOG(P1_IndicatorData!Q93)&lt;I$165,0,10-(I$166-LOG(P1_IndicatorData!Q93))/(I$166-I$165)*10)),1)))</f>
        <v>0</v>
      </c>
      <c r="J93" s="42">
        <f>IF(P1_IndicatorData!R93="No data","x",ROUND(IF(P1_IndicatorData!R93&gt;J$166,10,IF(P1_IndicatorData!R93&lt;J$165,0,10-(J$166-P1_IndicatorData!R93)/(J$166-J$165)*10)),1))</f>
        <v>0</v>
      </c>
      <c r="K93" s="42">
        <f>IF(P1_IndicatorData!T93="No data","x",IF(P1_IndicatorData!T93=0,0,ROUND(IF(LOG(P1_IndicatorData!T93)&gt;K$166,10,IF(LOG(P1_IndicatorData!T93)&lt;K$165,0,10-(K$166-LOG(P1_IndicatorData!T93))/(K$166-K$165)*10)),1)))</f>
        <v>0</v>
      </c>
      <c r="L93" s="42">
        <f>IF(P1_IndicatorData!U93="No data","x",ROUND(IF(P1_IndicatorData!U93&gt;L$166,10,IF(P1_IndicatorData!U93&lt;L$165,0,10-(L$166-P1_IndicatorData!U93)/(L$166-L$165)*10)),1))</f>
        <v>0</v>
      </c>
      <c r="M93" s="39">
        <f>IF(P1_IndicatorData!W93="No data","x",IF(P1_IndicatorData!W93=0,0,ROUND(IF(LOG(P1_IndicatorData!W93)&gt;M$166,10,IF(LOG(P1_IndicatorData!W93)&lt;M$165,0,10-(M$166-LOG(P1_IndicatorData!W93))/(M$166-M$165)*10)),1)))</f>
        <v>0</v>
      </c>
      <c r="N93" s="39">
        <f>IF(P1_IndicatorData!X93="No data","x",ROUND(IF(P1_IndicatorData!X93&gt;N$166,10,IF(P1_IndicatorData!X93&lt;N$165,0,10-(N$166-P1_IndicatorData!X93)/(N$166-N$165)*10)),1))</f>
        <v>0</v>
      </c>
      <c r="O93" s="42">
        <f>IF(P1_IndicatorData!Z93="No data","x",IF(P1_IndicatorData!Z93=0,0,ROUND(IF(LOG(P1_IndicatorData!Z93)&gt;O$166,10,IF(LOG(P1_IndicatorData!Z93)&lt;O$165,0,10-(O$166-LOG(P1_IndicatorData!Z93))/(O$166-O$165)*10)),1)))</f>
        <v>10</v>
      </c>
      <c r="P93" s="42">
        <f>IF(P1_IndicatorData!AA93="No data","x",ROUND(IF(P1_IndicatorData!AA93&gt;P$166,10,IF(P1_IndicatorData!AA93&lt;P$165,0,10-(P$166-P1_IndicatorData!AA93)/(P$166-P$165)*10)),1))</f>
        <v>10</v>
      </c>
      <c r="Q93" s="42">
        <f>IF(P1_IndicatorData!AC93="No data","x",IF(P1_IndicatorData!AC93=0,0,ROUND(IF(LOG(P1_IndicatorData!AC93)&gt;Q$166,10,IF(LOG(P1_IndicatorData!AC93)&lt;Q$165,0,10-(Q$166-LOG(P1_IndicatorData!AC93))/(Q$166-Q$165)*10)),1)))</f>
        <v>10</v>
      </c>
      <c r="R93" s="42">
        <f>IF(P1_IndicatorData!AD93="No data","x",ROUND(IF(P1_IndicatorData!AD93&gt;R$166,10,IF(P1_IndicatorData!AD93&lt;R$165,0,10-(R$166-P1_IndicatorData!AD93)/(R$166-R$165)*10)),1))</f>
        <v>10</v>
      </c>
      <c r="S93" s="42">
        <f>IF(P1_IndicatorData!AF93="No data","x",IF(P1_IndicatorData!AF93=0,0,ROUND(IF(LOG(P1_IndicatorData!AF93)&gt;S$166,10,IF(LOG(P1_IndicatorData!AF93)&lt;S$165,0,10-(S$166-LOG(P1_IndicatorData!AF93))/(S$166-S$165)*10)),1)))</f>
        <v>0</v>
      </c>
      <c r="T93" s="42">
        <f>IF(P1_IndicatorData!AG93="No data","x",ROUND(IF(P1_IndicatorData!AG93&gt;T$166,10,IF(P1_IndicatorData!AG93&lt;T$165,0,10-(T$166-P1_IndicatorData!AG93)/(T$166-T$165)*10)),1))</f>
        <v>0</v>
      </c>
      <c r="U93" s="42">
        <f>IF(P1_IndicatorData!AI93="No data","x",IF(P1_IndicatorData!AI93=0,0,ROUND(IF(LOG(P1_IndicatorData!AI93)&gt;U$166,10,IF(LOG(P1_IndicatorData!AI93)&lt;U$165,0,10-(U$166-LOG(P1_IndicatorData!AI93))/(U$166-U$165)*10)),1)))</f>
        <v>8.6</v>
      </c>
      <c r="V93" s="42">
        <f>IF(P1_IndicatorData!AJ93="No data","x",ROUND(IF(P1_IndicatorData!AJ93&gt;V$166,10,IF(P1_IndicatorData!AJ93&lt;V$165,0,10-(V$166-P1_IndicatorData!AJ93)/(V$166-V$165)*10)),1))</f>
        <v>1.5</v>
      </c>
      <c r="W93" s="42">
        <f>IF(P1_IndicatorData!AL93="No data","x",IF(P1_IndicatorData!AL93=0,0,ROUND(IF(LOG(P1_IndicatorData!AL93)&gt;W$166,10,IF(LOG(P1_IndicatorData!AL93)&lt;W$165,0,10-(W$166-LOG(P1_IndicatorData!AL93))/(W$166-W$165)*10)),1)))</f>
        <v>9.4</v>
      </c>
      <c r="X93" s="42">
        <f>IF(P1_IndicatorData!AM93="No data","x",ROUND(IF(P1_IndicatorData!AM93&gt;X$166,10,IF(P1_IndicatorData!AM93&lt;X$165,0,10-(X$166-P1_IndicatorData!AM93)/(X$166-X$165)*10)),1))</f>
        <v>4.5</v>
      </c>
      <c r="Y93" s="42">
        <f>IF(P1_IndicatorData!AO93="No data","x",IF(P1_IndicatorData!AO93=0,0,ROUND(IF(LOG(P1_IndicatorData!AO93)&gt;Y$166,10,IF(LOG(P1_IndicatorData!AO93)&lt;Y$165,0,10-(Y$166-LOG(P1_IndicatorData!AO93))/(Y$166-Y$165)*10)),1)))</f>
        <v>9.9</v>
      </c>
      <c r="Z93" s="42">
        <f>IF(P1_IndicatorData!AP93="No data","x",ROUND(IF(P1_IndicatorData!AP93&gt;Z$166,10,IF(P1_IndicatorData!AP93&lt;Z$165,0,10-(Z$166-P1_IndicatorData!AP93)/(Z$166-Z$165)*10)),1))</f>
        <v>8.6</v>
      </c>
      <c r="AA93" s="42">
        <f>IF(P1_IndicatorData!AR93="No data","x",IF(P1_IndicatorData!AR93=0,0,ROUND(IF(LOG(P1_IndicatorData!AR93)&gt;AA$166,10,IF(LOG(P1_IndicatorData!AR93)&lt;AA$165,0,10-(AA$166-LOG(P1_IndicatorData!AR93))/(AA$166-AA$165)*10)),1)))</f>
        <v>9.4</v>
      </c>
      <c r="AB93" s="42">
        <f>IF(P1_IndicatorData!AS93="No data","x",ROUND(IF(P1_IndicatorData!AS93&gt;AB$166,10,IF(P1_IndicatorData!AS93&lt;AB$165,0,10-(AB$166-P1_IndicatorData!AS93)/(AB$166-AB$165)*10)),1))</f>
        <v>4.3</v>
      </c>
      <c r="AC93" s="42">
        <f>IF(P1_IndicatorData!AV93="No data","x",IF(P1_IndicatorData!AV93=0,0,ROUND(IF(LOG(P1_IndicatorData!AV93)&gt;AC$166,10,IF(LOG(P1_IndicatorData!AV93)&lt;AC$165,0,10-(AC$166-LOG(P1_IndicatorData!AV93))/(AC$166-AC$165)*10)),1)))</f>
        <v>8.8000000000000007</v>
      </c>
      <c r="AD93" s="42">
        <f>IF(P1_IndicatorData!AW93="No data","x",ROUND(IF(P1_IndicatorData!AW93&gt;AD$166,10,IF(P1_IndicatorData!AW93&lt;AD$165,0,10-(AD$166-P1_IndicatorData!AW93)/(AD$166-AD$165)*10)),1))</f>
        <v>2</v>
      </c>
      <c r="AE93" s="42">
        <f>IF(P1_IndicatorData!AX93="No data","x",IF(P1_IndicatorData!AX93=0,0,ROUND(IF(LOG(P1_IndicatorData!AX93)&gt;AE$166,10,IF(LOG(P1_IndicatorData!AX93)&lt;AE$165,0,10-(AE$166-LOG(P1_IndicatorData!AX93))/(AE$166-AE$165)*10)),1)))</f>
        <v>0</v>
      </c>
      <c r="AF93" s="42">
        <f>IF(P1_IndicatorData!AY93="No data","x",ROUND(IF(P1_IndicatorData!AY93&gt;AF$166,10,IF(P1_IndicatorData!AY93&lt;AF$165,0,10-(AF$166-P1_IndicatorData!AY93)/(AF$166-AF$165)*10)),1))</f>
        <v>0</v>
      </c>
      <c r="AG93" s="42">
        <f>IF(P1_IndicatorData!AZ93="No data","x",IF(P1_IndicatorData!AZ93=0,0,ROUND(IF(LOG(P1_IndicatorData!AZ93)&gt;AG$166,10,IF(LOG(P1_IndicatorData!AZ93)&lt;AG$165,0,10-(AG$166-LOG(P1_IndicatorData!AZ93))/(AG$166-AG$165)*10)),1)))</f>
        <v>9.1</v>
      </c>
      <c r="AH93" s="42">
        <f>IF(P1_IndicatorData!BA93="No data","x",ROUND(IF(P1_IndicatorData!BA93&gt;AH$166,10,IF(P1_IndicatorData!BA93&lt;AH$165,0,10-(AH$166-P1_IndicatorData!BA93)/(AH$166-AH$165)*10)),1))</f>
        <v>9.6</v>
      </c>
      <c r="AI93" s="42">
        <f>IF(P1_IndicatorData!BD93="No data","x",IF(P1_IndicatorData!BD93=0,0,ROUND(IF(LOG(P1_IndicatorData!BD93)&gt;AI$166,10,IF(LOG(P1_IndicatorData!BD93)&lt;AI$165,0,10-(AI$166-LOG(P1_IndicatorData!BD93))/(AI$166-AI$165)*10)),1)))</f>
        <v>9.5</v>
      </c>
      <c r="AJ93" s="42">
        <f>IF(P1_IndicatorData!BE93="No data","x",ROUND(IF(P1_IndicatorData!BE93&gt;AJ$166,10,IF(P1_IndicatorData!BE93&lt;AJ$165,0,10-(AJ$166-P1_IndicatorData!BE93)/(AJ$166-AJ$165)*10)),1))</f>
        <v>4.8</v>
      </c>
      <c r="AK93" s="145">
        <f t="shared" si="27"/>
        <v>5.8</v>
      </c>
      <c r="AL93" s="145">
        <f t="shared" si="28"/>
        <v>6.6</v>
      </c>
      <c r="AM93" s="145">
        <f t="shared" si="29"/>
        <v>0</v>
      </c>
      <c r="AN93" s="147">
        <f t="shared" si="30"/>
        <v>0</v>
      </c>
      <c r="AO93" s="147">
        <f t="shared" si="31"/>
        <v>0</v>
      </c>
      <c r="AP93" s="145">
        <f t="shared" si="49"/>
        <v>0</v>
      </c>
      <c r="AQ93" s="149">
        <f t="shared" si="32"/>
        <v>5</v>
      </c>
      <c r="AR93" s="149">
        <f t="shared" si="33"/>
        <v>5</v>
      </c>
      <c r="AS93" s="149">
        <f t="shared" si="34"/>
        <v>5</v>
      </c>
      <c r="AT93" s="149">
        <f t="shared" si="35"/>
        <v>5</v>
      </c>
      <c r="AU93" s="149">
        <f t="shared" si="36"/>
        <v>5</v>
      </c>
      <c r="AV93" s="149">
        <f t="shared" si="50"/>
        <v>5</v>
      </c>
      <c r="AW93" s="147">
        <f t="shared" si="37"/>
        <v>5</v>
      </c>
      <c r="AX93" s="147">
        <f t="shared" si="38"/>
        <v>6.2</v>
      </c>
      <c r="AY93" s="147">
        <f t="shared" si="39"/>
        <v>7.7</v>
      </c>
      <c r="AZ93" s="147">
        <f t="shared" si="40"/>
        <v>9.4</v>
      </c>
      <c r="BA93" s="145">
        <f t="shared" si="41"/>
        <v>7.5</v>
      </c>
      <c r="BB93" s="145">
        <f t="shared" si="42"/>
        <v>7.7</v>
      </c>
      <c r="BC93" s="147">
        <f t="shared" si="43"/>
        <v>4.4000000000000004</v>
      </c>
      <c r="BD93" s="147">
        <f t="shared" si="44"/>
        <v>1</v>
      </c>
      <c r="BE93" s="145">
        <f t="shared" si="51"/>
        <v>2.9</v>
      </c>
      <c r="BF93" s="147">
        <f t="shared" si="45"/>
        <v>9.4</v>
      </c>
      <c r="BG93" s="147">
        <f t="shared" si="46"/>
        <v>7.9</v>
      </c>
      <c r="BH93" s="145">
        <f t="shared" si="47"/>
        <v>8.8000000000000007</v>
      </c>
      <c r="BI93" s="198">
        <f t="shared" si="48"/>
        <v>5.7</v>
      </c>
    </row>
    <row r="94" spans="1:61">
      <c r="A94" s="1" t="s">
        <v>269</v>
      </c>
      <c r="B94" s="2" t="s">
        <v>270</v>
      </c>
      <c r="C94" s="39">
        <f>IF(P1_IndicatorData!D94="No data","x",IF(P1_IndicatorData!D94=0,0,ROUND(IF(LOG(P1_IndicatorData!D94)&gt;C$166,10,IF(LOG(P1_IndicatorData!D94)&lt;C$165,0,10-(C$166-LOG(P1_IndicatorData!D94))/(C$166-C$165)*10)),1)))</f>
        <v>6.5</v>
      </c>
      <c r="D94" s="39">
        <f>IF(P1_IndicatorData!E94="No data","x",ROUND(IF(P1_IndicatorData!E94&gt;D$166,10,IF(P1_IndicatorData!E94&lt;D$165,0,10-(D$166-P1_IndicatorData!E94)/(D$166-D$165)*10)),1))</f>
        <v>0.2</v>
      </c>
      <c r="E94" s="39">
        <f>IF(P1_IndicatorData!G94="No data",0.1,IF(P1_IndicatorData!G94=0,0.1,IF(LOG(P1_IndicatorData!G94)&lt;E$165,0.1,ROUND(IF(LOG(P1_IndicatorData!G94)&gt;E$166,10,IF(LOG(P1_IndicatorData!G94)&lt;E$165,0,10-(E$166-LOG(P1_IndicatorData!G94))/(E$166-E$165)*10)),1))))</f>
        <v>8.1</v>
      </c>
      <c r="F94" s="39">
        <f>IF(P1_IndicatorData!H94="No data",0.1,IF(ROUND(P1_IndicatorData!H94,2)=0,0.1,ROUND(IF(P1_IndicatorData!H94&gt;F$166,10,IF(P1_IndicatorData!H94&lt;F$165,0,10-(F$166-P1_IndicatorData!H94)/(F$166-F$165)*10)),1)))</f>
        <v>5.9</v>
      </c>
      <c r="G94" s="39">
        <f>IF(P1_IndicatorData!J94="No data","x",IF(P1_IndicatorData!J94=0,0,ROUND(IF(LOG(P1_IndicatorData!J94)&gt;G$166,10,IF(LOG(P1_IndicatorData!J94)&lt;G$165,0,10-(G$166-LOG(P1_IndicatorData!J94))/(G$166-G$165)*10)),1)))</f>
        <v>9.6999999999999993</v>
      </c>
      <c r="H94" s="39">
        <f>IF(P1_IndicatorData!K94="No data","x",IF(P1_IndicatorData!K94=0,0,ROUND(IF(P1_IndicatorData!K94&gt;H$166,10,IF(P1_IndicatorData!K94&lt;H$165,0,10-(H$166-P1_IndicatorData!K94)/(H$166-H$165)*10)),1)))</f>
        <v>8.9</v>
      </c>
      <c r="I94" s="42">
        <f>IF(P1_IndicatorData!Q94="No data","x",IF(P1_IndicatorData!Q94=0,0,ROUND(IF(LOG(P1_IndicatorData!Q94)&gt;I$166,10,IF(LOG(P1_IndicatorData!Q94)&lt;I$165,0,10-(I$166-LOG(P1_IndicatorData!Q94))/(I$166-I$165)*10)),1)))</f>
        <v>0</v>
      </c>
      <c r="J94" s="42">
        <f>IF(P1_IndicatorData!R94="No data","x",ROUND(IF(P1_IndicatorData!R94&gt;J$166,10,IF(P1_IndicatorData!R94&lt;J$165,0,10-(J$166-P1_IndicatorData!R94)/(J$166-J$165)*10)),1))</f>
        <v>0</v>
      </c>
      <c r="K94" s="42">
        <f>IF(P1_IndicatorData!T94="No data","x",IF(P1_IndicatorData!T94=0,0,ROUND(IF(LOG(P1_IndicatorData!T94)&gt;K$166,10,IF(LOG(P1_IndicatorData!T94)&lt;K$165,0,10-(K$166-LOG(P1_IndicatorData!T94))/(K$166-K$165)*10)),1)))</f>
        <v>0</v>
      </c>
      <c r="L94" s="42">
        <f>IF(P1_IndicatorData!U94="No data","x",ROUND(IF(P1_IndicatorData!U94&gt;L$166,10,IF(P1_IndicatorData!U94&lt;L$165,0,10-(L$166-P1_IndicatorData!U94)/(L$166-L$165)*10)),1))</f>
        <v>0</v>
      </c>
      <c r="M94" s="39">
        <f>IF(P1_IndicatorData!W94="No data","x",IF(P1_IndicatorData!W94=0,0,ROUND(IF(LOG(P1_IndicatorData!W94)&gt;M$166,10,IF(LOG(P1_IndicatorData!W94)&lt;M$165,0,10-(M$166-LOG(P1_IndicatorData!W94))/(M$166-M$165)*10)),1)))</f>
        <v>8.6999999999999993</v>
      </c>
      <c r="N94" s="39">
        <f>IF(P1_IndicatorData!X94="No data","x",ROUND(IF(P1_IndicatorData!X94&gt;N$166,10,IF(P1_IndicatorData!X94&lt;N$165,0,10-(N$166-P1_IndicatorData!X94)/(N$166-N$165)*10)),1))</f>
        <v>2.1</v>
      </c>
      <c r="O94" s="42">
        <f>IF(P1_IndicatorData!Z94="No data","x",IF(P1_IndicatorData!Z94=0,0,ROUND(IF(LOG(P1_IndicatorData!Z94)&gt;O$166,10,IF(LOG(P1_IndicatorData!Z94)&lt;O$165,0,10-(O$166-LOG(P1_IndicatorData!Z94))/(O$166-O$165)*10)),1)))</f>
        <v>9.8000000000000007</v>
      </c>
      <c r="P94" s="42">
        <f>IF(P1_IndicatorData!AA94="No data","x",ROUND(IF(P1_IndicatorData!AA94&gt;P$166,10,IF(P1_IndicatorData!AA94&lt;P$165,0,10-(P$166-P1_IndicatorData!AA94)/(P$166-P$165)*10)),1))</f>
        <v>8.1</v>
      </c>
      <c r="Q94" s="42">
        <f>IF(P1_IndicatorData!AC94="No data","x",IF(P1_IndicatorData!AC94=0,0,ROUND(IF(LOG(P1_IndicatorData!AC94)&gt;Q$166,10,IF(LOG(P1_IndicatorData!AC94)&lt;Q$165,0,10-(Q$166-LOG(P1_IndicatorData!AC94))/(Q$166-Q$165)*10)),1)))</f>
        <v>8.9</v>
      </c>
      <c r="R94" s="42">
        <f>IF(P1_IndicatorData!AD94="No data","x",ROUND(IF(P1_IndicatorData!AD94&gt;R$166,10,IF(P1_IndicatorData!AD94&lt;R$165,0,10-(R$166-P1_IndicatorData!AD94)/(R$166-R$165)*10)),1))</f>
        <v>2.5</v>
      </c>
      <c r="S94" s="42">
        <f>IF(P1_IndicatorData!AF94="No data","x",IF(P1_IndicatorData!AF94=0,0,ROUND(IF(LOG(P1_IndicatorData!AF94)&gt;S$166,10,IF(LOG(P1_IndicatorData!AF94)&lt;S$165,0,10-(S$166-LOG(P1_IndicatorData!AF94))/(S$166-S$165)*10)),1)))</f>
        <v>10</v>
      </c>
      <c r="T94" s="42">
        <f>IF(P1_IndicatorData!AG94="No data","x",ROUND(IF(P1_IndicatorData!AG94&gt;T$166,10,IF(P1_IndicatorData!AG94&lt;T$165,0,10-(T$166-P1_IndicatorData!AG94)/(T$166-T$165)*10)),1))</f>
        <v>10</v>
      </c>
      <c r="U94" s="42">
        <f>IF(P1_IndicatorData!AI94="No data","x",IF(P1_IndicatorData!AI94=0,0,ROUND(IF(LOG(P1_IndicatorData!AI94)&gt;U$166,10,IF(LOG(P1_IndicatorData!AI94)&lt;U$165,0,10-(U$166-LOG(P1_IndicatorData!AI94))/(U$166-U$165)*10)),1)))</f>
        <v>9.8000000000000007</v>
      </c>
      <c r="V94" s="42">
        <f>IF(P1_IndicatorData!AJ94="No data","x",ROUND(IF(P1_IndicatorData!AJ94&gt;V$166,10,IF(P1_IndicatorData!AJ94&lt;V$165,0,10-(V$166-P1_IndicatorData!AJ94)/(V$166-V$165)*10)),1))</f>
        <v>8.9</v>
      </c>
      <c r="W94" s="42">
        <f>IF(P1_IndicatorData!AL94="No data","x",IF(P1_IndicatorData!AL94=0,0,ROUND(IF(LOG(P1_IndicatorData!AL94)&gt;W$166,10,IF(LOG(P1_IndicatorData!AL94)&lt;W$165,0,10-(W$166-LOG(P1_IndicatorData!AL94))/(W$166-W$165)*10)),1)))</f>
        <v>9.9</v>
      </c>
      <c r="X94" s="42">
        <f>IF(P1_IndicatorData!AM94="No data","x",ROUND(IF(P1_IndicatorData!AM94&gt;X$166,10,IF(P1_IndicatorData!AM94&lt;X$165,0,10-(X$166-P1_IndicatorData!AM94)/(X$166-X$165)*10)),1))</f>
        <v>9.8000000000000007</v>
      </c>
      <c r="Y94" s="42">
        <f>IF(P1_IndicatorData!AO94="No data","x",IF(P1_IndicatorData!AO94=0,0,ROUND(IF(LOG(P1_IndicatorData!AO94)&gt;Y$166,10,IF(LOG(P1_IndicatorData!AO94)&lt;Y$165,0,10-(Y$166-LOG(P1_IndicatorData!AO94))/(Y$166-Y$165)*10)),1)))</f>
        <v>9.8000000000000007</v>
      </c>
      <c r="Z94" s="42">
        <f>IF(P1_IndicatorData!AP94="No data","x",ROUND(IF(P1_IndicatorData!AP94&gt;Z$166,10,IF(P1_IndicatorData!AP94&lt;Z$165,0,10-(Z$166-P1_IndicatorData!AP94)/(Z$166-Z$165)*10)),1))</f>
        <v>8.5</v>
      </c>
      <c r="AA94" s="42">
        <f>IF(P1_IndicatorData!AR94="No data","x",IF(P1_IndicatorData!AR94=0,0,ROUND(IF(LOG(P1_IndicatorData!AR94)&gt;AA$166,10,IF(LOG(P1_IndicatorData!AR94)&lt;AA$165,0,10-(AA$166-LOG(P1_IndicatorData!AR94))/(AA$166-AA$165)*10)),1)))</f>
        <v>8.4</v>
      </c>
      <c r="AB94" s="42">
        <f>IF(P1_IndicatorData!AS94="No data","x",ROUND(IF(P1_IndicatorData!AS94&gt;AB$166,10,IF(P1_IndicatorData!AS94&lt;AB$165,0,10-(AB$166-P1_IndicatorData!AS94)/(AB$166-AB$165)*10)),1))</f>
        <v>1.3</v>
      </c>
      <c r="AC94" s="42">
        <f>IF(P1_IndicatorData!AV94="No data","x",IF(P1_IndicatorData!AV94=0,0,ROUND(IF(LOG(P1_IndicatorData!AV94)&gt;AC$166,10,IF(LOG(P1_IndicatorData!AV94)&lt;AC$165,0,10-(AC$166-LOG(P1_IndicatorData!AV94))/(AC$166-AC$165)*10)),1)))</f>
        <v>9.8000000000000007</v>
      </c>
      <c r="AD94" s="42">
        <f>IF(P1_IndicatorData!AW94="No data","x",ROUND(IF(P1_IndicatorData!AW94&gt;AD$166,10,IF(P1_IndicatorData!AW94&lt;AD$165,0,10-(AD$166-P1_IndicatorData!AW94)/(AD$166-AD$165)*10)),1))</f>
        <v>9.1</v>
      </c>
      <c r="AE94" s="42">
        <f>IF(P1_IndicatorData!AX94="No data","x",IF(P1_IndicatorData!AX94=0,0,ROUND(IF(LOG(P1_IndicatorData!AX94)&gt;AE$166,10,IF(LOG(P1_IndicatorData!AX94)&lt;AE$165,0,10-(AE$166-LOG(P1_IndicatorData!AX94))/(AE$166-AE$165)*10)),1)))</f>
        <v>9.4</v>
      </c>
      <c r="AF94" s="42">
        <f>IF(P1_IndicatorData!AY94="No data","x",ROUND(IF(P1_IndicatorData!AY94&gt;AF$166,10,IF(P1_IndicatorData!AY94&lt;AF$165,0,10-(AF$166-P1_IndicatorData!AY94)/(AF$166-AF$165)*10)),1))</f>
        <v>4.5999999999999996</v>
      </c>
      <c r="AG94" s="42">
        <f>IF(P1_IndicatorData!AZ94="No data","x",IF(P1_IndicatorData!AZ94=0,0,ROUND(IF(LOG(P1_IndicatorData!AZ94)&gt;AG$166,10,IF(LOG(P1_IndicatorData!AZ94)&lt;AG$165,0,10-(AG$166-LOG(P1_IndicatorData!AZ94))/(AG$166-AG$165)*10)),1)))</f>
        <v>5.5</v>
      </c>
      <c r="AH94" s="42">
        <f>IF(P1_IndicatorData!BA94="No data","x",ROUND(IF(P1_IndicatorData!BA94&gt;AH$166,10,IF(P1_IndicatorData!BA94&lt;AH$165,0,10-(AH$166-P1_IndicatorData!BA94)/(AH$166-AH$165)*10)),1))</f>
        <v>0.2</v>
      </c>
      <c r="AI94" s="42">
        <f>IF(P1_IndicatorData!BD94="No data","x",IF(P1_IndicatorData!BD94=0,0,ROUND(IF(LOG(P1_IndicatorData!BD94)&gt;AI$166,10,IF(LOG(P1_IndicatorData!BD94)&lt;AI$165,0,10-(AI$166-LOG(P1_IndicatorData!BD94))/(AI$166-AI$165)*10)),1)))</f>
        <v>9.6999999999999993</v>
      </c>
      <c r="AJ94" s="42">
        <f>IF(P1_IndicatorData!BE94="No data","x",ROUND(IF(P1_IndicatorData!BE94&gt;AJ$166,10,IF(P1_IndicatorData!BE94&lt;AJ$165,0,10-(AJ$166-P1_IndicatorData!BE94)/(AJ$166-AJ$165)*10)),1))</f>
        <v>7.8</v>
      </c>
      <c r="AK94" s="145">
        <f t="shared" si="27"/>
        <v>4</v>
      </c>
      <c r="AL94" s="145">
        <f t="shared" si="28"/>
        <v>7.1</v>
      </c>
      <c r="AM94" s="145">
        <f t="shared" si="29"/>
        <v>9.3000000000000007</v>
      </c>
      <c r="AN94" s="147">
        <f t="shared" si="30"/>
        <v>0</v>
      </c>
      <c r="AO94" s="147">
        <f t="shared" si="31"/>
        <v>0</v>
      </c>
      <c r="AP94" s="145">
        <f t="shared" si="49"/>
        <v>0</v>
      </c>
      <c r="AQ94" s="149">
        <f t="shared" si="32"/>
        <v>9.3000000000000007</v>
      </c>
      <c r="AR94" s="149">
        <f t="shared" si="33"/>
        <v>5.0999999999999996</v>
      </c>
      <c r="AS94" s="149">
        <f t="shared" si="34"/>
        <v>7.8</v>
      </c>
      <c r="AT94" s="149">
        <f t="shared" si="35"/>
        <v>9.5</v>
      </c>
      <c r="AU94" s="149">
        <f t="shared" si="36"/>
        <v>6.3</v>
      </c>
      <c r="AV94" s="149">
        <f t="shared" si="50"/>
        <v>8.3000000000000007</v>
      </c>
      <c r="AW94" s="147">
        <f t="shared" si="37"/>
        <v>8.1</v>
      </c>
      <c r="AX94" s="147">
        <f t="shared" si="38"/>
        <v>9.4</v>
      </c>
      <c r="AY94" s="147">
        <f t="shared" si="39"/>
        <v>9.9</v>
      </c>
      <c r="AZ94" s="147">
        <f t="shared" si="40"/>
        <v>9.3000000000000007</v>
      </c>
      <c r="BA94" s="145">
        <f t="shared" si="41"/>
        <v>9.3000000000000007</v>
      </c>
      <c r="BB94" s="145">
        <f t="shared" si="42"/>
        <v>6</v>
      </c>
      <c r="BC94" s="147">
        <f t="shared" si="43"/>
        <v>9.6</v>
      </c>
      <c r="BD94" s="147">
        <f t="shared" si="44"/>
        <v>6.9</v>
      </c>
      <c r="BE94" s="145">
        <f t="shared" si="51"/>
        <v>8.6</v>
      </c>
      <c r="BF94" s="147">
        <f t="shared" si="45"/>
        <v>3.3</v>
      </c>
      <c r="BG94" s="147">
        <f t="shared" si="46"/>
        <v>8.9</v>
      </c>
      <c r="BH94" s="145">
        <f t="shared" si="47"/>
        <v>7</v>
      </c>
      <c r="BI94" s="198">
        <f t="shared" si="48"/>
        <v>7.2</v>
      </c>
    </row>
    <row r="95" spans="1:61">
      <c r="A95" s="1" t="s">
        <v>271</v>
      </c>
      <c r="B95" s="2" t="s">
        <v>272</v>
      </c>
      <c r="C95" s="39">
        <f>IF(P1_IndicatorData!D95="No data","x",IF(P1_IndicatorData!D95=0,0,ROUND(IF(LOG(P1_IndicatorData!D95)&gt;C$166,10,IF(LOG(P1_IndicatorData!D95)&lt;C$165,0,10-(C$166-LOG(P1_IndicatorData!D95))/(C$166-C$165)*10)),1)))</f>
        <v>8.9</v>
      </c>
      <c r="D95" s="39">
        <f>IF(P1_IndicatorData!E95="No data","x",ROUND(IF(P1_IndicatorData!E95&gt;D$166,10,IF(P1_IndicatorData!E95&lt;D$165,0,10-(D$166-P1_IndicatorData!E95)/(D$166-D$165)*10)),1))</f>
        <v>3</v>
      </c>
      <c r="E95" s="39">
        <f>IF(P1_IndicatorData!G95="No data",0.1,IF(P1_IndicatorData!G95=0,0.1,IF(LOG(P1_IndicatorData!G95)&lt;E$165,0.1,ROUND(IF(LOG(P1_IndicatorData!G95)&gt;E$166,10,IF(LOG(P1_IndicatorData!G95)&lt;E$165,0,10-(E$166-LOG(P1_IndicatorData!G95))/(E$166-E$165)*10)),1))))</f>
        <v>8.6</v>
      </c>
      <c r="F95" s="39">
        <f>IF(P1_IndicatorData!H95="No data",0.1,IF(ROUND(P1_IndicatorData!H95,2)=0,0.1,ROUND(IF(P1_IndicatorData!H95&gt;F$166,10,IF(P1_IndicatorData!H95&lt;F$165,0,10-(F$166-P1_IndicatorData!H95)/(F$166-F$165)*10)),1)))</f>
        <v>8.3000000000000007</v>
      </c>
      <c r="G95" s="39">
        <f>IF(P1_IndicatorData!J95="No data","x",IF(P1_IndicatorData!J95=0,0,ROUND(IF(LOG(P1_IndicatorData!J95)&gt;G$166,10,IF(LOG(P1_IndicatorData!J95)&lt;G$165,0,10-(G$166-LOG(P1_IndicatorData!J95))/(G$166-G$165)*10)),1)))</f>
        <v>0</v>
      </c>
      <c r="H95" s="39">
        <f>IF(P1_IndicatorData!K95="No data","x",IF(P1_IndicatorData!K95=0,0,ROUND(IF(P1_IndicatorData!K95&gt;H$166,10,IF(P1_IndicatorData!K95&lt;H$165,0,10-(H$166-P1_IndicatorData!K95)/(H$166-H$165)*10)),1)))</f>
        <v>0</v>
      </c>
      <c r="I95" s="42">
        <f>IF(P1_IndicatorData!Q95="No data","x",IF(P1_IndicatorData!Q95=0,0,ROUND(IF(LOG(P1_IndicatorData!Q95)&gt;I$166,10,IF(LOG(P1_IndicatorData!Q95)&lt;I$165,0,10-(I$166-LOG(P1_IndicatorData!Q95))/(I$166-I$165)*10)),1)))</f>
        <v>0</v>
      </c>
      <c r="J95" s="42">
        <f>IF(P1_IndicatorData!R95="No data","x",ROUND(IF(P1_IndicatorData!R95&gt;J$166,10,IF(P1_IndicatorData!R95&lt;J$165,0,10-(J$166-P1_IndicatorData!R95)/(J$166-J$165)*10)),1))</f>
        <v>0</v>
      </c>
      <c r="K95" s="42">
        <f>IF(P1_IndicatorData!T95="No data","x",IF(P1_IndicatorData!T95=0,0,ROUND(IF(LOG(P1_IndicatorData!T95)&gt;K$166,10,IF(LOG(P1_IndicatorData!T95)&lt;K$165,0,10-(K$166-LOG(P1_IndicatorData!T95))/(K$166-K$165)*10)),1)))</f>
        <v>0</v>
      </c>
      <c r="L95" s="42">
        <f>IF(P1_IndicatorData!U95="No data","x",ROUND(IF(P1_IndicatorData!U95&gt;L$166,10,IF(P1_IndicatorData!U95&lt;L$165,0,10-(L$166-P1_IndicatorData!U95)/(L$166-L$165)*10)),1))</f>
        <v>0</v>
      </c>
      <c r="M95" s="39">
        <f>IF(P1_IndicatorData!W95="No data","x",IF(P1_IndicatorData!W95=0,0,ROUND(IF(LOG(P1_IndicatorData!W95)&gt;M$166,10,IF(LOG(P1_IndicatorData!W95)&lt;M$165,0,10-(M$166-LOG(P1_IndicatorData!W95))/(M$166-M$165)*10)),1)))</f>
        <v>0</v>
      </c>
      <c r="N95" s="39">
        <f>IF(P1_IndicatorData!X95="No data","x",ROUND(IF(P1_IndicatorData!X95&gt;N$166,10,IF(P1_IndicatorData!X95&lt;N$165,0,10-(N$166-P1_IndicatorData!X95)/(N$166-N$165)*10)),1))</f>
        <v>0</v>
      </c>
      <c r="O95" s="42">
        <f>IF(P1_IndicatorData!Z95="No data","x",IF(P1_IndicatorData!Z95=0,0,ROUND(IF(LOG(P1_IndicatorData!Z95)&gt;O$166,10,IF(LOG(P1_IndicatorData!Z95)&lt;O$165,0,10-(O$166-LOG(P1_IndicatorData!Z95))/(O$166-O$165)*10)),1)))</f>
        <v>10</v>
      </c>
      <c r="P95" s="42">
        <f>IF(P1_IndicatorData!AA95="No data","x",ROUND(IF(P1_IndicatorData!AA95&gt;P$166,10,IF(P1_IndicatorData!AA95&lt;P$165,0,10-(P$166-P1_IndicatorData!AA95)/(P$166-P$165)*10)),1))</f>
        <v>10</v>
      </c>
      <c r="Q95" s="42">
        <f>IF(P1_IndicatorData!AC95="No data","x",IF(P1_IndicatorData!AC95=0,0,ROUND(IF(LOG(P1_IndicatorData!AC95)&gt;Q$166,10,IF(LOG(P1_IndicatorData!AC95)&lt;Q$165,0,10-(Q$166-LOG(P1_IndicatorData!AC95))/(Q$166-Q$165)*10)),1)))</f>
        <v>10</v>
      </c>
      <c r="R95" s="42">
        <f>IF(P1_IndicatorData!AD95="No data","x",ROUND(IF(P1_IndicatorData!AD95&gt;R$166,10,IF(P1_IndicatorData!AD95&lt;R$165,0,10-(R$166-P1_IndicatorData!AD95)/(R$166-R$165)*10)),1))</f>
        <v>9.4</v>
      </c>
      <c r="S95" s="42">
        <f>IF(P1_IndicatorData!AF95="No data","x",IF(P1_IndicatorData!AF95=0,0,ROUND(IF(LOG(P1_IndicatorData!AF95)&gt;S$166,10,IF(LOG(P1_IndicatorData!AF95)&lt;S$165,0,10-(S$166-LOG(P1_IndicatorData!AF95))/(S$166-S$165)*10)),1)))</f>
        <v>9.6999999999999993</v>
      </c>
      <c r="T95" s="42">
        <f>IF(P1_IndicatorData!AG95="No data","x",ROUND(IF(P1_IndicatorData!AG95&gt;T$166,10,IF(P1_IndicatorData!AG95&lt;T$165,0,10-(T$166-P1_IndicatorData!AG95)/(T$166-T$165)*10)),1))</f>
        <v>1.1000000000000001</v>
      </c>
      <c r="U95" s="42">
        <f>IF(P1_IndicatorData!AI95="No data","x",IF(P1_IndicatorData!AI95=0,0,ROUND(IF(LOG(P1_IndicatorData!AI95)&gt;U$166,10,IF(LOG(P1_IndicatorData!AI95)&lt;U$165,0,10-(U$166-LOG(P1_IndicatorData!AI95))/(U$166-U$165)*10)),1)))</f>
        <v>8.9</v>
      </c>
      <c r="V95" s="42">
        <f>IF(P1_IndicatorData!AJ95="No data","x",ROUND(IF(P1_IndicatorData!AJ95&gt;V$166,10,IF(P1_IndicatorData!AJ95&lt;V$165,0,10-(V$166-P1_IndicatorData!AJ95)/(V$166-V$165)*10)),1))</f>
        <v>1.9</v>
      </c>
      <c r="W95" s="42">
        <f>IF(P1_IndicatorData!AL95="No data","x",IF(P1_IndicatorData!AL95=0,0,ROUND(IF(LOG(P1_IndicatorData!AL95)&gt;W$166,10,IF(LOG(P1_IndicatorData!AL95)&lt;W$165,0,10-(W$166-LOG(P1_IndicatorData!AL95))/(W$166-W$165)*10)),1)))</f>
        <v>9.9</v>
      </c>
      <c r="X95" s="42">
        <f>IF(P1_IndicatorData!AM95="No data","x",ROUND(IF(P1_IndicatorData!AM95&gt;X$166,10,IF(P1_IndicatorData!AM95&lt;X$165,0,10-(X$166-P1_IndicatorData!AM95)/(X$166-X$165)*10)),1))</f>
        <v>8.4</v>
      </c>
      <c r="Y95" s="42">
        <f>IF(P1_IndicatorData!AO95="No data","x",IF(P1_IndicatorData!AO95=0,0,ROUND(IF(LOG(P1_IndicatorData!AO95)&gt;Y$166,10,IF(LOG(P1_IndicatorData!AO95)&lt;Y$165,0,10-(Y$166-LOG(P1_IndicatorData!AO95))/(Y$166-Y$165)*10)),1)))</f>
        <v>10</v>
      </c>
      <c r="Z95" s="42">
        <f>IF(P1_IndicatorData!AP95="No data","x",ROUND(IF(P1_IndicatorData!AP95&gt;Z$166,10,IF(P1_IndicatorData!AP95&lt;Z$165,0,10-(Z$166-P1_IndicatorData!AP95)/(Z$166-Z$165)*10)),1))</f>
        <v>9.9</v>
      </c>
      <c r="AA95" s="42">
        <f>IF(P1_IndicatorData!AR95="No data","x",IF(P1_IndicatorData!AR95=0,0,ROUND(IF(LOG(P1_IndicatorData!AR95)&gt;AA$166,10,IF(LOG(P1_IndicatorData!AR95)&lt;AA$165,0,10-(AA$166-LOG(P1_IndicatorData!AR95))/(AA$166-AA$165)*10)),1)))</f>
        <v>7.1</v>
      </c>
      <c r="AB95" s="42">
        <f>IF(P1_IndicatorData!AS95="No data","x",ROUND(IF(P1_IndicatorData!AS95&gt;AB$166,10,IF(P1_IndicatorData!AS95&lt;AB$165,0,10-(AB$166-P1_IndicatorData!AS95)/(AB$166-AB$165)*10)),1))</f>
        <v>0.2</v>
      </c>
      <c r="AC95" s="42">
        <f>IF(P1_IndicatorData!AV95="No data","x",IF(P1_IndicatorData!AV95=0,0,ROUND(IF(LOG(P1_IndicatorData!AV95)&gt;AC$166,10,IF(LOG(P1_IndicatorData!AV95)&lt;AC$165,0,10-(AC$166-LOG(P1_IndicatorData!AV95))/(AC$166-AC$165)*10)),1)))</f>
        <v>10</v>
      </c>
      <c r="AD95" s="42">
        <f>IF(P1_IndicatorData!AW95="No data","x",ROUND(IF(P1_IndicatorData!AW95&gt;AD$166,10,IF(P1_IndicatorData!AW95&lt;AD$165,0,10-(AD$166-P1_IndicatorData!AW95)/(AD$166-AD$165)*10)),1))</f>
        <v>10</v>
      </c>
      <c r="AE95" s="42">
        <f>IF(P1_IndicatorData!AX95="No data","x",IF(P1_IndicatorData!AX95=0,0,ROUND(IF(LOG(P1_IndicatorData!AX95)&gt;AE$166,10,IF(LOG(P1_IndicatorData!AX95)&lt;AE$165,0,10-(AE$166-LOG(P1_IndicatorData!AX95))/(AE$166-AE$165)*10)),1)))</f>
        <v>10</v>
      </c>
      <c r="AF95" s="42">
        <f>IF(P1_IndicatorData!AY95="No data","x",ROUND(IF(P1_IndicatorData!AY95&gt;AF$166,10,IF(P1_IndicatorData!AY95&lt;AF$165,0,10-(AF$166-P1_IndicatorData!AY95)/(AF$166-AF$165)*10)),1))</f>
        <v>10</v>
      </c>
      <c r="AG95" s="42">
        <f>IF(P1_IndicatorData!AZ95="No data","x",IF(P1_IndicatorData!AZ95=0,0,ROUND(IF(LOG(P1_IndicatorData!AZ95)&gt;AG$166,10,IF(LOG(P1_IndicatorData!AZ95)&lt;AG$165,0,10-(AG$166-LOG(P1_IndicatorData!AZ95))/(AG$166-AG$165)*10)),1)))</f>
        <v>10</v>
      </c>
      <c r="AH95" s="42">
        <f>IF(P1_IndicatorData!BA95="No data","x",ROUND(IF(P1_IndicatorData!BA95&gt;AH$166,10,IF(P1_IndicatorData!BA95&lt;AH$165,0,10-(AH$166-P1_IndicatorData!BA95)/(AH$166-AH$165)*10)),1))</f>
        <v>10</v>
      </c>
      <c r="AI95" s="42">
        <f>IF(P1_IndicatorData!BD95="No data","x",IF(P1_IndicatorData!BD95=0,0,ROUND(IF(LOG(P1_IndicatorData!BD95)&gt;AI$166,10,IF(LOG(P1_IndicatorData!BD95)&lt;AI$165,0,10-(AI$166-LOG(P1_IndicatorData!BD95))/(AI$166-AI$165)*10)),1)))</f>
        <v>2</v>
      </c>
      <c r="AJ95" s="42">
        <f>IF(P1_IndicatorData!BE95="No data","x",ROUND(IF(P1_IndicatorData!BE95&gt;AJ$166,10,IF(P1_IndicatorData!BE95&lt;AJ$165,0,10-(AJ$166-P1_IndicatorData!BE95)/(AJ$166-AJ$165)*10)),1))</f>
        <v>0</v>
      </c>
      <c r="AK95" s="145">
        <f t="shared" si="27"/>
        <v>6.9</v>
      </c>
      <c r="AL95" s="145">
        <f t="shared" si="28"/>
        <v>8.5</v>
      </c>
      <c r="AM95" s="145">
        <f t="shared" si="29"/>
        <v>0</v>
      </c>
      <c r="AN95" s="147">
        <f t="shared" si="30"/>
        <v>0</v>
      </c>
      <c r="AO95" s="147">
        <f t="shared" si="31"/>
        <v>0</v>
      </c>
      <c r="AP95" s="145">
        <f t="shared" si="49"/>
        <v>0</v>
      </c>
      <c r="AQ95" s="149">
        <f t="shared" si="32"/>
        <v>5</v>
      </c>
      <c r="AR95" s="149">
        <f t="shared" si="33"/>
        <v>5</v>
      </c>
      <c r="AS95" s="149">
        <f t="shared" si="34"/>
        <v>5</v>
      </c>
      <c r="AT95" s="149">
        <f t="shared" si="35"/>
        <v>9.9</v>
      </c>
      <c r="AU95" s="149">
        <f t="shared" si="36"/>
        <v>5.3</v>
      </c>
      <c r="AV95" s="149">
        <f t="shared" si="50"/>
        <v>8.5</v>
      </c>
      <c r="AW95" s="147">
        <f t="shared" si="37"/>
        <v>7.1</v>
      </c>
      <c r="AX95" s="147">
        <f t="shared" si="38"/>
        <v>6.6</v>
      </c>
      <c r="AY95" s="147">
        <f t="shared" si="39"/>
        <v>9.3000000000000007</v>
      </c>
      <c r="AZ95" s="147">
        <f t="shared" si="40"/>
        <v>10</v>
      </c>
      <c r="BA95" s="145">
        <f t="shared" si="41"/>
        <v>8.6999999999999993</v>
      </c>
      <c r="BB95" s="145">
        <f t="shared" si="42"/>
        <v>4.5</v>
      </c>
      <c r="BC95" s="147">
        <f t="shared" si="43"/>
        <v>10</v>
      </c>
      <c r="BD95" s="147">
        <f t="shared" si="44"/>
        <v>10</v>
      </c>
      <c r="BE95" s="145">
        <f t="shared" si="51"/>
        <v>10</v>
      </c>
      <c r="BF95" s="147">
        <f t="shared" si="45"/>
        <v>10</v>
      </c>
      <c r="BG95" s="147">
        <f t="shared" si="46"/>
        <v>1</v>
      </c>
      <c r="BH95" s="145">
        <f t="shared" si="47"/>
        <v>7.8</v>
      </c>
      <c r="BI95" s="198">
        <f t="shared" si="48"/>
        <v>7</v>
      </c>
    </row>
    <row r="96" spans="1:61">
      <c r="A96" s="1" t="s">
        <v>273</v>
      </c>
      <c r="B96" s="2" t="s">
        <v>274</v>
      </c>
      <c r="C96" s="39">
        <f>IF(P1_IndicatorData!D96="No data","x",IF(P1_IndicatorData!D96=0,0,ROUND(IF(LOG(P1_IndicatorData!D96)&gt;C$166,10,IF(LOG(P1_IndicatorData!D96)&lt;C$165,0,10-(C$166-LOG(P1_IndicatorData!D96))/(C$166-C$165)*10)),1)))</f>
        <v>5.7</v>
      </c>
      <c r="D96" s="39">
        <f>IF(P1_IndicatorData!E96="No data","x",ROUND(IF(P1_IndicatorData!E96&gt;D$166,10,IF(P1_IndicatorData!E96&lt;D$165,0,10-(D$166-P1_IndicatorData!E96)/(D$166-D$165)*10)),1))</f>
        <v>10</v>
      </c>
      <c r="E96" s="39">
        <f>IF(P1_IndicatorData!G96="No data",0.1,IF(P1_IndicatorData!G96=0,0.1,IF(LOG(P1_IndicatorData!G96)&lt;E$165,0.1,ROUND(IF(LOG(P1_IndicatorData!G96)&gt;E$166,10,IF(LOG(P1_IndicatorData!G96)&lt;E$165,0,10-(E$166-LOG(P1_IndicatorData!G96))/(E$166-E$165)*10)),1))))</f>
        <v>0.1</v>
      </c>
      <c r="F96" s="39">
        <f>IF(P1_IndicatorData!H96="No data",0.1,IF(ROUND(P1_IndicatorData!H96,2)=0,0.1,ROUND(IF(P1_IndicatorData!H96&gt;F$166,10,IF(P1_IndicatorData!H96&lt;F$165,0,10-(F$166-P1_IndicatorData!H96)/(F$166-F$165)*10)),1)))</f>
        <v>0.1</v>
      </c>
      <c r="G96" s="39">
        <f>IF(P1_IndicatorData!J96="No data","x",IF(P1_IndicatorData!J96=0,0,ROUND(IF(LOG(P1_IndicatorData!J96)&gt;G$166,10,IF(LOG(P1_IndicatorData!J96)&lt;G$165,0,10-(G$166-LOG(P1_IndicatorData!J96))/(G$166-G$165)*10)),1)))</f>
        <v>0</v>
      </c>
      <c r="H96" s="39">
        <f>IF(P1_IndicatorData!K96="No data","x",IF(P1_IndicatorData!K96=0,0,ROUND(IF(P1_IndicatorData!K96&gt;H$166,10,IF(P1_IndicatorData!K96&lt;H$165,0,10-(H$166-P1_IndicatorData!K96)/(H$166-H$165)*10)),1)))</f>
        <v>0</v>
      </c>
      <c r="I96" s="42">
        <f>IF(P1_IndicatorData!Q96="No data","x",IF(P1_IndicatorData!Q96=0,0,ROUND(IF(LOG(P1_IndicatorData!Q96)&gt;I$166,10,IF(LOG(P1_IndicatorData!Q96)&lt;I$165,0,10-(I$166-LOG(P1_IndicatorData!Q96))/(I$166-I$165)*10)),1)))</f>
        <v>0</v>
      </c>
      <c r="J96" s="42">
        <f>IF(P1_IndicatorData!R96="No data","x",ROUND(IF(P1_IndicatorData!R96&gt;J$166,10,IF(P1_IndicatorData!R96&lt;J$165,0,10-(J$166-P1_IndicatorData!R96)/(J$166-J$165)*10)),1))</f>
        <v>0</v>
      </c>
      <c r="K96" s="42">
        <f>IF(P1_IndicatorData!T96="No data","x",IF(P1_IndicatorData!T96=0,0,ROUND(IF(LOG(P1_IndicatorData!T96)&gt;K$166,10,IF(LOG(P1_IndicatorData!T96)&lt;K$165,0,10-(K$166-LOG(P1_IndicatorData!T96))/(K$166-K$165)*10)),1)))</f>
        <v>0</v>
      </c>
      <c r="L96" s="42">
        <f>IF(P1_IndicatorData!U96="No data","x",ROUND(IF(P1_IndicatorData!U96&gt;L$166,10,IF(P1_IndicatorData!U96&lt;L$165,0,10-(L$166-P1_IndicatorData!U96)/(L$166-L$165)*10)),1))</f>
        <v>0</v>
      </c>
      <c r="M96" s="39">
        <f>IF(P1_IndicatorData!W96="No data","x",IF(P1_IndicatorData!W96=0,0,ROUND(IF(LOG(P1_IndicatorData!W96)&gt;M$166,10,IF(LOG(P1_IndicatorData!W96)&lt;M$165,0,10-(M$166-LOG(P1_IndicatorData!W96))/(M$166-M$165)*10)),1)))</f>
        <v>0</v>
      </c>
      <c r="N96" s="39">
        <f>IF(P1_IndicatorData!X96="No data","x",ROUND(IF(P1_IndicatorData!X96&gt;N$166,10,IF(P1_IndicatorData!X96&lt;N$165,0,10-(N$166-P1_IndicatorData!X96)/(N$166-N$165)*10)),1))</f>
        <v>0</v>
      </c>
      <c r="O96" s="42">
        <f>IF(P1_IndicatorData!Z96="No data","x",IF(P1_IndicatorData!Z96=0,0,ROUND(IF(LOG(P1_IndicatorData!Z96)&gt;O$166,10,IF(LOG(P1_IndicatorData!Z96)&lt;O$165,0,10-(O$166-LOG(P1_IndicatorData!Z96))/(O$166-O$165)*10)),1)))</f>
        <v>0</v>
      </c>
      <c r="P96" s="42">
        <f>IF(P1_IndicatorData!AA96="No data","x",ROUND(IF(P1_IndicatorData!AA96&gt;P$166,10,IF(P1_IndicatorData!AA96&lt;P$165,0,10-(P$166-P1_IndicatorData!AA96)/(P$166-P$165)*10)),1))</f>
        <v>0</v>
      </c>
      <c r="Q96" s="42">
        <f>IF(P1_IndicatorData!AC96="No data","x",IF(P1_IndicatorData!AC96=0,0,ROUND(IF(LOG(P1_IndicatorData!AC96)&gt;Q$166,10,IF(LOG(P1_IndicatorData!AC96)&lt;Q$165,0,10-(Q$166-LOG(P1_IndicatorData!AC96))/(Q$166-Q$165)*10)),1)))</f>
        <v>0</v>
      </c>
      <c r="R96" s="42">
        <f>IF(P1_IndicatorData!AD96="No data","x",ROUND(IF(P1_IndicatorData!AD96&gt;R$166,10,IF(P1_IndicatorData!AD96&lt;R$165,0,10-(R$166-P1_IndicatorData!AD96)/(R$166-R$165)*10)),1))</f>
        <v>0</v>
      </c>
      <c r="S96" s="42">
        <f>IF(P1_IndicatorData!AF96="No data","x",IF(P1_IndicatorData!AF96=0,0,ROUND(IF(LOG(P1_IndicatorData!AF96)&gt;S$166,10,IF(LOG(P1_IndicatorData!AF96)&lt;S$165,0,10-(S$166-LOG(P1_IndicatorData!AF96))/(S$166-S$165)*10)),1)))</f>
        <v>0</v>
      </c>
      <c r="T96" s="42">
        <f>IF(P1_IndicatorData!AG96="No data","x",ROUND(IF(P1_IndicatorData!AG96&gt;T$166,10,IF(P1_IndicatorData!AG96&lt;T$165,0,10-(T$166-P1_IndicatorData!AG96)/(T$166-T$165)*10)),1))</f>
        <v>0</v>
      </c>
      <c r="U96" s="42">
        <f>IF(P1_IndicatorData!AI96="No data","x",IF(P1_IndicatorData!AI96=0,0,ROUND(IF(LOG(P1_IndicatorData!AI96)&gt;U$166,10,IF(LOG(P1_IndicatorData!AI96)&lt;U$165,0,10-(U$166-LOG(P1_IndicatorData!AI96))/(U$166-U$165)*10)),1)))</f>
        <v>0</v>
      </c>
      <c r="V96" s="42">
        <f>IF(P1_IndicatorData!AJ96="No data","x",ROUND(IF(P1_IndicatorData!AJ96&gt;V$166,10,IF(P1_IndicatorData!AJ96&lt;V$165,0,10-(V$166-P1_IndicatorData!AJ96)/(V$166-V$165)*10)),1))</f>
        <v>0</v>
      </c>
      <c r="W96" s="42">
        <f>IF(P1_IndicatorData!AL96="No data","x",IF(P1_IndicatorData!AL96=0,0,ROUND(IF(LOG(P1_IndicatorData!AL96)&gt;W$166,10,IF(LOG(P1_IndicatorData!AL96)&lt;W$165,0,10-(W$166-LOG(P1_IndicatorData!AL96))/(W$166-W$165)*10)),1)))</f>
        <v>3.4</v>
      </c>
      <c r="X96" s="42">
        <f>IF(P1_IndicatorData!AM96="No data","x",ROUND(IF(P1_IndicatorData!AM96&gt;X$166,10,IF(P1_IndicatorData!AM96&lt;X$165,0,10-(X$166-P1_IndicatorData!AM96)/(X$166-X$165)*10)),1))</f>
        <v>0.2</v>
      </c>
      <c r="Y96" s="42">
        <f>IF(P1_IndicatorData!AO96="No data","x",IF(P1_IndicatorData!AO96=0,0,ROUND(IF(LOG(P1_IndicatorData!AO96)&gt;Y$166,10,IF(LOG(P1_IndicatorData!AO96)&lt;Y$165,0,10-(Y$166-LOG(P1_IndicatorData!AO96))/(Y$166-Y$165)*10)),1)))</f>
        <v>6.3</v>
      </c>
      <c r="Z96" s="42">
        <f>IF(P1_IndicatorData!AP96="No data","x",ROUND(IF(P1_IndicatorData!AP96&gt;Z$166,10,IF(P1_IndicatorData!AP96&lt;Z$165,0,10-(Z$166-P1_IndicatorData!AP96)/(Z$166-Z$165)*10)),1))</f>
        <v>8.1999999999999993</v>
      </c>
      <c r="AA96" s="42">
        <f>IF(P1_IndicatorData!AR96="No data","x",IF(P1_IndicatorData!AR96=0,0,ROUND(IF(LOG(P1_IndicatorData!AR96)&gt;AA$166,10,IF(LOG(P1_IndicatorData!AR96)&lt;AA$165,0,10-(AA$166-LOG(P1_IndicatorData!AR96))/(AA$166-AA$165)*10)),1)))</f>
        <v>0</v>
      </c>
      <c r="AB96" s="42">
        <f>IF(P1_IndicatorData!AS96="No data","x",ROUND(IF(P1_IndicatorData!AS96&gt;AB$166,10,IF(P1_IndicatorData!AS96&lt;AB$165,0,10-(AB$166-P1_IndicatorData!AS96)/(AB$166-AB$165)*10)),1))</f>
        <v>0</v>
      </c>
      <c r="AC96" s="42">
        <f>IF(P1_IndicatorData!AV96="No data","x",IF(P1_IndicatorData!AV96=0,0,ROUND(IF(LOG(P1_IndicatorData!AV96)&gt;AC$166,10,IF(LOG(P1_IndicatorData!AV96)&lt;AC$165,0,10-(AC$166-LOG(P1_IndicatorData!AV96))/(AC$166-AC$165)*10)),1)))</f>
        <v>6.2</v>
      </c>
      <c r="AD96" s="42">
        <f>IF(P1_IndicatorData!AW96="No data","x",ROUND(IF(P1_IndicatorData!AW96&gt;AD$166,10,IF(P1_IndicatorData!AW96&lt;AD$165,0,10-(AD$166-P1_IndicatorData!AW96)/(AD$166-AD$165)*10)),1))</f>
        <v>7.3</v>
      </c>
      <c r="AE96" s="42">
        <f>IF(P1_IndicatorData!AX96="No data","x",IF(P1_IndicatorData!AX96=0,0,ROUND(IF(LOG(P1_IndicatorData!AX96)&gt;AE$166,10,IF(LOG(P1_IndicatorData!AX96)&lt;AE$165,0,10-(AE$166-LOG(P1_IndicatorData!AX96))/(AE$166-AE$165)*10)),1)))</f>
        <v>0</v>
      </c>
      <c r="AF96" s="42">
        <f>IF(P1_IndicatorData!AY96="No data","x",ROUND(IF(P1_IndicatorData!AY96&gt;AF$166,10,IF(P1_IndicatorData!AY96&lt;AF$165,0,10-(AF$166-P1_IndicatorData!AY96)/(AF$166-AF$165)*10)),1))</f>
        <v>0</v>
      </c>
      <c r="AG96" s="42">
        <f>IF(P1_IndicatorData!AZ96="No data","x",IF(P1_IndicatorData!AZ96=0,0,ROUND(IF(LOG(P1_IndicatorData!AZ96)&gt;AG$166,10,IF(LOG(P1_IndicatorData!AZ96)&lt;AG$165,0,10-(AG$166-LOG(P1_IndicatorData!AZ96))/(AG$166-AG$165)*10)),1)))</f>
        <v>3.6</v>
      </c>
      <c r="AH96" s="42">
        <f>IF(P1_IndicatorData!BA96="No data","x",ROUND(IF(P1_IndicatorData!BA96&gt;AH$166,10,IF(P1_IndicatorData!BA96&lt;AH$165,0,10-(AH$166-P1_IndicatorData!BA96)/(AH$166-AH$165)*10)),1))</f>
        <v>2.2000000000000002</v>
      </c>
      <c r="AI96" s="42">
        <f>IF(P1_IndicatorData!BD96="No data","x",IF(P1_IndicatorData!BD96=0,0,ROUND(IF(LOG(P1_IndicatorData!BD96)&gt;AI$166,10,IF(LOG(P1_IndicatorData!BD96)&lt;AI$165,0,10-(AI$166-LOG(P1_IndicatorData!BD96))/(AI$166-AI$165)*10)),1)))</f>
        <v>0</v>
      </c>
      <c r="AJ96" s="42">
        <f>IF(P1_IndicatorData!BE96="No data","x",ROUND(IF(P1_IndicatorData!BE96&gt;AJ$166,10,IF(P1_IndicatorData!BE96&lt;AJ$165,0,10-(AJ$166-P1_IndicatorData!BE96)/(AJ$166-AJ$165)*10)),1))</f>
        <v>0</v>
      </c>
      <c r="AK96" s="145">
        <f t="shared" si="27"/>
        <v>8.6999999999999993</v>
      </c>
      <c r="AL96" s="145">
        <f t="shared" si="28"/>
        <v>0.1</v>
      </c>
      <c r="AM96" s="145">
        <f t="shared" si="29"/>
        <v>0</v>
      </c>
      <c r="AN96" s="147">
        <f t="shared" si="30"/>
        <v>0</v>
      </c>
      <c r="AO96" s="147">
        <f t="shared" si="31"/>
        <v>0</v>
      </c>
      <c r="AP96" s="145">
        <f t="shared" si="49"/>
        <v>0</v>
      </c>
      <c r="AQ96" s="149">
        <f t="shared" si="32"/>
        <v>0</v>
      </c>
      <c r="AR96" s="149">
        <f t="shared" si="33"/>
        <v>0</v>
      </c>
      <c r="AS96" s="149">
        <f t="shared" si="34"/>
        <v>0</v>
      </c>
      <c r="AT96" s="149">
        <f t="shared" si="35"/>
        <v>0</v>
      </c>
      <c r="AU96" s="149">
        <f t="shared" si="36"/>
        <v>0</v>
      </c>
      <c r="AV96" s="149">
        <f t="shared" si="50"/>
        <v>0</v>
      </c>
      <c r="AW96" s="147">
        <f t="shared" si="37"/>
        <v>0</v>
      </c>
      <c r="AX96" s="147">
        <f t="shared" si="38"/>
        <v>0</v>
      </c>
      <c r="AY96" s="147">
        <f t="shared" si="39"/>
        <v>1.9</v>
      </c>
      <c r="AZ96" s="147">
        <f t="shared" si="40"/>
        <v>7.4</v>
      </c>
      <c r="BA96" s="145">
        <f t="shared" si="41"/>
        <v>3.1</v>
      </c>
      <c r="BB96" s="145">
        <f t="shared" si="42"/>
        <v>0</v>
      </c>
      <c r="BC96" s="147">
        <f t="shared" si="43"/>
        <v>3.1</v>
      </c>
      <c r="BD96" s="147">
        <f t="shared" si="44"/>
        <v>3.7</v>
      </c>
      <c r="BE96" s="145">
        <f t="shared" si="51"/>
        <v>3.4</v>
      </c>
      <c r="BF96" s="147">
        <f t="shared" si="45"/>
        <v>2.9</v>
      </c>
      <c r="BG96" s="147">
        <f t="shared" si="46"/>
        <v>0</v>
      </c>
      <c r="BH96" s="145">
        <f t="shared" si="47"/>
        <v>1.6</v>
      </c>
      <c r="BI96" s="198">
        <f t="shared" si="48"/>
        <v>2.9</v>
      </c>
    </row>
    <row r="97" spans="1:61">
      <c r="A97" s="1" t="s">
        <v>275</v>
      </c>
      <c r="B97" s="2" t="s">
        <v>276</v>
      </c>
      <c r="C97" s="39">
        <f>IF(P1_IndicatorData!D97="No data","x",IF(P1_IndicatorData!D97=0,0,ROUND(IF(LOG(P1_IndicatorData!D97)&gt;C$166,10,IF(LOG(P1_IndicatorData!D97)&lt;C$165,0,10-(C$166-LOG(P1_IndicatorData!D97))/(C$166-C$165)*10)),1)))</f>
        <v>7.8</v>
      </c>
      <c r="D97" s="39">
        <f>IF(P1_IndicatorData!E97="No data","x",ROUND(IF(P1_IndicatorData!E97&gt;D$166,10,IF(P1_IndicatorData!E97&lt;D$165,0,10-(D$166-P1_IndicatorData!E97)/(D$166-D$165)*10)),1))</f>
        <v>4.0999999999999996</v>
      </c>
      <c r="E97" s="39">
        <f>IF(P1_IndicatorData!G97="No data",0.1,IF(P1_IndicatorData!G97=0,0.1,IF(LOG(P1_IndicatorData!G97)&lt;E$165,0.1,ROUND(IF(LOG(P1_IndicatorData!G97)&gt;E$166,10,IF(LOG(P1_IndicatorData!G97)&lt;E$165,0,10-(E$166-LOG(P1_IndicatorData!G97))/(E$166-E$165)*10)),1))))</f>
        <v>7.1</v>
      </c>
      <c r="F97" s="39">
        <f>IF(P1_IndicatorData!H97="No data",0.1,IF(ROUND(P1_IndicatorData!H97,2)=0,0.1,ROUND(IF(P1_IndicatorData!H97&gt;F$166,10,IF(P1_IndicatorData!H97&lt;F$165,0,10-(F$166-P1_IndicatorData!H97)/(F$166-F$165)*10)),1)))</f>
        <v>7.9</v>
      </c>
      <c r="G97" s="39">
        <f>IF(P1_IndicatorData!J97="No data","x",IF(P1_IndicatorData!J97=0,0,ROUND(IF(LOG(P1_IndicatorData!J97)&gt;G$166,10,IF(LOG(P1_IndicatorData!J97)&lt;G$165,0,10-(G$166-LOG(P1_IndicatorData!J97))/(G$166-G$165)*10)),1)))</f>
        <v>3.8</v>
      </c>
      <c r="H97" s="39">
        <f>IF(P1_IndicatorData!K97="No data","x",IF(P1_IndicatorData!K97=0,0,ROUND(IF(P1_IndicatorData!K97&gt;H$166,10,IF(P1_IndicatorData!K97&lt;H$165,0,10-(H$166-P1_IndicatorData!K97)/(H$166-H$165)*10)),1)))</f>
        <v>0.2</v>
      </c>
      <c r="I97" s="42">
        <f>IF(P1_IndicatorData!Q97="No data","x",IF(P1_IndicatorData!Q97=0,0,ROUND(IF(LOG(P1_IndicatorData!Q97)&gt;I$166,10,IF(LOG(P1_IndicatorData!Q97)&lt;I$165,0,10-(I$166-LOG(P1_IndicatorData!Q97))/(I$166-I$165)*10)),1)))</f>
        <v>0</v>
      </c>
      <c r="J97" s="42">
        <f>IF(P1_IndicatorData!R97="No data","x",ROUND(IF(P1_IndicatorData!R97&gt;J$166,10,IF(P1_IndicatorData!R97&lt;J$165,0,10-(J$166-P1_IndicatorData!R97)/(J$166-J$165)*10)),1))</f>
        <v>0</v>
      </c>
      <c r="K97" s="42">
        <f>IF(P1_IndicatorData!T97="No data","x",IF(P1_IndicatorData!T97=0,0,ROUND(IF(LOG(P1_IndicatorData!T97)&gt;K$166,10,IF(LOG(P1_IndicatorData!T97)&lt;K$165,0,10-(K$166-LOG(P1_IndicatorData!T97))/(K$166-K$165)*10)),1)))</f>
        <v>0</v>
      </c>
      <c r="L97" s="42">
        <f>IF(P1_IndicatorData!U97="No data","x",ROUND(IF(P1_IndicatorData!U97&gt;L$166,10,IF(P1_IndicatorData!U97&lt;L$165,0,10-(L$166-P1_IndicatorData!U97)/(L$166-L$165)*10)),1))</f>
        <v>0</v>
      </c>
      <c r="M97" s="39">
        <f>IF(P1_IndicatorData!W97="No data","x",IF(P1_IndicatorData!W97=0,0,ROUND(IF(LOG(P1_IndicatorData!W97)&gt;M$166,10,IF(LOG(P1_IndicatorData!W97)&lt;M$165,0,10-(M$166-LOG(P1_IndicatorData!W97))/(M$166-M$165)*10)),1)))</f>
        <v>0</v>
      </c>
      <c r="N97" s="39">
        <f>IF(P1_IndicatorData!X97="No data","x",ROUND(IF(P1_IndicatorData!X97&gt;N$166,10,IF(P1_IndicatorData!X97&lt;N$165,0,10-(N$166-P1_IndicatorData!X97)/(N$166-N$165)*10)),1))</f>
        <v>0</v>
      </c>
      <c r="O97" s="42">
        <f>IF(P1_IndicatorData!Z97="No data","x",IF(P1_IndicatorData!Z97=0,0,ROUND(IF(LOG(P1_IndicatorData!Z97)&gt;O$166,10,IF(LOG(P1_IndicatorData!Z97)&lt;O$165,0,10-(O$166-LOG(P1_IndicatorData!Z97))/(O$166-O$165)*10)),1)))</f>
        <v>8.8000000000000007</v>
      </c>
      <c r="P97" s="42">
        <f>IF(P1_IndicatorData!AA97="No data","x",ROUND(IF(P1_IndicatorData!AA97&gt;P$166,10,IF(P1_IndicatorData!AA97&lt;P$165,0,10-(P$166-P1_IndicatorData!AA97)/(P$166-P$165)*10)),1))</f>
        <v>9.3000000000000007</v>
      </c>
      <c r="Q97" s="42">
        <f>IF(P1_IndicatorData!AC97="No data","x",IF(P1_IndicatorData!AC97=0,0,ROUND(IF(LOG(P1_IndicatorData!AC97)&gt;Q$166,10,IF(LOG(P1_IndicatorData!AC97)&lt;Q$165,0,10-(Q$166-LOG(P1_IndicatorData!AC97))/(Q$166-Q$165)*10)),1)))</f>
        <v>8.6</v>
      </c>
      <c r="R97" s="42">
        <f>IF(P1_IndicatorData!AD97="No data","x",ROUND(IF(P1_IndicatorData!AD97&gt;R$166,10,IF(P1_IndicatorData!AD97&lt;R$165,0,10-(R$166-P1_IndicatorData!AD97)/(R$166-R$165)*10)),1))</f>
        <v>6.9</v>
      </c>
      <c r="S97" s="42">
        <f>IF(P1_IndicatorData!AF97="No data","x",IF(P1_IndicatorData!AF97=0,0,ROUND(IF(LOG(P1_IndicatorData!AF97)&gt;S$166,10,IF(LOG(P1_IndicatorData!AF97)&lt;S$165,0,10-(S$166-LOG(P1_IndicatorData!AF97))/(S$166-S$165)*10)),1)))</f>
        <v>9.4</v>
      </c>
      <c r="T97" s="42">
        <f>IF(P1_IndicatorData!AG97="No data","x",ROUND(IF(P1_IndicatorData!AG97&gt;T$166,10,IF(P1_IndicatorData!AG97&lt;T$165,0,10-(T$166-P1_IndicatorData!AG97)/(T$166-T$165)*10)),1))</f>
        <v>4.4000000000000004</v>
      </c>
      <c r="U97" s="42">
        <f>IF(P1_IndicatorData!AI97="No data","x",IF(P1_IndicatorData!AI97=0,0,ROUND(IF(LOG(P1_IndicatorData!AI97)&gt;U$166,10,IF(LOG(P1_IndicatorData!AI97)&lt;U$165,0,10-(U$166-LOG(P1_IndicatorData!AI97))/(U$166-U$165)*10)),1)))</f>
        <v>7.8</v>
      </c>
      <c r="V97" s="42">
        <f>IF(P1_IndicatorData!AJ97="No data","x",ROUND(IF(P1_IndicatorData!AJ97&gt;V$166,10,IF(P1_IndicatorData!AJ97&lt;V$165,0,10-(V$166-P1_IndicatorData!AJ97)/(V$166-V$165)*10)),1))</f>
        <v>2.2000000000000002</v>
      </c>
      <c r="W97" s="42">
        <f>IF(P1_IndicatorData!AL97="No data","x",IF(P1_IndicatorData!AL97=0,0,ROUND(IF(LOG(P1_IndicatorData!AL97)&gt;W$166,10,IF(LOG(P1_IndicatorData!AL97)&lt;W$165,0,10-(W$166-LOG(P1_IndicatorData!AL97))/(W$166-W$165)*10)),1)))</f>
        <v>8.3000000000000007</v>
      </c>
      <c r="X97" s="42">
        <f>IF(P1_IndicatorData!AM97="No data","x",ROUND(IF(P1_IndicatorData!AM97&gt;X$166,10,IF(P1_IndicatorData!AM97&lt;X$165,0,10-(X$166-P1_IndicatorData!AM97)/(X$166-X$165)*10)),1))</f>
        <v>4.8</v>
      </c>
      <c r="Y97" s="42">
        <f>IF(P1_IndicatorData!AO97="No data","x",IF(P1_IndicatorData!AO97=0,0,ROUND(IF(LOG(P1_IndicatorData!AO97)&gt;Y$166,10,IF(LOG(P1_IndicatorData!AO97)&lt;Y$165,0,10-(Y$166-LOG(P1_IndicatorData!AO97))/(Y$166-Y$165)*10)),1)))</f>
        <v>8.8000000000000007</v>
      </c>
      <c r="Z97" s="42">
        <f>IF(P1_IndicatorData!AP97="No data","x",ROUND(IF(P1_IndicatorData!AP97&gt;Z$166,10,IF(P1_IndicatorData!AP97&lt;Z$165,0,10-(Z$166-P1_IndicatorData!AP97)/(Z$166-Z$165)*10)),1))</f>
        <v>9.1999999999999993</v>
      </c>
      <c r="AA97" s="42">
        <f>IF(P1_IndicatorData!AR97="No data","x",IF(P1_IndicatorData!AR97=0,0,ROUND(IF(LOG(P1_IndicatorData!AR97)&gt;AA$166,10,IF(LOG(P1_IndicatorData!AR97)&lt;AA$165,0,10-(AA$166-LOG(P1_IndicatorData!AR97))/(AA$166-AA$165)*10)),1)))</f>
        <v>8.1999999999999993</v>
      </c>
      <c r="AB97" s="42">
        <f>IF(P1_IndicatorData!AS97="No data","x",ROUND(IF(P1_IndicatorData!AS97&gt;AB$166,10,IF(P1_IndicatorData!AS97&lt;AB$165,0,10-(AB$166-P1_IndicatorData!AS97)/(AB$166-AB$165)*10)),1))</f>
        <v>3.9</v>
      </c>
      <c r="AC97" s="42">
        <f>IF(P1_IndicatorData!AV97="No data","x",IF(P1_IndicatorData!AV97=0,0,ROUND(IF(LOG(P1_IndicatorData!AV97)&gt;AC$166,10,IF(LOG(P1_IndicatorData!AV97)&lt;AC$165,0,10-(AC$166-LOG(P1_IndicatorData!AV97))/(AC$166-AC$165)*10)),1)))</f>
        <v>8.8000000000000007</v>
      </c>
      <c r="AD97" s="42">
        <f>IF(P1_IndicatorData!AW97="No data","x",ROUND(IF(P1_IndicatorData!AW97&gt;AD$166,10,IF(P1_IndicatorData!AW97&lt;AD$165,0,10-(AD$166-P1_IndicatorData!AW97)/(AD$166-AD$165)*10)),1))</f>
        <v>9.6999999999999993</v>
      </c>
      <c r="AE97" s="42">
        <f>IF(P1_IndicatorData!AX97="No data","x",IF(P1_IndicatorData!AX97=0,0,ROUND(IF(LOG(P1_IndicatorData!AX97)&gt;AE$166,10,IF(LOG(P1_IndicatorData!AX97)&lt;AE$165,0,10-(AE$166-LOG(P1_IndicatorData!AX97))/(AE$166-AE$165)*10)),1)))</f>
        <v>8.8000000000000007</v>
      </c>
      <c r="AF97" s="42">
        <f>IF(P1_IndicatorData!AY97="No data","x",ROUND(IF(P1_IndicatorData!AY97&gt;AF$166,10,IF(P1_IndicatorData!AY97&lt;AF$165,0,10-(AF$166-P1_IndicatorData!AY97)/(AF$166-AF$165)*10)),1))</f>
        <v>9.6999999999999993</v>
      </c>
      <c r="AG97" s="42">
        <f>IF(P1_IndicatorData!AZ97="No data","x",IF(P1_IndicatorData!AZ97=0,0,ROUND(IF(LOG(P1_IndicatorData!AZ97)&gt;AG$166,10,IF(LOG(P1_IndicatorData!AZ97)&lt;AG$165,0,10-(AG$166-LOG(P1_IndicatorData!AZ97))/(AG$166-AG$165)*10)),1)))</f>
        <v>7.4</v>
      </c>
      <c r="AH97" s="42">
        <f>IF(P1_IndicatorData!BA97="No data","x",ROUND(IF(P1_IndicatorData!BA97&gt;AH$166,10,IF(P1_IndicatorData!BA97&lt;AH$165,0,10-(AH$166-P1_IndicatorData!BA97)/(AH$166-AH$165)*10)),1))</f>
        <v>6.1</v>
      </c>
      <c r="AI97" s="42">
        <f>IF(P1_IndicatorData!BD97="No data","x",IF(P1_IndicatorData!BD97=0,0,ROUND(IF(LOG(P1_IndicatorData!BD97)&gt;AI$166,10,IF(LOG(P1_IndicatorData!BD97)&lt;AI$165,0,10-(AI$166-LOG(P1_IndicatorData!BD97))/(AI$166-AI$165)*10)),1)))</f>
        <v>0</v>
      </c>
      <c r="AJ97" s="42">
        <f>IF(P1_IndicatorData!BE97="No data","x",ROUND(IF(P1_IndicatorData!BE97&gt;AJ$166,10,IF(P1_IndicatorData!BE97&lt;AJ$165,0,10-(AJ$166-P1_IndicatorData!BE97)/(AJ$166-AJ$165)*10)),1))</f>
        <v>0</v>
      </c>
      <c r="AK97" s="145">
        <f t="shared" si="27"/>
        <v>6.3</v>
      </c>
      <c r="AL97" s="145">
        <f t="shared" si="28"/>
        <v>7.5</v>
      </c>
      <c r="AM97" s="145">
        <f t="shared" si="29"/>
        <v>2.2000000000000002</v>
      </c>
      <c r="AN97" s="147">
        <f t="shared" si="30"/>
        <v>0</v>
      </c>
      <c r="AO97" s="147">
        <f t="shared" si="31"/>
        <v>0</v>
      </c>
      <c r="AP97" s="145">
        <f t="shared" si="49"/>
        <v>0</v>
      </c>
      <c r="AQ97" s="149">
        <f t="shared" si="32"/>
        <v>4.4000000000000004</v>
      </c>
      <c r="AR97" s="149">
        <f t="shared" si="33"/>
        <v>4.7</v>
      </c>
      <c r="AS97" s="149">
        <f t="shared" si="34"/>
        <v>4.5999999999999996</v>
      </c>
      <c r="AT97" s="149">
        <f t="shared" si="35"/>
        <v>9</v>
      </c>
      <c r="AU97" s="149">
        <f t="shared" si="36"/>
        <v>5.7</v>
      </c>
      <c r="AV97" s="149">
        <f t="shared" si="50"/>
        <v>7.7</v>
      </c>
      <c r="AW97" s="147">
        <f t="shared" si="37"/>
        <v>6.4</v>
      </c>
      <c r="AX97" s="147">
        <f t="shared" si="38"/>
        <v>5.7</v>
      </c>
      <c r="AY97" s="147">
        <f t="shared" si="39"/>
        <v>6.9</v>
      </c>
      <c r="AZ97" s="147">
        <f t="shared" si="40"/>
        <v>9</v>
      </c>
      <c r="BA97" s="145">
        <f t="shared" si="41"/>
        <v>7.2</v>
      </c>
      <c r="BB97" s="145">
        <f t="shared" si="42"/>
        <v>6.5</v>
      </c>
      <c r="BC97" s="147">
        <f t="shared" si="43"/>
        <v>8.8000000000000007</v>
      </c>
      <c r="BD97" s="147">
        <f t="shared" si="44"/>
        <v>9.6999999999999993</v>
      </c>
      <c r="BE97" s="145">
        <f t="shared" si="51"/>
        <v>9.3000000000000007</v>
      </c>
      <c r="BF97" s="147">
        <f t="shared" si="45"/>
        <v>6.8</v>
      </c>
      <c r="BG97" s="147">
        <f t="shared" si="46"/>
        <v>0</v>
      </c>
      <c r="BH97" s="145">
        <f t="shared" si="47"/>
        <v>4.2</v>
      </c>
      <c r="BI97" s="198">
        <f t="shared" si="48"/>
        <v>6.1</v>
      </c>
    </row>
    <row r="98" spans="1:61">
      <c r="A98" s="1" t="s">
        <v>277</v>
      </c>
      <c r="B98" s="2" t="s">
        <v>278</v>
      </c>
      <c r="C98" s="39">
        <f>IF(P1_IndicatorData!D98="No data","x",IF(P1_IndicatorData!D98=0,0,ROUND(IF(LOG(P1_IndicatorData!D98)&gt;C$166,10,IF(LOG(P1_IndicatorData!D98)&lt;C$165,0,10-(C$166-LOG(P1_IndicatorData!D98))/(C$166-C$165)*10)),1)))</f>
        <v>10</v>
      </c>
      <c r="D98" s="39">
        <f>IF(P1_IndicatorData!E98="No data","x",ROUND(IF(P1_IndicatorData!E98&gt;D$166,10,IF(P1_IndicatorData!E98&lt;D$165,0,10-(D$166-P1_IndicatorData!E98)/(D$166-D$165)*10)),1))</f>
        <v>7.5</v>
      </c>
      <c r="E98" s="39">
        <f>IF(P1_IndicatorData!G98="No data",0.1,IF(P1_IndicatorData!G98=0,0.1,IF(LOG(P1_IndicatorData!G98)&lt;E$165,0.1,ROUND(IF(LOG(P1_IndicatorData!G98)&gt;E$166,10,IF(LOG(P1_IndicatorData!G98)&lt;E$165,0,10-(E$166-LOG(P1_IndicatorData!G98))/(E$166-E$165)*10)),1))))</f>
        <v>9.4</v>
      </c>
      <c r="F98" s="39">
        <f>IF(P1_IndicatorData!H98="No data",0.1,IF(ROUND(P1_IndicatorData!H98,2)=0,0.1,ROUND(IF(P1_IndicatorData!H98&gt;F$166,10,IF(P1_IndicatorData!H98&lt;F$165,0,10-(F$166-P1_IndicatorData!H98)/(F$166-F$165)*10)),1)))</f>
        <v>5.2</v>
      </c>
      <c r="G98" s="39">
        <f>IF(P1_IndicatorData!J98="No data","x",IF(P1_IndicatorData!J98=0,0,ROUND(IF(LOG(P1_IndicatorData!J98)&gt;G$166,10,IF(LOG(P1_IndicatorData!J98)&lt;G$165,0,10-(G$166-LOG(P1_IndicatorData!J98))/(G$166-G$165)*10)),1)))</f>
        <v>8.6999999999999993</v>
      </c>
      <c r="H98" s="39">
        <f>IF(P1_IndicatorData!K98="No data","x",IF(P1_IndicatorData!K98=0,0,ROUND(IF(P1_IndicatorData!K98&gt;H$166,10,IF(P1_IndicatorData!K98&lt;H$165,0,10-(H$166-P1_IndicatorData!K98)/(H$166-H$165)*10)),1)))</f>
        <v>0.8</v>
      </c>
      <c r="I98" s="42">
        <f>IF(P1_IndicatorData!Q98="No data","x",IF(P1_IndicatorData!Q98=0,0,ROUND(IF(LOG(P1_IndicatorData!Q98)&gt;I$166,10,IF(LOG(P1_IndicatorData!Q98)&lt;I$165,0,10-(I$166-LOG(P1_IndicatorData!Q98))/(I$166-I$165)*10)),1)))</f>
        <v>10</v>
      </c>
      <c r="J98" s="42">
        <f>IF(P1_IndicatorData!R98="No data","x",ROUND(IF(P1_IndicatorData!R98&gt;J$166,10,IF(P1_IndicatorData!R98&lt;J$165,0,10-(J$166-P1_IndicatorData!R98)/(J$166-J$165)*10)),1))</f>
        <v>8.6</v>
      </c>
      <c r="K98" s="42">
        <f>IF(P1_IndicatorData!T98="No data","x",IF(P1_IndicatorData!T98=0,0,ROUND(IF(LOG(P1_IndicatorData!T98)&gt;K$166,10,IF(LOG(P1_IndicatorData!T98)&lt;K$165,0,10-(K$166-LOG(P1_IndicatorData!T98))/(K$166-K$165)*10)),1)))</f>
        <v>10</v>
      </c>
      <c r="L98" s="42">
        <f>IF(P1_IndicatorData!U98="No data","x",ROUND(IF(P1_IndicatorData!U98&gt;L$166,10,IF(P1_IndicatorData!U98&lt;L$165,0,10-(L$166-P1_IndicatorData!U98)/(L$166-L$165)*10)),1))</f>
        <v>3.9</v>
      </c>
      <c r="M98" s="39">
        <f>IF(P1_IndicatorData!W98="No data","x",IF(P1_IndicatorData!W98=0,0,ROUND(IF(LOG(P1_IndicatorData!W98)&gt;M$166,10,IF(LOG(P1_IndicatorData!W98)&lt;M$165,0,10-(M$166-LOG(P1_IndicatorData!W98))/(M$166-M$165)*10)),1)))</f>
        <v>8.3000000000000007</v>
      </c>
      <c r="N98" s="39">
        <f>IF(P1_IndicatorData!X98="No data","x",ROUND(IF(P1_IndicatorData!X98&gt;N$166,10,IF(P1_IndicatorData!X98&lt;N$165,0,10-(N$166-P1_IndicatorData!X98)/(N$166-N$165)*10)),1))</f>
        <v>0.3</v>
      </c>
      <c r="O98" s="42">
        <f>IF(P1_IndicatorData!Z98="No data","x",IF(P1_IndicatorData!Z98=0,0,ROUND(IF(LOG(P1_IndicatorData!Z98)&gt;O$166,10,IF(LOG(P1_IndicatorData!Z98)&lt;O$165,0,10-(O$166-LOG(P1_IndicatorData!Z98))/(O$166-O$165)*10)),1)))</f>
        <v>9.3000000000000007</v>
      </c>
      <c r="P98" s="42">
        <f>IF(P1_IndicatorData!AA98="No data","x",ROUND(IF(P1_IndicatorData!AA98&gt;P$166,10,IF(P1_IndicatorData!AA98&lt;P$165,0,10-(P$166-P1_IndicatorData!AA98)/(P$166-P$165)*10)),1))</f>
        <v>0.9</v>
      </c>
      <c r="Q98" s="42">
        <f>IF(P1_IndicatorData!AC98="No data","x",IF(P1_IndicatorData!AC98=0,0,ROUND(IF(LOG(P1_IndicatorData!AC98)&gt;Q$166,10,IF(LOG(P1_IndicatorData!AC98)&lt;Q$165,0,10-(Q$166-LOG(P1_IndicatorData!AC98))/(Q$166-Q$165)*10)),1)))</f>
        <v>4.7</v>
      </c>
      <c r="R98" s="42">
        <f>IF(P1_IndicatorData!AD98="No data","x",ROUND(IF(P1_IndicatorData!AD98&gt;R$166,10,IF(P1_IndicatorData!AD98&lt;R$165,0,10-(R$166-P1_IndicatorData!AD98)/(R$166-R$165)*10)),1))</f>
        <v>0</v>
      </c>
      <c r="S98" s="42">
        <f>IF(P1_IndicatorData!AF98="No data","x",IF(P1_IndicatorData!AF98=0,0,ROUND(IF(LOG(P1_IndicatorData!AF98)&gt;S$166,10,IF(LOG(P1_IndicatorData!AF98)&lt;S$165,0,10-(S$166-LOG(P1_IndicatorData!AF98))/(S$166-S$165)*10)),1)))</f>
        <v>0</v>
      </c>
      <c r="T98" s="42">
        <f>IF(P1_IndicatorData!AG98="No data","x",ROUND(IF(P1_IndicatorData!AG98&gt;T$166,10,IF(P1_IndicatorData!AG98&lt;T$165,0,10-(T$166-P1_IndicatorData!AG98)/(T$166-T$165)*10)),1))</f>
        <v>0</v>
      </c>
      <c r="U98" s="42">
        <f>IF(P1_IndicatorData!AI98="No data","x",IF(P1_IndicatorData!AI98=0,0,ROUND(IF(LOG(P1_IndicatorData!AI98)&gt;U$166,10,IF(LOG(P1_IndicatorData!AI98)&lt;U$165,0,10-(U$166-LOG(P1_IndicatorData!AI98))/(U$166-U$165)*10)),1)))</f>
        <v>10</v>
      </c>
      <c r="V98" s="42">
        <f>IF(P1_IndicatorData!AJ98="No data","x",ROUND(IF(P1_IndicatorData!AJ98&gt;V$166,10,IF(P1_IndicatorData!AJ98&lt;V$165,0,10-(V$166-P1_IndicatorData!AJ98)/(V$166-V$165)*10)),1))</f>
        <v>2.5</v>
      </c>
      <c r="W98" s="42">
        <f>IF(P1_IndicatorData!AL98="No data","x",IF(P1_IndicatorData!AL98=0,0,ROUND(IF(LOG(P1_IndicatorData!AL98)&gt;W$166,10,IF(LOG(P1_IndicatorData!AL98)&lt;W$165,0,10-(W$166-LOG(P1_IndicatorData!AL98))/(W$166-W$165)*10)),1)))</f>
        <v>10</v>
      </c>
      <c r="X98" s="42">
        <f>IF(P1_IndicatorData!AM98="No data","x",ROUND(IF(P1_IndicatorData!AM98&gt;X$166,10,IF(P1_IndicatorData!AM98&lt;X$165,0,10-(X$166-P1_IndicatorData!AM98)/(X$166-X$165)*10)),1))</f>
        <v>4</v>
      </c>
      <c r="Y98" s="42">
        <f>IF(P1_IndicatorData!AO98="No data","x",IF(P1_IndicatorData!AO98=0,0,ROUND(IF(LOG(P1_IndicatorData!AO98)&gt;Y$166,10,IF(LOG(P1_IndicatorData!AO98)&lt;Y$165,0,10-(Y$166-LOG(P1_IndicatorData!AO98))/(Y$166-Y$165)*10)),1)))</f>
        <v>10</v>
      </c>
      <c r="Z98" s="42">
        <f>IF(P1_IndicatorData!AP98="No data","x",ROUND(IF(P1_IndicatorData!AP98&gt;Z$166,10,IF(P1_IndicatorData!AP98&lt;Z$165,0,10-(Z$166-P1_IndicatorData!AP98)/(Z$166-Z$165)*10)),1))</f>
        <v>5.3</v>
      </c>
      <c r="AA98" s="42">
        <f>IF(P1_IndicatorData!AR98="No data","x",IF(P1_IndicatorData!AR98=0,0,ROUND(IF(LOG(P1_IndicatorData!AR98)&gt;AA$166,10,IF(LOG(P1_IndicatorData!AR98)&lt;AA$165,0,10-(AA$166-LOG(P1_IndicatorData!AR98))/(AA$166-AA$165)*10)),1)))</f>
        <v>9.1</v>
      </c>
      <c r="AB98" s="42">
        <f>IF(P1_IndicatorData!AS98="No data","x",ROUND(IF(P1_IndicatorData!AS98&gt;AB$166,10,IF(P1_IndicatorData!AS98&lt;AB$165,0,10-(AB$166-P1_IndicatorData!AS98)/(AB$166-AB$165)*10)),1))</f>
        <v>0.7</v>
      </c>
      <c r="AC98" s="42">
        <f>IF(P1_IndicatorData!AV98="No data","x",IF(P1_IndicatorData!AV98=0,0,ROUND(IF(LOG(P1_IndicatorData!AV98)&gt;AC$166,10,IF(LOG(P1_IndicatorData!AV98)&lt;AC$165,0,10-(AC$166-LOG(P1_IndicatorData!AV98))/(AC$166-AC$165)*10)),1)))</f>
        <v>10</v>
      </c>
      <c r="AD98" s="42">
        <f>IF(P1_IndicatorData!AW98="No data","x",ROUND(IF(P1_IndicatorData!AW98&gt;AD$166,10,IF(P1_IndicatorData!AW98&lt;AD$165,0,10-(AD$166-P1_IndicatorData!AW98)/(AD$166-AD$165)*10)),1))</f>
        <v>6</v>
      </c>
      <c r="AE98" s="42">
        <f>IF(P1_IndicatorData!AX98="No data","x",IF(P1_IndicatorData!AX98=0,0,ROUND(IF(LOG(P1_IndicatorData!AX98)&gt;AE$166,10,IF(LOG(P1_IndicatorData!AX98)&lt;AE$165,0,10-(AE$166-LOG(P1_IndicatorData!AX98))/(AE$166-AE$165)*10)),1)))</f>
        <v>0</v>
      </c>
      <c r="AF98" s="42">
        <f>IF(P1_IndicatorData!AY98="No data","x",ROUND(IF(P1_IndicatorData!AY98&gt;AF$166,10,IF(P1_IndicatorData!AY98&lt;AF$165,0,10-(AF$166-P1_IndicatorData!AY98)/(AF$166-AF$165)*10)),1))</f>
        <v>0</v>
      </c>
      <c r="AG98" s="42">
        <f>IF(P1_IndicatorData!AZ98="No data","x",IF(P1_IndicatorData!AZ98=0,0,ROUND(IF(LOG(P1_IndicatorData!AZ98)&gt;AG$166,10,IF(LOG(P1_IndicatorData!AZ98)&lt;AG$165,0,10-(AG$166-LOG(P1_IndicatorData!AZ98))/(AG$166-AG$165)*10)),1)))</f>
        <v>10</v>
      </c>
      <c r="AH98" s="42">
        <f>IF(P1_IndicatorData!BA98="No data","x",ROUND(IF(P1_IndicatorData!BA98&gt;AH$166,10,IF(P1_IndicatorData!BA98&lt;AH$165,0,10-(AH$166-P1_IndicatorData!BA98)/(AH$166-AH$165)*10)),1))</f>
        <v>8.9</v>
      </c>
      <c r="AI98" s="42">
        <f>IF(P1_IndicatorData!BD98="No data","x",IF(P1_IndicatorData!BD98=0,0,ROUND(IF(LOG(P1_IndicatorData!BD98)&gt;AI$166,10,IF(LOG(P1_IndicatorData!BD98)&lt;AI$165,0,10-(AI$166-LOG(P1_IndicatorData!BD98))/(AI$166-AI$165)*10)),1)))</f>
        <v>10</v>
      </c>
      <c r="AJ98" s="42">
        <f>IF(P1_IndicatorData!BE98="No data","x",ROUND(IF(P1_IndicatorData!BE98&gt;AJ$166,10,IF(P1_IndicatorData!BE98&lt;AJ$165,0,10-(AJ$166-P1_IndicatorData!BE98)/(AJ$166-AJ$165)*10)),1))</f>
        <v>4.2</v>
      </c>
      <c r="AK98" s="145">
        <f t="shared" si="27"/>
        <v>9.1</v>
      </c>
      <c r="AL98" s="145">
        <f t="shared" si="28"/>
        <v>7.9</v>
      </c>
      <c r="AM98" s="145">
        <f t="shared" si="29"/>
        <v>6.1</v>
      </c>
      <c r="AN98" s="147">
        <f t="shared" si="30"/>
        <v>10</v>
      </c>
      <c r="AO98" s="147">
        <f t="shared" si="31"/>
        <v>6.9</v>
      </c>
      <c r="AP98" s="145">
        <f t="shared" si="49"/>
        <v>8.9</v>
      </c>
      <c r="AQ98" s="149">
        <f t="shared" si="32"/>
        <v>8.8000000000000007</v>
      </c>
      <c r="AR98" s="149">
        <f t="shared" si="33"/>
        <v>0.6</v>
      </c>
      <c r="AS98" s="149">
        <f t="shared" si="34"/>
        <v>6.2</v>
      </c>
      <c r="AT98" s="149">
        <f t="shared" si="35"/>
        <v>2.4</v>
      </c>
      <c r="AU98" s="149">
        <f t="shared" si="36"/>
        <v>0</v>
      </c>
      <c r="AV98" s="149">
        <f t="shared" si="50"/>
        <v>1.3</v>
      </c>
      <c r="AW98" s="147">
        <f t="shared" si="37"/>
        <v>4.2</v>
      </c>
      <c r="AX98" s="147">
        <f t="shared" si="38"/>
        <v>8</v>
      </c>
      <c r="AY98" s="147">
        <f t="shared" si="39"/>
        <v>8.3000000000000007</v>
      </c>
      <c r="AZ98" s="147">
        <f t="shared" si="40"/>
        <v>8.6</v>
      </c>
      <c r="BA98" s="145">
        <f t="shared" si="41"/>
        <v>7.6</v>
      </c>
      <c r="BB98" s="145">
        <f t="shared" si="42"/>
        <v>6.5</v>
      </c>
      <c r="BC98" s="147">
        <f t="shared" si="43"/>
        <v>5</v>
      </c>
      <c r="BD98" s="147">
        <f t="shared" si="44"/>
        <v>3</v>
      </c>
      <c r="BE98" s="145">
        <f t="shared" si="51"/>
        <v>4.0999999999999996</v>
      </c>
      <c r="BF98" s="147">
        <f t="shared" si="45"/>
        <v>9.5</v>
      </c>
      <c r="BG98" s="147">
        <f t="shared" si="46"/>
        <v>8.3000000000000007</v>
      </c>
      <c r="BH98" s="145">
        <f t="shared" si="47"/>
        <v>9</v>
      </c>
      <c r="BI98" s="198">
        <f t="shared" si="48"/>
        <v>7.7</v>
      </c>
    </row>
    <row r="99" spans="1:61">
      <c r="A99" s="1" t="s">
        <v>279</v>
      </c>
      <c r="B99" s="2" t="s">
        <v>280</v>
      </c>
      <c r="C99" s="39">
        <f>IF(P1_IndicatorData!D99="No data","x",IF(P1_IndicatorData!D99=0,0,ROUND(IF(LOG(P1_IndicatorData!D99)&gt;C$166,10,IF(LOG(P1_IndicatorData!D99)&lt;C$165,0,10-(C$166-LOG(P1_IndicatorData!D99))/(C$166-C$165)*10)),1)))</f>
        <v>8</v>
      </c>
      <c r="D99" s="39">
        <f>IF(P1_IndicatorData!E99="No data","x",ROUND(IF(P1_IndicatorData!E99&gt;D$166,10,IF(P1_IndicatorData!E99&lt;D$165,0,10-(D$166-P1_IndicatorData!E99)/(D$166-D$165)*10)),1))</f>
        <v>9.9</v>
      </c>
      <c r="E99" s="39">
        <f>IF(P1_IndicatorData!G99="No data",0.1,IF(P1_IndicatorData!G99=0,0.1,IF(LOG(P1_IndicatorData!G99)&lt;E$165,0.1,ROUND(IF(LOG(P1_IndicatorData!G99)&gt;E$166,10,IF(LOG(P1_IndicatorData!G99)&lt;E$165,0,10-(E$166-LOG(P1_IndicatorData!G99))/(E$166-E$165)*10)),1))))</f>
        <v>5.9</v>
      </c>
      <c r="F99" s="39">
        <f>IF(P1_IndicatorData!H99="No data",0.1,IF(ROUND(P1_IndicatorData!H99,2)=0,0.1,ROUND(IF(P1_IndicatorData!H99&gt;F$166,10,IF(P1_IndicatorData!H99&lt;F$165,0,10-(F$166-P1_IndicatorData!H99)/(F$166-F$165)*10)),1)))</f>
        <v>3.7</v>
      </c>
      <c r="G99" s="39">
        <f>IF(P1_IndicatorData!J99="No data","x",IF(P1_IndicatorData!J99=0,0,ROUND(IF(LOG(P1_IndicatorData!J99)&gt;G$166,10,IF(LOG(P1_IndicatorData!J99)&lt;G$165,0,10-(G$166-LOG(P1_IndicatorData!J99))/(G$166-G$165)*10)),1)))</f>
        <v>0</v>
      </c>
      <c r="H99" s="39">
        <f>IF(P1_IndicatorData!K99="No data","x",IF(P1_IndicatorData!K99=0,0,ROUND(IF(P1_IndicatorData!K99&gt;H$166,10,IF(P1_IndicatorData!K99&lt;H$165,0,10-(H$166-P1_IndicatorData!K99)/(H$166-H$165)*10)),1)))</f>
        <v>0</v>
      </c>
      <c r="I99" s="42">
        <f>IF(P1_IndicatorData!Q99="No data","x",IF(P1_IndicatorData!Q99=0,0,ROUND(IF(LOG(P1_IndicatorData!Q99)&gt;I$166,10,IF(LOG(P1_IndicatorData!Q99)&lt;I$165,0,10-(I$166-LOG(P1_IndicatorData!Q99))/(I$166-I$165)*10)),1)))</f>
        <v>0</v>
      </c>
      <c r="J99" s="42">
        <f>IF(P1_IndicatorData!R99="No data","x",ROUND(IF(P1_IndicatorData!R99&gt;J$166,10,IF(P1_IndicatorData!R99&lt;J$165,0,10-(J$166-P1_IndicatorData!R99)/(J$166-J$165)*10)),1))</f>
        <v>0</v>
      </c>
      <c r="K99" s="42">
        <f>IF(P1_IndicatorData!T99="No data","x",IF(P1_IndicatorData!T99=0,0,ROUND(IF(LOG(P1_IndicatorData!T99)&gt;K$166,10,IF(LOG(P1_IndicatorData!T99)&lt;K$165,0,10-(K$166-LOG(P1_IndicatorData!T99))/(K$166-K$165)*10)),1)))</f>
        <v>0</v>
      </c>
      <c r="L99" s="42">
        <f>IF(P1_IndicatorData!U99="No data","x",ROUND(IF(P1_IndicatorData!U99&gt;L$166,10,IF(P1_IndicatorData!U99&lt;L$165,0,10-(L$166-P1_IndicatorData!U99)/(L$166-L$165)*10)),1))</f>
        <v>0</v>
      </c>
      <c r="M99" s="39">
        <f>IF(P1_IndicatorData!W99="No data","x",IF(P1_IndicatorData!W99=0,0,ROUND(IF(LOG(P1_IndicatorData!W99)&gt;M$166,10,IF(LOG(P1_IndicatorData!W99)&lt;M$165,0,10-(M$166-LOG(P1_IndicatorData!W99))/(M$166-M$165)*10)),1)))</f>
        <v>0</v>
      </c>
      <c r="N99" s="39">
        <f>IF(P1_IndicatorData!X99="No data","x",ROUND(IF(P1_IndicatorData!X99&gt;N$166,10,IF(P1_IndicatorData!X99&lt;N$165,0,10-(N$166-P1_IndicatorData!X99)/(N$166-N$165)*10)),1))</f>
        <v>0</v>
      </c>
      <c r="O99" s="42">
        <f>IF(P1_IndicatorData!Z99="No data","x",IF(P1_IndicatorData!Z99=0,0,ROUND(IF(LOG(P1_IndicatorData!Z99)&gt;O$166,10,IF(LOG(P1_IndicatorData!Z99)&lt;O$165,0,10-(O$166-LOG(P1_IndicatorData!Z99))/(O$166-O$165)*10)),1)))</f>
        <v>0</v>
      </c>
      <c r="P99" s="42">
        <f>IF(P1_IndicatorData!AA99="No data","x",ROUND(IF(P1_IndicatorData!AA99&gt;P$166,10,IF(P1_IndicatorData!AA99&lt;P$165,0,10-(P$166-P1_IndicatorData!AA99)/(P$166-P$165)*10)),1))</f>
        <v>0</v>
      </c>
      <c r="Q99" s="42">
        <f>IF(P1_IndicatorData!AC99="No data","x",IF(P1_IndicatorData!AC99=0,0,ROUND(IF(LOG(P1_IndicatorData!AC99)&gt;Q$166,10,IF(LOG(P1_IndicatorData!AC99)&lt;Q$165,0,10-(Q$166-LOG(P1_IndicatorData!AC99))/(Q$166-Q$165)*10)),1)))</f>
        <v>0</v>
      </c>
      <c r="R99" s="42">
        <f>IF(P1_IndicatorData!AD99="No data","x",ROUND(IF(P1_IndicatorData!AD99&gt;R$166,10,IF(P1_IndicatorData!AD99&lt;R$165,0,10-(R$166-P1_IndicatorData!AD99)/(R$166-R$165)*10)),1))</f>
        <v>0</v>
      </c>
      <c r="S99" s="42">
        <f>IF(P1_IndicatorData!AF99="No data","x",IF(P1_IndicatorData!AF99=0,0,ROUND(IF(LOG(P1_IndicatorData!AF99)&gt;S$166,10,IF(LOG(P1_IndicatorData!AF99)&lt;S$165,0,10-(S$166-LOG(P1_IndicatorData!AF99))/(S$166-S$165)*10)),1)))</f>
        <v>0</v>
      </c>
      <c r="T99" s="42">
        <f>IF(P1_IndicatorData!AG99="No data","x",ROUND(IF(P1_IndicatorData!AG99&gt;T$166,10,IF(P1_IndicatorData!AG99&lt;T$165,0,10-(T$166-P1_IndicatorData!AG99)/(T$166-T$165)*10)),1))</f>
        <v>0</v>
      </c>
      <c r="U99" s="42">
        <f>IF(P1_IndicatorData!AI99="No data","x",IF(P1_IndicatorData!AI99=0,0,ROUND(IF(LOG(P1_IndicatorData!AI99)&gt;U$166,10,IF(LOG(P1_IndicatorData!AI99)&lt;U$165,0,10-(U$166-LOG(P1_IndicatorData!AI99))/(U$166-U$165)*10)),1)))</f>
        <v>0</v>
      </c>
      <c r="V99" s="42">
        <f>IF(P1_IndicatorData!AJ99="No data","x",ROUND(IF(P1_IndicatorData!AJ99&gt;V$166,10,IF(P1_IndicatorData!AJ99&lt;V$165,0,10-(V$166-P1_IndicatorData!AJ99)/(V$166-V$165)*10)),1))</f>
        <v>0</v>
      </c>
      <c r="W99" s="42">
        <f>IF(P1_IndicatorData!AL99="No data","x",IF(P1_IndicatorData!AL99=0,0,ROUND(IF(LOG(P1_IndicatorData!AL99)&gt;W$166,10,IF(LOG(P1_IndicatorData!AL99)&lt;W$165,0,10-(W$166-LOG(P1_IndicatorData!AL99))/(W$166-W$165)*10)),1)))</f>
        <v>0</v>
      </c>
      <c r="X99" s="42">
        <f>IF(P1_IndicatorData!AM99="No data","x",ROUND(IF(P1_IndicatorData!AM99&gt;X$166,10,IF(P1_IndicatorData!AM99&lt;X$165,0,10-(X$166-P1_IndicatorData!AM99)/(X$166-X$165)*10)),1))</f>
        <v>0</v>
      </c>
      <c r="Y99" s="42">
        <f>IF(P1_IndicatorData!AO99="No data","x",IF(P1_IndicatorData!AO99=0,0,ROUND(IF(LOG(P1_IndicatorData!AO99)&gt;Y$166,10,IF(LOG(P1_IndicatorData!AO99)&lt;Y$165,0,10-(Y$166-LOG(P1_IndicatorData!AO99))/(Y$166-Y$165)*10)),1)))</f>
        <v>0</v>
      </c>
      <c r="Z99" s="42">
        <f>IF(P1_IndicatorData!AP99="No data","x",ROUND(IF(P1_IndicatorData!AP99&gt;Z$166,10,IF(P1_IndicatorData!AP99&lt;Z$165,0,10-(Z$166-P1_IndicatorData!AP99)/(Z$166-Z$165)*10)),1))</f>
        <v>0</v>
      </c>
      <c r="AA99" s="42">
        <f>IF(P1_IndicatorData!AR99="No data","x",IF(P1_IndicatorData!AR99=0,0,ROUND(IF(LOG(P1_IndicatorData!AR99)&gt;AA$166,10,IF(LOG(P1_IndicatorData!AR99)&lt;AA$165,0,10-(AA$166-LOG(P1_IndicatorData!AR99))/(AA$166-AA$165)*10)),1)))</f>
        <v>8.4</v>
      </c>
      <c r="AB99" s="42">
        <f>IF(P1_IndicatorData!AS99="No data","x",ROUND(IF(P1_IndicatorData!AS99&gt;AB$166,10,IF(P1_IndicatorData!AS99&lt;AB$165,0,10-(AB$166-P1_IndicatorData!AS99)/(AB$166-AB$165)*10)),1))</f>
        <v>9.8000000000000007</v>
      </c>
      <c r="AC99" s="42">
        <f>IF(P1_IndicatorData!AV99="No data","x",IF(P1_IndicatorData!AV99=0,0,ROUND(IF(LOG(P1_IndicatorData!AV99)&gt;AC$166,10,IF(LOG(P1_IndicatorData!AV99)&lt;AC$165,0,10-(AC$166-LOG(P1_IndicatorData!AV99))/(AC$166-AC$165)*10)),1)))</f>
        <v>7.4</v>
      </c>
      <c r="AD99" s="42">
        <f>IF(P1_IndicatorData!AW99="No data","x",ROUND(IF(P1_IndicatorData!AW99&gt;AD$166,10,IF(P1_IndicatorData!AW99&lt;AD$165,0,10-(AD$166-P1_IndicatorData!AW99)/(AD$166-AD$165)*10)),1))</f>
        <v>2.2999999999999998</v>
      </c>
      <c r="AE99" s="42">
        <f>IF(P1_IndicatorData!AX99="No data","x",IF(P1_IndicatorData!AX99=0,0,ROUND(IF(LOG(P1_IndicatorData!AX99)&gt;AE$166,10,IF(LOG(P1_IndicatorData!AX99)&lt;AE$165,0,10-(AE$166-LOG(P1_IndicatorData!AX99))/(AE$166-AE$165)*10)),1)))</f>
        <v>5.6</v>
      </c>
      <c r="AF99" s="42">
        <f>IF(P1_IndicatorData!AY99="No data","x",ROUND(IF(P1_IndicatorData!AY99&gt;AF$166,10,IF(P1_IndicatorData!AY99&lt;AF$165,0,10-(AF$166-P1_IndicatorData!AY99)/(AF$166-AF$165)*10)),1))</f>
        <v>0.2</v>
      </c>
      <c r="AG99" s="42">
        <f>IF(P1_IndicatorData!AZ99="No data","x",IF(P1_IndicatorData!AZ99=0,0,ROUND(IF(LOG(P1_IndicatorData!AZ99)&gt;AG$166,10,IF(LOG(P1_IndicatorData!AZ99)&lt;AG$165,0,10-(AG$166-LOG(P1_IndicatorData!AZ99))/(AG$166-AG$165)*10)),1)))</f>
        <v>6.3</v>
      </c>
      <c r="AH99" s="42">
        <f>IF(P1_IndicatorData!BA99="No data","x",ROUND(IF(P1_IndicatorData!BA99&gt;AH$166,10,IF(P1_IndicatorData!BA99&lt;AH$165,0,10-(AH$166-P1_IndicatorData!BA99)/(AH$166-AH$165)*10)),1))</f>
        <v>3.3</v>
      </c>
      <c r="AI99" s="42">
        <f>IF(P1_IndicatorData!BD99="No data","x",IF(P1_IndicatorData!BD99=0,0,ROUND(IF(LOG(P1_IndicatorData!BD99)&gt;AI$166,10,IF(LOG(P1_IndicatorData!BD99)&lt;AI$165,0,10-(AI$166-LOG(P1_IndicatorData!BD99))/(AI$166-AI$165)*10)),1)))</f>
        <v>2.9</v>
      </c>
      <c r="AJ99" s="42">
        <f>IF(P1_IndicatorData!BE99="No data","x",ROUND(IF(P1_IndicatorData!BE99&gt;AJ$166,10,IF(P1_IndicatorData!BE99&lt;AJ$165,0,10-(AJ$166-P1_IndicatorData!BE99)/(AJ$166-AJ$165)*10)),1))</f>
        <v>0</v>
      </c>
      <c r="AK99" s="145">
        <f t="shared" si="27"/>
        <v>9.1999999999999993</v>
      </c>
      <c r="AL99" s="145">
        <f t="shared" si="28"/>
        <v>4.9000000000000004</v>
      </c>
      <c r="AM99" s="145">
        <f t="shared" si="29"/>
        <v>0</v>
      </c>
      <c r="AN99" s="147">
        <f t="shared" si="30"/>
        <v>0</v>
      </c>
      <c r="AO99" s="147">
        <f t="shared" si="31"/>
        <v>0</v>
      </c>
      <c r="AP99" s="145">
        <f t="shared" si="49"/>
        <v>0</v>
      </c>
      <c r="AQ99" s="149">
        <f t="shared" si="32"/>
        <v>0</v>
      </c>
      <c r="AR99" s="149">
        <f t="shared" si="33"/>
        <v>0</v>
      </c>
      <c r="AS99" s="149">
        <f t="shared" si="34"/>
        <v>0</v>
      </c>
      <c r="AT99" s="149">
        <f t="shared" si="35"/>
        <v>0</v>
      </c>
      <c r="AU99" s="149">
        <f t="shared" si="36"/>
        <v>0</v>
      </c>
      <c r="AV99" s="149">
        <f t="shared" si="50"/>
        <v>0</v>
      </c>
      <c r="AW99" s="147">
        <f t="shared" si="37"/>
        <v>0</v>
      </c>
      <c r="AX99" s="147">
        <f t="shared" si="38"/>
        <v>0</v>
      </c>
      <c r="AY99" s="147">
        <f t="shared" si="39"/>
        <v>0</v>
      </c>
      <c r="AZ99" s="147">
        <f t="shared" si="40"/>
        <v>0</v>
      </c>
      <c r="BA99" s="145">
        <f t="shared" si="41"/>
        <v>0</v>
      </c>
      <c r="BB99" s="145">
        <f t="shared" si="42"/>
        <v>9.1999999999999993</v>
      </c>
      <c r="BC99" s="147">
        <f t="shared" si="43"/>
        <v>6.5</v>
      </c>
      <c r="BD99" s="147">
        <f t="shared" si="44"/>
        <v>1.3</v>
      </c>
      <c r="BE99" s="145">
        <f t="shared" si="51"/>
        <v>4.4000000000000004</v>
      </c>
      <c r="BF99" s="147">
        <f t="shared" si="45"/>
        <v>5</v>
      </c>
      <c r="BG99" s="147">
        <f t="shared" si="46"/>
        <v>1.6</v>
      </c>
      <c r="BH99" s="145">
        <f t="shared" si="47"/>
        <v>3.5</v>
      </c>
      <c r="BI99" s="198">
        <f t="shared" si="48"/>
        <v>5.2</v>
      </c>
    </row>
    <row r="100" spans="1:61">
      <c r="A100" s="1" t="s">
        <v>281</v>
      </c>
      <c r="B100" s="2" t="s">
        <v>282</v>
      </c>
      <c r="C100" s="39">
        <f>IF(P1_IndicatorData!D100="No data","x",IF(P1_IndicatorData!D100=0,0,ROUND(IF(LOG(P1_IndicatorData!D100)&gt;C$166,10,IF(LOG(P1_IndicatorData!D100)&lt;C$165,0,10-(C$166-LOG(P1_IndicatorData!D100))/(C$166-C$165)*10)),1)))</f>
        <v>0</v>
      </c>
      <c r="D100" s="39">
        <f>IF(P1_IndicatorData!E100="No data","x",ROUND(IF(P1_IndicatorData!E100&gt;D$166,10,IF(P1_IndicatorData!E100&lt;D$165,0,10-(D$166-P1_IndicatorData!E100)/(D$166-D$165)*10)),1))</f>
        <v>0</v>
      </c>
      <c r="E100" s="39">
        <f>IF(P1_IndicatorData!G100="No data",0.1,IF(P1_IndicatorData!G100=0,0.1,IF(LOG(P1_IndicatorData!G100)&lt;E$165,0.1,ROUND(IF(LOG(P1_IndicatorData!G100)&gt;E$166,10,IF(LOG(P1_IndicatorData!G100)&lt;E$165,0,10-(E$166-LOG(P1_IndicatorData!G100))/(E$166-E$165)*10)),1))))</f>
        <v>3.9</v>
      </c>
      <c r="F100" s="39">
        <f>IF(P1_IndicatorData!H100="No data",0.1,IF(ROUND(P1_IndicatorData!H100,2)=0,0.1,ROUND(IF(P1_IndicatorData!H100&gt;F$166,10,IF(P1_IndicatorData!H100&lt;F$165,0,10-(F$166-P1_IndicatorData!H100)/(F$166-F$165)*10)),1)))</f>
        <v>2.9</v>
      </c>
      <c r="G100" s="39">
        <f>IF(P1_IndicatorData!J100="No data","x",IF(P1_IndicatorData!J100=0,0,ROUND(IF(LOG(P1_IndicatorData!J100)&gt;G$166,10,IF(LOG(P1_IndicatorData!J100)&lt;G$165,0,10-(G$166-LOG(P1_IndicatorData!J100))/(G$166-G$165)*10)),1)))</f>
        <v>0</v>
      </c>
      <c r="H100" s="39">
        <f>IF(P1_IndicatorData!K100="No data","x",IF(P1_IndicatorData!K100=0,0,ROUND(IF(P1_IndicatorData!K100&gt;H$166,10,IF(P1_IndicatorData!K100&lt;H$165,0,10-(H$166-P1_IndicatorData!K100)/(H$166-H$165)*10)),1)))</f>
        <v>0</v>
      </c>
      <c r="I100" s="42">
        <f>IF(P1_IndicatorData!Q100="No data","x",IF(P1_IndicatorData!Q100=0,0,ROUND(IF(LOG(P1_IndicatorData!Q100)&gt;I$166,10,IF(LOG(P1_IndicatorData!Q100)&lt;I$165,0,10-(I$166-LOG(P1_IndicatorData!Q100))/(I$166-I$165)*10)),1)))</f>
        <v>0</v>
      </c>
      <c r="J100" s="42">
        <f>IF(P1_IndicatorData!R100="No data","x",ROUND(IF(P1_IndicatorData!R100&gt;J$166,10,IF(P1_IndicatorData!R100&lt;J$165,0,10-(J$166-P1_IndicatorData!R100)/(J$166-J$165)*10)),1))</f>
        <v>0</v>
      </c>
      <c r="K100" s="42">
        <f>IF(P1_IndicatorData!T100="No data","x",IF(P1_IndicatorData!T100=0,0,ROUND(IF(LOG(P1_IndicatorData!T100)&gt;K$166,10,IF(LOG(P1_IndicatorData!T100)&lt;K$165,0,10-(K$166-LOG(P1_IndicatorData!T100))/(K$166-K$165)*10)),1)))</f>
        <v>0</v>
      </c>
      <c r="L100" s="42">
        <f>IF(P1_IndicatorData!U100="No data","x",ROUND(IF(P1_IndicatorData!U100&gt;L$166,10,IF(P1_IndicatorData!U100&lt;L$165,0,10-(L$166-P1_IndicatorData!U100)/(L$166-L$165)*10)),1))</f>
        <v>0</v>
      </c>
      <c r="M100" s="39">
        <f>IF(P1_IndicatorData!W100="No data","x",IF(P1_IndicatorData!W100=0,0,ROUND(IF(LOG(P1_IndicatorData!W100)&gt;M$166,10,IF(LOG(P1_IndicatorData!W100)&lt;M$165,0,10-(M$166-LOG(P1_IndicatorData!W100))/(M$166-M$165)*10)),1)))</f>
        <v>0</v>
      </c>
      <c r="N100" s="39">
        <f>IF(P1_IndicatorData!X100="No data","x",ROUND(IF(P1_IndicatorData!X100&gt;N$166,10,IF(P1_IndicatorData!X100&lt;N$165,0,10-(N$166-P1_IndicatorData!X100)/(N$166-N$165)*10)),1))</f>
        <v>0</v>
      </c>
      <c r="O100" s="42">
        <f>IF(P1_IndicatorData!Z100="No data","x",IF(P1_IndicatorData!Z100=0,0,ROUND(IF(LOG(P1_IndicatorData!Z100)&gt;O$166,10,IF(LOG(P1_IndicatorData!Z100)&lt;O$165,0,10-(O$166-LOG(P1_IndicatorData!Z100))/(O$166-O$165)*10)),1)))</f>
        <v>0</v>
      </c>
      <c r="P100" s="42">
        <f>IF(P1_IndicatorData!AA100="No data","x",ROUND(IF(P1_IndicatorData!AA100&gt;P$166,10,IF(P1_IndicatorData!AA100&lt;P$165,0,10-(P$166-P1_IndicatorData!AA100)/(P$166-P$165)*10)),1))</f>
        <v>0</v>
      </c>
      <c r="Q100" s="42">
        <f>IF(P1_IndicatorData!AC100="No data","x",IF(P1_IndicatorData!AC100=0,0,ROUND(IF(LOG(P1_IndicatorData!AC100)&gt;Q$166,10,IF(LOG(P1_IndicatorData!AC100)&lt;Q$165,0,10-(Q$166-LOG(P1_IndicatorData!AC100))/(Q$166-Q$165)*10)),1)))</f>
        <v>0</v>
      </c>
      <c r="R100" s="42">
        <f>IF(P1_IndicatorData!AD100="No data","x",ROUND(IF(P1_IndicatorData!AD100&gt;R$166,10,IF(P1_IndicatorData!AD100&lt;R$165,0,10-(R$166-P1_IndicatorData!AD100)/(R$166-R$165)*10)),1))</f>
        <v>0</v>
      </c>
      <c r="S100" s="42">
        <f>IF(P1_IndicatorData!AF100="No data","x",IF(P1_IndicatorData!AF100=0,0,ROUND(IF(LOG(P1_IndicatorData!AF100)&gt;S$166,10,IF(LOG(P1_IndicatorData!AF100)&lt;S$165,0,10-(S$166-LOG(P1_IndicatorData!AF100))/(S$166-S$165)*10)),1)))</f>
        <v>0</v>
      </c>
      <c r="T100" s="42">
        <f>IF(P1_IndicatorData!AG100="No data","x",ROUND(IF(P1_IndicatorData!AG100&gt;T$166,10,IF(P1_IndicatorData!AG100&lt;T$165,0,10-(T$166-P1_IndicatorData!AG100)/(T$166-T$165)*10)),1))</f>
        <v>0</v>
      </c>
      <c r="U100" s="42">
        <f>IF(P1_IndicatorData!AI100="No data","x",IF(P1_IndicatorData!AI100=0,0,ROUND(IF(LOG(P1_IndicatorData!AI100)&gt;U$166,10,IF(LOG(P1_IndicatorData!AI100)&lt;U$165,0,10-(U$166-LOG(P1_IndicatorData!AI100))/(U$166-U$165)*10)),1)))</f>
        <v>0</v>
      </c>
      <c r="V100" s="42">
        <f>IF(P1_IndicatorData!AJ100="No data","x",ROUND(IF(P1_IndicatorData!AJ100&gt;V$166,10,IF(P1_IndicatorData!AJ100&lt;V$165,0,10-(V$166-P1_IndicatorData!AJ100)/(V$166-V$165)*10)),1))</f>
        <v>0</v>
      </c>
      <c r="W100" s="42">
        <f>IF(P1_IndicatorData!AL100="No data","x",IF(P1_IndicatorData!AL100=0,0,ROUND(IF(LOG(P1_IndicatorData!AL100)&gt;W$166,10,IF(LOG(P1_IndicatorData!AL100)&lt;W$165,0,10-(W$166-LOG(P1_IndicatorData!AL100))/(W$166-W$165)*10)),1)))</f>
        <v>5.6</v>
      </c>
      <c r="X100" s="42">
        <f>IF(P1_IndicatorData!AM100="No data","x",ROUND(IF(P1_IndicatorData!AM100&gt;X$166,10,IF(P1_IndicatorData!AM100&lt;X$165,0,10-(X$166-P1_IndicatorData!AM100)/(X$166-X$165)*10)),1))</f>
        <v>1.6</v>
      </c>
      <c r="Y100" s="42">
        <f>IF(P1_IndicatorData!AO100="No data","x",IF(P1_IndicatorData!AO100=0,0,ROUND(IF(LOG(P1_IndicatorData!AO100)&gt;Y$166,10,IF(LOG(P1_IndicatorData!AO100)&lt;Y$165,0,10-(Y$166-LOG(P1_IndicatorData!AO100))/(Y$166-Y$165)*10)),1)))</f>
        <v>4.7</v>
      </c>
      <c r="Z100" s="42">
        <f>IF(P1_IndicatorData!AP100="No data","x",ROUND(IF(P1_IndicatorData!AP100&gt;Z$166,10,IF(P1_IndicatorData!AP100&lt;Z$165,0,10-(Z$166-P1_IndicatorData!AP100)/(Z$166-Z$165)*10)),1))</f>
        <v>0.5</v>
      </c>
      <c r="AA100" s="42">
        <f>IF(P1_IndicatorData!AR100="No data","x",IF(P1_IndicatorData!AR100=0,0,ROUND(IF(LOG(P1_IndicatorData!AR100)&gt;AA$166,10,IF(LOG(P1_IndicatorData!AR100)&lt;AA$165,0,10-(AA$166-LOG(P1_IndicatorData!AR100))/(AA$166-AA$165)*10)),1)))</f>
        <v>6.9</v>
      </c>
      <c r="AB100" s="42">
        <f>IF(P1_IndicatorData!AS100="No data","x",ROUND(IF(P1_IndicatorData!AS100&gt;AB$166,10,IF(P1_IndicatorData!AS100&lt;AB$165,0,10-(AB$166-P1_IndicatorData!AS100)/(AB$166-AB$165)*10)),1))</f>
        <v>10</v>
      </c>
      <c r="AC100" s="42">
        <f>IF(P1_IndicatorData!AV100="No data","x",IF(P1_IndicatorData!AV100=0,0,ROUND(IF(LOG(P1_IndicatorData!AV100)&gt;AC$166,10,IF(LOG(P1_IndicatorData!AV100)&lt;AC$165,0,10-(AC$166-LOG(P1_IndicatorData!AV100))/(AC$166-AC$165)*10)),1)))</f>
        <v>6.9</v>
      </c>
      <c r="AD100" s="42">
        <f>IF(P1_IndicatorData!AW100="No data","x",ROUND(IF(P1_IndicatorData!AW100&gt;AD$166,10,IF(P1_IndicatorData!AW100&lt;AD$165,0,10-(AD$166-P1_IndicatorData!AW100)/(AD$166-AD$165)*10)),1))</f>
        <v>9.8000000000000007</v>
      </c>
      <c r="AE100" s="42">
        <f>IF(P1_IndicatorData!AX100="No data","x",IF(P1_IndicatorData!AX100=0,0,ROUND(IF(LOG(P1_IndicatorData!AX100)&gt;AE$166,10,IF(LOG(P1_IndicatorData!AX100)&lt;AE$165,0,10-(AE$166-LOG(P1_IndicatorData!AX100))/(AE$166-AE$165)*10)),1)))</f>
        <v>0</v>
      </c>
      <c r="AF100" s="42">
        <f>IF(P1_IndicatorData!AY100="No data","x",ROUND(IF(P1_IndicatorData!AY100&gt;AF$166,10,IF(P1_IndicatorData!AY100&lt;AF$165,0,10-(AF$166-P1_IndicatorData!AY100)/(AF$166-AF$165)*10)),1))</f>
        <v>0</v>
      </c>
      <c r="AG100" s="42">
        <f>IF(P1_IndicatorData!AZ100="No data","x",IF(P1_IndicatorData!AZ100=0,0,ROUND(IF(LOG(P1_IndicatorData!AZ100)&gt;AG$166,10,IF(LOG(P1_IndicatorData!AZ100)&lt;AG$165,0,10-(AG$166-LOG(P1_IndicatorData!AZ100))/(AG$166-AG$165)*10)),1)))</f>
        <v>3.7</v>
      </c>
      <c r="AH100" s="42">
        <f>IF(P1_IndicatorData!BA100="No data","x",ROUND(IF(P1_IndicatorData!BA100&gt;AH$166,10,IF(P1_IndicatorData!BA100&lt;AH$165,0,10-(AH$166-P1_IndicatorData!BA100)/(AH$166-AH$165)*10)),1))</f>
        <v>1.3</v>
      </c>
      <c r="AI100" s="42">
        <f>IF(P1_IndicatorData!BD100="No data","x",IF(P1_IndicatorData!BD100=0,0,ROUND(IF(LOG(P1_IndicatorData!BD100)&gt;AI$166,10,IF(LOG(P1_IndicatorData!BD100)&lt;AI$165,0,10-(AI$166-LOG(P1_IndicatorData!BD100))/(AI$166-AI$165)*10)),1)))</f>
        <v>4.4000000000000004</v>
      </c>
      <c r="AJ100" s="42">
        <f>IF(P1_IndicatorData!BE100="No data","x",ROUND(IF(P1_IndicatorData!BE100&gt;AJ$166,10,IF(P1_IndicatorData!BE100&lt;AJ$165,0,10-(AJ$166-P1_IndicatorData!BE100)/(AJ$166-AJ$165)*10)),1))</f>
        <v>0.3</v>
      </c>
      <c r="AK100" s="145">
        <f t="shared" si="27"/>
        <v>0</v>
      </c>
      <c r="AL100" s="145">
        <f t="shared" si="28"/>
        <v>3.4</v>
      </c>
      <c r="AM100" s="145">
        <f t="shared" si="29"/>
        <v>0</v>
      </c>
      <c r="AN100" s="147">
        <f t="shared" si="30"/>
        <v>0</v>
      </c>
      <c r="AO100" s="147">
        <f t="shared" si="31"/>
        <v>0</v>
      </c>
      <c r="AP100" s="145">
        <f t="shared" si="49"/>
        <v>0</v>
      </c>
      <c r="AQ100" s="149">
        <f t="shared" si="32"/>
        <v>0</v>
      </c>
      <c r="AR100" s="149">
        <f t="shared" si="33"/>
        <v>0</v>
      </c>
      <c r="AS100" s="149">
        <f t="shared" si="34"/>
        <v>0</v>
      </c>
      <c r="AT100" s="149">
        <f t="shared" si="35"/>
        <v>0</v>
      </c>
      <c r="AU100" s="149">
        <f t="shared" si="36"/>
        <v>0</v>
      </c>
      <c r="AV100" s="149">
        <f t="shared" si="50"/>
        <v>0</v>
      </c>
      <c r="AW100" s="147">
        <f t="shared" si="37"/>
        <v>0</v>
      </c>
      <c r="AX100" s="147">
        <f t="shared" si="38"/>
        <v>0</v>
      </c>
      <c r="AY100" s="147">
        <f t="shared" si="39"/>
        <v>3.9</v>
      </c>
      <c r="AZ100" s="147">
        <f t="shared" si="40"/>
        <v>2.9</v>
      </c>
      <c r="BA100" s="145">
        <f t="shared" si="41"/>
        <v>1.9</v>
      </c>
      <c r="BB100" s="145">
        <f t="shared" si="42"/>
        <v>8.9</v>
      </c>
      <c r="BC100" s="147">
        <f t="shared" si="43"/>
        <v>3.5</v>
      </c>
      <c r="BD100" s="147">
        <f t="shared" si="44"/>
        <v>4.9000000000000004</v>
      </c>
      <c r="BE100" s="145">
        <f t="shared" si="51"/>
        <v>4.2</v>
      </c>
      <c r="BF100" s="147">
        <f t="shared" si="45"/>
        <v>2.6</v>
      </c>
      <c r="BG100" s="147">
        <f t="shared" si="46"/>
        <v>2.6</v>
      </c>
      <c r="BH100" s="145">
        <f t="shared" si="47"/>
        <v>2.6</v>
      </c>
      <c r="BI100" s="198">
        <f t="shared" si="48"/>
        <v>3.4</v>
      </c>
    </row>
    <row r="101" spans="1:61">
      <c r="A101" s="1" t="s">
        <v>283</v>
      </c>
      <c r="B101" s="2" t="s">
        <v>284</v>
      </c>
      <c r="C101" s="39">
        <f>IF(P1_IndicatorData!D101="No data","x",IF(P1_IndicatorData!D101=0,0,ROUND(IF(LOG(P1_IndicatorData!D101)&gt;C$166,10,IF(LOG(P1_IndicatorData!D101)&lt;C$165,0,10-(C$166-LOG(P1_IndicatorData!D101))/(C$166-C$165)*10)),1)))</f>
        <v>10</v>
      </c>
      <c r="D101" s="39">
        <f>IF(P1_IndicatorData!E101="No data","x",ROUND(IF(P1_IndicatorData!E101&gt;D$166,10,IF(P1_IndicatorData!E101&lt;D$165,0,10-(D$166-P1_IndicatorData!E101)/(D$166-D$165)*10)),1))</f>
        <v>10</v>
      </c>
      <c r="E101" s="39">
        <f>IF(P1_IndicatorData!G101="No data",0.1,IF(P1_IndicatorData!G101=0,0.1,IF(LOG(P1_IndicatorData!G101)&lt;E$165,0.1,ROUND(IF(LOG(P1_IndicatorData!G101)&gt;E$166,10,IF(LOG(P1_IndicatorData!G101)&lt;E$165,0,10-(E$166-LOG(P1_IndicatorData!G101))/(E$166-E$165)*10)),1))))</f>
        <v>8</v>
      </c>
      <c r="F101" s="39">
        <f>IF(P1_IndicatorData!H101="No data",0.1,IF(ROUND(P1_IndicatorData!H101,2)=0,0.1,ROUND(IF(P1_IndicatorData!H101&gt;F$166,10,IF(P1_IndicatorData!H101&lt;F$165,0,10-(F$166-P1_IndicatorData!H101)/(F$166-F$165)*10)),1)))</f>
        <v>4.2</v>
      </c>
      <c r="G101" s="39">
        <f>IF(P1_IndicatorData!J101="No data","x",IF(P1_IndicatorData!J101=0,0,ROUND(IF(LOG(P1_IndicatorData!J101)&gt;G$166,10,IF(LOG(P1_IndicatorData!J101)&lt;G$165,0,10-(G$166-LOG(P1_IndicatorData!J101))/(G$166-G$165)*10)),1)))</f>
        <v>8.5</v>
      </c>
      <c r="H101" s="39">
        <f>IF(P1_IndicatorData!K101="No data","x",IF(P1_IndicatorData!K101=0,0,ROUND(IF(P1_IndicatorData!K101&gt;H$166,10,IF(P1_IndicatorData!K101&lt;H$165,0,10-(H$166-P1_IndicatorData!K101)/(H$166-H$165)*10)),1)))</f>
        <v>2.2000000000000002</v>
      </c>
      <c r="I101" s="42">
        <f>IF(P1_IndicatorData!Q101="No data","x",IF(P1_IndicatorData!Q101=0,0,ROUND(IF(LOG(P1_IndicatorData!Q101)&gt;I$166,10,IF(LOG(P1_IndicatorData!Q101)&lt;I$165,0,10-(I$166-LOG(P1_IndicatorData!Q101))/(I$166-I$165)*10)),1)))</f>
        <v>0</v>
      </c>
      <c r="J101" s="42">
        <f>IF(P1_IndicatorData!R101="No data","x",ROUND(IF(P1_IndicatorData!R101&gt;J$166,10,IF(P1_IndicatorData!R101&lt;J$165,0,10-(J$166-P1_IndicatorData!R101)/(J$166-J$165)*10)),1))</f>
        <v>0</v>
      </c>
      <c r="K101" s="42">
        <f>IF(P1_IndicatorData!T101="No data","x",IF(P1_IndicatorData!T101=0,0,ROUND(IF(LOG(P1_IndicatorData!T101)&gt;K$166,10,IF(LOG(P1_IndicatorData!T101)&lt;K$165,0,10-(K$166-LOG(P1_IndicatorData!T101))/(K$166-K$165)*10)),1)))</f>
        <v>0</v>
      </c>
      <c r="L101" s="42">
        <f>IF(P1_IndicatorData!U101="No data","x",ROUND(IF(P1_IndicatorData!U101&gt;L$166,10,IF(P1_IndicatorData!U101&lt;L$165,0,10-(L$166-P1_IndicatorData!U101)/(L$166-L$165)*10)),1))</f>
        <v>0</v>
      </c>
      <c r="M101" s="39">
        <f>IF(P1_IndicatorData!W101="No data","x",IF(P1_IndicatorData!W101=0,0,ROUND(IF(LOG(P1_IndicatorData!W101)&gt;M$166,10,IF(LOG(P1_IndicatorData!W101)&lt;M$165,0,10-(M$166-LOG(P1_IndicatorData!W101))/(M$166-M$165)*10)),1)))</f>
        <v>0</v>
      </c>
      <c r="N101" s="39">
        <f>IF(P1_IndicatorData!X101="No data","x",ROUND(IF(P1_IndicatorData!X101&gt;N$166,10,IF(P1_IndicatorData!X101&lt;N$165,0,10-(N$166-P1_IndicatorData!X101)/(N$166-N$165)*10)),1))</f>
        <v>0</v>
      </c>
      <c r="O101" s="42">
        <f>IF(P1_IndicatorData!Z101="No data","x",IF(P1_IndicatorData!Z101=0,0,ROUND(IF(LOG(P1_IndicatorData!Z101)&gt;O$166,10,IF(LOG(P1_IndicatorData!Z101)&lt;O$165,0,10-(O$166-LOG(P1_IndicatorData!Z101))/(O$166-O$165)*10)),1)))</f>
        <v>0</v>
      </c>
      <c r="P101" s="42">
        <f>IF(P1_IndicatorData!AA101="No data","x",ROUND(IF(P1_IndicatorData!AA101&gt;P$166,10,IF(P1_IndicatorData!AA101&lt;P$165,0,10-(P$166-P1_IndicatorData!AA101)/(P$166-P$165)*10)),1))</f>
        <v>0</v>
      </c>
      <c r="Q101" s="42">
        <f>IF(P1_IndicatorData!AC101="No data","x",IF(P1_IndicatorData!AC101=0,0,ROUND(IF(LOG(P1_IndicatorData!AC101)&gt;Q$166,10,IF(LOG(P1_IndicatorData!AC101)&lt;Q$165,0,10-(Q$166-LOG(P1_IndicatorData!AC101))/(Q$166-Q$165)*10)),1)))</f>
        <v>0</v>
      </c>
      <c r="R101" s="42">
        <f>IF(P1_IndicatorData!AD101="No data","x",ROUND(IF(P1_IndicatorData!AD101&gt;R$166,10,IF(P1_IndicatorData!AD101&lt;R$165,0,10-(R$166-P1_IndicatorData!AD101)/(R$166-R$165)*10)),1))</f>
        <v>0</v>
      </c>
      <c r="S101" s="42">
        <f>IF(P1_IndicatorData!AF101="No data","x",IF(P1_IndicatorData!AF101=0,0,ROUND(IF(LOG(P1_IndicatorData!AF101)&gt;S$166,10,IF(LOG(P1_IndicatorData!AF101)&lt;S$165,0,10-(S$166-LOG(P1_IndicatorData!AF101))/(S$166-S$165)*10)),1)))</f>
        <v>0</v>
      </c>
      <c r="T101" s="42">
        <f>IF(P1_IndicatorData!AG101="No data","x",ROUND(IF(P1_IndicatorData!AG101&gt;T$166,10,IF(P1_IndicatorData!AG101&lt;T$165,0,10-(T$166-P1_IndicatorData!AG101)/(T$166-T$165)*10)),1))</f>
        <v>0</v>
      </c>
      <c r="U101" s="42">
        <f>IF(P1_IndicatorData!AI101="No data","x",IF(P1_IndicatorData!AI101=0,0,ROUND(IF(LOG(P1_IndicatorData!AI101)&gt;U$166,10,IF(LOG(P1_IndicatorData!AI101)&lt;U$165,0,10-(U$166-LOG(P1_IndicatorData!AI101))/(U$166-U$165)*10)),1)))</f>
        <v>7.4</v>
      </c>
      <c r="V101" s="42">
        <f>IF(P1_IndicatorData!AJ101="No data","x",ROUND(IF(P1_IndicatorData!AJ101&gt;V$166,10,IF(P1_IndicatorData!AJ101&lt;V$165,0,10-(V$166-P1_IndicatorData!AJ101)/(V$166-V$165)*10)),1))</f>
        <v>0.2</v>
      </c>
      <c r="W101" s="42">
        <f>IF(P1_IndicatorData!AL101="No data","x",IF(P1_IndicatorData!AL101=0,0,ROUND(IF(LOG(P1_IndicatorData!AL101)&gt;W$166,10,IF(LOG(P1_IndicatorData!AL101)&lt;W$165,0,10-(W$166-LOG(P1_IndicatorData!AL101))/(W$166-W$165)*10)),1)))</f>
        <v>7.7</v>
      </c>
      <c r="X101" s="42">
        <f>IF(P1_IndicatorData!AM101="No data","x",ROUND(IF(P1_IndicatorData!AM101&gt;X$166,10,IF(P1_IndicatorData!AM101&lt;X$165,0,10-(X$166-P1_IndicatorData!AM101)/(X$166-X$165)*10)),1))</f>
        <v>0.4</v>
      </c>
      <c r="Y101" s="42">
        <f>IF(P1_IndicatorData!AO101="No data","x",IF(P1_IndicatorData!AO101=0,0,ROUND(IF(LOG(P1_IndicatorData!AO101)&gt;Y$166,10,IF(LOG(P1_IndicatorData!AO101)&lt;Y$165,0,10-(Y$166-LOG(P1_IndicatorData!AO101))/(Y$166-Y$165)*10)),1)))</f>
        <v>9.6999999999999993</v>
      </c>
      <c r="Z101" s="42">
        <f>IF(P1_IndicatorData!AP101="No data","x",ROUND(IF(P1_IndicatorData!AP101&gt;Z$166,10,IF(P1_IndicatorData!AP101&lt;Z$165,0,10-(Z$166-P1_IndicatorData!AP101)/(Z$166-Z$165)*10)),1))</f>
        <v>5.5</v>
      </c>
      <c r="AA101" s="42">
        <f>IF(P1_IndicatorData!AR101="No data","x",IF(P1_IndicatorData!AR101=0,0,ROUND(IF(LOG(P1_IndicatorData!AR101)&gt;AA$166,10,IF(LOG(P1_IndicatorData!AR101)&lt;AA$165,0,10-(AA$166-LOG(P1_IndicatorData!AR101))/(AA$166-AA$165)*10)),1)))</f>
        <v>9.3000000000000007</v>
      </c>
      <c r="AB101" s="42">
        <f>IF(P1_IndicatorData!AS101="No data","x",ROUND(IF(P1_IndicatorData!AS101&gt;AB$166,10,IF(P1_IndicatorData!AS101&lt;AB$165,0,10-(AB$166-P1_IndicatorData!AS101)/(AB$166-AB$165)*10)),1))</f>
        <v>3.5</v>
      </c>
      <c r="AC101" s="42">
        <f>IF(P1_IndicatorData!AV101="No data","x",IF(P1_IndicatorData!AV101=0,0,ROUND(IF(LOG(P1_IndicatorData!AV101)&gt;AC$166,10,IF(LOG(P1_IndicatorData!AV101)&lt;AC$165,0,10-(AC$166-LOG(P1_IndicatorData!AV101))/(AC$166-AC$165)*10)),1)))</f>
        <v>10</v>
      </c>
      <c r="AD101" s="42">
        <f>IF(P1_IndicatorData!AW101="No data","x",ROUND(IF(P1_IndicatorData!AW101&gt;AD$166,10,IF(P1_IndicatorData!AW101&lt;AD$165,0,10-(AD$166-P1_IndicatorData!AW101)/(AD$166-AD$165)*10)),1))</f>
        <v>9.5</v>
      </c>
      <c r="AE101" s="42">
        <f>IF(P1_IndicatorData!AX101="No data","x",IF(P1_IndicatorData!AX101=0,0,ROUND(IF(LOG(P1_IndicatorData!AX101)&gt;AE$166,10,IF(LOG(P1_IndicatorData!AX101)&lt;AE$165,0,10-(AE$166-LOG(P1_IndicatorData!AX101))/(AE$166-AE$165)*10)),1)))</f>
        <v>7.1</v>
      </c>
      <c r="AF101" s="42">
        <f>IF(P1_IndicatorData!AY101="No data","x",ROUND(IF(P1_IndicatorData!AY101&gt;AF$166,10,IF(P1_IndicatorData!AY101&lt;AF$165,0,10-(AF$166-P1_IndicatorData!AY101)/(AF$166-AF$165)*10)),1))</f>
        <v>0.2</v>
      </c>
      <c r="AG101" s="42">
        <f>IF(P1_IndicatorData!AZ101="No data","x",IF(P1_IndicatorData!AZ101=0,0,ROUND(IF(LOG(P1_IndicatorData!AZ101)&gt;AG$166,10,IF(LOG(P1_IndicatorData!AZ101)&lt;AG$165,0,10-(AG$166-LOG(P1_IndicatorData!AZ101))/(AG$166-AG$165)*10)),1)))</f>
        <v>8.5</v>
      </c>
      <c r="AH101" s="42">
        <f>IF(P1_IndicatorData!BA101="No data","x",ROUND(IF(P1_IndicatorData!BA101&gt;AH$166,10,IF(P1_IndicatorData!BA101&lt;AH$165,0,10-(AH$166-P1_IndicatorData!BA101)/(AH$166-AH$165)*10)),1))</f>
        <v>4.2</v>
      </c>
      <c r="AI101" s="42">
        <f>IF(P1_IndicatorData!BD101="No data","x",IF(P1_IndicatorData!BD101=0,0,ROUND(IF(LOG(P1_IndicatorData!BD101)&gt;AI$166,10,IF(LOG(P1_IndicatorData!BD101)&lt;AI$165,0,10-(AI$166-LOG(P1_IndicatorData!BD101))/(AI$166-AI$165)*10)),1)))</f>
        <v>9.8000000000000007</v>
      </c>
      <c r="AJ101" s="42">
        <f>IF(P1_IndicatorData!BE101="No data","x",ROUND(IF(P1_IndicatorData!BE101&gt;AJ$166,10,IF(P1_IndicatorData!BE101&lt;AJ$165,0,10-(AJ$166-P1_IndicatorData!BE101)/(AJ$166-AJ$165)*10)),1))</f>
        <v>6.8</v>
      </c>
      <c r="AK101" s="145">
        <f t="shared" si="27"/>
        <v>10</v>
      </c>
      <c r="AL101" s="145">
        <f t="shared" si="28"/>
        <v>6.5</v>
      </c>
      <c r="AM101" s="145">
        <f t="shared" si="29"/>
        <v>6.3</v>
      </c>
      <c r="AN101" s="147">
        <f t="shared" si="30"/>
        <v>0</v>
      </c>
      <c r="AO101" s="147">
        <f t="shared" si="31"/>
        <v>0</v>
      </c>
      <c r="AP101" s="145">
        <f t="shared" si="49"/>
        <v>0</v>
      </c>
      <c r="AQ101" s="149">
        <f t="shared" si="32"/>
        <v>0</v>
      </c>
      <c r="AR101" s="149">
        <f t="shared" si="33"/>
        <v>0</v>
      </c>
      <c r="AS101" s="149">
        <f t="shared" si="34"/>
        <v>0</v>
      </c>
      <c r="AT101" s="149">
        <f t="shared" si="35"/>
        <v>0</v>
      </c>
      <c r="AU101" s="149">
        <f t="shared" si="36"/>
        <v>0</v>
      </c>
      <c r="AV101" s="149">
        <f t="shared" si="50"/>
        <v>0</v>
      </c>
      <c r="AW101" s="147">
        <f t="shared" si="37"/>
        <v>0</v>
      </c>
      <c r="AX101" s="147">
        <f t="shared" si="38"/>
        <v>4.7</v>
      </c>
      <c r="AY101" s="147">
        <f t="shared" si="39"/>
        <v>5.0999999999999996</v>
      </c>
      <c r="AZ101" s="147">
        <f t="shared" si="40"/>
        <v>8.3000000000000007</v>
      </c>
      <c r="BA101" s="145">
        <f t="shared" si="41"/>
        <v>5.2</v>
      </c>
      <c r="BB101" s="145">
        <f t="shared" si="42"/>
        <v>7.4</v>
      </c>
      <c r="BC101" s="147">
        <f t="shared" si="43"/>
        <v>8.6</v>
      </c>
      <c r="BD101" s="147">
        <f t="shared" si="44"/>
        <v>4.9000000000000004</v>
      </c>
      <c r="BE101" s="145">
        <f t="shared" si="51"/>
        <v>7.2</v>
      </c>
      <c r="BF101" s="147">
        <f t="shared" si="45"/>
        <v>6.9</v>
      </c>
      <c r="BG101" s="147">
        <f t="shared" si="46"/>
        <v>8.6999999999999993</v>
      </c>
      <c r="BH101" s="145">
        <f t="shared" si="47"/>
        <v>7.9</v>
      </c>
      <c r="BI101" s="198">
        <f t="shared" si="48"/>
        <v>7</v>
      </c>
    </row>
    <row r="102" spans="1:61">
      <c r="A102" s="1" t="s">
        <v>285</v>
      </c>
      <c r="B102" s="2" t="s">
        <v>286</v>
      </c>
      <c r="C102" s="39">
        <f>IF(P1_IndicatorData!D102="No data","x",IF(P1_IndicatorData!D102=0,0,ROUND(IF(LOG(P1_IndicatorData!D102)&gt;C$166,10,IF(LOG(P1_IndicatorData!D102)&lt;C$165,0,10-(C$166-LOG(P1_IndicatorData!D102))/(C$166-C$165)*10)),1)))</f>
        <v>9.1</v>
      </c>
      <c r="D102" s="39">
        <f>IF(P1_IndicatorData!E102="No data","x",ROUND(IF(P1_IndicatorData!E102&gt;D$166,10,IF(P1_IndicatorData!E102&lt;D$165,0,10-(D$166-P1_IndicatorData!E102)/(D$166-D$165)*10)),1))</f>
        <v>2.5</v>
      </c>
      <c r="E102" s="39">
        <f>IF(P1_IndicatorData!G102="No data",0.1,IF(P1_IndicatorData!G102=0,0.1,IF(LOG(P1_IndicatorData!G102)&lt;E$165,0.1,ROUND(IF(LOG(P1_IndicatorData!G102)&gt;E$166,10,IF(LOG(P1_IndicatorData!G102)&lt;E$165,0,10-(E$166-LOG(P1_IndicatorData!G102))/(E$166-E$165)*10)),1))))</f>
        <v>8.4</v>
      </c>
      <c r="F102" s="39">
        <f>IF(P1_IndicatorData!H102="No data",0.1,IF(ROUND(P1_IndicatorData!H102,2)=0,0.1,ROUND(IF(P1_IndicatorData!H102&gt;F$166,10,IF(P1_IndicatorData!H102&lt;F$165,0,10-(F$166-P1_IndicatorData!H102)/(F$166-F$165)*10)),1)))</f>
        <v>4.5</v>
      </c>
      <c r="G102" s="39">
        <f>IF(P1_IndicatorData!J102="No data","x",IF(P1_IndicatorData!J102=0,0,ROUND(IF(LOG(P1_IndicatorData!J102)&gt;G$166,10,IF(LOG(P1_IndicatorData!J102)&lt;G$165,0,10-(G$166-LOG(P1_IndicatorData!J102))/(G$166-G$165)*10)),1)))</f>
        <v>10</v>
      </c>
      <c r="H102" s="39">
        <f>IF(P1_IndicatorData!K102="No data","x",IF(P1_IndicatorData!K102=0,0,ROUND(IF(P1_IndicatorData!K102&gt;H$166,10,IF(P1_IndicatorData!K102&lt;H$165,0,10-(H$166-P1_IndicatorData!K102)/(H$166-H$165)*10)),1)))</f>
        <v>10</v>
      </c>
      <c r="I102" s="42">
        <f>IF(P1_IndicatorData!Q102="No data","x",IF(P1_IndicatorData!Q102=0,0,ROUND(IF(LOG(P1_IndicatorData!Q102)&gt;I$166,10,IF(LOG(P1_IndicatorData!Q102)&lt;I$165,0,10-(I$166-LOG(P1_IndicatorData!Q102))/(I$166-I$165)*10)),1)))</f>
        <v>9.6</v>
      </c>
      <c r="J102" s="42">
        <f>IF(P1_IndicatorData!R102="No data","x",ROUND(IF(P1_IndicatorData!R102&gt;J$166,10,IF(P1_IndicatorData!R102&lt;J$165,0,10-(J$166-P1_IndicatorData!R102)/(J$166-J$165)*10)),1))</f>
        <v>3.4</v>
      </c>
      <c r="K102" s="42">
        <f>IF(P1_IndicatorData!T102="No data","x",IF(P1_IndicatorData!T102=0,0,ROUND(IF(LOG(P1_IndicatorData!T102)&gt;K$166,10,IF(LOG(P1_IndicatorData!T102)&lt;K$165,0,10-(K$166-LOG(P1_IndicatorData!T102))/(K$166-K$165)*10)),1)))</f>
        <v>0</v>
      </c>
      <c r="L102" s="42">
        <f>IF(P1_IndicatorData!U102="No data","x",ROUND(IF(P1_IndicatorData!U102&gt;L$166,10,IF(P1_IndicatorData!U102&lt;L$165,0,10-(L$166-P1_IndicatorData!U102)/(L$166-L$165)*10)),1))</f>
        <v>0</v>
      </c>
      <c r="M102" s="39">
        <f>IF(P1_IndicatorData!W102="No data","x",IF(P1_IndicatorData!W102=0,0,ROUND(IF(LOG(P1_IndicatorData!W102)&gt;M$166,10,IF(LOG(P1_IndicatorData!W102)&lt;M$165,0,10-(M$166-LOG(P1_IndicatorData!W102))/(M$166-M$165)*10)),1)))</f>
        <v>0</v>
      </c>
      <c r="N102" s="39">
        <f>IF(P1_IndicatorData!X102="No data","x",ROUND(IF(P1_IndicatorData!X102&gt;N$166,10,IF(P1_IndicatorData!X102&lt;N$165,0,10-(N$166-P1_IndicatorData!X102)/(N$166-N$165)*10)),1))</f>
        <v>0</v>
      </c>
      <c r="O102" s="42">
        <f>IF(P1_IndicatorData!Z102="No data","x",IF(P1_IndicatorData!Z102=0,0,ROUND(IF(LOG(P1_IndicatorData!Z102)&gt;O$166,10,IF(LOG(P1_IndicatorData!Z102)&lt;O$165,0,10-(O$166-LOG(P1_IndicatorData!Z102))/(O$166-O$165)*10)),1)))</f>
        <v>10</v>
      </c>
      <c r="P102" s="42">
        <f>IF(P1_IndicatorData!AA102="No data","x",ROUND(IF(P1_IndicatorData!AA102&gt;P$166,10,IF(P1_IndicatorData!AA102&lt;P$165,0,10-(P$166-P1_IndicatorData!AA102)/(P$166-P$165)*10)),1))</f>
        <v>10</v>
      </c>
      <c r="Q102" s="42">
        <f>IF(P1_IndicatorData!AC102="No data","x",IF(P1_IndicatorData!AC102=0,0,ROUND(IF(LOG(P1_IndicatorData!AC102)&gt;Q$166,10,IF(LOG(P1_IndicatorData!AC102)&lt;Q$165,0,10-(Q$166-LOG(P1_IndicatorData!AC102))/(Q$166-Q$165)*10)),1)))</f>
        <v>10</v>
      </c>
      <c r="R102" s="42">
        <f>IF(P1_IndicatorData!AD102="No data","x",ROUND(IF(P1_IndicatorData!AD102&gt;R$166,10,IF(P1_IndicatorData!AD102&lt;R$165,0,10-(R$166-P1_IndicatorData!AD102)/(R$166-R$165)*10)),1))</f>
        <v>10</v>
      </c>
      <c r="S102" s="42">
        <f>IF(P1_IndicatorData!AF102="No data","x",IF(P1_IndicatorData!AF102=0,0,ROUND(IF(LOG(P1_IndicatorData!AF102)&gt;S$166,10,IF(LOG(P1_IndicatorData!AF102)&lt;S$165,0,10-(S$166-LOG(P1_IndicatorData!AF102))/(S$166-S$165)*10)),1)))</f>
        <v>4.3</v>
      </c>
      <c r="T102" s="42">
        <f>IF(P1_IndicatorData!AG102="No data","x",ROUND(IF(P1_IndicatorData!AG102&gt;T$166,10,IF(P1_IndicatorData!AG102&lt;T$165,0,10-(T$166-P1_IndicatorData!AG102)/(T$166-T$165)*10)),1))</f>
        <v>0</v>
      </c>
      <c r="U102" s="42">
        <f>IF(P1_IndicatorData!AI102="No data","x",IF(P1_IndicatorData!AI102=0,0,ROUND(IF(LOG(P1_IndicatorData!AI102)&gt;U$166,10,IF(LOG(P1_IndicatorData!AI102)&lt;U$165,0,10-(U$166-LOG(P1_IndicatorData!AI102))/(U$166-U$165)*10)),1)))</f>
        <v>9.8000000000000007</v>
      </c>
      <c r="V102" s="42">
        <f>IF(P1_IndicatorData!AJ102="No data","x",ROUND(IF(P1_IndicatorData!AJ102&gt;V$166,10,IF(P1_IndicatorData!AJ102&lt;V$165,0,10-(V$166-P1_IndicatorData!AJ102)/(V$166-V$165)*10)),1))</f>
        <v>4.9000000000000004</v>
      </c>
      <c r="W102" s="42">
        <f>IF(P1_IndicatorData!AL102="No data","x",IF(P1_IndicatorData!AL102=0,0,ROUND(IF(LOG(P1_IndicatorData!AL102)&gt;W$166,10,IF(LOG(P1_IndicatorData!AL102)&lt;W$165,0,10-(W$166-LOG(P1_IndicatorData!AL102))/(W$166-W$165)*10)),1)))</f>
        <v>10</v>
      </c>
      <c r="X102" s="42">
        <f>IF(P1_IndicatorData!AM102="No data","x",ROUND(IF(P1_IndicatorData!AM102&gt;X$166,10,IF(P1_IndicatorData!AM102&lt;X$165,0,10-(X$166-P1_IndicatorData!AM102)/(X$166-X$165)*10)),1))</f>
        <v>8.3000000000000007</v>
      </c>
      <c r="Y102" s="42">
        <f>IF(P1_IndicatorData!AO102="No data","x",IF(P1_IndicatorData!AO102=0,0,ROUND(IF(LOG(P1_IndicatorData!AO102)&gt;Y$166,10,IF(LOG(P1_IndicatorData!AO102)&lt;Y$165,0,10-(Y$166-LOG(P1_IndicatorData!AO102))/(Y$166-Y$165)*10)),1)))</f>
        <v>10</v>
      </c>
      <c r="Z102" s="42">
        <f>IF(P1_IndicatorData!AP102="No data","x",ROUND(IF(P1_IndicatorData!AP102&gt;Z$166,10,IF(P1_IndicatorData!AP102&lt;Z$165,0,10-(Z$166-P1_IndicatorData!AP102)/(Z$166-Z$165)*10)),1))</f>
        <v>9.6</v>
      </c>
      <c r="AA102" s="42">
        <f>IF(P1_IndicatorData!AR102="No data","x",IF(P1_IndicatorData!AR102=0,0,ROUND(IF(LOG(P1_IndicatorData!AR102)&gt;AA$166,10,IF(LOG(P1_IndicatorData!AR102)&lt;AA$165,0,10-(AA$166-LOG(P1_IndicatorData!AR102))/(AA$166-AA$165)*10)),1)))</f>
        <v>9.6999999999999993</v>
      </c>
      <c r="AB102" s="42">
        <f>IF(P1_IndicatorData!AS102="No data","x",ROUND(IF(P1_IndicatorData!AS102&gt;AB$166,10,IF(P1_IndicatorData!AS102&lt;AB$165,0,10-(AB$166-P1_IndicatorData!AS102)/(AB$166-AB$165)*10)),1))</f>
        <v>4.0999999999999996</v>
      </c>
      <c r="AC102" s="42">
        <f>IF(P1_IndicatorData!AV102="No data","x",IF(P1_IndicatorData!AV102=0,0,ROUND(IF(LOG(P1_IndicatorData!AV102)&gt;AC$166,10,IF(LOG(P1_IndicatorData!AV102)&lt;AC$165,0,10-(AC$166-LOG(P1_IndicatorData!AV102))/(AC$166-AC$165)*10)),1)))</f>
        <v>9.1</v>
      </c>
      <c r="AD102" s="42">
        <f>IF(P1_IndicatorData!AW102="No data","x",ROUND(IF(P1_IndicatorData!AW102&gt;AD$166,10,IF(P1_IndicatorData!AW102&lt;AD$165,0,10-(AD$166-P1_IndicatorData!AW102)/(AD$166-AD$165)*10)),1))</f>
        <v>1.8</v>
      </c>
      <c r="AE102" s="42">
        <f>IF(P1_IndicatorData!AX102="No data","x",IF(P1_IndicatorData!AX102=0,0,ROUND(IF(LOG(P1_IndicatorData!AX102)&gt;AE$166,10,IF(LOG(P1_IndicatorData!AX102)&lt;AE$165,0,10-(AE$166-LOG(P1_IndicatorData!AX102))/(AE$166-AE$165)*10)),1)))</f>
        <v>0</v>
      </c>
      <c r="AF102" s="42">
        <f>IF(P1_IndicatorData!AY102="No data","x",ROUND(IF(P1_IndicatorData!AY102&gt;AF$166,10,IF(P1_IndicatorData!AY102&lt;AF$165,0,10-(AF$166-P1_IndicatorData!AY102)/(AF$166-AF$165)*10)),1))</f>
        <v>0</v>
      </c>
      <c r="AG102" s="42">
        <f>IF(P1_IndicatorData!AZ102="No data","x",IF(P1_IndicatorData!AZ102=0,0,ROUND(IF(LOG(P1_IndicatorData!AZ102)&gt;AG$166,10,IF(LOG(P1_IndicatorData!AZ102)&lt;AG$165,0,10-(AG$166-LOG(P1_IndicatorData!AZ102))/(AG$166-AG$165)*10)),1)))</f>
        <v>9.5</v>
      </c>
      <c r="AH102" s="42">
        <f>IF(P1_IndicatorData!BA102="No data","x",ROUND(IF(P1_IndicatorData!BA102&gt;AH$166,10,IF(P1_IndicatorData!BA102&lt;AH$165,0,10-(AH$166-P1_IndicatorData!BA102)/(AH$166-AH$165)*10)),1))</f>
        <v>9.6999999999999993</v>
      </c>
      <c r="AI102" s="42">
        <f>IF(P1_IndicatorData!BD102="No data","x",IF(P1_IndicatorData!BD102=0,0,ROUND(IF(LOG(P1_IndicatorData!BD102)&gt;AI$166,10,IF(LOG(P1_IndicatorData!BD102)&lt;AI$165,0,10-(AI$166-LOG(P1_IndicatorData!BD102))/(AI$166-AI$165)*10)),1)))</f>
        <v>5.7</v>
      </c>
      <c r="AJ102" s="42">
        <f>IF(P1_IndicatorData!BE102="No data","x",ROUND(IF(P1_IndicatorData!BE102&gt;AJ$166,10,IF(P1_IndicatorData!BE102&lt;AJ$165,0,10-(AJ$166-P1_IndicatorData!BE102)/(AJ$166-AJ$165)*10)),1))</f>
        <v>0</v>
      </c>
      <c r="AK102" s="145">
        <f t="shared" si="27"/>
        <v>6.9</v>
      </c>
      <c r="AL102" s="145">
        <f t="shared" si="28"/>
        <v>6.9</v>
      </c>
      <c r="AM102" s="145">
        <f t="shared" si="29"/>
        <v>10</v>
      </c>
      <c r="AN102" s="147">
        <f t="shared" si="30"/>
        <v>7</v>
      </c>
      <c r="AO102" s="147">
        <f t="shared" si="31"/>
        <v>1.9</v>
      </c>
      <c r="AP102" s="145">
        <f t="shared" si="49"/>
        <v>5</v>
      </c>
      <c r="AQ102" s="149">
        <f t="shared" si="32"/>
        <v>5</v>
      </c>
      <c r="AR102" s="149">
        <f t="shared" si="33"/>
        <v>5</v>
      </c>
      <c r="AS102" s="149">
        <f t="shared" si="34"/>
        <v>5</v>
      </c>
      <c r="AT102" s="149">
        <f t="shared" si="35"/>
        <v>7.2</v>
      </c>
      <c r="AU102" s="149">
        <f t="shared" si="36"/>
        <v>5</v>
      </c>
      <c r="AV102" s="149">
        <f t="shared" si="50"/>
        <v>6.2</v>
      </c>
      <c r="AW102" s="147">
        <f t="shared" si="37"/>
        <v>5.6</v>
      </c>
      <c r="AX102" s="147">
        <f t="shared" si="38"/>
        <v>8.3000000000000007</v>
      </c>
      <c r="AY102" s="147">
        <f t="shared" si="39"/>
        <v>9.3000000000000007</v>
      </c>
      <c r="AZ102" s="147">
        <f t="shared" si="40"/>
        <v>9.8000000000000007</v>
      </c>
      <c r="BA102" s="145">
        <f t="shared" si="41"/>
        <v>8.6</v>
      </c>
      <c r="BB102" s="145">
        <f t="shared" si="42"/>
        <v>8</v>
      </c>
      <c r="BC102" s="147">
        <f t="shared" si="43"/>
        <v>4.5999999999999996</v>
      </c>
      <c r="BD102" s="147">
        <f t="shared" si="44"/>
        <v>0.9</v>
      </c>
      <c r="BE102" s="145">
        <f t="shared" si="51"/>
        <v>3</v>
      </c>
      <c r="BF102" s="147">
        <f t="shared" si="45"/>
        <v>9.6</v>
      </c>
      <c r="BG102" s="147">
        <f t="shared" si="46"/>
        <v>3.4</v>
      </c>
      <c r="BH102" s="145">
        <f t="shared" si="47"/>
        <v>7.7</v>
      </c>
      <c r="BI102" s="198">
        <f t="shared" si="48"/>
        <v>7.5</v>
      </c>
    </row>
    <row r="103" spans="1:61">
      <c r="A103" s="1" t="s">
        <v>287</v>
      </c>
      <c r="B103" s="2" t="s">
        <v>288</v>
      </c>
      <c r="C103" s="39">
        <f>IF(P1_IndicatorData!D103="No data","x",IF(P1_IndicatorData!D103=0,0,ROUND(IF(LOG(P1_IndicatorData!D103)&gt;C$166,10,IF(LOG(P1_IndicatorData!D103)&lt;C$165,0,10-(C$166-LOG(P1_IndicatorData!D103))/(C$166-C$165)*10)),1)))</f>
        <v>7.6</v>
      </c>
      <c r="D103" s="39">
        <f>IF(P1_IndicatorData!E103="No data","x",ROUND(IF(P1_IndicatorData!E103&gt;D$166,10,IF(P1_IndicatorData!E103&lt;D$165,0,10-(D$166-P1_IndicatorData!E103)/(D$166-D$165)*10)),1))</f>
        <v>0.4</v>
      </c>
      <c r="E103" s="39">
        <f>IF(P1_IndicatorData!G103="No data",0.1,IF(P1_IndicatorData!G103=0,0.1,IF(LOG(P1_IndicatorData!G103)&lt;E$165,0.1,ROUND(IF(LOG(P1_IndicatorData!G103)&gt;E$166,10,IF(LOG(P1_IndicatorData!G103)&lt;E$165,0,10-(E$166-LOG(P1_IndicatorData!G103))/(E$166-E$165)*10)),1))))</f>
        <v>9.3000000000000007</v>
      </c>
      <c r="F103" s="39">
        <f>IF(P1_IndicatorData!H103="No data",0.1,IF(ROUND(P1_IndicatorData!H103,2)=0,0.1,ROUND(IF(P1_IndicatorData!H103&gt;F$166,10,IF(P1_IndicatorData!H103&lt;F$165,0,10-(F$166-P1_IndicatorData!H103)/(F$166-F$165)*10)),1)))</f>
        <v>10</v>
      </c>
      <c r="G103" s="39">
        <f>IF(P1_IndicatorData!J103="No data","x",IF(P1_IndicatorData!J103=0,0,ROUND(IF(LOG(P1_IndicatorData!J103)&gt;G$166,10,IF(LOG(P1_IndicatorData!J103)&lt;G$165,0,10-(G$166-LOG(P1_IndicatorData!J103))/(G$166-G$165)*10)),1)))</f>
        <v>10</v>
      </c>
      <c r="H103" s="39">
        <f>IF(P1_IndicatorData!K103="No data","x",IF(P1_IndicatorData!K103=0,0,ROUND(IF(P1_IndicatorData!K103&gt;H$166,10,IF(P1_IndicatorData!K103&lt;H$165,0,10-(H$166-P1_IndicatorData!K103)/(H$166-H$165)*10)),1)))</f>
        <v>10</v>
      </c>
      <c r="I103" s="42">
        <f>IF(P1_IndicatorData!Q103="No data","x",IF(P1_IndicatorData!Q103=0,0,ROUND(IF(LOG(P1_IndicatorData!Q103)&gt;I$166,10,IF(LOG(P1_IndicatorData!Q103)&lt;I$165,0,10-(I$166-LOG(P1_IndicatorData!Q103))/(I$166-I$165)*10)),1)))</f>
        <v>9.4</v>
      </c>
      <c r="J103" s="42">
        <f>IF(P1_IndicatorData!R103="No data","x",ROUND(IF(P1_IndicatorData!R103&gt;J$166,10,IF(P1_IndicatorData!R103&lt;J$165,0,10-(J$166-P1_IndicatorData!R103)/(J$166-J$165)*10)),1))</f>
        <v>2.5</v>
      </c>
      <c r="K103" s="42">
        <f>IF(P1_IndicatorData!T103="No data","x",IF(P1_IndicatorData!T103=0,0,ROUND(IF(LOG(P1_IndicatorData!T103)&gt;K$166,10,IF(LOG(P1_IndicatorData!T103)&lt;K$165,0,10-(K$166-LOG(P1_IndicatorData!T103))/(K$166-K$165)*10)),1)))</f>
        <v>0</v>
      </c>
      <c r="L103" s="42">
        <f>IF(P1_IndicatorData!U103="No data","x",ROUND(IF(P1_IndicatorData!U103&gt;L$166,10,IF(P1_IndicatorData!U103&lt;L$165,0,10-(L$166-P1_IndicatorData!U103)/(L$166-L$165)*10)),1))</f>
        <v>0</v>
      </c>
      <c r="M103" s="39">
        <f>IF(P1_IndicatorData!W103="No data","x",IF(P1_IndicatorData!W103=0,0,ROUND(IF(LOG(P1_IndicatorData!W103)&gt;M$166,10,IF(LOG(P1_IndicatorData!W103)&lt;M$165,0,10-(M$166-LOG(P1_IndicatorData!W103))/(M$166-M$165)*10)),1)))</f>
        <v>9.8000000000000007</v>
      </c>
      <c r="N103" s="39">
        <f>IF(P1_IndicatorData!X103="No data","x",ROUND(IF(P1_IndicatorData!X103&gt;N$166,10,IF(P1_IndicatorData!X103&lt;N$165,0,10-(N$166-P1_IndicatorData!X103)/(N$166-N$165)*10)),1))</f>
        <v>4.8</v>
      </c>
      <c r="O103" s="42">
        <f>IF(P1_IndicatorData!Z103="No data","x",IF(P1_IndicatorData!Z103=0,0,ROUND(IF(LOG(P1_IndicatorData!Z103)&gt;O$166,10,IF(LOG(P1_IndicatorData!Z103)&lt;O$165,0,10-(O$166-LOG(P1_IndicatorData!Z103))/(O$166-O$165)*10)),1)))</f>
        <v>9.6</v>
      </c>
      <c r="P103" s="42">
        <f>IF(P1_IndicatorData!AA103="No data","x",ROUND(IF(P1_IndicatorData!AA103&gt;P$166,10,IF(P1_IndicatorData!AA103&lt;P$165,0,10-(P$166-P1_IndicatorData!AA103)/(P$166-P$165)*10)),1))</f>
        <v>3.5</v>
      </c>
      <c r="Q103" s="42">
        <f>IF(P1_IndicatorData!AC103="No data","x",IF(P1_IndicatorData!AC103=0,0,ROUND(IF(LOG(P1_IndicatorData!AC103)&gt;Q$166,10,IF(LOG(P1_IndicatorData!AC103)&lt;Q$165,0,10-(Q$166-LOG(P1_IndicatorData!AC103))/(Q$166-Q$165)*10)),1)))</f>
        <v>10</v>
      </c>
      <c r="R103" s="42">
        <f>IF(P1_IndicatorData!AD103="No data","x",ROUND(IF(P1_IndicatorData!AD103&gt;R$166,10,IF(P1_IndicatorData!AD103&lt;R$165,0,10-(R$166-P1_IndicatorData!AD103)/(R$166-R$165)*10)),1))</f>
        <v>8.1999999999999993</v>
      </c>
      <c r="S103" s="42">
        <f>IF(P1_IndicatorData!AF103="No data","x",IF(P1_IndicatorData!AF103=0,0,ROUND(IF(LOG(P1_IndicatorData!AF103)&gt;S$166,10,IF(LOG(P1_IndicatorData!AF103)&lt;S$165,0,10-(S$166-LOG(P1_IndicatorData!AF103))/(S$166-S$165)*10)),1)))</f>
        <v>10</v>
      </c>
      <c r="T103" s="42">
        <f>IF(P1_IndicatorData!AG103="No data","x",ROUND(IF(P1_IndicatorData!AG103&gt;T$166,10,IF(P1_IndicatorData!AG103&lt;T$165,0,10-(T$166-P1_IndicatorData!AG103)/(T$166-T$165)*10)),1))</f>
        <v>1.1000000000000001</v>
      </c>
      <c r="U103" s="42">
        <f>IF(P1_IndicatorData!AI103="No data","x",IF(P1_IndicatorData!AI103=0,0,ROUND(IF(LOG(P1_IndicatorData!AI103)&gt;U$166,10,IF(LOG(P1_IndicatorData!AI103)&lt;U$165,0,10-(U$166-LOG(P1_IndicatorData!AI103))/(U$166-U$165)*10)),1)))</f>
        <v>9.9</v>
      </c>
      <c r="V103" s="42">
        <f>IF(P1_IndicatorData!AJ103="No data","x",ROUND(IF(P1_IndicatorData!AJ103&gt;V$166,10,IF(P1_IndicatorData!AJ103&lt;V$165,0,10-(V$166-P1_IndicatorData!AJ103)/(V$166-V$165)*10)),1))</f>
        <v>5.3</v>
      </c>
      <c r="W103" s="42">
        <f>IF(P1_IndicatorData!AL103="No data","x",IF(P1_IndicatorData!AL103=0,0,ROUND(IF(LOG(P1_IndicatorData!AL103)&gt;W$166,10,IF(LOG(P1_IndicatorData!AL103)&lt;W$165,0,10-(W$166-LOG(P1_IndicatorData!AL103))/(W$166-W$165)*10)),1)))</f>
        <v>10</v>
      </c>
      <c r="X103" s="42">
        <f>IF(P1_IndicatorData!AM103="No data","x",ROUND(IF(P1_IndicatorData!AM103&gt;X$166,10,IF(P1_IndicatorData!AM103&lt;X$165,0,10-(X$166-P1_IndicatorData!AM103)/(X$166-X$165)*10)),1))</f>
        <v>9.6</v>
      </c>
      <c r="Y103" s="42">
        <f>IF(P1_IndicatorData!AO103="No data","x",IF(P1_IndicatorData!AO103=0,0,ROUND(IF(LOG(P1_IndicatorData!AO103)&gt;Y$166,10,IF(LOG(P1_IndicatorData!AO103)&lt;Y$165,0,10-(Y$166-LOG(P1_IndicatorData!AO103))/(Y$166-Y$165)*10)),1)))</f>
        <v>10</v>
      </c>
      <c r="Z103" s="42">
        <f>IF(P1_IndicatorData!AP103="No data","x",ROUND(IF(P1_IndicatorData!AP103&gt;Z$166,10,IF(P1_IndicatorData!AP103&lt;Z$165,0,10-(Z$166-P1_IndicatorData!AP103)/(Z$166-Z$165)*10)),1))</f>
        <v>8.5</v>
      </c>
      <c r="AA103" s="42">
        <f>IF(P1_IndicatorData!AR103="No data","x",IF(P1_IndicatorData!AR103=0,0,ROUND(IF(LOG(P1_IndicatorData!AR103)&gt;AA$166,10,IF(LOG(P1_IndicatorData!AR103)&lt;AA$165,0,10-(AA$166-LOG(P1_IndicatorData!AR103))/(AA$166-AA$165)*10)),1)))</f>
        <v>8.9</v>
      </c>
      <c r="AB103" s="42">
        <f>IF(P1_IndicatorData!AS103="No data","x",ROUND(IF(P1_IndicatorData!AS103&gt;AB$166,10,IF(P1_IndicatorData!AS103&lt;AB$165,0,10-(AB$166-P1_IndicatorData!AS103)/(AB$166-AB$165)*10)),1))</f>
        <v>1.3</v>
      </c>
      <c r="AC103" s="42">
        <f>IF(P1_IndicatorData!AV103="No data","x",IF(P1_IndicatorData!AV103=0,0,ROUND(IF(LOG(P1_IndicatorData!AV103)&gt;AC$166,10,IF(LOG(P1_IndicatorData!AV103)&lt;AC$165,0,10-(AC$166-LOG(P1_IndicatorData!AV103))/(AC$166-AC$165)*10)),1)))</f>
        <v>10</v>
      </c>
      <c r="AD103" s="42">
        <f>IF(P1_IndicatorData!AW103="No data","x",ROUND(IF(P1_IndicatorData!AW103&gt;AD$166,10,IF(P1_IndicatorData!AW103&lt;AD$165,0,10-(AD$166-P1_IndicatorData!AW103)/(AD$166-AD$165)*10)),1))</f>
        <v>9.9</v>
      </c>
      <c r="AE103" s="42">
        <f>IF(P1_IndicatorData!AX103="No data","x",IF(P1_IndicatorData!AX103=0,0,ROUND(IF(LOG(P1_IndicatorData!AX103)&gt;AE$166,10,IF(LOG(P1_IndicatorData!AX103)&lt;AE$165,0,10-(AE$166-LOG(P1_IndicatorData!AX103))/(AE$166-AE$165)*10)),1)))</f>
        <v>9.3000000000000007</v>
      </c>
      <c r="AF103" s="42">
        <f>IF(P1_IndicatorData!AY103="No data","x",ROUND(IF(P1_IndicatorData!AY103&gt;AF$166,10,IF(P1_IndicatorData!AY103&lt;AF$165,0,10-(AF$166-P1_IndicatorData!AY103)/(AF$166-AF$165)*10)),1))</f>
        <v>2.1</v>
      </c>
      <c r="AG103" s="42">
        <f>IF(P1_IndicatorData!AZ103="No data","x",IF(P1_IndicatorData!AZ103=0,0,ROUND(IF(LOG(P1_IndicatorData!AZ103)&gt;AG$166,10,IF(LOG(P1_IndicatorData!AZ103)&lt;AG$165,0,10-(AG$166-LOG(P1_IndicatorData!AZ103))/(AG$166-AG$165)*10)),1)))</f>
        <v>9.3000000000000007</v>
      </c>
      <c r="AH103" s="42">
        <f>IF(P1_IndicatorData!BA103="No data","x",ROUND(IF(P1_IndicatorData!BA103&gt;AH$166,10,IF(P1_IndicatorData!BA103&lt;AH$165,0,10-(AH$166-P1_IndicatorData!BA103)/(AH$166-AH$165)*10)),1))</f>
        <v>7</v>
      </c>
      <c r="AI103" s="42">
        <f>IF(P1_IndicatorData!BD103="No data","x",IF(P1_IndicatorData!BD103=0,0,ROUND(IF(LOG(P1_IndicatorData!BD103)&gt;AI$166,10,IF(LOG(P1_IndicatorData!BD103)&lt;AI$165,0,10-(AI$166-LOG(P1_IndicatorData!BD103))/(AI$166-AI$165)*10)),1)))</f>
        <v>9.9</v>
      </c>
      <c r="AJ103" s="42">
        <f>IF(P1_IndicatorData!BE103="No data","x",ROUND(IF(P1_IndicatorData!BE103&gt;AJ$166,10,IF(P1_IndicatorData!BE103&lt;AJ$165,0,10-(AJ$166-P1_IndicatorData!BE103)/(AJ$166-AJ$165)*10)),1))</f>
        <v>5</v>
      </c>
      <c r="AK103" s="145">
        <f t="shared" si="27"/>
        <v>5</v>
      </c>
      <c r="AL103" s="145">
        <f t="shared" si="28"/>
        <v>9.6999999999999993</v>
      </c>
      <c r="AM103" s="145">
        <f t="shared" si="29"/>
        <v>10</v>
      </c>
      <c r="AN103" s="147">
        <f t="shared" si="30"/>
        <v>6.8</v>
      </c>
      <c r="AO103" s="147">
        <f t="shared" si="31"/>
        <v>1.3</v>
      </c>
      <c r="AP103" s="145">
        <f t="shared" si="49"/>
        <v>4.5999999999999996</v>
      </c>
      <c r="AQ103" s="149">
        <f t="shared" si="32"/>
        <v>9.6999999999999993</v>
      </c>
      <c r="AR103" s="149">
        <f t="shared" si="33"/>
        <v>4.2</v>
      </c>
      <c r="AS103" s="149">
        <f t="shared" si="34"/>
        <v>8</v>
      </c>
      <c r="AT103" s="149">
        <f t="shared" si="35"/>
        <v>10</v>
      </c>
      <c r="AU103" s="149">
        <f t="shared" si="36"/>
        <v>4.7</v>
      </c>
      <c r="AV103" s="149">
        <f t="shared" si="50"/>
        <v>8.4</v>
      </c>
      <c r="AW103" s="147">
        <f t="shared" si="37"/>
        <v>8.1999999999999993</v>
      </c>
      <c r="AX103" s="147">
        <f t="shared" si="38"/>
        <v>8.5</v>
      </c>
      <c r="AY103" s="147">
        <f t="shared" si="39"/>
        <v>9.8000000000000007</v>
      </c>
      <c r="AZ103" s="147">
        <f t="shared" si="40"/>
        <v>9.4</v>
      </c>
      <c r="BA103" s="145">
        <f t="shared" si="41"/>
        <v>9.1</v>
      </c>
      <c r="BB103" s="145">
        <f t="shared" si="42"/>
        <v>6.5</v>
      </c>
      <c r="BC103" s="147">
        <f t="shared" si="43"/>
        <v>9.6999999999999993</v>
      </c>
      <c r="BD103" s="147">
        <f t="shared" si="44"/>
        <v>6</v>
      </c>
      <c r="BE103" s="145">
        <f t="shared" si="51"/>
        <v>8.4</v>
      </c>
      <c r="BF103" s="147">
        <f t="shared" si="45"/>
        <v>8.4</v>
      </c>
      <c r="BG103" s="147">
        <f t="shared" si="46"/>
        <v>8.4</v>
      </c>
      <c r="BH103" s="145">
        <f t="shared" si="47"/>
        <v>8.4</v>
      </c>
      <c r="BI103" s="198">
        <f t="shared" si="48"/>
        <v>8.3000000000000007</v>
      </c>
    </row>
    <row r="104" spans="1:61">
      <c r="A104" s="1" t="s">
        <v>289</v>
      </c>
      <c r="B104" s="2" t="s">
        <v>290</v>
      </c>
      <c r="C104" s="39">
        <f>IF(P1_IndicatorData!D104="No data","x",IF(P1_IndicatorData!D104=0,0,ROUND(IF(LOG(P1_IndicatorData!D104)&gt;C$166,10,IF(LOG(P1_IndicatorData!D104)&lt;C$165,0,10-(C$166-LOG(P1_IndicatorData!D104))/(C$166-C$165)*10)),1)))</f>
        <v>7.9</v>
      </c>
      <c r="D104" s="39">
        <f>IF(P1_IndicatorData!E104="No data","x",ROUND(IF(P1_IndicatorData!E104&gt;D$166,10,IF(P1_IndicatorData!E104&lt;D$165,0,10-(D$166-P1_IndicatorData!E104)/(D$166-D$165)*10)),1))</f>
        <v>8.1</v>
      </c>
      <c r="E104" s="39">
        <f>IF(P1_IndicatorData!G104="No data",0.1,IF(P1_IndicatorData!G104=0,0.1,IF(LOG(P1_IndicatorData!G104)&lt;E$165,0.1,ROUND(IF(LOG(P1_IndicatorData!G104)&gt;E$166,10,IF(LOG(P1_IndicatorData!G104)&lt;E$165,0,10-(E$166-LOG(P1_IndicatorData!G104))/(E$166-E$165)*10)),1))))</f>
        <v>6.8</v>
      </c>
      <c r="F104" s="39">
        <f>IF(P1_IndicatorData!H104="No data",0.1,IF(ROUND(P1_IndicatorData!H104,2)=0,0.1,ROUND(IF(P1_IndicatorData!H104&gt;F$166,10,IF(P1_IndicatorData!H104&lt;F$165,0,10-(F$166-P1_IndicatorData!H104)/(F$166-F$165)*10)),1)))</f>
        <v>9.6</v>
      </c>
      <c r="G104" s="39">
        <f>IF(P1_IndicatorData!J104="No data","x",IF(P1_IndicatorData!J104=0,0,ROUND(IF(LOG(P1_IndicatorData!J104)&gt;G$166,10,IF(LOG(P1_IndicatorData!J104)&lt;G$165,0,10-(G$166-LOG(P1_IndicatorData!J104))/(G$166-G$165)*10)),1)))</f>
        <v>0</v>
      </c>
      <c r="H104" s="39">
        <f>IF(P1_IndicatorData!K104="No data","x",IF(P1_IndicatorData!K104=0,0,ROUND(IF(P1_IndicatorData!K104&gt;H$166,10,IF(P1_IndicatorData!K104&lt;H$165,0,10-(H$166-P1_IndicatorData!K104)/(H$166-H$165)*10)),1)))</f>
        <v>0</v>
      </c>
      <c r="I104" s="42">
        <f>IF(P1_IndicatorData!Q104="No data","x",IF(P1_IndicatorData!Q104=0,0,ROUND(IF(LOG(P1_IndicatorData!Q104)&gt;I$166,10,IF(LOG(P1_IndicatorData!Q104)&lt;I$165,0,10-(I$166-LOG(P1_IndicatorData!Q104))/(I$166-I$165)*10)),1)))</f>
        <v>0</v>
      </c>
      <c r="J104" s="42">
        <f>IF(P1_IndicatorData!R104="No data","x",ROUND(IF(P1_IndicatorData!R104&gt;J$166,10,IF(P1_IndicatorData!R104&lt;J$165,0,10-(J$166-P1_IndicatorData!R104)/(J$166-J$165)*10)),1))</f>
        <v>0</v>
      </c>
      <c r="K104" s="42">
        <f>IF(P1_IndicatorData!T104="No data","x",IF(P1_IndicatorData!T104=0,0,ROUND(IF(LOG(P1_IndicatorData!T104)&gt;K$166,10,IF(LOG(P1_IndicatorData!T104)&lt;K$165,0,10-(K$166-LOG(P1_IndicatorData!T104))/(K$166-K$165)*10)),1)))</f>
        <v>0</v>
      </c>
      <c r="L104" s="42">
        <f>IF(P1_IndicatorData!U104="No data","x",ROUND(IF(P1_IndicatorData!U104&gt;L$166,10,IF(P1_IndicatorData!U104&lt;L$165,0,10-(L$166-P1_IndicatorData!U104)/(L$166-L$165)*10)),1))</f>
        <v>0</v>
      </c>
      <c r="M104" s="39">
        <f>IF(P1_IndicatorData!W104="No data","x",IF(P1_IndicatorData!W104=0,0,ROUND(IF(LOG(P1_IndicatorData!W104)&gt;M$166,10,IF(LOG(P1_IndicatorData!W104)&lt;M$165,0,10-(M$166-LOG(P1_IndicatorData!W104))/(M$166-M$165)*10)),1)))</f>
        <v>0</v>
      </c>
      <c r="N104" s="39">
        <f>IF(P1_IndicatorData!X104="No data","x",ROUND(IF(P1_IndicatorData!X104&gt;N$166,10,IF(P1_IndicatorData!X104&lt;N$165,0,10-(N$166-P1_IndicatorData!X104)/(N$166-N$165)*10)),1))</f>
        <v>0</v>
      </c>
      <c r="O104" s="42">
        <f>IF(P1_IndicatorData!Z104="No data","x",IF(P1_IndicatorData!Z104=0,0,ROUND(IF(LOG(P1_IndicatorData!Z104)&gt;O$166,10,IF(LOG(P1_IndicatorData!Z104)&lt;O$165,0,10-(O$166-LOG(P1_IndicatorData!Z104))/(O$166-O$165)*10)),1)))</f>
        <v>8.1</v>
      </c>
      <c r="P104" s="42">
        <f>IF(P1_IndicatorData!AA104="No data","x",ROUND(IF(P1_IndicatorData!AA104&gt;P$166,10,IF(P1_IndicatorData!AA104&lt;P$165,0,10-(P$166-P1_IndicatorData!AA104)/(P$166-P$165)*10)),1))</f>
        <v>6.2</v>
      </c>
      <c r="Q104" s="42">
        <f>IF(P1_IndicatorData!AC104="No data","x",IF(P1_IndicatorData!AC104=0,0,ROUND(IF(LOG(P1_IndicatorData!AC104)&gt;Q$166,10,IF(LOG(P1_IndicatorData!AC104)&lt;Q$165,0,10-(Q$166-LOG(P1_IndicatorData!AC104))/(Q$166-Q$165)*10)),1)))</f>
        <v>8</v>
      </c>
      <c r="R104" s="42">
        <f>IF(P1_IndicatorData!AD104="No data","x",ROUND(IF(P1_IndicatorData!AD104&gt;R$166,10,IF(P1_IndicatorData!AD104&lt;R$165,0,10-(R$166-P1_IndicatorData!AD104)/(R$166-R$165)*10)),1))</f>
        <v>5.7</v>
      </c>
      <c r="S104" s="42">
        <f>IF(P1_IndicatorData!AF104="No data","x",IF(P1_IndicatorData!AF104=0,0,ROUND(IF(LOG(P1_IndicatorData!AF104)&gt;S$166,10,IF(LOG(P1_IndicatorData!AF104)&lt;S$165,0,10-(S$166-LOG(P1_IndicatorData!AF104))/(S$166-S$165)*10)),1)))</f>
        <v>7.4</v>
      </c>
      <c r="T104" s="42">
        <f>IF(P1_IndicatorData!AG104="No data","x",ROUND(IF(P1_IndicatorData!AG104&gt;T$166,10,IF(P1_IndicatorData!AG104&lt;T$165,0,10-(T$166-P1_IndicatorData!AG104)/(T$166-T$165)*10)),1))</f>
        <v>0.8</v>
      </c>
      <c r="U104" s="42">
        <f>IF(P1_IndicatorData!AI104="No data","x",IF(P1_IndicatorData!AI104=0,0,ROUND(IF(LOG(P1_IndicatorData!AI104)&gt;U$166,10,IF(LOG(P1_IndicatorData!AI104)&lt;U$165,0,10-(U$166-LOG(P1_IndicatorData!AI104))/(U$166-U$165)*10)),1)))</f>
        <v>4</v>
      </c>
      <c r="V104" s="42">
        <f>IF(P1_IndicatorData!AJ104="No data","x",ROUND(IF(P1_IndicatorData!AJ104&gt;V$166,10,IF(P1_IndicatorData!AJ104&lt;V$165,0,10-(V$166-P1_IndicatorData!AJ104)/(V$166-V$165)*10)),1))</f>
        <v>0</v>
      </c>
      <c r="W104" s="42">
        <f>IF(P1_IndicatorData!AL104="No data","x",IF(P1_IndicatorData!AL104=0,0,ROUND(IF(LOG(P1_IndicatorData!AL104)&gt;W$166,10,IF(LOG(P1_IndicatorData!AL104)&lt;W$165,0,10-(W$166-LOG(P1_IndicatorData!AL104))/(W$166-W$165)*10)),1)))</f>
        <v>7</v>
      </c>
      <c r="X104" s="42">
        <f>IF(P1_IndicatorData!AM104="No data","x",ROUND(IF(P1_IndicatorData!AM104&gt;X$166,10,IF(P1_IndicatorData!AM104&lt;X$165,0,10-(X$166-P1_IndicatorData!AM104)/(X$166-X$165)*10)),1))</f>
        <v>1.4</v>
      </c>
      <c r="Y104" s="42">
        <f>IF(P1_IndicatorData!AO104="No data","x",IF(P1_IndicatorData!AO104=0,0,ROUND(IF(LOG(P1_IndicatorData!AO104)&gt;Y$166,10,IF(LOG(P1_IndicatorData!AO104)&lt;Y$165,0,10-(Y$166-LOG(P1_IndicatorData!AO104))/(Y$166-Y$165)*10)),1)))</f>
        <v>8.3000000000000007</v>
      </c>
      <c r="Z104" s="42">
        <f>IF(P1_IndicatorData!AP104="No data","x",ROUND(IF(P1_IndicatorData!AP104&gt;Z$166,10,IF(P1_IndicatorData!AP104&lt;Z$165,0,10-(Z$166-P1_IndicatorData!AP104)/(Z$166-Z$165)*10)),1))</f>
        <v>8.1</v>
      </c>
      <c r="AA104" s="42">
        <f>IF(P1_IndicatorData!AR104="No data","x",IF(P1_IndicatorData!AR104=0,0,ROUND(IF(LOG(P1_IndicatorData!AR104)&gt;AA$166,10,IF(LOG(P1_IndicatorData!AR104)&lt;AA$165,0,10-(AA$166-LOG(P1_IndicatorData!AR104))/(AA$166-AA$165)*10)),1)))</f>
        <v>7.3</v>
      </c>
      <c r="AB104" s="42">
        <f>IF(P1_IndicatorData!AS104="No data","x",ROUND(IF(P1_IndicatorData!AS104&gt;AB$166,10,IF(P1_IndicatorData!AS104&lt;AB$165,0,10-(AB$166-P1_IndicatorData!AS104)/(AB$166-AB$165)*10)),1))</f>
        <v>2.2000000000000002</v>
      </c>
      <c r="AC104" s="42">
        <f>IF(P1_IndicatorData!AV104="No data","x",IF(P1_IndicatorData!AV104=0,0,ROUND(IF(LOG(P1_IndicatorData!AV104)&gt;AC$166,10,IF(LOG(P1_IndicatorData!AV104)&lt;AC$165,0,10-(AC$166-LOG(P1_IndicatorData!AV104))/(AC$166-AC$165)*10)),1)))</f>
        <v>8</v>
      </c>
      <c r="AD104" s="42">
        <f>IF(P1_IndicatorData!AW104="No data","x",ROUND(IF(P1_IndicatorData!AW104&gt;AD$166,10,IF(P1_IndicatorData!AW104&lt;AD$165,0,10-(AD$166-P1_IndicatorData!AW104)/(AD$166-AD$165)*10)),1))</f>
        <v>5.5</v>
      </c>
      <c r="AE104" s="42">
        <f>IF(P1_IndicatorData!AX104="No data","x",IF(P1_IndicatorData!AX104=0,0,ROUND(IF(LOG(P1_IndicatorData!AX104)&gt;AE$166,10,IF(LOG(P1_IndicatorData!AX104)&lt;AE$165,0,10-(AE$166-LOG(P1_IndicatorData!AX104))/(AE$166-AE$165)*10)),1)))</f>
        <v>0</v>
      </c>
      <c r="AF104" s="42">
        <f>IF(P1_IndicatorData!AY104="No data","x",ROUND(IF(P1_IndicatorData!AY104&gt;AF$166,10,IF(P1_IndicatorData!AY104&lt;AF$165,0,10-(AF$166-P1_IndicatorData!AY104)/(AF$166-AF$165)*10)),1))</f>
        <v>0</v>
      </c>
      <c r="AG104" s="42">
        <f>IF(P1_IndicatorData!AZ104="No data","x",IF(P1_IndicatorData!AZ104=0,0,ROUND(IF(LOG(P1_IndicatorData!AZ104)&gt;AG$166,10,IF(LOG(P1_IndicatorData!AZ104)&lt;AG$165,0,10-(AG$166-LOG(P1_IndicatorData!AZ104))/(AG$166-AG$165)*10)),1)))</f>
        <v>7.1</v>
      </c>
      <c r="AH104" s="42">
        <f>IF(P1_IndicatorData!BA104="No data","x",ROUND(IF(P1_IndicatorData!BA104&gt;AH$166,10,IF(P1_IndicatorData!BA104&lt;AH$165,0,10-(AH$166-P1_IndicatorData!BA104)/(AH$166-AH$165)*10)),1))</f>
        <v>8.9</v>
      </c>
      <c r="AI104" s="42">
        <f>IF(P1_IndicatorData!BD104="No data","x",IF(P1_IndicatorData!BD104=0,0,ROUND(IF(LOG(P1_IndicatorData!BD104)&gt;AI$166,10,IF(LOG(P1_IndicatorData!BD104)&lt;AI$165,0,10-(AI$166-LOG(P1_IndicatorData!BD104))/(AI$166-AI$165)*10)),1)))</f>
        <v>0.5</v>
      </c>
      <c r="AJ104" s="42">
        <f>IF(P1_IndicatorData!BE104="No data","x",ROUND(IF(P1_IndicatorData!BE104&gt;AJ$166,10,IF(P1_IndicatorData!BE104&lt;AJ$165,0,10-(AJ$166-P1_IndicatorData!BE104)/(AJ$166-AJ$165)*10)),1))</f>
        <v>0</v>
      </c>
      <c r="AK104" s="145">
        <f t="shared" si="27"/>
        <v>8</v>
      </c>
      <c r="AL104" s="145">
        <f t="shared" si="28"/>
        <v>8.6</v>
      </c>
      <c r="AM104" s="145">
        <f t="shared" si="29"/>
        <v>0</v>
      </c>
      <c r="AN104" s="147">
        <f t="shared" si="30"/>
        <v>0</v>
      </c>
      <c r="AO104" s="147">
        <f t="shared" si="31"/>
        <v>0</v>
      </c>
      <c r="AP104" s="145">
        <f t="shared" si="49"/>
        <v>0</v>
      </c>
      <c r="AQ104" s="149">
        <f t="shared" si="32"/>
        <v>4.0999999999999996</v>
      </c>
      <c r="AR104" s="149">
        <f t="shared" si="33"/>
        <v>3.1</v>
      </c>
      <c r="AS104" s="149">
        <f t="shared" si="34"/>
        <v>3.6</v>
      </c>
      <c r="AT104" s="149">
        <f t="shared" si="35"/>
        <v>7.7</v>
      </c>
      <c r="AU104" s="149">
        <f t="shared" si="36"/>
        <v>3.3</v>
      </c>
      <c r="AV104" s="149">
        <f t="shared" si="50"/>
        <v>5.9</v>
      </c>
      <c r="AW104" s="147">
        <f t="shared" si="37"/>
        <v>4.9000000000000004</v>
      </c>
      <c r="AX104" s="147">
        <f t="shared" si="38"/>
        <v>2.2000000000000002</v>
      </c>
      <c r="AY104" s="147">
        <f t="shared" si="39"/>
        <v>4.8</v>
      </c>
      <c r="AZ104" s="147">
        <f t="shared" si="40"/>
        <v>8.1999999999999993</v>
      </c>
      <c r="BA104" s="145">
        <f t="shared" si="41"/>
        <v>5.5</v>
      </c>
      <c r="BB104" s="145">
        <f t="shared" si="42"/>
        <v>5.3</v>
      </c>
      <c r="BC104" s="147">
        <f t="shared" si="43"/>
        <v>4</v>
      </c>
      <c r="BD104" s="147">
        <f t="shared" si="44"/>
        <v>2.8</v>
      </c>
      <c r="BE104" s="145">
        <f t="shared" si="51"/>
        <v>3.4</v>
      </c>
      <c r="BF104" s="147">
        <f t="shared" si="45"/>
        <v>8.1</v>
      </c>
      <c r="BG104" s="147">
        <f t="shared" si="46"/>
        <v>0.3</v>
      </c>
      <c r="BH104" s="145">
        <f t="shared" si="47"/>
        <v>5.4</v>
      </c>
      <c r="BI104" s="198">
        <f t="shared" si="48"/>
        <v>5.3</v>
      </c>
    </row>
    <row r="105" spans="1:61">
      <c r="A105" s="1" t="s">
        <v>291</v>
      </c>
      <c r="B105" s="2" t="s">
        <v>292</v>
      </c>
      <c r="C105" s="39">
        <f>IF(P1_IndicatorData!D105="No data","x",IF(P1_IndicatorData!D105=0,0,ROUND(IF(LOG(P1_IndicatorData!D105)&gt;C$166,10,IF(LOG(P1_IndicatorData!D105)&lt;C$165,0,10-(C$166-LOG(P1_IndicatorData!D105))/(C$166-C$165)*10)),1)))</f>
        <v>9.8000000000000007</v>
      </c>
      <c r="D105" s="39">
        <f>IF(P1_IndicatorData!E105="No data","x",ROUND(IF(P1_IndicatorData!E105&gt;D$166,10,IF(P1_IndicatorData!E105&lt;D$165,0,10-(D$166-P1_IndicatorData!E105)/(D$166-D$165)*10)),1))</f>
        <v>8.4</v>
      </c>
      <c r="E105" s="39">
        <f>IF(P1_IndicatorData!G105="No data",0.1,IF(P1_IndicatorData!G105=0,0.1,IF(LOG(P1_IndicatorData!G105)&lt;E$165,0.1,ROUND(IF(LOG(P1_IndicatorData!G105)&gt;E$166,10,IF(LOG(P1_IndicatorData!G105)&lt;E$165,0,10-(E$166-LOG(P1_IndicatorData!G105))/(E$166-E$165)*10)),1))))</f>
        <v>8.5</v>
      </c>
      <c r="F105" s="39">
        <f>IF(P1_IndicatorData!H105="No data",0.1,IF(ROUND(P1_IndicatorData!H105,2)=0,0.1,ROUND(IF(P1_IndicatorData!H105&gt;F$166,10,IF(P1_IndicatorData!H105&lt;F$165,0,10-(F$166-P1_IndicatorData!H105)/(F$166-F$165)*10)),1)))</f>
        <v>7.5</v>
      </c>
      <c r="G105" s="39">
        <f>IF(P1_IndicatorData!J105="No data","x",IF(P1_IndicatorData!J105=0,0,ROUND(IF(LOG(P1_IndicatorData!J105)&gt;G$166,10,IF(LOG(P1_IndicatorData!J105)&lt;G$165,0,10-(G$166-LOG(P1_IndicatorData!J105))/(G$166-G$165)*10)),1)))</f>
        <v>0</v>
      </c>
      <c r="H105" s="39">
        <f>IF(P1_IndicatorData!K105="No data","x",IF(P1_IndicatorData!K105=0,0,ROUND(IF(P1_IndicatorData!K105&gt;H$166,10,IF(P1_IndicatorData!K105&lt;H$165,0,10-(H$166-P1_IndicatorData!K105)/(H$166-H$165)*10)),1)))</f>
        <v>0</v>
      </c>
      <c r="I105" s="42">
        <f>IF(P1_IndicatorData!Q105="No data","x",IF(P1_IndicatorData!Q105=0,0,ROUND(IF(LOG(P1_IndicatorData!Q105)&gt;I$166,10,IF(LOG(P1_IndicatorData!Q105)&lt;I$165,0,10-(I$166-LOG(P1_IndicatorData!Q105))/(I$166-I$165)*10)),1)))</f>
        <v>0</v>
      </c>
      <c r="J105" s="42">
        <f>IF(P1_IndicatorData!R105="No data","x",ROUND(IF(P1_IndicatorData!R105&gt;J$166,10,IF(P1_IndicatorData!R105&lt;J$165,0,10-(J$166-P1_IndicatorData!R105)/(J$166-J$165)*10)),1))</f>
        <v>0</v>
      </c>
      <c r="K105" s="42">
        <f>IF(P1_IndicatorData!T105="No data","x",IF(P1_IndicatorData!T105=0,0,ROUND(IF(LOG(P1_IndicatorData!T105)&gt;K$166,10,IF(LOG(P1_IndicatorData!T105)&lt;K$165,0,10-(K$166-LOG(P1_IndicatorData!T105))/(K$166-K$165)*10)),1)))</f>
        <v>0</v>
      </c>
      <c r="L105" s="42">
        <f>IF(P1_IndicatorData!U105="No data","x",ROUND(IF(P1_IndicatorData!U105&gt;L$166,10,IF(P1_IndicatorData!U105&lt;L$165,0,10-(L$166-P1_IndicatorData!U105)/(L$166-L$165)*10)),1))</f>
        <v>0</v>
      </c>
      <c r="M105" s="39">
        <f>IF(P1_IndicatorData!W105="No data","x",IF(P1_IndicatorData!W105=0,0,ROUND(IF(LOG(P1_IndicatorData!W105)&gt;M$166,10,IF(LOG(P1_IndicatorData!W105)&lt;M$165,0,10-(M$166-LOG(P1_IndicatorData!W105))/(M$166-M$165)*10)),1)))</f>
        <v>0</v>
      </c>
      <c r="N105" s="39">
        <f>IF(P1_IndicatorData!X105="No data","x",ROUND(IF(P1_IndicatorData!X105&gt;N$166,10,IF(P1_IndicatorData!X105&lt;N$165,0,10-(N$166-P1_IndicatorData!X105)/(N$166-N$165)*10)),1))</f>
        <v>0</v>
      </c>
      <c r="O105" s="42">
        <f>IF(P1_IndicatorData!Z105="No data","x",IF(P1_IndicatorData!Z105=0,0,ROUND(IF(LOG(P1_IndicatorData!Z105)&gt;O$166,10,IF(LOG(P1_IndicatorData!Z105)&lt;O$165,0,10-(O$166-LOG(P1_IndicatorData!Z105))/(O$166-O$165)*10)),1)))</f>
        <v>9.8000000000000007</v>
      </c>
      <c r="P105" s="42">
        <f>IF(P1_IndicatorData!AA105="No data","x",ROUND(IF(P1_IndicatorData!AA105&gt;P$166,10,IF(P1_IndicatorData!AA105&lt;P$165,0,10-(P$166-P1_IndicatorData!AA105)/(P$166-P$165)*10)),1))</f>
        <v>7.5</v>
      </c>
      <c r="Q105" s="42">
        <f>IF(P1_IndicatorData!AC105="No data","x",IF(P1_IndicatorData!AC105=0,0,ROUND(IF(LOG(P1_IndicatorData!AC105)&gt;Q$166,10,IF(LOG(P1_IndicatorData!AC105)&lt;Q$165,0,10-(Q$166-LOG(P1_IndicatorData!AC105))/(Q$166-Q$165)*10)),1)))</f>
        <v>8.4</v>
      </c>
      <c r="R105" s="42">
        <f>IF(P1_IndicatorData!AD105="No data","x",ROUND(IF(P1_IndicatorData!AD105&gt;R$166,10,IF(P1_IndicatorData!AD105&lt;R$165,0,10-(R$166-P1_IndicatorData!AD105)/(R$166-R$165)*10)),1))</f>
        <v>1.1000000000000001</v>
      </c>
      <c r="S105" s="42">
        <f>IF(P1_IndicatorData!AF105="No data","x",IF(P1_IndicatorData!AF105=0,0,ROUND(IF(LOG(P1_IndicatorData!AF105)&gt;S$166,10,IF(LOG(P1_IndicatorData!AF105)&lt;S$165,0,10-(S$166-LOG(P1_IndicatorData!AF105))/(S$166-S$165)*10)),1)))</f>
        <v>10</v>
      </c>
      <c r="T105" s="42">
        <f>IF(P1_IndicatorData!AG105="No data","x",ROUND(IF(P1_IndicatorData!AG105&gt;T$166,10,IF(P1_IndicatorData!AG105&lt;T$165,0,10-(T$166-P1_IndicatorData!AG105)/(T$166-T$165)*10)),1))</f>
        <v>9</v>
      </c>
      <c r="U105" s="42">
        <f>IF(P1_IndicatorData!AI105="No data","x",IF(P1_IndicatorData!AI105=0,0,ROUND(IF(LOG(P1_IndicatorData!AI105)&gt;U$166,10,IF(LOG(P1_IndicatorData!AI105)&lt;U$165,0,10-(U$166-LOG(P1_IndicatorData!AI105))/(U$166-U$165)*10)),1)))</f>
        <v>9.3000000000000007</v>
      </c>
      <c r="V105" s="42">
        <f>IF(P1_IndicatorData!AJ105="No data","x",ROUND(IF(P1_IndicatorData!AJ105&gt;V$166,10,IF(P1_IndicatorData!AJ105&lt;V$165,0,10-(V$166-P1_IndicatorData!AJ105)/(V$166-V$165)*10)),1))</f>
        <v>3.5</v>
      </c>
      <c r="W105" s="42">
        <f>IF(P1_IndicatorData!AL105="No data","x",IF(P1_IndicatorData!AL105=0,0,ROUND(IF(LOG(P1_IndicatorData!AL105)&gt;W$166,10,IF(LOG(P1_IndicatorData!AL105)&lt;W$165,0,10-(W$166-LOG(P1_IndicatorData!AL105))/(W$166-W$165)*10)),1)))</f>
        <v>10</v>
      </c>
      <c r="X105" s="42">
        <f>IF(P1_IndicatorData!AM105="No data","x",ROUND(IF(P1_IndicatorData!AM105&gt;X$166,10,IF(P1_IndicatorData!AM105&lt;X$165,0,10-(X$166-P1_IndicatorData!AM105)/(X$166-X$165)*10)),1))</f>
        <v>9</v>
      </c>
      <c r="Y105" s="42">
        <f>IF(P1_IndicatorData!AO105="No data","x",IF(P1_IndicatorData!AO105=0,0,ROUND(IF(LOG(P1_IndicatorData!AO105)&gt;Y$166,10,IF(LOG(P1_IndicatorData!AO105)&lt;Y$165,0,10-(Y$166-LOG(P1_IndicatorData!AO105))/(Y$166-Y$165)*10)),1)))</f>
        <v>9.8000000000000007</v>
      </c>
      <c r="Z105" s="42">
        <f>IF(P1_IndicatorData!AP105="No data","x",ROUND(IF(P1_IndicatorData!AP105&gt;Z$166,10,IF(P1_IndicatorData!AP105&lt;Z$165,0,10-(Z$166-P1_IndicatorData!AP105)/(Z$166-Z$165)*10)),1))</f>
        <v>7.1</v>
      </c>
      <c r="AA105" s="42">
        <f>IF(P1_IndicatorData!AR105="No data","x",IF(P1_IndicatorData!AR105=0,0,ROUND(IF(LOG(P1_IndicatorData!AR105)&gt;AA$166,10,IF(LOG(P1_IndicatorData!AR105)&lt;AA$165,0,10-(AA$166-LOG(P1_IndicatorData!AR105))/(AA$166-AA$165)*10)),1)))</f>
        <v>9.3000000000000007</v>
      </c>
      <c r="AB105" s="42">
        <f>IF(P1_IndicatorData!AS105="No data","x",ROUND(IF(P1_IndicatorData!AS105&gt;AB$166,10,IF(P1_IndicatorData!AS105&lt;AB$165,0,10-(AB$166-P1_IndicatorData!AS105)/(AB$166-AB$165)*10)),1))</f>
        <v>3.5</v>
      </c>
      <c r="AC105" s="42">
        <f>IF(P1_IndicatorData!AV105="No data","x",IF(P1_IndicatorData!AV105=0,0,ROUND(IF(LOG(P1_IndicatorData!AV105)&gt;AC$166,10,IF(LOG(P1_IndicatorData!AV105)&lt;AC$165,0,10-(AC$166-LOG(P1_IndicatorData!AV105))/(AC$166-AC$165)*10)),1)))</f>
        <v>10</v>
      </c>
      <c r="AD105" s="42">
        <f>IF(P1_IndicatorData!AW105="No data","x",ROUND(IF(P1_IndicatorData!AW105&gt;AD$166,10,IF(P1_IndicatorData!AW105&lt;AD$165,0,10-(AD$166-P1_IndicatorData!AW105)/(AD$166-AD$165)*10)),1))</f>
        <v>10</v>
      </c>
      <c r="AE105" s="42">
        <f>IF(P1_IndicatorData!AX105="No data","x",IF(P1_IndicatorData!AX105=0,0,ROUND(IF(LOG(P1_IndicatorData!AX105)&gt;AE$166,10,IF(LOG(P1_IndicatorData!AX105)&lt;AE$165,0,10-(AE$166-LOG(P1_IndicatorData!AX105))/(AE$166-AE$165)*10)),1)))</f>
        <v>10</v>
      </c>
      <c r="AF105" s="42">
        <f>IF(P1_IndicatorData!AY105="No data","x",ROUND(IF(P1_IndicatorData!AY105&gt;AF$166,10,IF(P1_IndicatorData!AY105&lt;AF$165,0,10-(AF$166-P1_IndicatorData!AY105)/(AF$166-AF$165)*10)),1))</f>
        <v>10</v>
      </c>
      <c r="AG105" s="42">
        <f>IF(P1_IndicatorData!AZ105="No data","x",IF(P1_IndicatorData!AZ105=0,0,ROUND(IF(LOG(P1_IndicatorData!AZ105)&gt;AG$166,10,IF(LOG(P1_IndicatorData!AZ105)&lt;AG$165,0,10-(AG$166-LOG(P1_IndicatorData!AZ105))/(AG$166-AG$165)*10)),1)))</f>
        <v>9.6999999999999993</v>
      </c>
      <c r="AH105" s="42">
        <f>IF(P1_IndicatorData!BA105="No data","x",ROUND(IF(P1_IndicatorData!BA105&gt;AH$166,10,IF(P1_IndicatorData!BA105&lt;AH$165,0,10-(AH$166-P1_IndicatorData!BA105)/(AH$166-AH$165)*10)),1))</f>
        <v>10</v>
      </c>
      <c r="AI105" s="42">
        <f>IF(P1_IndicatorData!BD105="No data","x",IF(P1_IndicatorData!BD105=0,0,ROUND(IF(LOG(P1_IndicatorData!BD105)&gt;AI$166,10,IF(LOG(P1_IndicatorData!BD105)&lt;AI$165,0,10-(AI$166-LOG(P1_IndicatorData!BD105))/(AI$166-AI$165)*10)),1)))</f>
        <v>3.4</v>
      </c>
      <c r="AJ105" s="42">
        <f>IF(P1_IndicatorData!BE105="No data","x",ROUND(IF(P1_IndicatorData!BE105&gt;AJ$166,10,IF(P1_IndicatorData!BE105&lt;AJ$165,0,10-(AJ$166-P1_IndicatorData!BE105)/(AJ$166-AJ$165)*10)),1))</f>
        <v>0</v>
      </c>
      <c r="AK105" s="145">
        <f t="shared" si="27"/>
        <v>9.1999999999999993</v>
      </c>
      <c r="AL105" s="145">
        <f t="shared" si="28"/>
        <v>8</v>
      </c>
      <c r="AM105" s="145">
        <f t="shared" si="29"/>
        <v>0</v>
      </c>
      <c r="AN105" s="147">
        <f t="shared" si="30"/>
        <v>0</v>
      </c>
      <c r="AO105" s="147">
        <f t="shared" si="31"/>
        <v>0</v>
      </c>
      <c r="AP105" s="145">
        <f t="shared" si="49"/>
        <v>0</v>
      </c>
      <c r="AQ105" s="149">
        <f t="shared" si="32"/>
        <v>4.9000000000000004</v>
      </c>
      <c r="AR105" s="149">
        <f t="shared" si="33"/>
        <v>3.8</v>
      </c>
      <c r="AS105" s="149">
        <f t="shared" si="34"/>
        <v>4.4000000000000004</v>
      </c>
      <c r="AT105" s="149">
        <f t="shared" si="35"/>
        <v>9.1999999999999993</v>
      </c>
      <c r="AU105" s="149">
        <f t="shared" si="36"/>
        <v>5.0999999999999996</v>
      </c>
      <c r="AV105" s="149">
        <f t="shared" si="50"/>
        <v>7.7</v>
      </c>
      <c r="AW105" s="147">
        <f t="shared" si="37"/>
        <v>6.3</v>
      </c>
      <c r="AX105" s="147">
        <f t="shared" si="38"/>
        <v>7.4</v>
      </c>
      <c r="AY105" s="147">
        <f t="shared" si="39"/>
        <v>9.6</v>
      </c>
      <c r="AZ105" s="147">
        <f t="shared" si="40"/>
        <v>8.8000000000000007</v>
      </c>
      <c r="BA105" s="145">
        <f t="shared" si="41"/>
        <v>8.3000000000000007</v>
      </c>
      <c r="BB105" s="145">
        <f t="shared" si="42"/>
        <v>7.4</v>
      </c>
      <c r="BC105" s="147">
        <f t="shared" si="43"/>
        <v>10</v>
      </c>
      <c r="BD105" s="147">
        <f t="shared" si="44"/>
        <v>10</v>
      </c>
      <c r="BE105" s="145">
        <f t="shared" si="51"/>
        <v>10</v>
      </c>
      <c r="BF105" s="147">
        <f t="shared" si="45"/>
        <v>9.9</v>
      </c>
      <c r="BG105" s="147">
        <f t="shared" si="46"/>
        <v>1.9</v>
      </c>
      <c r="BH105" s="145">
        <f t="shared" si="47"/>
        <v>7.8</v>
      </c>
      <c r="BI105" s="198">
        <f t="shared" si="48"/>
        <v>7.5</v>
      </c>
    </row>
    <row r="106" spans="1:61">
      <c r="A106" s="1" t="s">
        <v>293</v>
      </c>
      <c r="B106" s="2" t="s">
        <v>294</v>
      </c>
      <c r="C106" s="39">
        <f>IF(P1_IndicatorData!D106="No data","x",IF(P1_IndicatorData!D106=0,0,ROUND(IF(LOG(P1_IndicatorData!D106)&gt;C$166,10,IF(LOG(P1_IndicatorData!D106)&lt;C$165,0,10-(C$166-LOG(P1_IndicatorData!D106))/(C$166-C$165)*10)),1)))</f>
        <v>0</v>
      </c>
      <c r="D106" s="39">
        <f>IF(P1_IndicatorData!E106="No data","x",ROUND(IF(P1_IndicatorData!E106&gt;D$166,10,IF(P1_IndicatorData!E106&lt;D$165,0,10-(D$166-P1_IndicatorData!E106)/(D$166-D$165)*10)),1))</f>
        <v>0</v>
      </c>
      <c r="E106" s="39">
        <f>IF(P1_IndicatorData!G106="No data",0.1,IF(P1_IndicatorData!G106=0,0.1,IF(LOG(P1_IndicatorData!G106)&lt;E$165,0.1,ROUND(IF(LOG(P1_IndicatorData!G106)&gt;E$166,10,IF(LOG(P1_IndicatorData!G106)&lt;E$165,0,10-(E$166-LOG(P1_IndicatorData!G106))/(E$166-E$165)*10)),1))))</f>
        <v>7</v>
      </c>
      <c r="F106" s="39">
        <f>IF(P1_IndicatorData!H106="No data",0.1,IF(ROUND(P1_IndicatorData!H106,2)=0,0.1,ROUND(IF(P1_IndicatorData!H106&gt;F$166,10,IF(P1_IndicatorData!H106&lt;F$165,0,10-(F$166-P1_IndicatorData!H106)/(F$166-F$165)*10)),1)))</f>
        <v>4.5999999999999996</v>
      </c>
      <c r="G106" s="39">
        <f>IF(P1_IndicatorData!J106="No data","x",IF(P1_IndicatorData!J106=0,0,ROUND(IF(LOG(P1_IndicatorData!J106)&gt;G$166,10,IF(LOG(P1_IndicatorData!J106)&lt;G$165,0,10-(G$166-LOG(P1_IndicatorData!J106))/(G$166-G$165)*10)),1)))</f>
        <v>6.8</v>
      </c>
      <c r="H106" s="39">
        <f>IF(P1_IndicatorData!K106="No data","x",IF(P1_IndicatorData!K106=0,0,ROUND(IF(P1_IndicatorData!K106&gt;H$166,10,IF(P1_IndicatorData!K106&lt;H$165,0,10-(H$166-P1_IndicatorData!K106)/(H$166-H$165)*10)),1)))</f>
        <v>1.6</v>
      </c>
      <c r="I106" s="42">
        <f>IF(P1_IndicatorData!Q106="No data","x",IF(P1_IndicatorData!Q106=0,0,ROUND(IF(LOG(P1_IndicatorData!Q106)&gt;I$166,10,IF(LOG(P1_IndicatorData!Q106)&lt;I$165,0,10-(I$166-LOG(P1_IndicatorData!Q106))/(I$166-I$165)*10)),1)))</f>
        <v>0</v>
      </c>
      <c r="J106" s="42">
        <f>IF(P1_IndicatorData!R106="No data","x",ROUND(IF(P1_IndicatorData!R106&gt;J$166,10,IF(P1_IndicatorData!R106&lt;J$165,0,10-(J$166-P1_IndicatorData!R106)/(J$166-J$165)*10)),1))</f>
        <v>0</v>
      </c>
      <c r="K106" s="42">
        <f>IF(P1_IndicatorData!T106="No data","x",IF(P1_IndicatorData!T106=0,0,ROUND(IF(LOG(P1_IndicatorData!T106)&gt;K$166,10,IF(LOG(P1_IndicatorData!T106)&lt;K$165,0,10-(K$166-LOG(P1_IndicatorData!T106))/(K$166-K$165)*10)),1)))</f>
        <v>0</v>
      </c>
      <c r="L106" s="42">
        <f>IF(P1_IndicatorData!U106="No data","x",ROUND(IF(P1_IndicatorData!U106&gt;L$166,10,IF(P1_IndicatorData!U106&lt;L$165,0,10-(L$166-P1_IndicatorData!U106)/(L$166-L$165)*10)),1))</f>
        <v>0</v>
      </c>
      <c r="M106" s="39">
        <f>IF(P1_IndicatorData!W106="No data","x",IF(P1_IndicatorData!W106=0,0,ROUND(IF(LOG(P1_IndicatorData!W106)&gt;M$166,10,IF(LOG(P1_IndicatorData!W106)&lt;M$165,0,10-(M$166-LOG(P1_IndicatorData!W106))/(M$166-M$165)*10)),1)))</f>
        <v>0</v>
      </c>
      <c r="N106" s="39">
        <f>IF(P1_IndicatorData!X106="No data","x",ROUND(IF(P1_IndicatorData!X106&gt;N$166,10,IF(P1_IndicatorData!X106&lt;N$165,0,10-(N$166-P1_IndicatorData!X106)/(N$166-N$165)*10)),1))</f>
        <v>0</v>
      </c>
      <c r="O106" s="42">
        <f>IF(P1_IndicatorData!Z106="No data","x",IF(P1_IndicatorData!Z106=0,0,ROUND(IF(LOG(P1_IndicatorData!Z106)&gt;O$166,10,IF(LOG(P1_IndicatorData!Z106)&lt;O$165,0,10-(O$166-LOG(P1_IndicatorData!Z106))/(O$166-O$165)*10)),1)))</f>
        <v>0</v>
      </c>
      <c r="P106" s="42">
        <f>IF(P1_IndicatorData!AA106="No data","x",ROUND(IF(P1_IndicatorData!AA106&gt;P$166,10,IF(P1_IndicatorData!AA106&lt;P$165,0,10-(P$166-P1_IndicatorData!AA106)/(P$166-P$165)*10)),1))</f>
        <v>0</v>
      </c>
      <c r="Q106" s="42">
        <f>IF(P1_IndicatorData!AC106="No data","x",IF(P1_IndicatorData!AC106=0,0,ROUND(IF(LOG(P1_IndicatorData!AC106)&gt;Q$166,10,IF(LOG(P1_IndicatorData!AC106)&lt;Q$165,0,10-(Q$166-LOG(P1_IndicatorData!AC106))/(Q$166-Q$165)*10)),1)))</f>
        <v>0</v>
      </c>
      <c r="R106" s="42">
        <f>IF(P1_IndicatorData!AD106="No data","x",ROUND(IF(P1_IndicatorData!AD106&gt;R$166,10,IF(P1_IndicatorData!AD106&lt;R$165,0,10-(R$166-P1_IndicatorData!AD106)/(R$166-R$165)*10)),1))</f>
        <v>0</v>
      </c>
      <c r="S106" s="42">
        <f>IF(P1_IndicatorData!AF106="No data","x",IF(P1_IndicatorData!AF106=0,0,ROUND(IF(LOG(P1_IndicatorData!AF106)&gt;S$166,10,IF(LOG(P1_IndicatorData!AF106)&lt;S$165,0,10-(S$166-LOG(P1_IndicatorData!AF106))/(S$166-S$165)*10)),1)))</f>
        <v>0</v>
      </c>
      <c r="T106" s="42">
        <f>IF(P1_IndicatorData!AG106="No data","x",ROUND(IF(P1_IndicatorData!AG106&gt;T$166,10,IF(P1_IndicatorData!AG106&lt;T$165,0,10-(T$166-P1_IndicatorData!AG106)/(T$166-T$165)*10)),1))</f>
        <v>0</v>
      </c>
      <c r="U106" s="42">
        <f>IF(P1_IndicatorData!AI106="No data","x",IF(P1_IndicatorData!AI106=0,0,ROUND(IF(LOG(P1_IndicatorData!AI106)&gt;U$166,10,IF(LOG(P1_IndicatorData!AI106)&lt;U$165,0,10-(U$166-LOG(P1_IndicatorData!AI106))/(U$166-U$165)*10)),1)))</f>
        <v>0</v>
      </c>
      <c r="V106" s="42">
        <f>IF(P1_IndicatorData!AJ106="No data","x",ROUND(IF(P1_IndicatorData!AJ106&gt;V$166,10,IF(P1_IndicatorData!AJ106&lt;V$165,0,10-(V$166-P1_IndicatorData!AJ106)/(V$166-V$165)*10)),1))</f>
        <v>0</v>
      </c>
      <c r="W106" s="42">
        <f>IF(P1_IndicatorData!AL106="No data","x",IF(P1_IndicatorData!AL106=0,0,ROUND(IF(LOG(P1_IndicatorData!AL106)&gt;W$166,10,IF(LOG(P1_IndicatorData!AL106)&lt;W$165,0,10-(W$166-LOG(P1_IndicatorData!AL106))/(W$166-W$165)*10)),1)))</f>
        <v>0</v>
      </c>
      <c r="X106" s="42">
        <f>IF(P1_IndicatorData!AM106="No data","x",ROUND(IF(P1_IndicatorData!AM106&gt;X$166,10,IF(P1_IndicatorData!AM106&lt;X$165,0,10-(X$166-P1_IndicatorData!AM106)/(X$166-X$165)*10)),1))</f>
        <v>0</v>
      </c>
      <c r="Y106" s="42">
        <f>IF(P1_IndicatorData!AO106="No data","x",IF(P1_IndicatorData!AO106=0,0,ROUND(IF(LOG(P1_IndicatorData!AO106)&gt;Y$166,10,IF(LOG(P1_IndicatorData!AO106)&lt;Y$165,0,10-(Y$166-LOG(P1_IndicatorData!AO106))/(Y$166-Y$165)*10)),1)))</f>
        <v>0</v>
      </c>
      <c r="Z106" s="42">
        <f>IF(P1_IndicatorData!AP106="No data","x",ROUND(IF(P1_IndicatorData!AP106&gt;Z$166,10,IF(P1_IndicatorData!AP106&lt;Z$165,0,10-(Z$166-P1_IndicatorData!AP106)/(Z$166-Z$165)*10)),1))</f>
        <v>0</v>
      </c>
      <c r="AA106" s="42">
        <f>IF(P1_IndicatorData!AR106="No data","x",IF(P1_IndicatorData!AR106=0,0,ROUND(IF(LOG(P1_IndicatorData!AR106)&gt;AA$166,10,IF(LOG(P1_IndicatorData!AR106)&lt;AA$165,0,10-(AA$166-LOG(P1_IndicatorData!AR106))/(AA$166-AA$165)*10)),1)))</f>
        <v>8.3000000000000007</v>
      </c>
      <c r="AB106" s="42">
        <f>IF(P1_IndicatorData!AS106="No data","x",ROUND(IF(P1_IndicatorData!AS106&gt;AB$166,10,IF(P1_IndicatorData!AS106&lt;AB$165,0,10-(AB$166-P1_IndicatorData!AS106)/(AB$166-AB$165)*10)),1))</f>
        <v>2.9</v>
      </c>
      <c r="AC106" s="42">
        <f>IF(P1_IndicatorData!AV106="No data","x",IF(P1_IndicatorData!AV106=0,0,ROUND(IF(LOG(P1_IndicatorData!AV106)&gt;AC$166,10,IF(LOG(P1_IndicatorData!AV106)&lt;AC$165,0,10-(AC$166-LOG(P1_IndicatorData!AV106))/(AC$166-AC$165)*10)),1)))</f>
        <v>9.1999999999999993</v>
      </c>
      <c r="AD106" s="42">
        <f>IF(P1_IndicatorData!AW106="No data","x",ROUND(IF(P1_IndicatorData!AW106&gt;AD$166,10,IF(P1_IndicatorData!AW106&lt;AD$165,0,10-(AD$166-P1_IndicatorData!AW106)/(AD$166-AD$165)*10)),1))</f>
        <v>9.6</v>
      </c>
      <c r="AE106" s="42">
        <f>IF(P1_IndicatorData!AX106="No data","x",IF(P1_IndicatorData!AX106=0,0,ROUND(IF(LOG(P1_IndicatorData!AX106)&gt;AE$166,10,IF(LOG(P1_IndicatorData!AX106)&lt;AE$165,0,10-(AE$166-LOG(P1_IndicatorData!AX106))/(AE$166-AE$165)*10)),1)))</f>
        <v>0</v>
      </c>
      <c r="AF106" s="42">
        <f>IF(P1_IndicatorData!AY106="No data","x",ROUND(IF(P1_IndicatorData!AY106&gt;AF$166,10,IF(P1_IndicatorData!AY106&lt;AF$165,0,10-(AF$166-P1_IndicatorData!AY106)/(AF$166-AF$165)*10)),1))</f>
        <v>0</v>
      </c>
      <c r="AG106" s="42">
        <f>IF(P1_IndicatorData!AZ106="No data","x",IF(P1_IndicatorData!AZ106=0,0,ROUND(IF(LOG(P1_IndicatorData!AZ106)&gt;AG$166,10,IF(LOG(P1_IndicatorData!AZ106)&lt;AG$165,0,10-(AG$166-LOG(P1_IndicatorData!AZ106))/(AG$166-AG$165)*10)),1)))</f>
        <v>5.5</v>
      </c>
      <c r="AH106" s="42">
        <f>IF(P1_IndicatorData!BA106="No data","x",ROUND(IF(P1_IndicatorData!BA106&gt;AH$166,10,IF(P1_IndicatorData!BA106&lt;AH$165,0,10-(AH$166-P1_IndicatorData!BA106)/(AH$166-AH$165)*10)),1))</f>
        <v>0.5</v>
      </c>
      <c r="AI106" s="42">
        <f>IF(P1_IndicatorData!BD106="No data","x",IF(P1_IndicatorData!BD106=0,0,ROUND(IF(LOG(P1_IndicatorData!BD106)&gt;AI$166,10,IF(LOG(P1_IndicatorData!BD106)&lt;AI$165,0,10-(AI$166-LOG(P1_IndicatorData!BD106))/(AI$166-AI$165)*10)),1)))</f>
        <v>9.1</v>
      </c>
      <c r="AJ106" s="42">
        <f>IF(P1_IndicatorData!BE106="No data","x",ROUND(IF(P1_IndicatorData!BE106&gt;AJ$166,10,IF(P1_IndicatorData!BE106&lt;AJ$165,0,10-(AJ$166-P1_IndicatorData!BE106)/(AJ$166-AJ$165)*10)),1))</f>
        <v>8.6</v>
      </c>
      <c r="AK106" s="145">
        <f t="shared" si="27"/>
        <v>0</v>
      </c>
      <c r="AL106" s="145">
        <f t="shared" si="28"/>
        <v>5.9</v>
      </c>
      <c r="AM106" s="145">
        <f t="shared" si="29"/>
        <v>4.7</v>
      </c>
      <c r="AN106" s="147">
        <f t="shared" si="30"/>
        <v>0</v>
      </c>
      <c r="AO106" s="147">
        <f t="shared" si="31"/>
        <v>0</v>
      </c>
      <c r="AP106" s="145">
        <f t="shared" si="49"/>
        <v>0</v>
      </c>
      <c r="AQ106" s="149">
        <f t="shared" si="32"/>
        <v>0</v>
      </c>
      <c r="AR106" s="149">
        <f t="shared" si="33"/>
        <v>0</v>
      </c>
      <c r="AS106" s="149">
        <f t="shared" si="34"/>
        <v>0</v>
      </c>
      <c r="AT106" s="149">
        <f t="shared" si="35"/>
        <v>0</v>
      </c>
      <c r="AU106" s="149">
        <f t="shared" si="36"/>
        <v>0</v>
      </c>
      <c r="AV106" s="149">
        <f t="shared" si="50"/>
        <v>0</v>
      </c>
      <c r="AW106" s="147">
        <f t="shared" si="37"/>
        <v>0</v>
      </c>
      <c r="AX106" s="147">
        <f t="shared" si="38"/>
        <v>0</v>
      </c>
      <c r="AY106" s="147">
        <f t="shared" si="39"/>
        <v>0</v>
      </c>
      <c r="AZ106" s="147">
        <f t="shared" si="40"/>
        <v>0</v>
      </c>
      <c r="BA106" s="145">
        <f t="shared" si="41"/>
        <v>0</v>
      </c>
      <c r="BB106" s="145">
        <f t="shared" si="42"/>
        <v>6.3</v>
      </c>
      <c r="BC106" s="147">
        <f t="shared" si="43"/>
        <v>4.5999999999999996</v>
      </c>
      <c r="BD106" s="147">
        <f t="shared" si="44"/>
        <v>4.8</v>
      </c>
      <c r="BE106" s="145">
        <f t="shared" si="51"/>
        <v>4.7</v>
      </c>
      <c r="BF106" s="147">
        <f t="shared" si="45"/>
        <v>3.4</v>
      </c>
      <c r="BG106" s="147">
        <f t="shared" si="46"/>
        <v>8.9</v>
      </c>
      <c r="BH106" s="145">
        <f t="shared" si="47"/>
        <v>7</v>
      </c>
      <c r="BI106" s="198">
        <f t="shared" si="48"/>
        <v>4.0999999999999996</v>
      </c>
    </row>
    <row r="107" spans="1:61">
      <c r="A107" s="1" t="s">
        <v>295</v>
      </c>
      <c r="B107" s="2" t="s">
        <v>296</v>
      </c>
      <c r="C107" s="39">
        <f>IF(P1_IndicatorData!D107="No data","x",IF(P1_IndicatorData!D107=0,0,ROUND(IF(LOG(P1_IndicatorData!D107)&gt;C$166,10,IF(LOG(P1_IndicatorData!D107)&lt;C$165,0,10-(C$166-LOG(P1_IndicatorData!D107))/(C$166-C$165)*10)),1)))</f>
        <v>0</v>
      </c>
      <c r="D107" s="39">
        <f>IF(P1_IndicatorData!E107="No data","x",ROUND(IF(P1_IndicatorData!E107&gt;D$166,10,IF(P1_IndicatorData!E107&lt;D$165,0,10-(D$166-P1_IndicatorData!E107)/(D$166-D$165)*10)),1))</f>
        <v>0</v>
      </c>
      <c r="E107" s="39">
        <f>IF(P1_IndicatorData!G107="No data",0.1,IF(P1_IndicatorData!G107=0,0.1,IF(LOG(P1_IndicatorData!G107)&lt;E$165,0.1,ROUND(IF(LOG(P1_IndicatorData!G107)&gt;E$166,10,IF(LOG(P1_IndicatorData!G107)&lt;E$165,0,10-(E$166-LOG(P1_IndicatorData!G107))/(E$166-E$165)*10)),1))))</f>
        <v>5.9</v>
      </c>
      <c r="F107" s="39">
        <f>IF(P1_IndicatorData!H107="No data",0.1,IF(ROUND(P1_IndicatorData!H107,2)=0,0.1,ROUND(IF(P1_IndicatorData!H107&gt;F$166,10,IF(P1_IndicatorData!H107&lt;F$165,0,10-(F$166-P1_IndicatorData!H107)/(F$166-F$165)*10)),1)))</f>
        <v>3.7</v>
      </c>
      <c r="G107" s="39">
        <f>IF(P1_IndicatorData!J107="No data","x",IF(P1_IndicatorData!J107=0,0,ROUND(IF(LOG(P1_IndicatorData!J107)&gt;G$166,10,IF(LOG(P1_IndicatorData!J107)&lt;G$165,0,10-(G$166-LOG(P1_IndicatorData!J107))/(G$166-G$165)*10)),1)))</f>
        <v>0</v>
      </c>
      <c r="H107" s="39">
        <f>IF(P1_IndicatorData!K107="No data","x",IF(P1_IndicatorData!K107=0,0,ROUND(IF(P1_IndicatorData!K107&gt;H$166,10,IF(P1_IndicatorData!K107&lt;H$165,0,10-(H$166-P1_IndicatorData!K107)/(H$166-H$165)*10)),1)))</f>
        <v>0</v>
      </c>
      <c r="I107" s="42">
        <f>IF(P1_IndicatorData!Q107="No data","x",IF(P1_IndicatorData!Q107=0,0,ROUND(IF(LOG(P1_IndicatorData!Q107)&gt;I$166,10,IF(LOG(P1_IndicatorData!Q107)&lt;I$165,0,10-(I$166-LOG(P1_IndicatorData!Q107))/(I$166-I$165)*10)),1)))</f>
        <v>0</v>
      </c>
      <c r="J107" s="42">
        <f>IF(P1_IndicatorData!R107="No data","x",ROUND(IF(P1_IndicatorData!R107&gt;J$166,10,IF(P1_IndicatorData!R107&lt;J$165,0,10-(J$166-P1_IndicatorData!R107)/(J$166-J$165)*10)),1))</f>
        <v>0</v>
      </c>
      <c r="K107" s="42">
        <f>IF(P1_IndicatorData!T107="No data","x",IF(P1_IndicatorData!T107=0,0,ROUND(IF(LOG(P1_IndicatorData!T107)&gt;K$166,10,IF(LOG(P1_IndicatorData!T107)&lt;K$165,0,10-(K$166-LOG(P1_IndicatorData!T107))/(K$166-K$165)*10)),1)))</f>
        <v>0</v>
      </c>
      <c r="L107" s="42">
        <f>IF(P1_IndicatorData!U107="No data","x",ROUND(IF(P1_IndicatorData!U107&gt;L$166,10,IF(P1_IndicatorData!U107&lt;L$165,0,10-(L$166-P1_IndicatorData!U107)/(L$166-L$165)*10)),1))</f>
        <v>0</v>
      </c>
      <c r="M107" s="39">
        <f>IF(P1_IndicatorData!W107="No data","x",IF(P1_IndicatorData!W107=0,0,ROUND(IF(LOG(P1_IndicatorData!W107)&gt;M$166,10,IF(LOG(P1_IndicatorData!W107)&lt;M$165,0,10-(M$166-LOG(P1_IndicatorData!W107))/(M$166-M$165)*10)),1)))</f>
        <v>0</v>
      </c>
      <c r="N107" s="39">
        <f>IF(P1_IndicatorData!X107="No data","x",ROUND(IF(P1_IndicatorData!X107&gt;N$166,10,IF(P1_IndicatorData!X107&lt;N$165,0,10-(N$166-P1_IndicatorData!X107)/(N$166-N$165)*10)),1))</f>
        <v>0</v>
      </c>
      <c r="O107" s="42">
        <f>IF(P1_IndicatorData!Z107="No data","x",IF(P1_IndicatorData!Z107=0,0,ROUND(IF(LOG(P1_IndicatorData!Z107)&gt;O$166,10,IF(LOG(P1_IndicatorData!Z107)&lt;O$165,0,10-(O$166-LOG(P1_IndicatorData!Z107))/(O$166-O$165)*10)),1)))</f>
        <v>0</v>
      </c>
      <c r="P107" s="42">
        <f>IF(P1_IndicatorData!AA107="No data","x",ROUND(IF(P1_IndicatorData!AA107&gt;P$166,10,IF(P1_IndicatorData!AA107&lt;P$165,0,10-(P$166-P1_IndicatorData!AA107)/(P$166-P$165)*10)),1))</f>
        <v>0</v>
      </c>
      <c r="Q107" s="42">
        <f>IF(P1_IndicatorData!AC107="No data","x",IF(P1_IndicatorData!AC107=0,0,ROUND(IF(LOG(P1_IndicatorData!AC107)&gt;Q$166,10,IF(LOG(P1_IndicatorData!AC107)&lt;Q$165,0,10-(Q$166-LOG(P1_IndicatorData!AC107))/(Q$166-Q$165)*10)),1)))</f>
        <v>0</v>
      </c>
      <c r="R107" s="42">
        <f>IF(P1_IndicatorData!AD107="No data","x",ROUND(IF(P1_IndicatorData!AD107&gt;R$166,10,IF(P1_IndicatorData!AD107&lt;R$165,0,10-(R$166-P1_IndicatorData!AD107)/(R$166-R$165)*10)),1))</f>
        <v>0</v>
      </c>
      <c r="S107" s="42">
        <f>IF(P1_IndicatorData!AF107="No data","x",IF(P1_IndicatorData!AF107=0,0,ROUND(IF(LOG(P1_IndicatorData!AF107)&gt;S$166,10,IF(LOG(P1_IndicatorData!AF107)&lt;S$165,0,10-(S$166-LOG(P1_IndicatorData!AF107))/(S$166-S$165)*10)),1)))</f>
        <v>0</v>
      </c>
      <c r="T107" s="42">
        <f>IF(P1_IndicatorData!AG107="No data","x",ROUND(IF(P1_IndicatorData!AG107&gt;T$166,10,IF(P1_IndicatorData!AG107&lt;T$165,0,10-(T$166-P1_IndicatorData!AG107)/(T$166-T$165)*10)),1))</f>
        <v>0</v>
      </c>
      <c r="U107" s="42">
        <f>IF(P1_IndicatorData!AI107="No data","x",IF(P1_IndicatorData!AI107=0,0,ROUND(IF(LOG(P1_IndicatorData!AI107)&gt;U$166,10,IF(LOG(P1_IndicatorData!AI107)&lt;U$165,0,10-(U$166-LOG(P1_IndicatorData!AI107))/(U$166-U$165)*10)),1)))</f>
        <v>0</v>
      </c>
      <c r="V107" s="42">
        <f>IF(P1_IndicatorData!AJ107="No data","x",ROUND(IF(P1_IndicatorData!AJ107&gt;V$166,10,IF(P1_IndicatorData!AJ107&lt;V$165,0,10-(V$166-P1_IndicatorData!AJ107)/(V$166-V$165)*10)),1))</f>
        <v>0</v>
      </c>
      <c r="W107" s="42">
        <f>IF(P1_IndicatorData!AL107="No data","x",IF(P1_IndicatorData!AL107=0,0,ROUND(IF(LOG(P1_IndicatorData!AL107)&gt;W$166,10,IF(LOG(P1_IndicatorData!AL107)&lt;W$165,0,10-(W$166-LOG(P1_IndicatorData!AL107))/(W$166-W$165)*10)),1)))</f>
        <v>5.7</v>
      </c>
      <c r="X107" s="42">
        <f>IF(P1_IndicatorData!AM107="No data","x",ROUND(IF(P1_IndicatorData!AM107&gt;X$166,10,IF(P1_IndicatorData!AM107&lt;X$165,0,10-(X$166-P1_IndicatorData!AM107)/(X$166-X$165)*10)),1))</f>
        <v>0.2</v>
      </c>
      <c r="Y107" s="42">
        <f>IF(P1_IndicatorData!AO107="No data","x",IF(P1_IndicatorData!AO107=0,0,ROUND(IF(LOG(P1_IndicatorData!AO107)&gt;Y$166,10,IF(LOG(P1_IndicatorData!AO107)&lt;Y$165,0,10-(Y$166-LOG(P1_IndicatorData!AO107))/(Y$166-Y$165)*10)),1)))</f>
        <v>0</v>
      </c>
      <c r="Z107" s="42">
        <f>IF(P1_IndicatorData!AP107="No data","x",ROUND(IF(P1_IndicatorData!AP107&gt;Z$166,10,IF(P1_IndicatorData!AP107&lt;Z$165,0,10-(Z$166-P1_IndicatorData!AP107)/(Z$166-Z$165)*10)),1))</f>
        <v>0</v>
      </c>
      <c r="AA107" s="42">
        <f>IF(P1_IndicatorData!AR107="No data","x",IF(P1_IndicatorData!AR107=0,0,ROUND(IF(LOG(P1_IndicatorData!AR107)&gt;AA$166,10,IF(LOG(P1_IndicatorData!AR107)&lt;AA$165,0,10-(AA$166-LOG(P1_IndicatorData!AR107))/(AA$166-AA$165)*10)),1)))</f>
        <v>7.7</v>
      </c>
      <c r="AB107" s="42">
        <f>IF(P1_IndicatorData!AS107="No data","x",ROUND(IF(P1_IndicatorData!AS107&gt;AB$166,10,IF(P1_IndicatorData!AS107&lt;AB$165,0,10-(AB$166-P1_IndicatorData!AS107)/(AB$166-AB$165)*10)),1))</f>
        <v>3.8</v>
      </c>
      <c r="AC107" s="42">
        <f>IF(P1_IndicatorData!AV107="No data","x",IF(P1_IndicatorData!AV107=0,0,ROUND(IF(LOG(P1_IndicatorData!AV107)&gt;AC$166,10,IF(LOG(P1_IndicatorData!AV107)&lt;AC$165,0,10-(AC$166-LOG(P1_IndicatorData!AV107))/(AC$166-AC$165)*10)),1)))</f>
        <v>0</v>
      </c>
      <c r="AD107" s="42">
        <f>IF(P1_IndicatorData!AW107="No data","x",ROUND(IF(P1_IndicatorData!AW107&gt;AD$166,10,IF(P1_IndicatorData!AW107&lt;AD$165,0,10-(AD$166-P1_IndicatorData!AW107)/(AD$166-AD$165)*10)),1))</f>
        <v>0</v>
      </c>
      <c r="AE107" s="42">
        <f>IF(P1_IndicatorData!AX107="No data","x",IF(P1_IndicatorData!AX107=0,0,ROUND(IF(LOG(P1_IndicatorData!AX107)&gt;AE$166,10,IF(LOG(P1_IndicatorData!AX107)&lt;AE$165,0,10-(AE$166-LOG(P1_IndicatorData!AX107))/(AE$166-AE$165)*10)),1)))</f>
        <v>0</v>
      </c>
      <c r="AF107" s="42">
        <f>IF(P1_IndicatorData!AY107="No data","x",ROUND(IF(P1_IndicatorData!AY107&gt;AF$166,10,IF(P1_IndicatorData!AY107&lt;AF$165,0,10-(AF$166-P1_IndicatorData!AY107)/(AF$166-AF$165)*10)),1))</f>
        <v>0</v>
      </c>
      <c r="AG107" s="42">
        <f>IF(P1_IndicatorData!AZ107="No data","x",IF(P1_IndicatorData!AZ107=0,0,ROUND(IF(LOG(P1_IndicatorData!AZ107)&gt;AG$166,10,IF(LOG(P1_IndicatorData!AZ107)&lt;AG$165,0,10-(AG$166-LOG(P1_IndicatorData!AZ107))/(AG$166-AG$165)*10)),1)))</f>
        <v>5.4</v>
      </c>
      <c r="AH107" s="42">
        <f>IF(P1_IndicatorData!BA107="No data","x",ROUND(IF(P1_IndicatorData!BA107&gt;AH$166,10,IF(P1_IndicatorData!BA107&lt;AH$165,0,10-(AH$166-P1_IndicatorData!BA107)/(AH$166-AH$165)*10)),1))</f>
        <v>1.1000000000000001</v>
      </c>
      <c r="AI107" s="42">
        <f>IF(P1_IndicatorData!BD107="No data","x",IF(P1_IndicatorData!BD107=0,0,ROUND(IF(LOG(P1_IndicatorData!BD107)&gt;AI$166,10,IF(LOG(P1_IndicatorData!BD107)&lt;AI$165,0,10-(AI$166-LOG(P1_IndicatorData!BD107))/(AI$166-AI$165)*10)),1)))</f>
        <v>7.1</v>
      </c>
      <c r="AJ107" s="42">
        <f>IF(P1_IndicatorData!BE107="No data","x",ROUND(IF(P1_IndicatorData!BE107&gt;AJ$166,10,IF(P1_IndicatorData!BE107&lt;AJ$165,0,10-(AJ$166-P1_IndicatorData!BE107)/(AJ$166-AJ$165)*10)),1))</f>
        <v>1.7</v>
      </c>
      <c r="AK107" s="145">
        <f t="shared" si="27"/>
        <v>0</v>
      </c>
      <c r="AL107" s="145">
        <f t="shared" si="28"/>
        <v>4.9000000000000004</v>
      </c>
      <c r="AM107" s="145">
        <f t="shared" si="29"/>
        <v>0</v>
      </c>
      <c r="AN107" s="147">
        <f t="shared" si="30"/>
        <v>0</v>
      </c>
      <c r="AO107" s="147">
        <f t="shared" si="31"/>
        <v>0</v>
      </c>
      <c r="AP107" s="145">
        <f t="shared" si="49"/>
        <v>0</v>
      </c>
      <c r="AQ107" s="149">
        <f t="shared" si="32"/>
        <v>0</v>
      </c>
      <c r="AR107" s="149">
        <f t="shared" si="33"/>
        <v>0</v>
      </c>
      <c r="AS107" s="149">
        <f t="shared" si="34"/>
        <v>0</v>
      </c>
      <c r="AT107" s="149">
        <f t="shared" si="35"/>
        <v>0</v>
      </c>
      <c r="AU107" s="149">
        <f t="shared" si="36"/>
        <v>0</v>
      </c>
      <c r="AV107" s="149">
        <f t="shared" si="50"/>
        <v>0</v>
      </c>
      <c r="AW107" s="147">
        <f t="shared" si="37"/>
        <v>0</v>
      </c>
      <c r="AX107" s="147">
        <f t="shared" si="38"/>
        <v>0</v>
      </c>
      <c r="AY107" s="147">
        <f t="shared" si="39"/>
        <v>3.4</v>
      </c>
      <c r="AZ107" s="147">
        <f t="shared" si="40"/>
        <v>0</v>
      </c>
      <c r="BA107" s="145">
        <f t="shared" si="41"/>
        <v>1</v>
      </c>
      <c r="BB107" s="145">
        <f t="shared" si="42"/>
        <v>6.1</v>
      </c>
      <c r="BC107" s="147">
        <f t="shared" si="43"/>
        <v>0</v>
      </c>
      <c r="BD107" s="147">
        <f t="shared" si="44"/>
        <v>0</v>
      </c>
      <c r="BE107" s="145">
        <f t="shared" si="51"/>
        <v>0</v>
      </c>
      <c r="BF107" s="147">
        <f t="shared" si="45"/>
        <v>3.5</v>
      </c>
      <c r="BG107" s="147">
        <f t="shared" si="46"/>
        <v>5</v>
      </c>
      <c r="BH107" s="145">
        <f t="shared" si="47"/>
        <v>4.3</v>
      </c>
      <c r="BI107" s="198">
        <f t="shared" si="48"/>
        <v>2.4</v>
      </c>
    </row>
    <row r="108" spans="1:61">
      <c r="A108" s="1" t="s">
        <v>297</v>
      </c>
      <c r="B108" s="2" t="s">
        <v>298</v>
      </c>
      <c r="C108" s="39">
        <f>IF(P1_IndicatorData!D108="No data","x",IF(P1_IndicatorData!D108=0,0,ROUND(IF(LOG(P1_IndicatorData!D108)&gt;C$166,10,IF(LOG(P1_IndicatorData!D108)&lt;C$165,0,10-(C$166-LOG(P1_IndicatorData!D108))/(C$166-C$165)*10)),1)))</f>
        <v>0</v>
      </c>
      <c r="D108" s="39">
        <f>IF(P1_IndicatorData!E108="No data","x",ROUND(IF(P1_IndicatorData!E108&gt;D$166,10,IF(P1_IndicatorData!E108&lt;D$165,0,10-(D$166-P1_IndicatorData!E108)/(D$166-D$165)*10)),1))</f>
        <v>0</v>
      </c>
      <c r="E108" s="39">
        <f>IF(P1_IndicatorData!G108="No data",0.1,IF(P1_IndicatorData!G108=0,0.1,IF(LOG(P1_IndicatorData!G108)&lt;E$165,0.1,ROUND(IF(LOG(P1_IndicatorData!G108)&gt;E$166,10,IF(LOG(P1_IndicatorData!G108)&lt;E$165,0,10-(E$166-LOG(P1_IndicatorData!G108))/(E$166-E$165)*10)),1))))</f>
        <v>6.8</v>
      </c>
      <c r="F108" s="39">
        <f>IF(P1_IndicatorData!H108="No data",0.1,IF(ROUND(P1_IndicatorData!H108,2)=0,0.1,ROUND(IF(P1_IndicatorData!H108&gt;F$166,10,IF(P1_IndicatorData!H108&lt;F$165,0,10-(F$166-P1_IndicatorData!H108)/(F$166-F$165)*10)),1)))</f>
        <v>5</v>
      </c>
      <c r="G108" s="39">
        <f>IF(P1_IndicatorData!J108="No data","x",IF(P1_IndicatorData!J108=0,0,ROUND(IF(LOG(P1_IndicatorData!J108)&gt;G$166,10,IF(LOG(P1_IndicatorData!J108)&lt;G$165,0,10-(G$166-LOG(P1_IndicatorData!J108))/(G$166-G$165)*10)),1)))</f>
        <v>0</v>
      </c>
      <c r="H108" s="39">
        <f>IF(P1_IndicatorData!K108="No data","x",IF(P1_IndicatorData!K108=0,0,ROUND(IF(P1_IndicatorData!K108&gt;H$166,10,IF(P1_IndicatorData!K108&lt;H$165,0,10-(H$166-P1_IndicatorData!K108)/(H$166-H$165)*10)),1)))</f>
        <v>0</v>
      </c>
      <c r="I108" s="42">
        <f>IF(P1_IndicatorData!Q108="No data","x",IF(P1_IndicatorData!Q108=0,0,ROUND(IF(LOG(P1_IndicatorData!Q108)&gt;I$166,10,IF(LOG(P1_IndicatorData!Q108)&lt;I$165,0,10-(I$166-LOG(P1_IndicatorData!Q108))/(I$166-I$165)*10)),1)))</f>
        <v>7.7</v>
      </c>
      <c r="J108" s="42">
        <f>IF(P1_IndicatorData!R108="No data","x",ROUND(IF(P1_IndicatorData!R108&gt;J$166,10,IF(P1_IndicatorData!R108&lt;J$165,0,10-(J$166-P1_IndicatorData!R108)/(J$166-J$165)*10)),1))</f>
        <v>1.8</v>
      </c>
      <c r="K108" s="42">
        <f>IF(P1_IndicatorData!T108="No data","x",IF(P1_IndicatorData!T108=0,0,ROUND(IF(LOG(P1_IndicatorData!T108)&gt;K$166,10,IF(LOG(P1_IndicatorData!T108)&lt;K$165,0,10-(K$166-LOG(P1_IndicatorData!T108))/(K$166-K$165)*10)),1)))</f>
        <v>0</v>
      </c>
      <c r="L108" s="42">
        <f>IF(P1_IndicatorData!U108="No data","x",ROUND(IF(P1_IndicatorData!U108&gt;L$166,10,IF(P1_IndicatorData!U108&lt;L$165,0,10-(L$166-P1_IndicatorData!U108)/(L$166-L$165)*10)),1))</f>
        <v>0</v>
      </c>
      <c r="M108" s="39">
        <f>IF(P1_IndicatorData!W108="No data","x",IF(P1_IndicatorData!W108=0,0,ROUND(IF(LOG(P1_IndicatorData!W108)&gt;M$166,10,IF(LOG(P1_IndicatorData!W108)&lt;M$165,0,10-(M$166-LOG(P1_IndicatorData!W108))/(M$166-M$165)*10)),1)))</f>
        <v>8.5</v>
      </c>
      <c r="N108" s="39">
        <f>IF(P1_IndicatorData!X108="No data","x",ROUND(IF(P1_IndicatorData!X108&gt;N$166,10,IF(P1_IndicatorData!X108&lt;N$165,0,10-(N$166-P1_IndicatorData!X108)/(N$166-N$165)*10)),1))</f>
        <v>6.3</v>
      </c>
      <c r="O108" s="42">
        <f>IF(P1_IndicatorData!Z108="No data","x",IF(P1_IndicatorData!Z108=0,0,ROUND(IF(LOG(P1_IndicatorData!Z108)&gt;O$166,10,IF(LOG(P1_IndicatorData!Z108)&lt;O$165,0,10-(O$166-LOG(P1_IndicatorData!Z108))/(O$166-O$165)*10)),1)))</f>
        <v>7.8</v>
      </c>
      <c r="P108" s="42">
        <f>IF(P1_IndicatorData!AA108="No data","x",ROUND(IF(P1_IndicatorData!AA108&gt;P$166,10,IF(P1_IndicatorData!AA108&lt;P$165,0,10-(P$166-P1_IndicatorData!AA108)/(P$166-P$165)*10)),1))</f>
        <v>2</v>
      </c>
      <c r="Q108" s="42">
        <f>IF(P1_IndicatorData!AC108="No data","x",IF(P1_IndicatorData!AC108=0,0,ROUND(IF(LOG(P1_IndicatorData!AC108)&gt;Q$166,10,IF(LOG(P1_IndicatorData!AC108)&lt;Q$165,0,10-(Q$166-LOG(P1_IndicatorData!AC108))/(Q$166-Q$165)*10)),1)))</f>
        <v>7.6</v>
      </c>
      <c r="R108" s="42">
        <f>IF(P1_IndicatorData!AD108="No data","x",ROUND(IF(P1_IndicatorData!AD108&gt;R$166,10,IF(P1_IndicatorData!AD108&lt;R$165,0,10-(R$166-P1_IndicatorData!AD108)/(R$166-R$165)*10)),1))</f>
        <v>1.5</v>
      </c>
      <c r="S108" s="42">
        <f>IF(P1_IndicatorData!AF108="No data","x",IF(P1_IndicatorData!AF108=0,0,ROUND(IF(LOG(P1_IndicatorData!AF108)&gt;S$166,10,IF(LOG(P1_IndicatorData!AF108)&lt;S$165,0,10-(S$166-LOG(P1_IndicatorData!AF108))/(S$166-S$165)*10)),1)))</f>
        <v>10</v>
      </c>
      <c r="T108" s="42">
        <f>IF(P1_IndicatorData!AG108="No data","x",ROUND(IF(P1_IndicatorData!AG108&gt;T$166,10,IF(P1_IndicatorData!AG108&lt;T$165,0,10-(T$166-P1_IndicatorData!AG108)/(T$166-T$165)*10)),1))</f>
        <v>8.6999999999999993</v>
      </c>
      <c r="U108" s="42">
        <f>IF(P1_IndicatorData!AI108="No data","x",IF(P1_IndicatorData!AI108=0,0,ROUND(IF(LOG(P1_IndicatorData!AI108)&gt;U$166,10,IF(LOG(P1_IndicatorData!AI108)&lt;U$165,0,10-(U$166-LOG(P1_IndicatorData!AI108))/(U$166-U$165)*10)),1)))</f>
        <v>8.8000000000000007</v>
      </c>
      <c r="V108" s="42">
        <f>IF(P1_IndicatorData!AJ108="No data","x",ROUND(IF(P1_IndicatorData!AJ108&gt;V$166,10,IF(P1_IndicatorData!AJ108&lt;V$165,0,10-(V$166-P1_IndicatorData!AJ108)/(V$166-V$165)*10)),1))</f>
        <v>8.5</v>
      </c>
      <c r="W108" s="42">
        <f>IF(P1_IndicatorData!AL108="No data","x",IF(P1_IndicatorData!AL108=0,0,ROUND(IF(LOG(P1_IndicatorData!AL108)&gt;W$166,10,IF(LOG(P1_IndicatorData!AL108)&lt;W$165,0,10-(W$166-LOG(P1_IndicatorData!AL108))/(W$166-W$165)*10)),1)))</f>
        <v>8.9</v>
      </c>
      <c r="X108" s="42">
        <f>IF(P1_IndicatorData!AM108="No data","x",ROUND(IF(P1_IndicatorData!AM108&gt;X$166,10,IF(P1_IndicatorData!AM108&lt;X$165,0,10-(X$166-P1_IndicatorData!AM108)/(X$166-X$165)*10)),1))</f>
        <v>9.5</v>
      </c>
      <c r="Y108" s="42">
        <f>IF(P1_IndicatorData!AO108="No data","x",IF(P1_IndicatorData!AO108=0,0,ROUND(IF(LOG(P1_IndicatorData!AO108)&gt;Y$166,10,IF(LOG(P1_IndicatorData!AO108)&lt;Y$165,0,10-(Y$166-LOG(P1_IndicatorData!AO108))/(Y$166-Y$165)*10)),1)))</f>
        <v>8.6999999999999993</v>
      </c>
      <c r="Z108" s="42">
        <f>IF(P1_IndicatorData!AP108="No data","x",ROUND(IF(P1_IndicatorData!AP108&gt;Z$166,10,IF(P1_IndicatorData!AP108&lt;Z$165,0,10-(Z$166-P1_IndicatorData!AP108)/(Z$166-Z$165)*10)),1))</f>
        <v>7.2</v>
      </c>
      <c r="AA108" s="42">
        <f>IF(P1_IndicatorData!AR108="No data","x",IF(P1_IndicatorData!AR108=0,0,ROUND(IF(LOG(P1_IndicatorData!AR108)&gt;AA$166,10,IF(LOG(P1_IndicatorData!AR108)&lt;AA$165,0,10-(AA$166-LOG(P1_IndicatorData!AR108))/(AA$166-AA$165)*10)),1)))</f>
        <v>8</v>
      </c>
      <c r="AB108" s="42">
        <f>IF(P1_IndicatorData!AS108="No data","x",ROUND(IF(P1_IndicatorData!AS108&gt;AB$166,10,IF(P1_IndicatorData!AS108&lt;AB$165,0,10-(AB$166-P1_IndicatorData!AS108)/(AB$166-AB$165)*10)),1))</f>
        <v>2.7</v>
      </c>
      <c r="AC108" s="42">
        <f>IF(P1_IndicatorData!AV108="No data","x",IF(P1_IndicatorData!AV108=0,0,ROUND(IF(LOG(P1_IndicatorData!AV108)&gt;AC$166,10,IF(LOG(P1_IndicatorData!AV108)&lt;AC$165,0,10-(AC$166-LOG(P1_IndicatorData!AV108))/(AC$166-AC$165)*10)),1)))</f>
        <v>8</v>
      </c>
      <c r="AD108" s="42">
        <f>IF(P1_IndicatorData!AW108="No data","x",ROUND(IF(P1_IndicatorData!AW108&gt;AD$166,10,IF(P1_IndicatorData!AW108&lt;AD$165,0,10-(AD$166-P1_IndicatorData!AW108)/(AD$166-AD$165)*10)),1))</f>
        <v>2.6</v>
      </c>
      <c r="AE108" s="42">
        <f>IF(P1_IndicatorData!AX108="No data","x",IF(P1_IndicatorData!AX108=0,0,ROUND(IF(LOG(P1_IndicatorData!AX108)&gt;AE$166,10,IF(LOG(P1_IndicatorData!AX108)&lt;AE$165,0,10-(AE$166-LOG(P1_IndicatorData!AX108))/(AE$166-AE$165)*10)),1)))</f>
        <v>0</v>
      </c>
      <c r="AF108" s="42">
        <f>IF(P1_IndicatorData!AY108="No data","x",ROUND(IF(P1_IndicatorData!AY108&gt;AF$166,10,IF(P1_IndicatorData!AY108&lt;AF$165,0,10-(AF$166-P1_IndicatorData!AY108)/(AF$166-AF$165)*10)),1))</f>
        <v>0</v>
      </c>
      <c r="AG108" s="42">
        <f>IF(P1_IndicatorData!AZ108="No data","x",IF(P1_IndicatorData!AZ108=0,0,ROUND(IF(LOG(P1_IndicatorData!AZ108)&gt;AG$166,10,IF(LOG(P1_IndicatorData!AZ108)&lt;AG$165,0,10-(AG$166-LOG(P1_IndicatorData!AZ108))/(AG$166-AG$165)*10)),1)))</f>
        <v>6.7</v>
      </c>
      <c r="AH108" s="42">
        <f>IF(P1_IndicatorData!BA108="No data","x",ROUND(IF(P1_IndicatorData!BA108&gt;AH$166,10,IF(P1_IndicatorData!BA108&lt;AH$165,0,10-(AH$166-P1_IndicatorData!BA108)/(AH$166-AH$165)*10)),1))</f>
        <v>2.6</v>
      </c>
      <c r="AI108" s="42">
        <f>IF(P1_IndicatorData!BD108="No data","x",IF(P1_IndicatorData!BD108=0,0,ROUND(IF(LOG(P1_IndicatorData!BD108)&gt;AI$166,10,IF(LOG(P1_IndicatorData!BD108)&lt;AI$165,0,10-(AI$166-LOG(P1_IndicatorData!BD108))/(AI$166-AI$165)*10)),1)))</f>
        <v>8.4</v>
      </c>
      <c r="AJ108" s="42">
        <f>IF(P1_IndicatorData!BE108="No data","x",ROUND(IF(P1_IndicatorData!BE108&gt;AJ$166,10,IF(P1_IndicatorData!BE108&lt;AJ$165,0,10-(AJ$166-P1_IndicatorData!BE108)/(AJ$166-AJ$165)*10)),1))</f>
        <v>4.7</v>
      </c>
      <c r="AK108" s="145">
        <f t="shared" ref="AK108:AK155" si="52">IF(AND(C108="x",D108="x"),"x",ROUND((10-GEOMEAN(((10-C108)/10*9+1),((10-D108)/10*9+1)))/9*10,1))</f>
        <v>0</v>
      </c>
      <c r="AL108" s="145">
        <f t="shared" ref="AL108:AL155" si="53">IF(AND(E108="x",F108="x"),"x",ROUND((10-GEOMEAN(((10-E108)/10*9+1),((10-F108)/10*9+1)))/9*10,1))</f>
        <v>6</v>
      </c>
      <c r="AM108" s="145">
        <f t="shared" ref="AM108:AM155" si="54">IF(AND(G108="x",H108="x"),"x",ROUND((10-GEOMEAN(((10-G108)/10*9+1),((10-H108)/10*9+1)))/9*10,1))</f>
        <v>0</v>
      </c>
      <c r="AN108" s="147">
        <f t="shared" ref="AN108:AN155" si="55">IF(OR(I108="x",K108="x"),"x",ROUND((10-GEOMEAN(((10-I108)/10*9+1),((10-K108)/10*9+1)))/9*10,1))</f>
        <v>5</v>
      </c>
      <c r="AO108" s="147">
        <f t="shared" ref="AO108:AO155" si="56">IF(OR(J108="x",L108="x"),"x",ROUND((10-GEOMEAN(((10-J108)/10*9+1),((10-L108)/10*9+1)))/9*10,1))</f>
        <v>0.9</v>
      </c>
      <c r="AP108" s="145">
        <f t="shared" si="49"/>
        <v>3.2</v>
      </c>
      <c r="AQ108" s="149">
        <f t="shared" ref="AQ108:AQ155" si="57">ROUND(AVERAGE(M108,O108),1)</f>
        <v>8.1999999999999993</v>
      </c>
      <c r="AR108" s="149">
        <f t="shared" ref="AR108:AR155" si="58">ROUND(AVERAGE(N108,P108),1)</f>
        <v>4.2</v>
      </c>
      <c r="AS108" s="149">
        <f t="shared" ref="AS108:AS155" si="59">IF(AND(AQ108="x",AR108="x"),"x",ROUND((10-GEOMEAN(((10-AQ108)/10*9+1),((10-AR108)/10*9+1)))/9*10,1))</f>
        <v>6.6</v>
      </c>
      <c r="AT108" s="149">
        <f t="shared" ref="AT108:AT155" si="60">ROUND(AVERAGE(Q108,S108),1)</f>
        <v>8.8000000000000007</v>
      </c>
      <c r="AU108" s="149">
        <f t="shared" ref="AU108:AU155" si="61">ROUND(AVERAGE(R108,T108),1)</f>
        <v>5.0999999999999996</v>
      </c>
      <c r="AV108" s="149">
        <f t="shared" si="50"/>
        <v>7.4</v>
      </c>
      <c r="AW108" s="147">
        <f t="shared" ref="AW108:AW155" si="62">IF(AND(AS108="x",AV108="x"),"x",ROUND((10-GEOMEAN(((10-AS108)/10*9+1),((10-AV108)/10*9+1)))/9*10,1))</f>
        <v>7</v>
      </c>
      <c r="AX108" s="147">
        <f t="shared" ref="AX108:AX155" si="63">IF(AND(U108="x",V108="x"),"x",ROUND((10-GEOMEAN(((10-U108)/10*9+1),((10-V108)/10*9+1)))/9*10,1))</f>
        <v>8.6999999999999993</v>
      </c>
      <c r="AY108" s="147">
        <f t="shared" ref="AY108:AY155" si="64">IF(AND(W108="x",X108="x"),"x",ROUND((10-GEOMEAN(((10-W108)/10*9+1),((10-X108)/10*9+1)))/9*10,1))</f>
        <v>9.1999999999999993</v>
      </c>
      <c r="AZ108" s="147">
        <f t="shared" ref="AZ108:AZ155" si="65">IF(AND(Y108="x",Z108="x"),"x",ROUND((10-GEOMEAN(((10-Y108)/10*9+1),((10-Z108)/10*9+1)))/9*10,1))</f>
        <v>8</v>
      </c>
      <c r="BA108" s="145">
        <f t="shared" ref="BA108:BA155" si="66">IF(OR(AX108="x",AY108="x",AZ108="x"),"x",ROUND((10-GEOMEAN(((10-AW108)/10*9+1),((10-AX108)/10*9+1),((10-AY108)/10*9+1),((10-AZ108)/10*9+1)))/9*10,1))</f>
        <v>8.3000000000000007</v>
      </c>
      <c r="BB108" s="145">
        <f t="shared" ref="BB108:BB155" si="67">IF(AND(AA108="x",AB108="x"),"x",IF(AA108="x", AB108, ROUND((10-GEOMEAN(((10-AA108)/10*9+1),((10-AB108)/10*9+1)))/9*10,1)))</f>
        <v>6</v>
      </c>
      <c r="BC108" s="147">
        <f t="shared" ref="BC108:BC155" si="68">IF(AC108="x","x",ROUND(AVERAGE(AC108,AE108),1))</f>
        <v>4</v>
      </c>
      <c r="BD108" s="147">
        <f t="shared" ref="BD108:BD155" si="69">IF(AD108="x","x",ROUND(AVERAGE(AD108,AF108),1))</f>
        <v>1.3</v>
      </c>
      <c r="BE108" s="145">
        <f t="shared" si="51"/>
        <v>2.8</v>
      </c>
      <c r="BF108" s="147">
        <f t="shared" ref="BF108:BF155" si="70">IF(AND(AG108="x",AH108="x"),"x",IF(AH108="x", AG108, ROUND((10-GEOMEAN(((10-AG108)/10*9+1),((10-AH108)/10*9+1)))/9*10,1)))</f>
        <v>5</v>
      </c>
      <c r="BG108" s="147">
        <f t="shared" ref="BG108:BG155" si="71">IF(AND(AI108="x",AJ108="x"),"x",IF(AJ108="x", AI108, ROUND((10-GEOMEAN(((10-AI108)/10*9+1),((10-AJ108)/10*9+1)))/9*10,1)))</f>
        <v>6.9</v>
      </c>
      <c r="BH108" s="145">
        <f t="shared" ref="BH108:BH155" si="72">IF(AND(BF108="x",BG108="x"),"x",IF(BF108="x", BG108, IF(BG108="x", BF108, ROUND((10-GEOMEAN(((10-BF108)/10*9+1),((10-BG108)/10*9+1)))/9*10,1))))</f>
        <v>6</v>
      </c>
      <c r="BI108" s="198">
        <f t="shared" ref="BI108:BI155" si="73">IF(OR(AND(AK108="x",AP108="x",BA108="x"),AND(AM108="x",AP108="x",BA108="x")), "x",IF(AND(AP108="x",BA108="x"), ROUND((10-GEOMEAN(((10-AK108)/10*9+1),((10-AL108)/10*9+1),((10-AM108)/10*9+1),((10-BB108)/10*9+1),((10-BE108)/10*9+1),((10-BH108)/10*9+1)))/9*10,1),IF(AND(AK108="x",BH108="x"), ROUND((10-GEOMEAN(((10-AL108)/10*9+1),((10-AM108)/10*9+1),((10-AP108)/10*9+1),((10-BA108)/10*9+1),((10-BE108)/10*9+1),((10-BB108)/10*9+1)))/9*10,1), IF(AK108="x",ROUND((10-GEOMEAN(((10-AL108)/10*9+1),((10-AM108)/10*9+1),((10-AP108)/10*9+1),((10-BA108)/10*9+1),((10-BB108)/10*9+1),((10-BE108)/10*9+1),((10-BH108)/10*9+1)))/9*10,1), IF(BH108="x",ROUND((10-GEOMEAN(((10-AL108)/10*9+1),((10-AM108)/10*9+1),((10-AP108)/10*9+1),((10-BA108)/10*9+1),((10-AK108)/10*9+1),((10-BE108)/10*9+1),((10-BB108)/10*9+1)))/9*10,1),IF(AP108="x",ROUND((10-GEOMEAN(((10-AL108)/10*9+1),((10-AM108)/10*9+1),((10-BA108)/10*9+1),((10-BH108)/10*9+1),((10-AK108)/10*9+1),((10-BE108)/10*9+1),((10-BB108)/10*9+1)))/9*10,1),IF(BA108="x",ROUND((10-GEOMEAN(((10-AL108)/10*9+1),((10-AM108)/10*9+1),((10-AP108)/10*9+1),((10-BB108)/10*9+1),((10-BE108)/10*9+1),((10-BH108)/10*9+1),((10-AK108)/10*9+1)))/9*10,1),ROUND((10-GEOMEAN(((10-AK108)/10*9+1),((10-AL108)/10*9+1),((10-AM108)/10*9+1),((10-AP108)/10*9+1),((10-BA108)/10*9+1),((10-BB108)/10*9+1),((10-BE108)/10*9+1),((10-BH108)/10*9+1)))/9*10,1))))))))</f>
        <v>4.5999999999999996</v>
      </c>
    </row>
    <row r="109" spans="1:61">
      <c r="A109" s="1" t="s">
        <v>299</v>
      </c>
      <c r="B109" s="2" t="s">
        <v>300</v>
      </c>
      <c r="C109" s="39">
        <f>IF(P1_IndicatorData!D109="No data","x",IF(P1_IndicatorData!D109=0,0,ROUND(IF(LOG(P1_IndicatorData!D109)&gt;C$166,10,IF(LOG(P1_IndicatorData!D109)&lt;C$165,0,10-(C$166-LOG(P1_IndicatorData!D109))/(C$166-C$165)*10)),1)))</f>
        <v>10</v>
      </c>
      <c r="D109" s="39">
        <f>IF(P1_IndicatorData!E109="No data","x",ROUND(IF(P1_IndicatorData!E109&gt;D$166,10,IF(P1_IndicatorData!E109&lt;D$165,0,10-(D$166-P1_IndicatorData!E109)/(D$166-D$165)*10)),1))</f>
        <v>9</v>
      </c>
      <c r="E109" s="39">
        <f>IF(P1_IndicatorData!G109="No data",0.1,IF(P1_IndicatorData!G109=0,0.1,IF(LOG(P1_IndicatorData!G109)&lt;E$165,0.1,ROUND(IF(LOG(P1_IndicatorData!G109)&gt;E$166,10,IF(LOG(P1_IndicatorData!G109)&lt;E$165,0,10-(E$166-LOG(P1_IndicatorData!G109))/(E$166-E$165)*10)),1))))</f>
        <v>8.4</v>
      </c>
      <c r="F109" s="39">
        <f>IF(P1_IndicatorData!H109="No data",0.1,IF(ROUND(P1_IndicatorData!H109,2)=0,0.1,ROUND(IF(P1_IndicatorData!H109&gt;F$166,10,IF(P1_IndicatorData!H109&lt;F$165,0,10-(F$166-P1_IndicatorData!H109)/(F$166-F$165)*10)),1)))</f>
        <v>5.4</v>
      </c>
      <c r="G109" s="39">
        <f>IF(P1_IndicatorData!J109="No data","x",IF(P1_IndicatorData!J109=0,0,ROUND(IF(LOG(P1_IndicatorData!J109)&gt;G$166,10,IF(LOG(P1_IndicatorData!J109)&lt;G$165,0,10-(G$166-LOG(P1_IndicatorData!J109))/(G$166-G$165)*10)),1)))</f>
        <v>0</v>
      </c>
      <c r="H109" s="39">
        <f>IF(P1_IndicatorData!K109="No data","x",IF(P1_IndicatorData!K109=0,0,ROUND(IF(P1_IndicatorData!K109&gt;H$166,10,IF(P1_IndicatorData!K109&lt;H$165,0,10-(H$166-P1_IndicatorData!K109)/(H$166-H$165)*10)),1)))</f>
        <v>0</v>
      </c>
      <c r="I109" s="42">
        <f>IF(P1_IndicatorData!Q109="No data","x",IF(P1_IndicatorData!Q109=0,0,ROUND(IF(LOG(P1_IndicatorData!Q109)&gt;I$166,10,IF(LOG(P1_IndicatorData!Q109)&lt;I$165,0,10-(I$166-LOG(P1_IndicatorData!Q109))/(I$166-I$165)*10)),1)))</f>
        <v>0</v>
      </c>
      <c r="J109" s="42">
        <f>IF(P1_IndicatorData!R109="No data","x",ROUND(IF(P1_IndicatorData!R109&gt;J$166,10,IF(P1_IndicatorData!R109&lt;J$165,0,10-(J$166-P1_IndicatorData!R109)/(J$166-J$165)*10)),1))</f>
        <v>0</v>
      </c>
      <c r="K109" s="42">
        <f>IF(P1_IndicatorData!T109="No data","x",IF(P1_IndicatorData!T109=0,0,ROUND(IF(LOG(P1_IndicatorData!T109)&gt;K$166,10,IF(LOG(P1_IndicatorData!T109)&lt;K$165,0,10-(K$166-LOG(P1_IndicatorData!T109))/(K$166-K$165)*10)),1)))</f>
        <v>0</v>
      </c>
      <c r="L109" s="42">
        <f>IF(P1_IndicatorData!U109="No data","x",ROUND(IF(P1_IndicatorData!U109&gt;L$166,10,IF(P1_IndicatorData!U109&lt;L$165,0,10-(L$166-P1_IndicatorData!U109)/(L$166-L$165)*10)),1))</f>
        <v>0</v>
      </c>
      <c r="M109" s="39">
        <f>IF(P1_IndicatorData!W109="No data","x",IF(P1_IndicatorData!W109=0,0,ROUND(IF(LOG(P1_IndicatorData!W109)&gt;M$166,10,IF(LOG(P1_IndicatorData!W109)&lt;M$165,0,10-(M$166-LOG(P1_IndicatorData!W109))/(M$166-M$165)*10)),1)))</f>
        <v>0</v>
      </c>
      <c r="N109" s="39">
        <f>IF(P1_IndicatorData!X109="No data","x",ROUND(IF(P1_IndicatorData!X109&gt;N$166,10,IF(P1_IndicatorData!X109&lt;N$165,0,10-(N$166-P1_IndicatorData!X109)/(N$166-N$165)*10)),1))</f>
        <v>0</v>
      </c>
      <c r="O109" s="42">
        <f>IF(P1_IndicatorData!Z109="No data","x",IF(P1_IndicatorData!Z109=0,0,ROUND(IF(LOG(P1_IndicatorData!Z109)&gt;O$166,10,IF(LOG(P1_IndicatorData!Z109)&lt;O$165,0,10-(O$166-LOG(P1_IndicatorData!Z109))/(O$166-O$165)*10)),1)))</f>
        <v>10</v>
      </c>
      <c r="P109" s="42">
        <f>IF(P1_IndicatorData!AA109="No data","x",ROUND(IF(P1_IndicatorData!AA109&gt;P$166,10,IF(P1_IndicatorData!AA109&lt;P$165,0,10-(P$166-P1_IndicatorData!AA109)/(P$166-P$165)*10)),1))</f>
        <v>10</v>
      </c>
      <c r="Q109" s="42">
        <f>IF(P1_IndicatorData!AC109="No data","x",IF(P1_IndicatorData!AC109=0,0,ROUND(IF(LOG(P1_IndicatorData!AC109)&gt;Q$166,10,IF(LOG(P1_IndicatorData!AC109)&lt;Q$165,0,10-(Q$166-LOG(P1_IndicatorData!AC109))/(Q$166-Q$165)*10)),1)))</f>
        <v>10</v>
      </c>
      <c r="R109" s="42">
        <f>IF(P1_IndicatorData!AD109="No data","x",ROUND(IF(P1_IndicatorData!AD109&gt;R$166,10,IF(P1_IndicatorData!AD109&lt;R$165,0,10-(R$166-P1_IndicatorData!AD109)/(R$166-R$165)*10)),1))</f>
        <v>8.9</v>
      </c>
      <c r="S109" s="42">
        <f>IF(P1_IndicatorData!AF109="No data","x",IF(P1_IndicatorData!AF109=0,0,ROUND(IF(LOG(P1_IndicatorData!AF109)&gt;S$166,10,IF(LOG(P1_IndicatorData!AF109)&lt;S$165,0,10-(S$166-LOG(P1_IndicatorData!AF109))/(S$166-S$165)*10)),1)))</f>
        <v>10</v>
      </c>
      <c r="T109" s="42">
        <f>IF(P1_IndicatorData!AG109="No data","x",ROUND(IF(P1_IndicatorData!AG109&gt;T$166,10,IF(P1_IndicatorData!AG109&lt;T$165,0,10-(T$166-P1_IndicatorData!AG109)/(T$166-T$165)*10)),1))</f>
        <v>2.1</v>
      </c>
      <c r="U109" s="42">
        <f>IF(P1_IndicatorData!AI109="No data","x",IF(P1_IndicatorData!AI109=0,0,ROUND(IF(LOG(P1_IndicatorData!AI109)&gt;U$166,10,IF(LOG(P1_IndicatorData!AI109)&lt;U$165,0,10-(U$166-LOG(P1_IndicatorData!AI109))/(U$166-U$165)*10)),1)))</f>
        <v>7.6</v>
      </c>
      <c r="V109" s="42">
        <f>IF(P1_IndicatorData!AJ109="No data","x",ROUND(IF(P1_IndicatorData!AJ109&gt;V$166,10,IF(P1_IndicatorData!AJ109&lt;V$165,0,10-(V$166-P1_IndicatorData!AJ109)/(V$166-V$165)*10)),1))</f>
        <v>0.3</v>
      </c>
      <c r="W109" s="42">
        <f>IF(P1_IndicatorData!AL109="No data","x",IF(P1_IndicatorData!AL109=0,0,ROUND(IF(LOG(P1_IndicatorData!AL109)&gt;W$166,10,IF(LOG(P1_IndicatorData!AL109)&lt;W$165,0,10-(W$166-LOG(P1_IndicatorData!AL109))/(W$166-W$165)*10)),1)))</f>
        <v>9.9</v>
      </c>
      <c r="X109" s="42">
        <f>IF(P1_IndicatorData!AM109="No data","x",ROUND(IF(P1_IndicatorData!AM109&gt;X$166,10,IF(P1_IndicatorData!AM109&lt;X$165,0,10-(X$166-P1_IndicatorData!AM109)/(X$166-X$165)*10)),1))</f>
        <v>6.7</v>
      </c>
      <c r="Y109" s="42">
        <f>IF(P1_IndicatorData!AO109="No data","x",IF(P1_IndicatorData!AO109=0,0,ROUND(IF(LOG(P1_IndicatorData!AO109)&gt;Y$166,10,IF(LOG(P1_IndicatorData!AO109)&lt;Y$165,0,10-(Y$166-LOG(P1_IndicatorData!AO109))/(Y$166-Y$165)*10)),1)))</f>
        <v>10</v>
      </c>
      <c r="Z109" s="42">
        <f>IF(P1_IndicatorData!AP109="No data","x",ROUND(IF(P1_IndicatorData!AP109&gt;Z$166,10,IF(P1_IndicatorData!AP109&lt;Z$165,0,10-(Z$166-P1_IndicatorData!AP109)/(Z$166-Z$165)*10)),1))</f>
        <v>9.6999999999999993</v>
      </c>
      <c r="AA109" s="42">
        <f>IF(P1_IndicatorData!AR109="No data","x",IF(P1_IndicatorData!AR109=0,0,ROUND(IF(LOG(P1_IndicatorData!AR109)&gt;AA$166,10,IF(LOG(P1_IndicatorData!AR109)&lt;AA$165,0,10-(AA$166-LOG(P1_IndicatorData!AR109))/(AA$166-AA$165)*10)),1)))</f>
        <v>6.1</v>
      </c>
      <c r="AB109" s="42">
        <f>IF(P1_IndicatorData!AS109="No data","x",ROUND(IF(P1_IndicatorData!AS109&gt;AB$166,10,IF(P1_IndicatorData!AS109&lt;AB$165,0,10-(AB$166-P1_IndicatorData!AS109)/(AB$166-AB$165)*10)),1))</f>
        <v>0</v>
      </c>
      <c r="AC109" s="42">
        <f>IF(P1_IndicatorData!AV109="No data","x",IF(P1_IndicatorData!AV109=0,0,ROUND(IF(LOG(P1_IndicatorData!AV109)&gt;AC$166,10,IF(LOG(P1_IndicatorData!AV109)&lt;AC$165,0,10-(AC$166-LOG(P1_IndicatorData!AV109))/(AC$166-AC$165)*10)),1)))</f>
        <v>10</v>
      </c>
      <c r="AD109" s="42">
        <f>IF(P1_IndicatorData!AW109="No data","x",ROUND(IF(P1_IndicatorData!AW109&gt;AD$166,10,IF(P1_IndicatorData!AW109&lt;AD$165,0,10-(AD$166-P1_IndicatorData!AW109)/(AD$166-AD$165)*10)),1))</f>
        <v>10</v>
      </c>
      <c r="AE109" s="42">
        <f>IF(P1_IndicatorData!AX109="No data","x",IF(P1_IndicatorData!AX109=0,0,ROUND(IF(LOG(P1_IndicatorData!AX109)&gt;AE$166,10,IF(LOG(P1_IndicatorData!AX109)&lt;AE$165,0,10-(AE$166-LOG(P1_IndicatorData!AX109))/(AE$166-AE$165)*10)),1)))</f>
        <v>10</v>
      </c>
      <c r="AF109" s="42">
        <f>IF(P1_IndicatorData!AY109="No data","x",ROUND(IF(P1_IndicatorData!AY109&gt;AF$166,10,IF(P1_IndicatorData!AY109&lt;AF$165,0,10-(AF$166-P1_IndicatorData!AY109)/(AF$166-AF$165)*10)),1))</f>
        <v>10</v>
      </c>
      <c r="AG109" s="42">
        <f>IF(P1_IndicatorData!AZ109="No data","x",IF(P1_IndicatorData!AZ109=0,0,ROUND(IF(LOG(P1_IndicatorData!AZ109)&gt;AG$166,10,IF(LOG(P1_IndicatorData!AZ109)&lt;AG$165,0,10-(AG$166-LOG(P1_IndicatorData!AZ109))/(AG$166-AG$165)*10)),1)))</f>
        <v>10</v>
      </c>
      <c r="AH109" s="42">
        <f>IF(P1_IndicatorData!BA109="No data","x",ROUND(IF(P1_IndicatorData!BA109&gt;AH$166,10,IF(P1_IndicatorData!BA109&lt;AH$165,0,10-(AH$166-P1_IndicatorData!BA109)/(AH$166-AH$165)*10)),1))</f>
        <v>10</v>
      </c>
      <c r="AI109" s="42">
        <f>IF(P1_IndicatorData!BD109="No data","x",IF(P1_IndicatorData!BD109=0,0,ROUND(IF(LOG(P1_IndicatorData!BD109)&gt;AI$166,10,IF(LOG(P1_IndicatorData!BD109)&lt;AI$165,0,10-(AI$166-LOG(P1_IndicatorData!BD109))/(AI$166-AI$165)*10)),1)))</f>
        <v>6.7</v>
      </c>
      <c r="AJ109" s="42">
        <f>IF(P1_IndicatorData!BE109="No data","x",ROUND(IF(P1_IndicatorData!BE109&gt;AJ$166,10,IF(P1_IndicatorData!BE109&lt;AJ$165,0,10-(AJ$166-P1_IndicatorData!BE109)/(AJ$166-AJ$165)*10)),1))</f>
        <v>0.1</v>
      </c>
      <c r="AK109" s="145">
        <f t="shared" si="52"/>
        <v>9.6</v>
      </c>
      <c r="AL109" s="145">
        <f t="shared" si="53"/>
        <v>7.2</v>
      </c>
      <c r="AM109" s="145">
        <f t="shared" si="54"/>
        <v>0</v>
      </c>
      <c r="AN109" s="147">
        <f t="shared" si="55"/>
        <v>0</v>
      </c>
      <c r="AO109" s="147">
        <f t="shared" si="56"/>
        <v>0</v>
      </c>
      <c r="AP109" s="145">
        <f t="shared" ref="AP109:AP156" si="74">IF(AND(AN109="x",AO109="x"),"x",ROUND((10-GEOMEAN(((10-AN109)/10*9+1),((10-AO109)/10*9+1)))/9*10,1))</f>
        <v>0</v>
      </c>
      <c r="AQ109" s="149">
        <f t="shared" si="57"/>
        <v>5</v>
      </c>
      <c r="AR109" s="149">
        <f t="shared" si="58"/>
        <v>5</v>
      </c>
      <c r="AS109" s="149">
        <f t="shared" si="59"/>
        <v>5</v>
      </c>
      <c r="AT109" s="149">
        <f t="shared" si="60"/>
        <v>10</v>
      </c>
      <c r="AU109" s="149">
        <f t="shared" si="61"/>
        <v>5.5</v>
      </c>
      <c r="AV109" s="149">
        <f t="shared" ref="AV109:AV156" si="75">IF(AND(AT109="x",AU109="x"),"x",ROUND((10-GEOMEAN(((10-AT109)/10*9+1),((10-AU109)/10*9+1)))/9*10,1))</f>
        <v>8.6</v>
      </c>
      <c r="AW109" s="147">
        <f t="shared" si="62"/>
        <v>7.2</v>
      </c>
      <c r="AX109" s="147">
        <f t="shared" si="63"/>
        <v>5</v>
      </c>
      <c r="AY109" s="147">
        <f t="shared" si="64"/>
        <v>8.8000000000000007</v>
      </c>
      <c r="AZ109" s="147">
        <f t="shared" si="65"/>
        <v>9.9</v>
      </c>
      <c r="BA109" s="145">
        <f t="shared" si="66"/>
        <v>8.3000000000000007</v>
      </c>
      <c r="BB109" s="145">
        <f t="shared" si="67"/>
        <v>3.6</v>
      </c>
      <c r="BC109" s="147">
        <f t="shared" si="68"/>
        <v>10</v>
      </c>
      <c r="BD109" s="147">
        <f t="shared" si="69"/>
        <v>10</v>
      </c>
      <c r="BE109" s="145">
        <f t="shared" ref="BE109:BE156" si="76">IF(AND(BC109="x",BD109="x"),"x",ROUND((10-GEOMEAN(((10-BC109)/10*9+1),((10-BD109)/10*9+1)))/9*10,1))</f>
        <v>10</v>
      </c>
      <c r="BF109" s="147">
        <f t="shared" si="70"/>
        <v>10</v>
      </c>
      <c r="BG109" s="147">
        <f t="shared" si="71"/>
        <v>4.0999999999999996</v>
      </c>
      <c r="BH109" s="145">
        <f t="shared" si="72"/>
        <v>8.3000000000000007</v>
      </c>
      <c r="BI109" s="198">
        <f t="shared" si="73"/>
        <v>7.3</v>
      </c>
    </row>
    <row r="110" spans="1:61">
      <c r="A110" s="1" t="s">
        <v>301</v>
      </c>
      <c r="B110" s="2" t="s">
        <v>302</v>
      </c>
      <c r="C110" s="39">
        <f>IF(P1_IndicatorData!D110="No data","x",IF(P1_IndicatorData!D110=0,0,ROUND(IF(LOG(P1_IndicatorData!D110)&gt;C$166,10,IF(LOG(P1_IndicatorData!D110)&lt;C$165,0,10-(C$166-LOG(P1_IndicatorData!D110))/(C$166-C$165)*10)),1)))</f>
        <v>10</v>
      </c>
      <c r="D110" s="39">
        <f>IF(P1_IndicatorData!E110="No data","x",ROUND(IF(P1_IndicatorData!E110&gt;D$166,10,IF(P1_IndicatorData!E110&lt;D$165,0,10-(D$166-P1_IndicatorData!E110)/(D$166-D$165)*10)),1))</f>
        <v>2.8</v>
      </c>
      <c r="E110" s="39">
        <f>IF(P1_IndicatorData!G110="No data",0.1,IF(P1_IndicatorData!G110=0,0.1,IF(LOG(P1_IndicatorData!G110)&lt;E$165,0.1,ROUND(IF(LOG(P1_IndicatorData!G110)&gt;E$166,10,IF(LOG(P1_IndicatorData!G110)&lt;E$165,0,10-(E$166-LOG(P1_IndicatorData!G110))/(E$166-E$165)*10)),1))))</f>
        <v>10</v>
      </c>
      <c r="F110" s="39">
        <f>IF(P1_IndicatorData!H110="No data",0.1,IF(ROUND(P1_IndicatorData!H110,2)=0,0.1,ROUND(IF(P1_IndicatorData!H110&gt;F$166,10,IF(P1_IndicatorData!H110&lt;F$165,0,10-(F$166-P1_IndicatorData!H110)/(F$166-F$165)*10)),1)))</f>
        <v>5.3</v>
      </c>
      <c r="G110" s="39">
        <f>IF(P1_IndicatorData!J110="No data","x",IF(P1_IndicatorData!J110=0,0,ROUND(IF(LOG(P1_IndicatorData!J110)&gt;G$166,10,IF(LOG(P1_IndicatorData!J110)&lt;G$165,0,10-(G$166-LOG(P1_IndicatorData!J110))/(G$166-G$165)*10)),1)))</f>
        <v>10</v>
      </c>
      <c r="H110" s="39">
        <f>IF(P1_IndicatorData!K110="No data","x",IF(P1_IndicatorData!K110=0,0,ROUND(IF(P1_IndicatorData!K110&gt;H$166,10,IF(P1_IndicatorData!K110&lt;H$165,0,10-(H$166-P1_IndicatorData!K110)/(H$166-H$165)*10)),1)))</f>
        <v>10</v>
      </c>
      <c r="I110" s="42">
        <f>IF(P1_IndicatorData!Q110="No data","x",IF(P1_IndicatorData!Q110=0,0,ROUND(IF(LOG(P1_IndicatorData!Q110)&gt;I$166,10,IF(LOG(P1_IndicatorData!Q110)&lt;I$165,0,10-(I$166-LOG(P1_IndicatorData!Q110))/(I$166-I$165)*10)),1)))</f>
        <v>0</v>
      </c>
      <c r="J110" s="42">
        <f>IF(P1_IndicatorData!R110="No data","x",ROUND(IF(P1_IndicatorData!R110&gt;J$166,10,IF(P1_IndicatorData!R110&lt;J$165,0,10-(J$166-P1_IndicatorData!R110)/(J$166-J$165)*10)),1))</f>
        <v>0</v>
      </c>
      <c r="K110" s="42">
        <f>IF(P1_IndicatorData!T110="No data","x",IF(P1_IndicatorData!T110=0,0,ROUND(IF(LOG(P1_IndicatorData!T110)&gt;K$166,10,IF(LOG(P1_IndicatorData!T110)&lt;K$165,0,10-(K$166-LOG(P1_IndicatorData!T110))/(K$166-K$165)*10)),1)))</f>
        <v>0</v>
      </c>
      <c r="L110" s="42">
        <f>IF(P1_IndicatorData!U110="No data","x",ROUND(IF(P1_IndicatorData!U110&gt;L$166,10,IF(P1_IndicatorData!U110&lt;L$165,0,10-(L$166-P1_IndicatorData!U110)/(L$166-L$165)*10)),1))</f>
        <v>0</v>
      </c>
      <c r="M110" s="39">
        <f>IF(P1_IndicatorData!W110="No data","x",IF(P1_IndicatorData!W110=0,0,ROUND(IF(LOG(P1_IndicatorData!W110)&gt;M$166,10,IF(LOG(P1_IndicatorData!W110)&lt;M$165,0,10-(M$166-LOG(P1_IndicatorData!W110))/(M$166-M$165)*10)),1)))</f>
        <v>0</v>
      </c>
      <c r="N110" s="39">
        <f>IF(P1_IndicatorData!X110="No data","x",ROUND(IF(P1_IndicatorData!X110&gt;N$166,10,IF(P1_IndicatorData!X110&lt;N$165,0,10-(N$166-P1_IndicatorData!X110)/(N$166-N$165)*10)),1))</f>
        <v>0</v>
      </c>
      <c r="O110" s="42">
        <f>IF(P1_IndicatorData!Z110="No data","x",IF(P1_IndicatorData!Z110=0,0,ROUND(IF(LOG(P1_IndicatorData!Z110)&gt;O$166,10,IF(LOG(P1_IndicatorData!Z110)&lt;O$165,0,10-(O$166-LOG(P1_IndicatorData!Z110))/(O$166-O$165)*10)),1)))</f>
        <v>10</v>
      </c>
      <c r="P110" s="42">
        <f>IF(P1_IndicatorData!AA110="No data","x",ROUND(IF(P1_IndicatorData!AA110&gt;P$166,10,IF(P1_IndicatorData!AA110&lt;P$165,0,10-(P$166-P1_IndicatorData!AA110)/(P$166-P$165)*10)),1))</f>
        <v>10</v>
      </c>
      <c r="Q110" s="42">
        <f>IF(P1_IndicatorData!AC110="No data","x",IF(P1_IndicatorData!AC110=0,0,ROUND(IF(LOG(P1_IndicatorData!AC110)&gt;Q$166,10,IF(LOG(P1_IndicatorData!AC110)&lt;Q$165,0,10-(Q$166-LOG(P1_IndicatorData!AC110))/(Q$166-Q$165)*10)),1)))</f>
        <v>10</v>
      </c>
      <c r="R110" s="42">
        <f>IF(P1_IndicatorData!AD110="No data","x",ROUND(IF(P1_IndicatorData!AD110&gt;R$166,10,IF(P1_IndicatorData!AD110&lt;R$165,0,10-(R$166-P1_IndicatorData!AD110)/(R$166-R$165)*10)),1))</f>
        <v>10</v>
      </c>
      <c r="S110" s="42">
        <f>IF(P1_IndicatorData!AF110="No data","x",IF(P1_IndicatorData!AF110=0,0,ROUND(IF(LOG(P1_IndicatorData!AF110)&gt;S$166,10,IF(LOG(P1_IndicatorData!AF110)&lt;S$165,0,10-(S$166-LOG(P1_IndicatorData!AF110))/(S$166-S$165)*10)),1)))</f>
        <v>8.9</v>
      </c>
      <c r="T110" s="42">
        <f>IF(P1_IndicatorData!AG110="No data","x",ROUND(IF(P1_IndicatorData!AG110&gt;T$166,10,IF(P1_IndicatorData!AG110&lt;T$165,0,10-(T$166-P1_IndicatorData!AG110)/(T$166-T$165)*10)),1))</f>
        <v>0</v>
      </c>
      <c r="U110" s="42">
        <f>IF(P1_IndicatorData!AI110="No data","x",IF(P1_IndicatorData!AI110=0,0,ROUND(IF(LOG(P1_IndicatorData!AI110)&gt;U$166,10,IF(LOG(P1_IndicatorData!AI110)&lt;U$165,0,10-(U$166-LOG(P1_IndicatorData!AI110))/(U$166-U$165)*10)),1)))</f>
        <v>10</v>
      </c>
      <c r="V110" s="42">
        <f>IF(P1_IndicatorData!AJ110="No data","x",ROUND(IF(P1_IndicatorData!AJ110&gt;V$166,10,IF(P1_IndicatorData!AJ110&lt;V$165,0,10-(V$166-P1_IndicatorData!AJ110)/(V$166-V$165)*10)),1))</f>
        <v>6</v>
      </c>
      <c r="W110" s="42">
        <f>IF(P1_IndicatorData!AL110="No data","x",IF(P1_IndicatorData!AL110=0,0,ROUND(IF(LOG(P1_IndicatorData!AL110)&gt;W$166,10,IF(LOG(P1_IndicatorData!AL110)&lt;W$165,0,10-(W$166-LOG(P1_IndicatorData!AL110))/(W$166-W$165)*10)),1)))</f>
        <v>10</v>
      </c>
      <c r="X110" s="42">
        <f>IF(P1_IndicatorData!AM110="No data","x",ROUND(IF(P1_IndicatorData!AM110&gt;X$166,10,IF(P1_IndicatorData!AM110&lt;X$165,0,10-(X$166-P1_IndicatorData!AM110)/(X$166-X$165)*10)),1))</f>
        <v>10</v>
      </c>
      <c r="Y110" s="42">
        <f>IF(P1_IndicatorData!AO110="No data","x",IF(P1_IndicatorData!AO110=0,0,ROUND(IF(LOG(P1_IndicatorData!AO110)&gt;Y$166,10,IF(LOG(P1_IndicatorData!AO110)&lt;Y$165,0,10-(Y$166-LOG(P1_IndicatorData!AO110))/(Y$166-Y$165)*10)),1)))</f>
        <v>10</v>
      </c>
      <c r="Z110" s="42">
        <f>IF(P1_IndicatorData!AP110="No data","x",ROUND(IF(P1_IndicatorData!AP110&gt;Z$166,10,IF(P1_IndicatorData!AP110&lt;Z$165,0,10-(Z$166-P1_IndicatorData!AP110)/(Z$166-Z$165)*10)),1))</f>
        <v>9.5</v>
      </c>
      <c r="AA110" s="42">
        <f>IF(P1_IndicatorData!AR110="No data","x",IF(P1_IndicatorData!AR110=0,0,ROUND(IF(LOG(P1_IndicatorData!AR110)&gt;AA$166,10,IF(LOG(P1_IndicatorData!AR110)&lt;AA$165,0,10-(AA$166-LOG(P1_IndicatorData!AR110))/(AA$166-AA$165)*10)),1)))</f>
        <v>10</v>
      </c>
      <c r="AB110" s="42">
        <f>IF(P1_IndicatorData!AS110="No data","x",ROUND(IF(P1_IndicatorData!AS110&gt;AB$166,10,IF(P1_IndicatorData!AS110&lt;AB$165,0,10-(AB$166-P1_IndicatorData!AS110)/(AB$166-AB$165)*10)),1))</f>
        <v>5.5</v>
      </c>
      <c r="AC110" s="42">
        <f>IF(P1_IndicatorData!AV110="No data","x",IF(P1_IndicatorData!AV110=0,0,ROUND(IF(LOG(P1_IndicatorData!AV110)&gt;AC$166,10,IF(LOG(P1_IndicatorData!AV110)&lt;AC$165,0,10-(AC$166-LOG(P1_IndicatorData!AV110))/(AC$166-AC$165)*10)),1)))</f>
        <v>10</v>
      </c>
      <c r="AD110" s="42">
        <f>IF(P1_IndicatorData!AW110="No data","x",ROUND(IF(P1_IndicatorData!AW110&gt;AD$166,10,IF(P1_IndicatorData!AW110&lt;AD$165,0,10-(AD$166-P1_IndicatorData!AW110)/(AD$166-AD$165)*10)),1))</f>
        <v>9.9</v>
      </c>
      <c r="AE110" s="42">
        <f>IF(P1_IndicatorData!AX110="No data","x",IF(P1_IndicatorData!AX110=0,0,ROUND(IF(LOG(P1_IndicatorData!AX110)&gt;AE$166,10,IF(LOG(P1_IndicatorData!AX110)&lt;AE$165,0,10-(AE$166-LOG(P1_IndicatorData!AX110))/(AE$166-AE$165)*10)),1)))</f>
        <v>10</v>
      </c>
      <c r="AF110" s="42">
        <f>IF(P1_IndicatorData!AY110="No data","x",ROUND(IF(P1_IndicatorData!AY110&gt;AF$166,10,IF(P1_IndicatorData!AY110&lt;AF$165,0,10-(AF$166-P1_IndicatorData!AY110)/(AF$166-AF$165)*10)),1))</f>
        <v>9.9</v>
      </c>
      <c r="AG110" s="42">
        <f>IF(P1_IndicatorData!AZ110="No data","x",IF(P1_IndicatorData!AZ110=0,0,ROUND(IF(LOG(P1_IndicatorData!AZ110)&gt;AG$166,10,IF(LOG(P1_IndicatorData!AZ110)&lt;AG$165,0,10-(AG$166-LOG(P1_IndicatorData!AZ110))/(AG$166-AG$165)*10)),1)))</f>
        <v>10</v>
      </c>
      <c r="AH110" s="42">
        <f>IF(P1_IndicatorData!BA110="No data","x",ROUND(IF(P1_IndicatorData!BA110&gt;AH$166,10,IF(P1_IndicatorData!BA110&lt;AH$165,0,10-(AH$166-P1_IndicatorData!BA110)/(AH$166-AH$165)*10)),1))</f>
        <v>10</v>
      </c>
      <c r="AI110" s="42">
        <f>IF(P1_IndicatorData!BD110="No data","x",IF(P1_IndicatorData!BD110=0,0,ROUND(IF(LOG(P1_IndicatorData!BD110)&gt;AI$166,10,IF(LOG(P1_IndicatorData!BD110)&lt;AI$165,0,10-(AI$166-LOG(P1_IndicatorData!BD110))/(AI$166-AI$165)*10)),1)))</f>
        <v>10</v>
      </c>
      <c r="AJ110" s="42">
        <f>IF(P1_IndicatorData!BE110="No data","x",ROUND(IF(P1_IndicatorData!BE110&gt;AJ$166,10,IF(P1_IndicatorData!BE110&lt;AJ$165,0,10-(AJ$166-P1_IndicatorData!BE110)/(AJ$166-AJ$165)*10)),1))</f>
        <v>8.9</v>
      </c>
      <c r="AK110" s="145">
        <f t="shared" si="52"/>
        <v>8.1</v>
      </c>
      <c r="AL110" s="145">
        <f t="shared" si="53"/>
        <v>8.6</v>
      </c>
      <c r="AM110" s="145">
        <f t="shared" si="54"/>
        <v>10</v>
      </c>
      <c r="AN110" s="147">
        <f t="shared" si="55"/>
        <v>0</v>
      </c>
      <c r="AO110" s="147">
        <f t="shared" si="56"/>
        <v>0</v>
      </c>
      <c r="AP110" s="145">
        <f t="shared" si="74"/>
        <v>0</v>
      </c>
      <c r="AQ110" s="149">
        <f t="shared" si="57"/>
        <v>5</v>
      </c>
      <c r="AR110" s="149">
        <f t="shared" si="58"/>
        <v>5</v>
      </c>
      <c r="AS110" s="149">
        <f t="shared" si="59"/>
        <v>5</v>
      </c>
      <c r="AT110" s="149">
        <f t="shared" si="60"/>
        <v>9.5</v>
      </c>
      <c r="AU110" s="149">
        <f t="shared" si="61"/>
        <v>5</v>
      </c>
      <c r="AV110" s="149">
        <f t="shared" si="75"/>
        <v>8</v>
      </c>
      <c r="AW110" s="147">
        <f t="shared" si="62"/>
        <v>6.8</v>
      </c>
      <c r="AX110" s="147">
        <f t="shared" si="63"/>
        <v>8.6999999999999993</v>
      </c>
      <c r="AY110" s="147">
        <f t="shared" si="64"/>
        <v>10</v>
      </c>
      <c r="AZ110" s="147">
        <f t="shared" si="65"/>
        <v>9.8000000000000007</v>
      </c>
      <c r="BA110" s="145">
        <f t="shared" si="66"/>
        <v>9.1</v>
      </c>
      <c r="BB110" s="145">
        <f t="shared" si="67"/>
        <v>8.6</v>
      </c>
      <c r="BC110" s="147">
        <f t="shared" si="68"/>
        <v>10</v>
      </c>
      <c r="BD110" s="147">
        <f t="shared" si="69"/>
        <v>9.9</v>
      </c>
      <c r="BE110" s="145">
        <f t="shared" si="76"/>
        <v>10</v>
      </c>
      <c r="BF110" s="147">
        <f t="shared" si="70"/>
        <v>10</v>
      </c>
      <c r="BG110" s="147">
        <f t="shared" si="71"/>
        <v>9.5</v>
      </c>
      <c r="BH110" s="145">
        <f t="shared" si="72"/>
        <v>9.8000000000000007</v>
      </c>
      <c r="BI110" s="198">
        <f t="shared" si="73"/>
        <v>8.8000000000000007</v>
      </c>
    </row>
    <row r="111" spans="1:61">
      <c r="A111" s="1" t="s">
        <v>303</v>
      </c>
      <c r="B111" s="2" t="s">
        <v>304</v>
      </c>
      <c r="C111" s="39">
        <f>IF(P1_IndicatorData!D111="No data","x",IF(P1_IndicatorData!D111=0,0,ROUND(IF(LOG(P1_IndicatorData!D111)&gt;C$166,10,IF(LOG(P1_IndicatorData!D111)&lt;C$165,0,10-(C$166-LOG(P1_IndicatorData!D111))/(C$166-C$165)*10)),1)))</f>
        <v>6.9</v>
      </c>
      <c r="D111" s="39">
        <f>IF(P1_IndicatorData!E111="No data","x",ROUND(IF(P1_IndicatorData!E111&gt;D$166,10,IF(P1_IndicatorData!E111&lt;D$165,0,10-(D$166-P1_IndicatorData!E111)/(D$166-D$165)*10)),1))</f>
        <v>7.5</v>
      </c>
      <c r="E111" s="39">
        <f>IF(P1_IndicatorData!G111="No data",0.1,IF(P1_IndicatorData!G111=0,0.1,IF(LOG(P1_IndicatorData!G111)&lt;E$165,0.1,ROUND(IF(LOG(P1_IndicatorData!G111)&gt;E$166,10,IF(LOG(P1_IndicatorData!G111)&lt;E$165,0,10-(E$166-LOG(P1_IndicatorData!G111))/(E$166-E$165)*10)),1))))</f>
        <v>4.8</v>
      </c>
      <c r="F111" s="39">
        <f>IF(P1_IndicatorData!H111="No data",0.1,IF(ROUND(P1_IndicatorData!H111,2)=0,0.1,ROUND(IF(P1_IndicatorData!H111&gt;F$166,10,IF(P1_IndicatorData!H111&lt;F$165,0,10-(F$166-P1_IndicatorData!H111)/(F$166-F$165)*10)),1)))</f>
        <v>2.7</v>
      </c>
      <c r="G111" s="39">
        <f>IF(P1_IndicatorData!J111="No data","x",IF(P1_IndicatorData!J111=0,0,ROUND(IF(LOG(P1_IndicatorData!J111)&gt;G$166,10,IF(LOG(P1_IndicatorData!J111)&lt;G$165,0,10-(G$166-LOG(P1_IndicatorData!J111))/(G$166-G$165)*10)),1)))</f>
        <v>1.4</v>
      </c>
      <c r="H111" s="39">
        <f>IF(P1_IndicatorData!K111="No data","x",IF(P1_IndicatorData!K111=0,0,ROUND(IF(P1_IndicatorData!K111&gt;H$166,10,IF(P1_IndicatorData!K111&lt;H$165,0,10-(H$166-P1_IndicatorData!K111)/(H$166-H$165)*10)),1)))</f>
        <v>0.1</v>
      </c>
      <c r="I111" s="42">
        <f>IF(P1_IndicatorData!Q111="No data","x",IF(P1_IndicatorData!Q111=0,0,ROUND(IF(LOG(P1_IndicatorData!Q111)&gt;I$166,10,IF(LOG(P1_IndicatorData!Q111)&lt;I$165,0,10-(I$166-LOG(P1_IndicatorData!Q111))/(I$166-I$165)*10)),1)))</f>
        <v>0</v>
      </c>
      <c r="J111" s="42">
        <f>IF(P1_IndicatorData!R111="No data","x",ROUND(IF(P1_IndicatorData!R111&gt;J$166,10,IF(P1_IndicatorData!R111&lt;J$165,0,10-(J$166-P1_IndicatorData!R111)/(J$166-J$165)*10)),1))</f>
        <v>0</v>
      </c>
      <c r="K111" s="42">
        <f>IF(P1_IndicatorData!T111="No data","x",IF(P1_IndicatorData!T111=0,0,ROUND(IF(LOG(P1_IndicatorData!T111)&gt;K$166,10,IF(LOG(P1_IndicatorData!T111)&lt;K$165,0,10-(K$166-LOG(P1_IndicatorData!T111))/(K$166-K$165)*10)),1)))</f>
        <v>0</v>
      </c>
      <c r="L111" s="42">
        <f>IF(P1_IndicatorData!U111="No data","x",ROUND(IF(P1_IndicatorData!U111&gt;L$166,10,IF(P1_IndicatorData!U111&lt;L$165,0,10-(L$166-P1_IndicatorData!U111)/(L$166-L$165)*10)),1))</f>
        <v>0</v>
      </c>
      <c r="M111" s="39">
        <f>IF(P1_IndicatorData!W111="No data","x",IF(P1_IndicatorData!W111=0,0,ROUND(IF(LOG(P1_IndicatorData!W111)&gt;M$166,10,IF(LOG(P1_IndicatorData!W111)&lt;M$165,0,10-(M$166-LOG(P1_IndicatorData!W111))/(M$166-M$165)*10)),1)))</f>
        <v>0</v>
      </c>
      <c r="N111" s="39">
        <f>IF(P1_IndicatorData!X111="No data","x",ROUND(IF(P1_IndicatorData!X111&gt;N$166,10,IF(P1_IndicatorData!X111&lt;N$165,0,10-(N$166-P1_IndicatorData!X111)/(N$166-N$165)*10)),1))</f>
        <v>0</v>
      </c>
      <c r="O111" s="42">
        <f>IF(P1_IndicatorData!Z111="No data","x",IF(P1_IndicatorData!Z111=0,0,ROUND(IF(LOG(P1_IndicatorData!Z111)&gt;O$166,10,IF(LOG(P1_IndicatorData!Z111)&lt;O$165,0,10-(O$166-LOG(P1_IndicatorData!Z111))/(O$166-O$165)*10)),1)))</f>
        <v>0</v>
      </c>
      <c r="P111" s="42">
        <f>IF(P1_IndicatorData!AA111="No data","x",ROUND(IF(P1_IndicatorData!AA111&gt;P$166,10,IF(P1_IndicatorData!AA111&lt;P$165,0,10-(P$166-P1_IndicatorData!AA111)/(P$166-P$165)*10)),1))</f>
        <v>0</v>
      </c>
      <c r="Q111" s="42">
        <f>IF(P1_IndicatorData!AC111="No data","x",IF(P1_IndicatorData!AC111=0,0,ROUND(IF(LOG(P1_IndicatorData!AC111)&gt;Q$166,10,IF(LOG(P1_IndicatorData!AC111)&lt;Q$165,0,10-(Q$166-LOG(P1_IndicatorData!AC111))/(Q$166-Q$165)*10)),1)))</f>
        <v>0</v>
      </c>
      <c r="R111" s="42">
        <f>IF(P1_IndicatorData!AD111="No data","x",ROUND(IF(P1_IndicatorData!AD111&gt;R$166,10,IF(P1_IndicatorData!AD111&lt;R$165,0,10-(R$166-P1_IndicatorData!AD111)/(R$166-R$165)*10)),1))</f>
        <v>0</v>
      </c>
      <c r="S111" s="42">
        <f>IF(P1_IndicatorData!AF111="No data","x",IF(P1_IndicatorData!AF111=0,0,ROUND(IF(LOG(P1_IndicatorData!AF111)&gt;S$166,10,IF(LOG(P1_IndicatorData!AF111)&lt;S$165,0,10-(S$166-LOG(P1_IndicatorData!AF111))/(S$166-S$165)*10)),1)))</f>
        <v>0</v>
      </c>
      <c r="T111" s="42">
        <f>IF(P1_IndicatorData!AG111="No data","x",ROUND(IF(P1_IndicatorData!AG111&gt;T$166,10,IF(P1_IndicatorData!AG111&lt;T$165,0,10-(T$166-P1_IndicatorData!AG111)/(T$166-T$165)*10)),1))</f>
        <v>0</v>
      </c>
      <c r="U111" s="42">
        <f>IF(P1_IndicatorData!AI111="No data","x",IF(P1_IndicatorData!AI111=0,0,ROUND(IF(LOG(P1_IndicatorData!AI111)&gt;U$166,10,IF(LOG(P1_IndicatorData!AI111)&lt;U$165,0,10-(U$166-LOG(P1_IndicatorData!AI111))/(U$166-U$165)*10)),1)))</f>
        <v>0</v>
      </c>
      <c r="V111" s="42">
        <f>IF(P1_IndicatorData!AJ111="No data","x",ROUND(IF(P1_IndicatorData!AJ111&gt;V$166,10,IF(P1_IndicatorData!AJ111&lt;V$165,0,10-(V$166-P1_IndicatorData!AJ111)/(V$166-V$165)*10)),1))</f>
        <v>0</v>
      </c>
      <c r="W111" s="42">
        <f>IF(P1_IndicatorData!AL111="No data","x",IF(P1_IndicatorData!AL111=0,0,ROUND(IF(LOG(P1_IndicatorData!AL111)&gt;W$166,10,IF(LOG(P1_IndicatorData!AL111)&lt;W$165,0,10-(W$166-LOG(P1_IndicatorData!AL111))/(W$166-W$165)*10)),1)))</f>
        <v>0</v>
      </c>
      <c r="X111" s="42">
        <f>IF(P1_IndicatorData!AM111="No data","x",ROUND(IF(P1_IndicatorData!AM111&gt;X$166,10,IF(P1_IndicatorData!AM111&lt;X$165,0,10-(X$166-P1_IndicatorData!AM111)/(X$166-X$165)*10)),1))</f>
        <v>0</v>
      </c>
      <c r="Y111" s="42">
        <f>IF(P1_IndicatorData!AO111="No data","x",IF(P1_IndicatorData!AO111=0,0,ROUND(IF(LOG(P1_IndicatorData!AO111)&gt;Y$166,10,IF(LOG(P1_IndicatorData!AO111)&lt;Y$165,0,10-(Y$166-LOG(P1_IndicatorData!AO111))/(Y$166-Y$165)*10)),1)))</f>
        <v>0</v>
      </c>
      <c r="Z111" s="42">
        <f>IF(P1_IndicatorData!AP111="No data","x",ROUND(IF(P1_IndicatorData!AP111&gt;Z$166,10,IF(P1_IndicatorData!AP111&lt;Z$165,0,10-(Z$166-P1_IndicatorData!AP111)/(Z$166-Z$165)*10)),1))</f>
        <v>0</v>
      </c>
      <c r="AA111" s="42">
        <f>IF(P1_IndicatorData!AR111="No data","x",IF(P1_IndicatorData!AR111=0,0,ROUND(IF(LOG(P1_IndicatorData!AR111)&gt;AA$166,10,IF(LOG(P1_IndicatorData!AR111)&lt;AA$165,0,10-(AA$166-LOG(P1_IndicatorData!AR111))/(AA$166-AA$165)*10)),1)))</f>
        <v>7.7</v>
      </c>
      <c r="AB111" s="42">
        <f>IF(P1_IndicatorData!AS111="No data","x",ROUND(IF(P1_IndicatorData!AS111&gt;AB$166,10,IF(P1_IndicatorData!AS111&lt;AB$165,0,10-(AB$166-P1_IndicatorData!AS111)/(AB$166-AB$165)*10)),1))</f>
        <v>9.8000000000000007</v>
      </c>
      <c r="AC111" s="42">
        <f>IF(P1_IndicatorData!AV111="No data","x",IF(P1_IndicatorData!AV111=0,0,ROUND(IF(LOG(P1_IndicatorData!AV111)&gt;AC$166,10,IF(LOG(P1_IndicatorData!AV111)&lt;AC$165,0,10-(AC$166-LOG(P1_IndicatorData!AV111))/(AC$166-AC$165)*10)),1)))</f>
        <v>7.7</v>
      </c>
      <c r="AD111" s="42">
        <f>IF(P1_IndicatorData!AW111="No data","x",ROUND(IF(P1_IndicatorData!AW111&gt;AD$166,10,IF(P1_IndicatorData!AW111&lt;AD$165,0,10-(AD$166-P1_IndicatorData!AW111)/(AD$166-AD$165)*10)),1))</f>
        <v>10</v>
      </c>
      <c r="AE111" s="42">
        <f>IF(P1_IndicatorData!AX111="No data","x",IF(P1_IndicatorData!AX111=0,0,ROUND(IF(LOG(P1_IndicatorData!AX111)&gt;AE$166,10,IF(LOG(P1_IndicatorData!AX111)&lt;AE$165,0,10-(AE$166-LOG(P1_IndicatorData!AX111))/(AE$166-AE$165)*10)),1)))</f>
        <v>5.6</v>
      </c>
      <c r="AF111" s="42">
        <f>IF(P1_IndicatorData!AY111="No data","x",ROUND(IF(P1_IndicatorData!AY111&gt;AF$166,10,IF(P1_IndicatorData!AY111&lt;AF$165,0,10-(AF$166-P1_IndicatorData!AY111)/(AF$166-AF$165)*10)),1))</f>
        <v>0.5</v>
      </c>
      <c r="AG111" s="42" t="str">
        <f>IF(P1_IndicatorData!AZ111="No data","x",IF(P1_IndicatorData!AZ111=0,0,ROUND(IF(LOG(P1_IndicatorData!AZ111)&gt;AG$166,10,IF(LOG(P1_IndicatorData!AZ111)&lt;AG$165,0,10-(AG$166-LOG(P1_IndicatorData!AZ111))/(AG$166-AG$165)*10)),1)))</f>
        <v>x</v>
      </c>
      <c r="AH111" s="42" t="str">
        <f>IF(P1_IndicatorData!BA111="No data","x",ROUND(IF(P1_IndicatorData!BA111&gt;AH$166,10,IF(P1_IndicatorData!BA111&lt;AH$165,0,10-(AH$166-P1_IndicatorData!BA111)/(AH$166-AH$165)*10)),1))</f>
        <v>x</v>
      </c>
      <c r="AI111" s="42">
        <f>IF(P1_IndicatorData!BD111="No data","x",IF(P1_IndicatorData!BD111=0,0,ROUND(IF(LOG(P1_IndicatorData!BD111)&gt;AI$166,10,IF(LOG(P1_IndicatorData!BD111)&lt;AI$165,0,10-(AI$166-LOG(P1_IndicatorData!BD111))/(AI$166-AI$165)*10)),1)))</f>
        <v>5</v>
      </c>
      <c r="AJ111" s="42">
        <f>IF(P1_IndicatorData!BE111="No data","x",ROUND(IF(P1_IndicatorData!BE111&gt;AJ$166,10,IF(P1_IndicatorData!BE111&lt;AJ$165,0,10-(AJ$166-P1_IndicatorData!BE111)/(AJ$166-AJ$165)*10)),1))</f>
        <v>0.2</v>
      </c>
      <c r="AK111" s="145">
        <f t="shared" si="52"/>
        <v>7.2</v>
      </c>
      <c r="AL111" s="145">
        <f t="shared" si="53"/>
        <v>3.8</v>
      </c>
      <c r="AM111" s="145">
        <f t="shared" si="54"/>
        <v>0.8</v>
      </c>
      <c r="AN111" s="147">
        <f t="shared" si="55"/>
        <v>0</v>
      </c>
      <c r="AO111" s="147">
        <f t="shared" si="56"/>
        <v>0</v>
      </c>
      <c r="AP111" s="145">
        <f t="shared" si="74"/>
        <v>0</v>
      </c>
      <c r="AQ111" s="149">
        <f t="shared" si="57"/>
        <v>0</v>
      </c>
      <c r="AR111" s="149">
        <f t="shared" si="58"/>
        <v>0</v>
      </c>
      <c r="AS111" s="149">
        <f t="shared" si="59"/>
        <v>0</v>
      </c>
      <c r="AT111" s="149">
        <f t="shared" si="60"/>
        <v>0</v>
      </c>
      <c r="AU111" s="149">
        <f t="shared" si="61"/>
        <v>0</v>
      </c>
      <c r="AV111" s="149">
        <f t="shared" si="75"/>
        <v>0</v>
      </c>
      <c r="AW111" s="147">
        <f t="shared" si="62"/>
        <v>0</v>
      </c>
      <c r="AX111" s="147">
        <f t="shared" si="63"/>
        <v>0</v>
      </c>
      <c r="AY111" s="147">
        <f t="shared" si="64"/>
        <v>0</v>
      </c>
      <c r="AZ111" s="147">
        <f t="shared" si="65"/>
        <v>0</v>
      </c>
      <c r="BA111" s="145">
        <f t="shared" si="66"/>
        <v>0</v>
      </c>
      <c r="BB111" s="145">
        <f t="shared" si="67"/>
        <v>9</v>
      </c>
      <c r="BC111" s="147">
        <f t="shared" si="68"/>
        <v>6.7</v>
      </c>
      <c r="BD111" s="147">
        <f t="shared" si="69"/>
        <v>5.3</v>
      </c>
      <c r="BE111" s="145">
        <f t="shared" si="76"/>
        <v>6</v>
      </c>
      <c r="BF111" s="147" t="str">
        <f t="shared" si="70"/>
        <v>x</v>
      </c>
      <c r="BG111" s="147">
        <f t="shared" si="71"/>
        <v>2.9</v>
      </c>
      <c r="BH111" s="145">
        <f t="shared" si="72"/>
        <v>2.9</v>
      </c>
      <c r="BI111" s="198">
        <f t="shared" si="73"/>
        <v>4.5999999999999996</v>
      </c>
    </row>
    <row r="112" spans="1:61">
      <c r="A112" s="1" t="s">
        <v>305</v>
      </c>
      <c r="B112" s="2" t="s">
        <v>306</v>
      </c>
      <c r="C112" s="39">
        <f>IF(P1_IndicatorData!D112="No data","x",IF(P1_IndicatorData!D112=0,0,ROUND(IF(LOG(P1_IndicatorData!D112)&gt;C$166,10,IF(LOG(P1_IndicatorData!D112)&lt;C$165,0,10-(C$166-LOG(P1_IndicatorData!D112))/(C$166-C$165)*10)),1)))</f>
        <v>0</v>
      </c>
      <c r="D112" s="39">
        <f>IF(P1_IndicatorData!E112="No data","x",ROUND(IF(P1_IndicatorData!E112&gt;D$166,10,IF(P1_IndicatorData!E112&lt;D$165,0,10-(D$166-P1_IndicatorData!E112)/(D$166-D$165)*10)),1))</f>
        <v>0</v>
      </c>
      <c r="E112" s="39">
        <f>IF(P1_IndicatorData!G112="No data",0.1,IF(P1_IndicatorData!G112=0,0.1,IF(LOG(P1_IndicatorData!G112)&lt;E$165,0.1,ROUND(IF(LOG(P1_IndicatorData!G112)&gt;E$166,10,IF(LOG(P1_IndicatorData!G112)&lt;E$165,0,10-(E$166-LOG(P1_IndicatorData!G112))/(E$166-E$165)*10)),1))))</f>
        <v>0.1</v>
      </c>
      <c r="F112" s="39">
        <f>IF(P1_IndicatorData!H112="No data",0.1,IF(ROUND(P1_IndicatorData!H112,2)=0,0.1,ROUND(IF(P1_IndicatorData!H112&gt;F$166,10,IF(P1_IndicatorData!H112&lt;F$165,0,10-(F$166-P1_IndicatorData!H112)/(F$166-F$165)*10)),1)))</f>
        <v>0.1</v>
      </c>
      <c r="G112" s="39">
        <f>IF(P1_IndicatorData!J112="No data","x",IF(P1_IndicatorData!J112=0,0,ROUND(IF(LOG(P1_IndicatorData!J112)&gt;G$166,10,IF(LOG(P1_IndicatorData!J112)&lt;G$165,0,10-(G$166-LOG(P1_IndicatorData!J112))/(G$166-G$165)*10)),1)))</f>
        <v>7.5</v>
      </c>
      <c r="H112" s="39">
        <f>IF(P1_IndicatorData!K112="No data","x",IF(P1_IndicatorData!K112=0,0,ROUND(IF(P1_IndicatorData!K112&gt;H$166,10,IF(P1_IndicatorData!K112&lt;H$165,0,10-(H$166-P1_IndicatorData!K112)/(H$166-H$165)*10)),1)))</f>
        <v>9</v>
      </c>
      <c r="I112" s="42">
        <f>IF(P1_IndicatorData!Q112="No data","x",IF(P1_IndicatorData!Q112=0,0,ROUND(IF(LOG(P1_IndicatorData!Q112)&gt;I$166,10,IF(LOG(P1_IndicatorData!Q112)&lt;I$165,0,10-(I$166-LOG(P1_IndicatorData!Q112))/(I$166-I$165)*10)),1)))</f>
        <v>0</v>
      </c>
      <c r="J112" s="42">
        <f>IF(P1_IndicatorData!R112="No data","x",ROUND(IF(P1_IndicatorData!R112&gt;J$166,10,IF(P1_IndicatorData!R112&lt;J$165,0,10-(J$166-P1_IndicatorData!R112)/(J$166-J$165)*10)),1))</f>
        <v>0</v>
      </c>
      <c r="K112" s="42">
        <f>IF(P1_IndicatorData!T112="No data","x",IF(P1_IndicatorData!T112=0,0,ROUND(IF(LOG(P1_IndicatorData!T112)&gt;K$166,10,IF(LOG(P1_IndicatorData!T112)&lt;K$165,0,10-(K$166-LOG(P1_IndicatorData!T112))/(K$166-K$165)*10)),1)))</f>
        <v>0</v>
      </c>
      <c r="L112" s="42">
        <f>IF(P1_IndicatorData!U112="No data","x",ROUND(IF(P1_IndicatorData!U112&gt;L$166,10,IF(P1_IndicatorData!U112&lt;L$165,0,10-(L$166-P1_IndicatorData!U112)/(L$166-L$165)*10)),1))</f>
        <v>0</v>
      </c>
      <c r="M112" s="39">
        <f>IF(P1_IndicatorData!W112="No data","x",IF(P1_IndicatorData!W112=0,0,ROUND(IF(LOG(P1_IndicatorData!W112)&gt;M$166,10,IF(LOG(P1_IndicatorData!W112)&lt;M$165,0,10-(M$166-LOG(P1_IndicatorData!W112))/(M$166-M$165)*10)),1)))</f>
        <v>0</v>
      </c>
      <c r="N112" s="39">
        <f>IF(P1_IndicatorData!X112="No data","x",ROUND(IF(P1_IndicatorData!X112&gt;N$166,10,IF(P1_IndicatorData!X112&lt;N$165,0,10-(N$166-P1_IndicatorData!X112)/(N$166-N$165)*10)),1))</f>
        <v>0</v>
      </c>
      <c r="O112" s="42">
        <f>IF(P1_IndicatorData!Z112="No data","x",IF(P1_IndicatorData!Z112=0,0,ROUND(IF(LOG(P1_IndicatorData!Z112)&gt;O$166,10,IF(LOG(P1_IndicatorData!Z112)&lt;O$165,0,10-(O$166-LOG(P1_IndicatorData!Z112))/(O$166-O$165)*10)),1)))</f>
        <v>0</v>
      </c>
      <c r="P112" s="42">
        <f>IF(P1_IndicatorData!AA112="No data","x",ROUND(IF(P1_IndicatorData!AA112&gt;P$166,10,IF(P1_IndicatorData!AA112&lt;P$165,0,10-(P$166-P1_IndicatorData!AA112)/(P$166-P$165)*10)),1))</f>
        <v>0</v>
      </c>
      <c r="Q112" s="42">
        <f>IF(P1_IndicatorData!AC112="No data","x",IF(P1_IndicatorData!AC112=0,0,ROUND(IF(LOG(P1_IndicatorData!AC112)&gt;Q$166,10,IF(LOG(P1_IndicatorData!AC112)&lt;Q$165,0,10-(Q$166-LOG(P1_IndicatorData!AC112))/(Q$166-Q$165)*10)),1)))</f>
        <v>0</v>
      </c>
      <c r="R112" s="42">
        <f>IF(P1_IndicatorData!AD112="No data","x",ROUND(IF(P1_IndicatorData!AD112&gt;R$166,10,IF(P1_IndicatorData!AD112&lt;R$165,0,10-(R$166-P1_IndicatorData!AD112)/(R$166-R$165)*10)),1))</f>
        <v>0</v>
      </c>
      <c r="S112" s="42">
        <f>IF(P1_IndicatorData!AF112="No data","x",IF(P1_IndicatorData!AF112=0,0,ROUND(IF(LOG(P1_IndicatorData!AF112)&gt;S$166,10,IF(LOG(P1_IndicatorData!AF112)&lt;S$165,0,10-(S$166-LOG(P1_IndicatorData!AF112))/(S$166-S$165)*10)),1)))</f>
        <v>0</v>
      </c>
      <c r="T112" s="42">
        <f>IF(P1_IndicatorData!AG112="No data","x",ROUND(IF(P1_IndicatorData!AG112&gt;T$166,10,IF(P1_IndicatorData!AG112&lt;T$165,0,10-(T$166-P1_IndicatorData!AG112)/(T$166-T$165)*10)),1))</f>
        <v>0</v>
      </c>
      <c r="U112" s="42">
        <f>IF(P1_IndicatorData!AI112="No data","x",IF(P1_IndicatorData!AI112=0,0,ROUND(IF(LOG(P1_IndicatorData!AI112)&gt;U$166,10,IF(LOG(P1_IndicatorData!AI112)&lt;U$165,0,10-(U$166-LOG(P1_IndicatorData!AI112))/(U$166-U$165)*10)),1)))</f>
        <v>0</v>
      </c>
      <c r="V112" s="42">
        <f>IF(P1_IndicatorData!AJ112="No data","x",ROUND(IF(P1_IndicatorData!AJ112&gt;V$166,10,IF(P1_IndicatorData!AJ112&lt;V$165,0,10-(V$166-P1_IndicatorData!AJ112)/(V$166-V$165)*10)),1))</f>
        <v>0</v>
      </c>
      <c r="W112" s="42">
        <f>IF(P1_IndicatorData!AL112="No data","x",IF(P1_IndicatorData!AL112=0,0,ROUND(IF(LOG(P1_IndicatorData!AL112)&gt;W$166,10,IF(LOG(P1_IndicatorData!AL112)&lt;W$165,0,10-(W$166-LOG(P1_IndicatorData!AL112))/(W$166-W$165)*10)),1)))</f>
        <v>0</v>
      </c>
      <c r="X112" s="42">
        <f>IF(P1_IndicatorData!AM112="No data","x",ROUND(IF(P1_IndicatorData!AM112&gt;X$166,10,IF(P1_IndicatorData!AM112&lt;X$165,0,10-(X$166-P1_IndicatorData!AM112)/(X$166-X$165)*10)),1))</f>
        <v>0</v>
      </c>
      <c r="Y112" s="42">
        <f>IF(P1_IndicatorData!AO112="No data","x",IF(P1_IndicatorData!AO112=0,0,ROUND(IF(LOG(P1_IndicatorData!AO112)&gt;Y$166,10,IF(LOG(P1_IndicatorData!AO112)&lt;Y$165,0,10-(Y$166-LOG(P1_IndicatorData!AO112))/(Y$166-Y$165)*10)),1)))</f>
        <v>0</v>
      </c>
      <c r="Z112" s="42">
        <f>IF(P1_IndicatorData!AP112="No data","x",ROUND(IF(P1_IndicatorData!AP112&gt;Z$166,10,IF(P1_IndicatorData!AP112&lt;Z$165,0,10-(Z$166-P1_IndicatorData!AP112)/(Z$166-Z$165)*10)),1))</f>
        <v>0</v>
      </c>
      <c r="AA112" s="42">
        <f>IF(P1_IndicatorData!AR112="No data","x",IF(P1_IndicatorData!AR112=0,0,ROUND(IF(LOG(P1_IndicatorData!AR112)&gt;AA$166,10,IF(LOG(P1_IndicatorData!AR112)&lt;AA$165,0,10-(AA$166-LOG(P1_IndicatorData!AR112))/(AA$166-AA$165)*10)),1)))</f>
        <v>7.5</v>
      </c>
      <c r="AB112" s="42">
        <f>IF(P1_IndicatorData!AS112="No data","x",ROUND(IF(P1_IndicatorData!AS112&gt;AB$166,10,IF(P1_IndicatorData!AS112&lt;AB$165,0,10-(AB$166-P1_IndicatorData!AS112)/(AB$166-AB$165)*10)),1))</f>
        <v>2.9</v>
      </c>
      <c r="AC112" s="42">
        <f>IF(P1_IndicatorData!AV112="No data","x",IF(P1_IndicatorData!AV112=0,0,ROUND(IF(LOG(P1_IndicatorData!AV112)&gt;AC$166,10,IF(LOG(P1_IndicatorData!AV112)&lt;AC$165,0,10-(AC$166-LOG(P1_IndicatorData!AV112))/(AC$166-AC$165)*10)),1)))</f>
        <v>5.4</v>
      </c>
      <c r="AD112" s="42">
        <f>IF(P1_IndicatorData!AW112="No data","x",ROUND(IF(P1_IndicatorData!AW112&gt;AD$166,10,IF(P1_IndicatorData!AW112&lt;AD$165,0,10-(AD$166-P1_IndicatorData!AW112)/(AD$166-AD$165)*10)),1))</f>
        <v>0.2</v>
      </c>
      <c r="AE112" s="42">
        <f>IF(P1_IndicatorData!AX112="No data","x",IF(P1_IndicatorData!AX112=0,0,ROUND(IF(LOG(P1_IndicatorData!AX112)&gt;AE$166,10,IF(LOG(P1_IndicatorData!AX112)&lt;AE$165,0,10-(AE$166-LOG(P1_IndicatorData!AX112))/(AE$166-AE$165)*10)),1)))</f>
        <v>0</v>
      </c>
      <c r="AF112" s="42">
        <f>IF(P1_IndicatorData!AY112="No data","x",ROUND(IF(P1_IndicatorData!AY112&gt;AF$166,10,IF(P1_IndicatorData!AY112&lt;AF$165,0,10-(AF$166-P1_IndicatorData!AY112)/(AF$166-AF$165)*10)),1))</f>
        <v>0</v>
      </c>
      <c r="AG112" s="42">
        <f>IF(P1_IndicatorData!AZ112="No data","x",IF(P1_IndicatorData!AZ112=0,0,ROUND(IF(LOG(P1_IndicatorData!AZ112)&gt;AG$166,10,IF(LOG(P1_IndicatorData!AZ112)&lt;AG$165,0,10-(AG$166-LOG(P1_IndicatorData!AZ112))/(AG$166-AG$165)*10)),1)))</f>
        <v>4.7</v>
      </c>
      <c r="AH112" s="42">
        <f>IF(P1_IndicatorData!BA112="No data","x",ROUND(IF(P1_IndicatorData!BA112&gt;AH$166,10,IF(P1_IndicatorData!BA112&lt;AH$165,0,10-(AH$166-P1_IndicatorData!BA112)/(AH$166-AH$165)*10)),1))</f>
        <v>0.5</v>
      </c>
      <c r="AI112" s="42">
        <f>IF(P1_IndicatorData!BD112="No data","x",IF(P1_IndicatorData!BD112=0,0,ROUND(IF(LOG(P1_IndicatorData!BD112)&gt;AI$166,10,IF(LOG(P1_IndicatorData!BD112)&lt;AI$165,0,10-(AI$166-LOG(P1_IndicatorData!BD112))/(AI$166-AI$165)*10)),1)))</f>
        <v>7.5</v>
      </c>
      <c r="AJ112" s="42">
        <f>IF(P1_IndicatorData!BE112="No data","x",ROUND(IF(P1_IndicatorData!BE112&gt;AJ$166,10,IF(P1_IndicatorData!BE112&lt;AJ$165,0,10-(AJ$166-P1_IndicatorData!BE112)/(AJ$166-AJ$165)*10)),1))</f>
        <v>2.9</v>
      </c>
      <c r="AK112" s="145">
        <f t="shared" si="52"/>
        <v>0</v>
      </c>
      <c r="AL112" s="145">
        <f t="shared" si="53"/>
        <v>0.1</v>
      </c>
      <c r="AM112" s="145">
        <f t="shared" si="54"/>
        <v>8.4</v>
      </c>
      <c r="AN112" s="147">
        <f t="shared" si="55"/>
        <v>0</v>
      </c>
      <c r="AO112" s="147">
        <f t="shared" si="56"/>
        <v>0</v>
      </c>
      <c r="AP112" s="145">
        <f t="shared" si="74"/>
        <v>0</v>
      </c>
      <c r="AQ112" s="149">
        <f t="shared" si="57"/>
        <v>0</v>
      </c>
      <c r="AR112" s="149">
        <f t="shared" si="58"/>
        <v>0</v>
      </c>
      <c r="AS112" s="149">
        <f t="shared" si="59"/>
        <v>0</v>
      </c>
      <c r="AT112" s="149">
        <f t="shared" si="60"/>
        <v>0</v>
      </c>
      <c r="AU112" s="149">
        <f t="shared" si="61"/>
        <v>0</v>
      </c>
      <c r="AV112" s="149">
        <f t="shared" si="75"/>
        <v>0</v>
      </c>
      <c r="AW112" s="147">
        <f t="shared" si="62"/>
        <v>0</v>
      </c>
      <c r="AX112" s="147">
        <f t="shared" si="63"/>
        <v>0</v>
      </c>
      <c r="AY112" s="147">
        <f t="shared" si="64"/>
        <v>0</v>
      </c>
      <c r="AZ112" s="147">
        <f t="shared" si="65"/>
        <v>0</v>
      </c>
      <c r="BA112" s="145">
        <f t="shared" si="66"/>
        <v>0</v>
      </c>
      <c r="BB112" s="145">
        <f t="shared" si="67"/>
        <v>5.7</v>
      </c>
      <c r="BC112" s="147">
        <f t="shared" si="68"/>
        <v>2.7</v>
      </c>
      <c r="BD112" s="147">
        <f t="shared" si="69"/>
        <v>0.1</v>
      </c>
      <c r="BE112" s="145">
        <f t="shared" si="76"/>
        <v>1.5</v>
      </c>
      <c r="BF112" s="147">
        <f t="shared" si="70"/>
        <v>2.9</v>
      </c>
      <c r="BG112" s="147">
        <f t="shared" si="71"/>
        <v>5.7</v>
      </c>
      <c r="BH112" s="145">
        <f t="shared" si="72"/>
        <v>4.4000000000000004</v>
      </c>
      <c r="BI112" s="198">
        <f t="shared" si="73"/>
        <v>3.3</v>
      </c>
    </row>
    <row r="113" spans="1:61">
      <c r="A113" s="1" t="s">
        <v>307</v>
      </c>
      <c r="B113" s="2" t="s">
        <v>308</v>
      </c>
      <c r="C113" s="39">
        <f>IF(P1_IndicatorData!D113="No data","x",IF(P1_IndicatorData!D113=0,0,ROUND(IF(LOG(P1_IndicatorData!D113)&gt;C$166,10,IF(LOG(P1_IndicatorData!D113)&lt;C$165,0,10-(C$166-LOG(P1_IndicatorData!D113))/(C$166-C$165)*10)),1)))</f>
        <v>8.1999999999999993</v>
      </c>
      <c r="D113" s="39">
        <f>IF(P1_IndicatorData!E113="No data","x",ROUND(IF(P1_IndicatorData!E113&gt;D$166,10,IF(P1_IndicatorData!E113&lt;D$165,0,10-(D$166-P1_IndicatorData!E113)/(D$166-D$165)*10)),1))</f>
        <v>10</v>
      </c>
      <c r="E113" s="39">
        <f>IF(P1_IndicatorData!G113="No data",0.1,IF(P1_IndicatorData!G113=0,0.1,IF(LOG(P1_IndicatorData!G113)&lt;E$165,0.1,ROUND(IF(LOG(P1_IndicatorData!G113)&gt;E$166,10,IF(LOG(P1_IndicatorData!G113)&lt;E$165,0,10-(E$166-LOG(P1_IndicatorData!G113))/(E$166-E$165)*10)),1))))</f>
        <v>5.0999999999999996</v>
      </c>
      <c r="F113" s="39">
        <f>IF(P1_IndicatorData!H113="No data",0.1,IF(ROUND(P1_IndicatorData!H113,2)=0,0.1,ROUND(IF(P1_IndicatorData!H113&gt;F$166,10,IF(P1_IndicatorData!H113&lt;F$165,0,10-(F$166-P1_IndicatorData!H113)/(F$166-F$165)*10)),1)))</f>
        <v>1.3</v>
      </c>
      <c r="G113" s="39">
        <f>IF(P1_IndicatorData!J113="No data","x",IF(P1_IndicatorData!J113=0,0,ROUND(IF(LOG(P1_IndicatorData!J113)&gt;G$166,10,IF(LOG(P1_IndicatorData!J113)&lt;G$165,0,10-(G$166-LOG(P1_IndicatorData!J113))/(G$166-G$165)*10)),1)))</f>
        <v>5.9</v>
      </c>
      <c r="H113" s="39">
        <f>IF(P1_IndicatorData!K113="No data","x",IF(P1_IndicatorData!K113=0,0,ROUND(IF(P1_IndicatorData!K113&gt;H$166,10,IF(P1_IndicatorData!K113&lt;H$165,0,10-(H$166-P1_IndicatorData!K113)/(H$166-H$165)*10)),1)))</f>
        <v>1.8</v>
      </c>
      <c r="I113" s="42">
        <f>IF(P1_IndicatorData!Q113="No data","x",IF(P1_IndicatorData!Q113=0,0,ROUND(IF(LOG(P1_IndicatorData!Q113)&gt;I$166,10,IF(LOG(P1_IndicatorData!Q113)&lt;I$165,0,10-(I$166-LOG(P1_IndicatorData!Q113))/(I$166-I$165)*10)),1)))</f>
        <v>0</v>
      </c>
      <c r="J113" s="42">
        <f>IF(P1_IndicatorData!R113="No data","x",ROUND(IF(P1_IndicatorData!R113&gt;J$166,10,IF(P1_IndicatorData!R113&lt;J$165,0,10-(J$166-P1_IndicatorData!R113)/(J$166-J$165)*10)),1))</f>
        <v>0</v>
      </c>
      <c r="K113" s="42">
        <f>IF(P1_IndicatorData!T113="No data","x",IF(P1_IndicatorData!T113=0,0,ROUND(IF(LOG(P1_IndicatorData!T113)&gt;K$166,10,IF(LOG(P1_IndicatorData!T113)&lt;K$165,0,10-(K$166-LOG(P1_IndicatorData!T113))/(K$166-K$165)*10)),1)))</f>
        <v>0</v>
      </c>
      <c r="L113" s="42">
        <f>IF(P1_IndicatorData!U113="No data","x",ROUND(IF(P1_IndicatorData!U113&gt;L$166,10,IF(P1_IndicatorData!U113&lt;L$165,0,10-(L$166-P1_IndicatorData!U113)/(L$166-L$165)*10)),1))</f>
        <v>0</v>
      </c>
      <c r="M113" s="39">
        <f>IF(P1_IndicatorData!W113="No data","x",IF(P1_IndicatorData!W113=0,0,ROUND(IF(LOG(P1_IndicatorData!W113)&gt;M$166,10,IF(LOG(P1_IndicatorData!W113)&lt;M$165,0,10-(M$166-LOG(P1_IndicatorData!W113))/(M$166-M$165)*10)),1)))</f>
        <v>0</v>
      </c>
      <c r="N113" s="39">
        <f>IF(P1_IndicatorData!X113="No data","x",ROUND(IF(P1_IndicatorData!X113&gt;N$166,10,IF(P1_IndicatorData!X113&lt;N$165,0,10-(N$166-P1_IndicatorData!X113)/(N$166-N$165)*10)),1))</f>
        <v>0</v>
      </c>
      <c r="O113" s="42">
        <f>IF(P1_IndicatorData!Z113="No data","x",IF(P1_IndicatorData!Z113=0,0,ROUND(IF(LOG(P1_IndicatorData!Z113)&gt;O$166,10,IF(LOG(P1_IndicatorData!Z113)&lt;O$165,0,10-(O$166-LOG(P1_IndicatorData!Z113))/(O$166-O$165)*10)),1)))</f>
        <v>0</v>
      </c>
      <c r="P113" s="42">
        <f>IF(P1_IndicatorData!AA113="No data","x",ROUND(IF(P1_IndicatorData!AA113&gt;P$166,10,IF(P1_IndicatorData!AA113&lt;P$165,0,10-(P$166-P1_IndicatorData!AA113)/(P$166-P$165)*10)),1))</f>
        <v>0</v>
      </c>
      <c r="Q113" s="42">
        <f>IF(P1_IndicatorData!AC113="No data","x",IF(P1_IndicatorData!AC113=0,0,ROUND(IF(LOG(P1_IndicatorData!AC113)&gt;Q$166,10,IF(LOG(P1_IndicatorData!AC113)&lt;Q$165,0,10-(Q$166-LOG(P1_IndicatorData!AC113))/(Q$166-Q$165)*10)),1)))</f>
        <v>0</v>
      </c>
      <c r="R113" s="42">
        <f>IF(P1_IndicatorData!AD113="No data","x",ROUND(IF(P1_IndicatorData!AD113&gt;R$166,10,IF(P1_IndicatorData!AD113&lt;R$165,0,10-(R$166-P1_IndicatorData!AD113)/(R$166-R$165)*10)),1))</f>
        <v>0</v>
      </c>
      <c r="S113" s="42">
        <f>IF(P1_IndicatorData!AF113="No data","x",IF(P1_IndicatorData!AF113=0,0,ROUND(IF(LOG(P1_IndicatorData!AF113)&gt;S$166,10,IF(LOG(P1_IndicatorData!AF113)&lt;S$165,0,10-(S$166-LOG(P1_IndicatorData!AF113))/(S$166-S$165)*10)),1)))</f>
        <v>0</v>
      </c>
      <c r="T113" s="42">
        <f>IF(P1_IndicatorData!AG113="No data","x",ROUND(IF(P1_IndicatorData!AG113&gt;T$166,10,IF(P1_IndicatorData!AG113&lt;T$165,0,10-(T$166-P1_IndicatorData!AG113)/(T$166-T$165)*10)),1))</f>
        <v>0</v>
      </c>
      <c r="U113" s="42">
        <f>IF(P1_IndicatorData!AI113="No data","x",IF(P1_IndicatorData!AI113=0,0,ROUND(IF(LOG(P1_IndicatorData!AI113)&gt;U$166,10,IF(LOG(P1_IndicatorData!AI113)&lt;U$165,0,10-(U$166-LOG(P1_IndicatorData!AI113))/(U$166-U$165)*10)),1)))</f>
        <v>5.9</v>
      </c>
      <c r="V113" s="42">
        <f>IF(P1_IndicatorData!AJ113="No data","x",ROUND(IF(P1_IndicatorData!AJ113&gt;V$166,10,IF(P1_IndicatorData!AJ113&lt;V$165,0,10-(V$166-P1_IndicatorData!AJ113)/(V$166-V$165)*10)),1))</f>
        <v>0.3</v>
      </c>
      <c r="W113" s="42">
        <f>IF(P1_IndicatorData!AL113="No data","x",IF(P1_IndicatorData!AL113=0,0,ROUND(IF(LOG(P1_IndicatorData!AL113)&gt;W$166,10,IF(LOG(P1_IndicatorData!AL113)&lt;W$165,0,10-(W$166-LOG(P1_IndicatorData!AL113))/(W$166-W$165)*10)),1)))</f>
        <v>8.1</v>
      </c>
      <c r="X113" s="42">
        <f>IF(P1_IndicatorData!AM113="No data","x",ROUND(IF(P1_IndicatorData!AM113&gt;X$166,10,IF(P1_IndicatorData!AM113&lt;X$165,0,10-(X$166-P1_IndicatorData!AM113)/(X$166-X$165)*10)),1))</f>
        <v>6.3</v>
      </c>
      <c r="Y113" s="42">
        <f>IF(P1_IndicatorData!AO113="No data","x",IF(P1_IndicatorData!AO113=0,0,ROUND(IF(LOG(P1_IndicatorData!AO113)&gt;Y$166,10,IF(LOG(P1_IndicatorData!AO113)&lt;Y$165,0,10-(Y$166-LOG(P1_IndicatorData!AO113))/(Y$166-Y$165)*10)),1)))</f>
        <v>7.9</v>
      </c>
      <c r="Z113" s="42">
        <f>IF(P1_IndicatorData!AP113="No data","x",ROUND(IF(P1_IndicatorData!AP113&gt;Z$166,10,IF(P1_IndicatorData!AP113&lt;Z$165,0,10-(Z$166-P1_IndicatorData!AP113)/(Z$166-Z$165)*10)),1))</f>
        <v>4.5</v>
      </c>
      <c r="AA113" s="42">
        <f>IF(P1_IndicatorData!AR113="No data","x",IF(P1_IndicatorData!AR113=0,0,ROUND(IF(LOG(P1_IndicatorData!AR113)&gt;AA$166,10,IF(LOG(P1_IndicatorData!AR113)&lt;AA$165,0,10-(AA$166-LOG(P1_IndicatorData!AR113))/(AA$166-AA$165)*10)),1)))</f>
        <v>8.1999999999999993</v>
      </c>
      <c r="AB113" s="42">
        <f>IF(P1_IndicatorData!AS113="No data","x",ROUND(IF(P1_IndicatorData!AS113&gt;AB$166,10,IF(P1_IndicatorData!AS113&lt;AB$165,0,10-(AB$166-P1_IndicatorData!AS113)/(AB$166-AB$165)*10)),1))</f>
        <v>6.6</v>
      </c>
      <c r="AC113" s="42">
        <f>IF(P1_IndicatorData!AV113="No data","x",IF(P1_IndicatorData!AV113=0,0,ROUND(IF(LOG(P1_IndicatorData!AV113)&gt;AC$166,10,IF(LOG(P1_IndicatorData!AV113)&lt;AC$165,0,10-(AC$166-LOG(P1_IndicatorData!AV113))/(AC$166-AC$165)*10)),1)))</f>
        <v>8.4</v>
      </c>
      <c r="AD113" s="42">
        <f>IF(P1_IndicatorData!AW113="No data","x",ROUND(IF(P1_IndicatorData!AW113&gt;AD$166,10,IF(P1_IndicatorData!AW113&lt;AD$165,0,10-(AD$166-P1_IndicatorData!AW113)/(AD$166-AD$165)*10)),1))</f>
        <v>9.4</v>
      </c>
      <c r="AE113" s="42">
        <f>IF(P1_IndicatorData!AX113="No data","x",IF(P1_IndicatorData!AX113=0,0,ROUND(IF(LOG(P1_IndicatorData!AX113)&gt;AE$166,10,IF(LOG(P1_IndicatorData!AX113)&lt;AE$165,0,10-(AE$166-LOG(P1_IndicatorData!AX113))/(AE$166-AE$165)*10)),1)))</f>
        <v>8.4</v>
      </c>
      <c r="AF113" s="42">
        <f>IF(P1_IndicatorData!AY113="No data","x",ROUND(IF(P1_IndicatorData!AY113&gt;AF$166,10,IF(P1_IndicatorData!AY113&lt;AF$165,0,10-(AF$166-P1_IndicatorData!AY113)/(AF$166-AF$165)*10)),1))</f>
        <v>9.4</v>
      </c>
      <c r="AG113" s="42">
        <f>IF(P1_IndicatorData!AZ113="No data","x",IF(P1_IndicatorData!AZ113=0,0,ROUND(IF(LOG(P1_IndicatorData!AZ113)&gt;AG$166,10,IF(LOG(P1_IndicatorData!AZ113)&lt;AG$165,0,10-(AG$166-LOG(P1_IndicatorData!AZ113))/(AG$166-AG$165)*10)),1)))</f>
        <v>5.4</v>
      </c>
      <c r="AH113" s="42">
        <f>IF(P1_IndicatorData!BA113="No data","x",ROUND(IF(P1_IndicatorData!BA113&gt;AH$166,10,IF(P1_IndicatorData!BA113&lt;AH$165,0,10-(AH$166-P1_IndicatorData!BA113)/(AH$166-AH$165)*10)),1))</f>
        <v>1.1000000000000001</v>
      </c>
      <c r="AI113" s="42">
        <f>IF(P1_IndicatorData!BD113="No data","x",IF(P1_IndicatorData!BD113=0,0,ROUND(IF(LOG(P1_IndicatorData!BD113)&gt;AI$166,10,IF(LOG(P1_IndicatorData!BD113)&lt;AI$165,0,10-(AI$166-LOG(P1_IndicatorData!BD113))/(AI$166-AI$165)*10)),1)))</f>
        <v>6.7</v>
      </c>
      <c r="AJ113" s="42">
        <f>IF(P1_IndicatorData!BE113="No data","x",ROUND(IF(P1_IndicatorData!BE113&gt;AJ$166,10,IF(P1_IndicatorData!BE113&lt;AJ$165,0,10-(AJ$166-P1_IndicatorData!BE113)/(AJ$166-AJ$165)*10)),1))</f>
        <v>0.8</v>
      </c>
      <c r="AK113" s="145">
        <f t="shared" si="52"/>
        <v>9.3000000000000007</v>
      </c>
      <c r="AL113" s="145">
        <f t="shared" si="53"/>
        <v>3.4</v>
      </c>
      <c r="AM113" s="145">
        <f t="shared" si="54"/>
        <v>4.0999999999999996</v>
      </c>
      <c r="AN113" s="147">
        <f t="shared" si="55"/>
        <v>0</v>
      </c>
      <c r="AO113" s="147">
        <f t="shared" si="56"/>
        <v>0</v>
      </c>
      <c r="AP113" s="145">
        <f t="shared" si="74"/>
        <v>0</v>
      </c>
      <c r="AQ113" s="149">
        <f t="shared" si="57"/>
        <v>0</v>
      </c>
      <c r="AR113" s="149">
        <f t="shared" si="58"/>
        <v>0</v>
      </c>
      <c r="AS113" s="149">
        <f t="shared" si="59"/>
        <v>0</v>
      </c>
      <c r="AT113" s="149">
        <f t="shared" si="60"/>
        <v>0</v>
      </c>
      <c r="AU113" s="149">
        <f t="shared" si="61"/>
        <v>0</v>
      </c>
      <c r="AV113" s="149">
        <f t="shared" si="75"/>
        <v>0</v>
      </c>
      <c r="AW113" s="147">
        <f t="shared" si="62"/>
        <v>0</v>
      </c>
      <c r="AX113" s="147">
        <f t="shared" si="63"/>
        <v>3.6</v>
      </c>
      <c r="AY113" s="147">
        <f t="shared" si="64"/>
        <v>7.3</v>
      </c>
      <c r="AZ113" s="147">
        <f t="shared" si="65"/>
        <v>6.5</v>
      </c>
      <c r="BA113" s="145">
        <f t="shared" si="66"/>
        <v>4.9000000000000004</v>
      </c>
      <c r="BB113" s="145">
        <f t="shared" si="67"/>
        <v>7.5</v>
      </c>
      <c r="BC113" s="147">
        <f t="shared" si="68"/>
        <v>8.4</v>
      </c>
      <c r="BD113" s="147">
        <f t="shared" si="69"/>
        <v>9.4</v>
      </c>
      <c r="BE113" s="145">
        <f t="shared" si="76"/>
        <v>9</v>
      </c>
      <c r="BF113" s="147">
        <f t="shared" si="70"/>
        <v>3.5</v>
      </c>
      <c r="BG113" s="147">
        <f t="shared" si="71"/>
        <v>4.4000000000000004</v>
      </c>
      <c r="BH113" s="145">
        <f t="shared" si="72"/>
        <v>4</v>
      </c>
      <c r="BI113" s="198">
        <f t="shared" si="73"/>
        <v>6.2</v>
      </c>
    </row>
    <row r="114" spans="1:61">
      <c r="A114" s="1" t="s">
        <v>309</v>
      </c>
      <c r="B114" s="2" t="s">
        <v>310</v>
      </c>
      <c r="C114" s="39">
        <f>IF(P1_IndicatorData!D114="No data","x",IF(P1_IndicatorData!D114=0,0,ROUND(IF(LOG(P1_IndicatorData!D114)&gt;C$166,10,IF(LOG(P1_IndicatorData!D114)&lt;C$165,0,10-(C$166-LOG(P1_IndicatorData!D114))/(C$166-C$165)*10)),1)))</f>
        <v>10</v>
      </c>
      <c r="D114" s="39">
        <f>IF(P1_IndicatorData!E114="No data","x",ROUND(IF(P1_IndicatorData!E114&gt;D$166,10,IF(P1_IndicatorData!E114&lt;D$165,0,10-(D$166-P1_IndicatorData!E114)/(D$166-D$165)*10)),1))</f>
        <v>8.1999999999999993</v>
      </c>
      <c r="E114" s="39">
        <f>IF(P1_IndicatorData!G114="No data",0.1,IF(P1_IndicatorData!G114=0,0.1,IF(LOG(P1_IndicatorData!G114)&lt;E$165,0.1,ROUND(IF(LOG(P1_IndicatorData!G114)&gt;E$166,10,IF(LOG(P1_IndicatorData!G114)&lt;E$165,0,10-(E$166-LOG(P1_IndicatorData!G114))/(E$166-E$165)*10)),1))))</f>
        <v>10</v>
      </c>
      <c r="F114" s="39">
        <f>IF(P1_IndicatorData!H114="No data",0.1,IF(ROUND(P1_IndicatorData!H114,2)=0,0.1,ROUND(IF(P1_IndicatorData!H114&gt;F$166,10,IF(P1_IndicatorData!H114&lt;F$165,0,10-(F$166-P1_IndicatorData!H114)/(F$166-F$165)*10)),1)))</f>
        <v>10</v>
      </c>
      <c r="G114" s="39">
        <f>IF(P1_IndicatorData!J114="No data","x",IF(P1_IndicatorData!J114=0,0,ROUND(IF(LOG(P1_IndicatorData!J114)&gt;G$166,10,IF(LOG(P1_IndicatorData!J114)&lt;G$165,0,10-(G$166-LOG(P1_IndicatorData!J114))/(G$166-G$165)*10)),1)))</f>
        <v>9.6</v>
      </c>
      <c r="H114" s="39">
        <f>IF(P1_IndicatorData!K114="No data","x",IF(P1_IndicatorData!K114=0,0,ROUND(IF(P1_IndicatorData!K114&gt;H$166,10,IF(P1_IndicatorData!K114&lt;H$165,0,10-(H$166-P1_IndicatorData!K114)/(H$166-H$165)*10)),1)))</f>
        <v>0.8</v>
      </c>
      <c r="I114" s="42">
        <f>IF(P1_IndicatorData!Q114="No data","x",IF(P1_IndicatorData!Q114=0,0,ROUND(IF(LOG(P1_IndicatorData!Q114)&gt;I$166,10,IF(LOG(P1_IndicatorData!Q114)&lt;I$165,0,10-(I$166-LOG(P1_IndicatorData!Q114))/(I$166-I$165)*10)),1)))</f>
        <v>6.5</v>
      </c>
      <c r="J114" s="42">
        <f>IF(P1_IndicatorData!R114="No data","x",ROUND(IF(P1_IndicatorData!R114&gt;J$166,10,IF(P1_IndicatorData!R114&lt;J$165,0,10-(J$166-P1_IndicatorData!R114)/(J$166-J$165)*10)),1))</f>
        <v>0</v>
      </c>
      <c r="K114" s="42">
        <f>IF(P1_IndicatorData!T114="No data","x",IF(P1_IndicatorData!T114=0,0,ROUND(IF(LOG(P1_IndicatorData!T114)&gt;K$166,10,IF(LOG(P1_IndicatorData!T114)&lt;K$165,0,10-(K$166-LOG(P1_IndicatorData!T114))/(K$166-K$165)*10)),1)))</f>
        <v>0</v>
      </c>
      <c r="L114" s="42">
        <f>IF(P1_IndicatorData!U114="No data","x",ROUND(IF(P1_IndicatorData!U114&gt;L$166,10,IF(P1_IndicatorData!U114&lt;L$165,0,10-(L$166-P1_IndicatorData!U114)/(L$166-L$165)*10)),1))</f>
        <v>0</v>
      </c>
      <c r="M114" s="39">
        <f>IF(P1_IndicatorData!W114="No data","x",IF(P1_IndicatorData!W114=0,0,ROUND(IF(LOG(P1_IndicatorData!W114)&gt;M$166,10,IF(LOG(P1_IndicatorData!W114)&lt;M$165,0,10-(M$166-LOG(P1_IndicatorData!W114))/(M$166-M$165)*10)),1)))</f>
        <v>10</v>
      </c>
      <c r="N114" s="39">
        <f>IF(P1_IndicatorData!X114="No data","x",ROUND(IF(P1_IndicatorData!X114&gt;N$166,10,IF(P1_IndicatorData!X114&lt;N$165,0,10-(N$166-P1_IndicatorData!X114)/(N$166-N$165)*10)),1))</f>
        <v>2.9</v>
      </c>
      <c r="O114" s="42">
        <f>IF(P1_IndicatorData!Z114="No data","x",IF(P1_IndicatorData!Z114=0,0,ROUND(IF(LOG(P1_IndicatorData!Z114)&gt;O$166,10,IF(LOG(P1_IndicatorData!Z114)&lt;O$165,0,10-(O$166-LOG(P1_IndicatorData!Z114))/(O$166-O$165)*10)),1)))</f>
        <v>10</v>
      </c>
      <c r="P114" s="42">
        <f>IF(P1_IndicatorData!AA114="No data","x",ROUND(IF(P1_IndicatorData!AA114&gt;P$166,10,IF(P1_IndicatorData!AA114&lt;P$165,0,10-(P$166-P1_IndicatorData!AA114)/(P$166-P$165)*10)),1))</f>
        <v>6.7</v>
      </c>
      <c r="Q114" s="42">
        <f>IF(P1_IndicatorData!AC114="No data","x",IF(P1_IndicatorData!AC114=0,0,ROUND(IF(LOG(P1_IndicatorData!AC114)&gt;Q$166,10,IF(LOG(P1_IndicatorData!AC114)&lt;Q$165,0,10-(Q$166-LOG(P1_IndicatorData!AC114))/(Q$166-Q$165)*10)),1)))</f>
        <v>10</v>
      </c>
      <c r="R114" s="42">
        <f>IF(P1_IndicatorData!AD114="No data","x",ROUND(IF(P1_IndicatorData!AD114&gt;R$166,10,IF(P1_IndicatorData!AD114&lt;R$165,0,10-(R$166-P1_IndicatorData!AD114)/(R$166-R$165)*10)),1))</f>
        <v>1.7</v>
      </c>
      <c r="S114" s="42">
        <f>IF(P1_IndicatorData!AF114="No data","x",IF(P1_IndicatorData!AF114=0,0,ROUND(IF(LOG(P1_IndicatorData!AF114)&gt;S$166,10,IF(LOG(P1_IndicatorData!AF114)&lt;S$165,0,10-(S$166-LOG(P1_IndicatorData!AF114))/(S$166-S$165)*10)),1)))</f>
        <v>10</v>
      </c>
      <c r="T114" s="42">
        <f>IF(P1_IndicatorData!AG114="No data","x",ROUND(IF(P1_IndicatorData!AG114&gt;T$166,10,IF(P1_IndicatorData!AG114&lt;T$165,0,10-(T$166-P1_IndicatorData!AG114)/(T$166-T$165)*10)),1))</f>
        <v>10</v>
      </c>
      <c r="U114" s="42">
        <f>IF(P1_IndicatorData!AI114="No data","x",IF(P1_IndicatorData!AI114=0,0,ROUND(IF(LOG(P1_IndicatorData!AI114)&gt;U$166,10,IF(LOG(P1_IndicatorData!AI114)&lt;U$165,0,10-(U$166-LOG(P1_IndicatorData!AI114))/(U$166-U$165)*10)),1)))</f>
        <v>10</v>
      </c>
      <c r="V114" s="42">
        <f>IF(P1_IndicatorData!AJ114="No data","x",ROUND(IF(P1_IndicatorData!AJ114&gt;V$166,10,IF(P1_IndicatorData!AJ114&lt;V$165,0,10-(V$166-P1_IndicatorData!AJ114)/(V$166-V$165)*10)),1))</f>
        <v>1.2</v>
      </c>
      <c r="W114" s="42">
        <f>IF(P1_IndicatorData!AL114="No data","x",IF(P1_IndicatorData!AL114=0,0,ROUND(IF(LOG(P1_IndicatorData!AL114)&gt;W$166,10,IF(LOG(P1_IndicatorData!AL114)&lt;W$165,0,10-(W$166-LOG(P1_IndicatorData!AL114))/(W$166-W$165)*10)),1)))</f>
        <v>10</v>
      </c>
      <c r="X114" s="42">
        <f>IF(P1_IndicatorData!AM114="No data","x",ROUND(IF(P1_IndicatorData!AM114&gt;X$166,10,IF(P1_IndicatorData!AM114&lt;X$165,0,10-(X$166-P1_IndicatorData!AM114)/(X$166-X$165)*10)),1))</f>
        <v>8.6</v>
      </c>
      <c r="Y114" s="42">
        <f>IF(P1_IndicatorData!AO114="No data","x",IF(P1_IndicatorData!AO114=0,0,ROUND(IF(LOG(P1_IndicatorData!AO114)&gt;Y$166,10,IF(LOG(P1_IndicatorData!AO114)&lt;Y$165,0,10-(Y$166-LOG(P1_IndicatorData!AO114))/(Y$166-Y$165)*10)),1)))</f>
        <v>10</v>
      </c>
      <c r="Z114" s="42">
        <f>IF(P1_IndicatorData!AP114="No data","x",ROUND(IF(P1_IndicatorData!AP114&gt;Z$166,10,IF(P1_IndicatorData!AP114&lt;Z$165,0,10-(Z$166-P1_IndicatorData!AP114)/(Z$166-Z$165)*10)),1))</f>
        <v>7.3</v>
      </c>
      <c r="AA114" s="42">
        <f>IF(P1_IndicatorData!AR114="No data","x",IF(P1_IndicatorData!AR114=0,0,ROUND(IF(LOG(P1_IndicatorData!AR114)&gt;AA$166,10,IF(LOG(P1_IndicatorData!AR114)&lt;AA$165,0,10-(AA$166-LOG(P1_IndicatorData!AR114))/(AA$166-AA$165)*10)),1)))</f>
        <v>10</v>
      </c>
      <c r="AB114" s="42">
        <f>IF(P1_IndicatorData!AS114="No data","x",ROUND(IF(P1_IndicatorData!AS114&gt;AB$166,10,IF(P1_IndicatorData!AS114&lt;AB$165,0,10-(AB$166-P1_IndicatorData!AS114)/(AB$166-AB$165)*10)),1))</f>
        <v>6.6</v>
      </c>
      <c r="AC114" s="42">
        <f>IF(P1_IndicatorData!AV114="No data","x",IF(P1_IndicatorData!AV114=0,0,ROUND(IF(LOG(P1_IndicatorData!AV114)&gt;AC$166,10,IF(LOG(P1_IndicatorData!AV114)&lt;AC$165,0,10-(AC$166-LOG(P1_IndicatorData!AV114))/(AC$166-AC$165)*10)),1)))</f>
        <v>10</v>
      </c>
      <c r="AD114" s="42">
        <f>IF(P1_IndicatorData!AW114="No data","x",ROUND(IF(P1_IndicatorData!AW114&gt;AD$166,10,IF(P1_IndicatorData!AW114&lt;AD$165,0,10-(AD$166-P1_IndicatorData!AW114)/(AD$166-AD$165)*10)),1))</f>
        <v>9.9</v>
      </c>
      <c r="AE114" s="42">
        <f>IF(P1_IndicatorData!AX114="No data","x",IF(P1_IndicatorData!AX114=0,0,ROUND(IF(LOG(P1_IndicatorData!AX114)&gt;AE$166,10,IF(LOG(P1_IndicatorData!AX114)&lt;AE$165,0,10-(AE$166-LOG(P1_IndicatorData!AX114))/(AE$166-AE$165)*10)),1)))</f>
        <v>10</v>
      </c>
      <c r="AF114" s="42">
        <f>IF(P1_IndicatorData!AY114="No data","x",ROUND(IF(P1_IndicatorData!AY114&gt;AF$166,10,IF(P1_IndicatorData!AY114&lt;AF$165,0,10-(AF$166-P1_IndicatorData!AY114)/(AF$166-AF$165)*10)),1))</f>
        <v>9.9</v>
      </c>
      <c r="AG114" s="42">
        <f>IF(P1_IndicatorData!AZ114="No data","x",IF(P1_IndicatorData!AZ114=0,0,ROUND(IF(LOG(P1_IndicatorData!AZ114)&gt;AG$166,10,IF(LOG(P1_IndicatorData!AZ114)&lt;AG$165,0,10-(AG$166-LOG(P1_IndicatorData!AZ114))/(AG$166-AG$165)*10)),1)))</f>
        <v>10</v>
      </c>
      <c r="AH114" s="42">
        <f>IF(P1_IndicatorData!BA114="No data","x",ROUND(IF(P1_IndicatorData!BA114&gt;AH$166,10,IF(P1_IndicatorData!BA114&lt;AH$165,0,10-(AH$166-P1_IndicatorData!BA114)/(AH$166-AH$165)*10)),1))</f>
        <v>10</v>
      </c>
      <c r="AI114" s="42">
        <f>IF(P1_IndicatorData!BD114="No data","x",IF(P1_IndicatorData!BD114=0,0,ROUND(IF(LOG(P1_IndicatorData!BD114)&gt;AI$166,10,IF(LOG(P1_IndicatorData!BD114)&lt;AI$165,0,10-(AI$166-LOG(P1_IndicatorData!BD114))/(AI$166-AI$165)*10)),1)))</f>
        <v>6.4</v>
      </c>
      <c r="AJ114" s="42">
        <f>IF(P1_IndicatorData!BE114="No data","x",ROUND(IF(P1_IndicatorData!BE114&gt;AJ$166,10,IF(P1_IndicatorData!BE114&lt;AJ$165,0,10-(AJ$166-P1_IndicatorData!BE114)/(AJ$166-AJ$165)*10)),1))</f>
        <v>0</v>
      </c>
      <c r="AK114" s="145">
        <f t="shared" si="52"/>
        <v>9.3000000000000007</v>
      </c>
      <c r="AL114" s="145">
        <f t="shared" si="53"/>
        <v>10</v>
      </c>
      <c r="AM114" s="145">
        <f t="shared" si="54"/>
        <v>7.2</v>
      </c>
      <c r="AN114" s="147">
        <f t="shared" si="55"/>
        <v>4</v>
      </c>
      <c r="AO114" s="147">
        <f t="shared" si="56"/>
        <v>0</v>
      </c>
      <c r="AP114" s="145">
        <f t="shared" si="74"/>
        <v>2.2000000000000002</v>
      </c>
      <c r="AQ114" s="149">
        <f t="shared" si="57"/>
        <v>10</v>
      </c>
      <c r="AR114" s="149">
        <f t="shared" si="58"/>
        <v>4.8</v>
      </c>
      <c r="AS114" s="149">
        <f t="shared" si="59"/>
        <v>8.5</v>
      </c>
      <c r="AT114" s="149">
        <f t="shared" si="60"/>
        <v>10</v>
      </c>
      <c r="AU114" s="149">
        <f t="shared" si="61"/>
        <v>5.9</v>
      </c>
      <c r="AV114" s="149">
        <f t="shared" si="75"/>
        <v>8.6999999999999993</v>
      </c>
      <c r="AW114" s="147">
        <f t="shared" si="62"/>
        <v>8.6</v>
      </c>
      <c r="AX114" s="147">
        <f t="shared" si="63"/>
        <v>7.8</v>
      </c>
      <c r="AY114" s="147">
        <f t="shared" si="64"/>
        <v>9.4</v>
      </c>
      <c r="AZ114" s="147">
        <f t="shared" si="65"/>
        <v>9.1</v>
      </c>
      <c r="BA114" s="145">
        <f t="shared" si="66"/>
        <v>8.8000000000000007</v>
      </c>
      <c r="BB114" s="145">
        <f t="shared" si="67"/>
        <v>8.9</v>
      </c>
      <c r="BC114" s="147">
        <f t="shared" si="68"/>
        <v>10</v>
      </c>
      <c r="BD114" s="147">
        <f t="shared" si="69"/>
        <v>9.9</v>
      </c>
      <c r="BE114" s="145">
        <f t="shared" si="76"/>
        <v>10</v>
      </c>
      <c r="BF114" s="147">
        <f t="shared" si="70"/>
        <v>10</v>
      </c>
      <c r="BG114" s="147">
        <f t="shared" si="71"/>
        <v>3.9</v>
      </c>
      <c r="BH114" s="145">
        <f t="shared" si="72"/>
        <v>8.3000000000000007</v>
      </c>
      <c r="BI114" s="198">
        <f t="shared" si="73"/>
        <v>8.6999999999999993</v>
      </c>
    </row>
    <row r="115" spans="1:61">
      <c r="A115" s="1" t="s">
        <v>311</v>
      </c>
      <c r="B115" s="2" t="s">
        <v>312</v>
      </c>
      <c r="C115" s="39">
        <f>IF(P1_IndicatorData!D115="No data","x",IF(P1_IndicatorData!D115=0,0,ROUND(IF(LOG(P1_IndicatorData!D115)&gt;C$166,10,IF(LOG(P1_IndicatorData!D115)&lt;C$165,0,10-(C$166-LOG(P1_IndicatorData!D115))/(C$166-C$165)*10)),1)))</f>
        <v>2.8</v>
      </c>
      <c r="D115" s="39">
        <f>IF(P1_IndicatorData!E115="No data","x",ROUND(IF(P1_IndicatorData!E115&gt;D$166,10,IF(P1_IndicatorData!E115&lt;D$165,0,10-(D$166-P1_IndicatorData!E115)/(D$166-D$165)*10)),1))</f>
        <v>0</v>
      </c>
      <c r="E115" s="39">
        <f>IF(P1_IndicatorData!G115="No data",0.1,IF(P1_IndicatorData!G115=0,0.1,IF(LOG(P1_IndicatorData!G115)&lt;E$165,0.1,ROUND(IF(LOG(P1_IndicatorData!G115)&gt;E$166,10,IF(LOG(P1_IndicatorData!G115)&lt;E$165,0,10-(E$166-LOG(P1_IndicatorData!G115))/(E$166-E$165)*10)),1))))</f>
        <v>5.5</v>
      </c>
      <c r="F115" s="39">
        <f>IF(P1_IndicatorData!H115="No data",0.1,IF(ROUND(P1_IndicatorData!H115,2)=0,0.1,ROUND(IF(P1_IndicatorData!H115&gt;F$166,10,IF(P1_IndicatorData!H115&lt;F$165,0,10-(F$166-P1_IndicatorData!H115)/(F$166-F$165)*10)),1)))</f>
        <v>2</v>
      </c>
      <c r="G115" s="39">
        <f>IF(P1_IndicatorData!J115="No data","x",IF(P1_IndicatorData!J115=0,0,ROUND(IF(LOG(P1_IndicatorData!J115)&gt;G$166,10,IF(LOG(P1_IndicatorData!J115)&lt;G$165,0,10-(G$166-LOG(P1_IndicatorData!J115))/(G$166-G$165)*10)),1)))</f>
        <v>3.8</v>
      </c>
      <c r="H115" s="39">
        <f>IF(P1_IndicatorData!K115="No data","x",IF(P1_IndicatorData!K115=0,0,ROUND(IF(P1_IndicatorData!K115&gt;H$166,10,IF(P1_IndicatorData!K115&lt;H$165,0,10-(H$166-P1_IndicatorData!K115)/(H$166-H$165)*10)),1)))</f>
        <v>0.3</v>
      </c>
      <c r="I115" s="42">
        <f>IF(P1_IndicatorData!Q115="No data","x",IF(P1_IndicatorData!Q115=0,0,ROUND(IF(LOG(P1_IndicatorData!Q115)&gt;I$166,10,IF(LOG(P1_IndicatorData!Q115)&lt;I$165,0,10-(I$166-LOG(P1_IndicatorData!Q115))/(I$166-I$165)*10)),1)))</f>
        <v>0</v>
      </c>
      <c r="J115" s="42">
        <f>IF(P1_IndicatorData!R115="No data","x",ROUND(IF(P1_IndicatorData!R115&gt;J$166,10,IF(P1_IndicatorData!R115&lt;J$165,0,10-(J$166-P1_IndicatorData!R115)/(J$166-J$165)*10)),1))</f>
        <v>0</v>
      </c>
      <c r="K115" s="42">
        <f>IF(P1_IndicatorData!T115="No data","x",IF(P1_IndicatorData!T115=0,0,ROUND(IF(LOG(P1_IndicatorData!T115)&gt;K$166,10,IF(LOG(P1_IndicatorData!T115)&lt;K$165,0,10-(K$166-LOG(P1_IndicatorData!T115))/(K$166-K$165)*10)),1)))</f>
        <v>0</v>
      </c>
      <c r="L115" s="42">
        <f>IF(P1_IndicatorData!U115="No data","x",ROUND(IF(P1_IndicatorData!U115&gt;L$166,10,IF(P1_IndicatorData!U115&lt;L$165,0,10-(L$166-P1_IndicatorData!U115)/(L$166-L$165)*10)),1))</f>
        <v>0</v>
      </c>
      <c r="M115" s="39">
        <f>IF(P1_IndicatorData!W115="No data","x",IF(P1_IndicatorData!W115=0,0,ROUND(IF(LOG(P1_IndicatorData!W115)&gt;M$166,10,IF(LOG(P1_IndicatorData!W115)&lt;M$165,0,10-(M$166-LOG(P1_IndicatorData!W115))/(M$166-M$165)*10)),1)))</f>
        <v>7.3</v>
      </c>
      <c r="N115" s="39">
        <f>IF(P1_IndicatorData!X115="No data","x",ROUND(IF(P1_IndicatorData!X115&gt;N$166,10,IF(P1_IndicatorData!X115&lt;N$165,0,10-(N$166-P1_IndicatorData!X115)/(N$166-N$165)*10)),1))</f>
        <v>2.2000000000000002</v>
      </c>
      <c r="O115" s="42">
        <f>IF(P1_IndicatorData!Z115="No data","x",IF(P1_IndicatorData!Z115=0,0,ROUND(IF(LOG(P1_IndicatorData!Z115)&gt;O$166,10,IF(LOG(P1_IndicatorData!Z115)&lt;O$165,0,10-(O$166-LOG(P1_IndicatorData!Z115))/(O$166-O$165)*10)),1)))</f>
        <v>7.4</v>
      </c>
      <c r="P115" s="42">
        <f>IF(P1_IndicatorData!AA115="No data","x",ROUND(IF(P1_IndicatorData!AA115&gt;P$166,10,IF(P1_IndicatorData!AA115&lt;P$165,0,10-(P$166-P1_IndicatorData!AA115)/(P$166-P$165)*10)),1))</f>
        <v>2.2999999999999998</v>
      </c>
      <c r="Q115" s="42">
        <f>IF(P1_IndicatorData!AC115="No data","x",IF(P1_IndicatorData!AC115=0,0,ROUND(IF(LOG(P1_IndicatorData!AC115)&gt;Q$166,10,IF(LOG(P1_IndicatorData!AC115)&lt;Q$165,0,10-(Q$166-LOG(P1_IndicatorData!AC115))/(Q$166-Q$165)*10)),1)))</f>
        <v>6.1</v>
      </c>
      <c r="R115" s="42">
        <f>IF(P1_IndicatorData!AD115="No data","x",ROUND(IF(P1_IndicatorData!AD115&gt;R$166,10,IF(P1_IndicatorData!AD115&lt;R$165,0,10-(R$166-P1_IndicatorData!AD115)/(R$166-R$165)*10)),1))</f>
        <v>0.4</v>
      </c>
      <c r="S115" s="42">
        <f>IF(P1_IndicatorData!AF115="No data","x",IF(P1_IndicatorData!AF115=0,0,ROUND(IF(LOG(P1_IndicatorData!AF115)&gt;S$166,10,IF(LOG(P1_IndicatorData!AF115)&lt;S$165,0,10-(S$166-LOG(P1_IndicatorData!AF115))/(S$166-S$165)*10)),1)))</f>
        <v>7.7</v>
      </c>
      <c r="T115" s="42">
        <f>IF(P1_IndicatorData!AG115="No data","x",ROUND(IF(P1_IndicatorData!AG115&gt;T$166,10,IF(P1_IndicatorData!AG115&lt;T$165,0,10-(T$166-P1_IndicatorData!AG115)/(T$166-T$165)*10)),1))</f>
        <v>1</v>
      </c>
      <c r="U115" s="42">
        <f>IF(P1_IndicatorData!AI115="No data","x",IF(P1_IndicatorData!AI115=0,0,ROUND(IF(LOG(P1_IndicatorData!AI115)&gt;U$166,10,IF(LOG(P1_IndicatorData!AI115)&lt;U$165,0,10-(U$166-LOG(P1_IndicatorData!AI115))/(U$166-U$165)*10)),1)))</f>
        <v>8.3000000000000007</v>
      </c>
      <c r="V115" s="42">
        <f>IF(P1_IndicatorData!AJ115="No data","x",ROUND(IF(P1_IndicatorData!AJ115&gt;V$166,10,IF(P1_IndicatorData!AJ115&lt;V$165,0,10-(V$166-P1_IndicatorData!AJ115)/(V$166-V$165)*10)),1))</f>
        <v>7.8</v>
      </c>
      <c r="W115" s="42">
        <f>IF(P1_IndicatorData!AL115="No data","x",IF(P1_IndicatorData!AL115=0,0,ROUND(IF(LOG(P1_IndicatorData!AL115)&gt;W$166,10,IF(LOG(P1_IndicatorData!AL115)&lt;W$165,0,10-(W$166-LOG(P1_IndicatorData!AL115))/(W$166-W$165)*10)),1)))</f>
        <v>8.5</v>
      </c>
      <c r="X115" s="42">
        <f>IF(P1_IndicatorData!AM115="No data","x",ROUND(IF(P1_IndicatorData!AM115&gt;X$166,10,IF(P1_IndicatorData!AM115&lt;X$165,0,10-(X$166-P1_IndicatorData!AM115)/(X$166-X$165)*10)),1))</f>
        <v>9.8000000000000007</v>
      </c>
      <c r="Y115" s="42">
        <f>IF(P1_IndicatorData!AO115="No data","x",IF(P1_IndicatorData!AO115=0,0,ROUND(IF(LOG(P1_IndicatorData!AO115)&gt;Y$166,10,IF(LOG(P1_IndicatorData!AO115)&lt;Y$165,0,10-(Y$166-LOG(P1_IndicatorData!AO115))/(Y$166-Y$165)*10)),1)))</f>
        <v>8.1999999999999993</v>
      </c>
      <c r="Z115" s="42">
        <f>IF(P1_IndicatorData!AP115="No data","x",ROUND(IF(P1_IndicatorData!AP115&gt;Z$166,10,IF(P1_IndicatorData!AP115&lt;Z$165,0,10-(Z$166-P1_IndicatorData!AP115)/(Z$166-Z$165)*10)),1))</f>
        <v>6.5</v>
      </c>
      <c r="AA115" s="42">
        <f>IF(P1_IndicatorData!AR115="No data","x",IF(P1_IndicatorData!AR115=0,0,ROUND(IF(LOG(P1_IndicatorData!AR115)&gt;AA$166,10,IF(LOG(P1_IndicatorData!AR115)&lt;AA$165,0,10-(AA$166-LOG(P1_IndicatorData!AR115))/(AA$166-AA$165)*10)),1)))</f>
        <v>0</v>
      </c>
      <c r="AB115" s="42">
        <f>IF(P1_IndicatorData!AS115="No data","x",ROUND(IF(P1_IndicatorData!AS115&gt;AB$166,10,IF(P1_IndicatorData!AS115&lt;AB$165,0,10-(AB$166-P1_IndicatorData!AS115)/(AB$166-AB$165)*10)),1))</f>
        <v>0</v>
      </c>
      <c r="AC115" s="42">
        <f>IF(P1_IndicatorData!AV115="No data","x",IF(P1_IndicatorData!AV115=0,0,ROUND(IF(LOG(P1_IndicatorData!AV115)&gt;AC$166,10,IF(LOG(P1_IndicatorData!AV115)&lt;AC$165,0,10-(AC$166-LOG(P1_IndicatorData!AV115))/(AC$166-AC$165)*10)),1)))</f>
        <v>8.3000000000000007</v>
      </c>
      <c r="AD115" s="42">
        <f>IF(P1_IndicatorData!AW115="No data","x",ROUND(IF(P1_IndicatorData!AW115&gt;AD$166,10,IF(P1_IndicatorData!AW115&lt;AD$165,0,10-(AD$166-P1_IndicatorData!AW115)/(AD$166-AD$165)*10)),1))</f>
        <v>7.3</v>
      </c>
      <c r="AE115" s="42">
        <f>IF(P1_IndicatorData!AX115="No data","x",IF(P1_IndicatorData!AX115=0,0,ROUND(IF(LOG(P1_IndicatorData!AX115)&gt;AE$166,10,IF(LOG(P1_IndicatorData!AX115)&lt;AE$165,0,10-(AE$166-LOG(P1_IndicatorData!AX115))/(AE$166-AE$165)*10)),1)))</f>
        <v>0</v>
      </c>
      <c r="AF115" s="42">
        <f>IF(P1_IndicatorData!AY115="No data","x",ROUND(IF(P1_IndicatorData!AY115&gt;AF$166,10,IF(P1_IndicatorData!AY115&lt;AF$165,0,10-(AF$166-P1_IndicatorData!AY115)/(AF$166-AF$165)*10)),1))</f>
        <v>0</v>
      </c>
      <c r="AG115" s="42">
        <f>IF(P1_IndicatorData!AZ115="No data","x",IF(P1_IndicatorData!AZ115=0,0,ROUND(IF(LOG(P1_IndicatorData!AZ115)&gt;AG$166,10,IF(LOG(P1_IndicatorData!AZ115)&lt;AG$165,0,10-(AG$166-LOG(P1_IndicatorData!AZ115))/(AG$166-AG$165)*10)),1)))</f>
        <v>6.3</v>
      </c>
      <c r="AH115" s="42">
        <f>IF(P1_IndicatorData!BA115="No data","x",ROUND(IF(P1_IndicatorData!BA115&gt;AH$166,10,IF(P1_IndicatorData!BA115&lt;AH$165,0,10-(AH$166-P1_IndicatorData!BA115)/(AH$166-AH$165)*10)),1))</f>
        <v>2.7</v>
      </c>
      <c r="AI115" s="42">
        <f>IF(P1_IndicatorData!BD115="No data","x",IF(P1_IndicatorData!BD115=0,0,ROUND(IF(LOG(P1_IndicatorData!BD115)&gt;AI$166,10,IF(LOG(P1_IndicatorData!BD115)&lt;AI$165,0,10-(AI$166-LOG(P1_IndicatorData!BD115))/(AI$166-AI$165)*10)),1)))</f>
        <v>8.1</v>
      </c>
      <c r="AJ115" s="42">
        <f>IF(P1_IndicatorData!BE115="No data","x",ROUND(IF(P1_IndicatorData!BE115&gt;AJ$166,10,IF(P1_IndicatorData!BE115&lt;AJ$165,0,10-(AJ$166-P1_IndicatorData!BE115)/(AJ$166-AJ$165)*10)),1))</f>
        <v>5.7</v>
      </c>
      <c r="AK115" s="145">
        <f t="shared" si="52"/>
        <v>1.5</v>
      </c>
      <c r="AL115" s="145">
        <f t="shared" si="53"/>
        <v>4</v>
      </c>
      <c r="AM115" s="145">
        <f t="shared" si="54"/>
        <v>2.2000000000000002</v>
      </c>
      <c r="AN115" s="147">
        <f t="shared" si="55"/>
        <v>0</v>
      </c>
      <c r="AO115" s="147">
        <f t="shared" si="56"/>
        <v>0</v>
      </c>
      <c r="AP115" s="145">
        <f t="shared" si="74"/>
        <v>0</v>
      </c>
      <c r="AQ115" s="149">
        <f t="shared" si="57"/>
        <v>7.4</v>
      </c>
      <c r="AR115" s="149">
        <f t="shared" si="58"/>
        <v>2.2999999999999998</v>
      </c>
      <c r="AS115" s="149">
        <f t="shared" si="59"/>
        <v>5.4</v>
      </c>
      <c r="AT115" s="149">
        <f t="shared" si="60"/>
        <v>6.9</v>
      </c>
      <c r="AU115" s="149">
        <f t="shared" si="61"/>
        <v>0.7</v>
      </c>
      <c r="AV115" s="149">
        <f t="shared" si="75"/>
        <v>4.5</v>
      </c>
      <c r="AW115" s="147">
        <f t="shared" si="62"/>
        <v>5</v>
      </c>
      <c r="AX115" s="147">
        <f t="shared" si="63"/>
        <v>8.1</v>
      </c>
      <c r="AY115" s="147">
        <f t="shared" si="64"/>
        <v>9.3000000000000007</v>
      </c>
      <c r="AZ115" s="147">
        <f t="shared" si="65"/>
        <v>7.4</v>
      </c>
      <c r="BA115" s="145">
        <f t="shared" si="66"/>
        <v>7.8</v>
      </c>
      <c r="BB115" s="145">
        <f t="shared" si="67"/>
        <v>0</v>
      </c>
      <c r="BC115" s="147">
        <f t="shared" si="68"/>
        <v>4.2</v>
      </c>
      <c r="BD115" s="147">
        <f t="shared" si="69"/>
        <v>3.7</v>
      </c>
      <c r="BE115" s="145">
        <f t="shared" si="76"/>
        <v>4</v>
      </c>
      <c r="BF115" s="147">
        <f t="shared" si="70"/>
        <v>4.7</v>
      </c>
      <c r="BG115" s="147">
        <f t="shared" si="71"/>
        <v>7.1</v>
      </c>
      <c r="BH115" s="145">
        <f t="shared" si="72"/>
        <v>6</v>
      </c>
      <c r="BI115" s="198">
        <f t="shared" si="73"/>
        <v>3.7</v>
      </c>
    </row>
    <row r="116" spans="1:61">
      <c r="A116" s="1" t="s">
        <v>314</v>
      </c>
      <c r="B116" s="2" t="s">
        <v>315</v>
      </c>
      <c r="C116" s="39">
        <f>IF(P1_IndicatorData!D116="No data","x",IF(P1_IndicatorData!D116=0,0,ROUND(IF(LOG(P1_IndicatorData!D116)&gt;C$166,10,IF(LOG(P1_IndicatorData!D116)&lt;C$165,0,10-(C$166-LOG(P1_IndicatorData!D116))/(C$166-C$165)*10)),1)))</f>
        <v>1.2</v>
      </c>
      <c r="D116" s="39">
        <f>IF(P1_IndicatorData!E116="No data","x",ROUND(IF(P1_IndicatorData!E116&gt;D$166,10,IF(P1_IndicatorData!E116&lt;D$165,0,10-(D$166-P1_IndicatorData!E116)/(D$166-D$165)*10)),1))</f>
        <v>0</v>
      </c>
      <c r="E116" s="39">
        <f>IF(P1_IndicatorData!G116="No data",0.1,IF(P1_IndicatorData!G116=0,0.1,IF(LOG(P1_IndicatorData!G116)&lt;E$165,0.1,ROUND(IF(LOG(P1_IndicatorData!G116)&gt;E$166,10,IF(LOG(P1_IndicatorData!G116)&lt;E$165,0,10-(E$166-LOG(P1_IndicatorData!G116))/(E$166-E$165)*10)),1))))</f>
        <v>6.7</v>
      </c>
      <c r="F116" s="39">
        <f>IF(P1_IndicatorData!H116="No data",0.1,IF(ROUND(P1_IndicatorData!H116,2)=0,0.1,ROUND(IF(P1_IndicatorData!H116&gt;F$166,10,IF(P1_IndicatorData!H116&lt;F$165,0,10-(F$166-P1_IndicatorData!H116)/(F$166-F$165)*10)),1)))</f>
        <v>2.8</v>
      </c>
      <c r="G116" s="39">
        <f>IF(P1_IndicatorData!J116="No data","x",IF(P1_IndicatorData!J116=0,0,ROUND(IF(LOG(P1_IndicatorData!J116)&gt;G$166,10,IF(LOG(P1_IndicatorData!J116)&lt;G$165,0,10-(G$166-LOG(P1_IndicatorData!J116))/(G$166-G$165)*10)),1)))</f>
        <v>9.3000000000000007</v>
      </c>
      <c r="H116" s="39">
        <f>IF(P1_IndicatorData!K116="No data","x",IF(P1_IndicatorData!K116=0,0,ROUND(IF(P1_IndicatorData!K116&gt;H$166,10,IF(P1_IndicatorData!K116&lt;H$165,0,10-(H$166-P1_IndicatorData!K116)/(H$166-H$165)*10)),1)))</f>
        <v>10</v>
      </c>
      <c r="I116" s="42">
        <f>IF(P1_IndicatorData!Q116="No data","x",IF(P1_IndicatorData!Q116=0,0,ROUND(IF(LOG(P1_IndicatorData!Q116)&gt;I$166,10,IF(LOG(P1_IndicatorData!Q116)&lt;I$165,0,10-(I$166-LOG(P1_IndicatorData!Q116))/(I$166-I$165)*10)),1)))</f>
        <v>5.6</v>
      </c>
      <c r="J116" s="42">
        <f>IF(P1_IndicatorData!R116="No data","x",ROUND(IF(P1_IndicatorData!R116&gt;J$166,10,IF(P1_IndicatorData!R116&lt;J$165,0,10-(J$166-P1_IndicatorData!R116)/(J$166-J$165)*10)),1))</f>
        <v>0.1</v>
      </c>
      <c r="K116" s="42">
        <f>IF(P1_IndicatorData!T116="No data","x",IF(P1_IndicatorData!T116=0,0,ROUND(IF(LOG(P1_IndicatorData!T116)&gt;K$166,10,IF(LOG(P1_IndicatorData!T116)&lt;K$165,0,10-(K$166-LOG(P1_IndicatorData!T116))/(K$166-K$165)*10)),1)))</f>
        <v>0</v>
      </c>
      <c r="L116" s="42">
        <f>IF(P1_IndicatorData!U116="No data","x",ROUND(IF(P1_IndicatorData!U116&gt;L$166,10,IF(P1_IndicatorData!U116&lt;L$165,0,10-(L$166-P1_IndicatorData!U116)/(L$166-L$165)*10)),1))</f>
        <v>0</v>
      </c>
      <c r="M116" s="39">
        <f>IF(P1_IndicatorData!W116="No data","x",IF(P1_IndicatorData!W116=0,0,ROUND(IF(LOG(P1_IndicatorData!W116)&gt;M$166,10,IF(LOG(P1_IndicatorData!W116)&lt;M$165,0,10-(M$166-LOG(P1_IndicatorData!W116))/(M$166-M$165)*10)),1)))</f>
        <v>9</v>
      </c>
      <c r="N116" s="39">
        <f>IF(P1_IndicatorData!X116="No data","x",ROUND(IF(P1_IndicatorData!X116&gt;N$166,10,IF(P1_IndicatorData!X116&lt;N$165,0,10-(N$166-P1_IndicatorData!X116)/(N$166-N$165)*10)),1))</f>
        <v>7.9</v>
      </c>
      <c r="O116" s="42">
        <f>IF(P1_IndicatorData!Z116="No data","x",IF(P1_IndicatorData!Z116=0,0,ROUND(IF(LOG(P1_IndicatorData!Z116)&gt;O$166,10,IF(LOG(P1_IndicatorData!Z116)&lt;O$165,0,10-(O$166-LOG(P1_IndicatorData!Z116))/(O$166-O$165)*10)),1)))</f>
        <v>7</v>
      </c>
      <c r="P116" s="42">
        <f>IF(P1_IndicatorData!AA116="No data","x",ROUND(IF(P1_IndicatorData!AA116&gt;P$166,10,IF(P1_IndicatorData!AA116&lt;P$165,0,10-(P$166-P1_IndicatorData!AA116)/(P$166-P$165)*10)),1))</f>
        <v>0.5</v>
      </c>
      <c r="Q116" s="42">
        <f>IF(P1_IndicatorData!AC116="No data","x",IF(P1_IndicatorData!AC116=0,0,ROUND(IF(LOG(P1_IndicatorData!AC116)&gt;Q$166,10,IF(LOG(P1_IndicatorData!AC116)&lt;Q$165,0,10-(Q$166-LOG(P1_IndicatorData!AC116))/(Q$166-Q$165)*10)),1)))</f>
        <v>8.9</v>
      </c>
      <c r="R116" s="42">
        <f>IF(P1_IndicatorData!AD116="No data","x",ROUND(IF(P1_IndicatorData!AD116&gt;R$166,10,IF(P1_IndicatorData!AD116&lt;R$165,0,10-(R$166-P1_IndicatorData!AD116)/(R$166-R$165)*10)),1))</f>
        <v>6.3</v>
      </c>
      <c r="S116" s="42">
        <f>IF(P1_IndicatorData!AF116="No data","x",IF(P1_IndicatorData!AF116=0,0,ROUND(IF(LOG(P1_IndicatorData!AF116)&gt;S$166,10,IF(LOG(P1_IndicatorData!AF116)&lt;S$165,0,10-(S$166-LOG(P1_IndicatorData!AF116))/(S$166-S$165)*10)),1)))</f>
        <v>7.5</v>
      </c>
      <c r="T116" s="42">
        <f>IF(P1_IndicatorData!AG116="No data","x",ROUND(IF(P1_IndicatorData!AG116&gt;T$166,10,IF(P1_IndicatorData!AG116&lt;T$165,0,10-(T$166-P1_IndicatorData!AG116)/(T$166-T$165)*10)),1))</f>
        <v>0.3</v>
      </c>
      <c r="U116" s="42">
        <f>IF(P1_IndicatorData!AI116="No data","x",IF(P1_IndicatorData!AI116=0,0,ROUND(IF(LOG(P1_IndicatorData!AI116)&gt;U$166,10,IF(LOG(P1_IndicatorData!AI116)&lt;U$165,0,10-(U$166-LOG(P1_IndicatorData!AI116))/(U$166-U$165)*10)),1)))</f>
        <v>8.5</v>
      </c>
      <c r="V116" s="42">
        <f>IF(P1_IndicatorData!AJ116="No data","x",ROUND(IF(P1_IndicatorData!AJ116&gt;V$166,10,IF(P1_IndicatorData!AJ116&lt;V$165,0,10-(V$166-P1_IndicatorData!AJ116)/(V$166-V$165)*10)),1))</f>
        <v>3.9</v>
      </c>
      <c r="W116" s="42">
        <f>IF(P1_IndicatorData!AL116="No data","x",IF(P1_IndicatorData!AL116=0,0,ROUND(IF(LOG(P1_IndicatorData!AL116)&gt;W$166,10,IF(LOG(P1_IndicatorData!AL116)&lt;W$165,0,10-(W$166-LOG(P1_IndicatorData!AL116))/(W$166-W$165)*10)),1)))</f>
        <v>9.1</v>
      </c>
      <c r="X116" s="42">
        <f>IF(P1_IndicatorData!AM116="No data","x",ROUND(IF(P1_IndicatorData!AM116&gt;X$166,10,IF(P1_IndicatorData!AM116&lt;X$165,0,10-(X$166-P1_IndicatorData!AM116)/(X$166-X$165)*10)),1))</f>
        <v>8.1999999999999993</v>
      </c>
      <c r="Y116" s="42">
        <f>IF(P1_IndicatorData!AO116="No data","x",IF(P1_IndicatorData!AO116=0,0,ROUND(IF(LOG(P1_IndicatorData!AO116)&gt;Y$166,10,IF(LOG(P1_IndicatorData!AO116)&lt;Y$165,0,10-(Y$166-LOG(P1_IndicatorData!AO116))/(Y$166-Y$165)*10)),1)))</f>
        <v>8.3000000000000007</v>
      </c>
      <c r="Z116" s="42">
        <f>IF(P1_IndicatorData!AP116="No data","x",ROUND(IF(P1_IndicatorData!AP116&gt;Z$166,10,IF(P1_IndicatorData!AP116&lt;Z$165,0,10-(Z$166-P1_IndicatorData!AP116)/(Z$166-Z$165)*10)),1))</f>
        <v>2.7</v>
      </c>
      <c r="AA116" s="42">
        <f>IF(P1_IndicatorData!AR116="No data","x",IF(P1_IndicatorData!AR116=0,0,ROUND(IF(LOG(P1_IndicatorData!AR116)&gt;AA$166,10,IF(LOG(P1_IndicatorData!AR116)&lt;AA$165,0,10-(AA$166-LOG(P1_IndicatorData!AR116))/(AA$166-AA$165)*10)),1)))</f>
        <v>7.1</v>
      </c>
      <c r="AB116" s="42">
        <f>IF(P1_IndicatorData!AS116="No data","x",ROUND(IF(P1_IndicatorData!AS116&gt;AB$166,10,IF(P1_IndicatorData!AS116&lt;AB$165,0,10-(AB$166-P1_IndicatorData!AS116)/(AB$166-AB$165)*10)),1))</f>
        <v>0.5</v>
      </c>
      <c r="AC116" s="42">
        <f>IF(P1_IndicatorData!AV116="No data","x",IF(P1_IndicatorData!AV116=0,0,ROUND(IF(LOG(P1_IndicatorData!AV116)&gt;AC$166,10,IF(LOG(P1_IndicatorData!AV116)&lt;AC$165,0,10-(AC$166-LOG(P1_IndicatorData!AV116))/(AC$166-AC$165)*10)),1)))</f>
        <v>6.7</v>
      </c>
      <c r="AD116" s="42">
        <f>IF(P1_IndicatorData!AW116="No data","x",ROUND(IF(P1_IndicatorData!AW116&gt;AD$166,10,IF(P1_IndicatorData!AW116&lt;AD$165,0,10-(AD$166-P1_IndicatorData!AW116)/(AD$166-AD$165)*10)),1))</f>
        <v>0.3</v>
      </c>
      <c r="AE116" s="42">
        <f>IF(P1_IndicatorData!AX116="No data","x",IF(P1_IndicatorData!AX116=0,0,ROUND(IF(LOG(P1_IndicatorData!AX116)&gt;AE$166,10,IF(LOG(P1_IndicatorData!AX116)&lt;AE$165,0,10-(AE$166-LOG(P1_IndicatorData!AX116))/(AE$166-AE$165)*10)),1)))</f>
        <v>0</v>
      </c>
      <c r="AF116" s="42">
        <f>IF(P1_IndicatorData!AY116="No data","x",ROUND(IF(P1_IndicatorData!AY116&gt;AF$166,10,IF(P1_IndicatorData!AY116&lt;AF$165,0,10-(AF$166-P1_IndicatorData!AY116)/(AF$166-AF$165)*10)),1))</f>
        <v>0</v>
      </c>
      <c r="AG116" s="42">
        <f>IF(P1_IndicatorData!AZ116="No data","x",IF(P1_IndicatorData!AZ116=0,0,ROUND(IF(LOG(P1_IndicatorData!AZ116)&gt;AG$166,10,IF(LOG(P1_IndicatorData!AZ116)&lt;AG$165,0,10-(AG$166-LOG(P1_IndicatorData!AZ116))/(AG$166-AG$165)*10)),1)))</f>
        <v>6</v>
      </c>
      <c r="AH116" s="42">
        <f>IF(P1_IndicatorData!BA116="No data","x",ROUND(IF(P1_IndicatorData!BA116&gt;AH$166,10,IF(P1_IndicatorData!BA116&lt;AH$165,0,10-(AH$166-P1_IndicatorData!BA116)/(AH$166-AH$165)*10)),1))</f>
        <v>0.7</v>
      </c>
      <c r="AI116" s="42">
        <f>IF(P1_IndicatorData!BD116="No data","x",IF(P1_IndicatorData!BD116=0,0,ROUND(IF(LOG(P1_IndicatorData!BD116)&gt;AI$166,10,IF(LOG(P1_IndicatorData!BD116)&lt;AI$165,0,10-(AI$166-LOG(P1_IndicatorData!BD116))/(AI$166-AI$165)*10)),1)))</f>
        <v>0</v>
      </c>
      <c r="AJ116" s="42">
        <f>IF(P1_IndicatorData!BE116="No data","x",ROUND(IF(P1_IndicatorData!BE116&gt;AJ$166,10,IF(P1_IndicatorData!BE116&lt;AJ$165,0,10-(AJ$166-P1_IndicatorData!BE116)/(AJ$166-AJ$165)*10)),1))</f>
        <v>0</v>
      </c>
      <c r="AK116" s="145">
        <f t="shared" si="52"/>
        <v>0.6</v>
      </c>
      <c r="AL116" s="145">
        <f t="shared" si="53"/>
        <v>5.0999999999999996</v>
      </c>
      <c r="AM116" s="145">
        <f t="shared" si="54"/>
        <v>9.6999999999999993</v>
      </c>
      <c r="AN116" s="147">
        <f t="shared" si="55"/>
        <v>3.3</v>
      </c>
      <c r="AO116" s="147">
        <f t="shared" si="56"/>
        <v>0.1</v>
      </c>
      <c r="AP116" s="145">
        <f t="shared" si="74"/>
        <v>1.8</v>
      </c>
      <c r="AQ116" s="149">
        <f t="shared" si="57"/>
        <v>8</v>
      </c>
      <c r="AR116" s="149">
        <f t="shared" si="58"/>
        <v>4.2</v>
      </c>
      <c r="AS116" s="149">
        <f t="shared" si="59"/>
        <v>6.5</v>
      </c>
      <c r="AT116" s="149">
        <f t="shared" si="60"/>
        <v>8.1999999999999993</v>
      </c>
      <c r="AU116" s="149">
        <f t="shared" si="61"/>
        <v>3.3</v>
      </c>
      <c r="AV116" s="149">
        <f t="shared" si="75"/>
        <v>6.3</v>
      </c>
      <c r="AW116" s="147">
        <f t="shared" si="62"/>
        <v>6.4</v>
      </c>
      <c r="AX116" s="147">
        <f t="shared" si="63"/>
        <v>6.8</v>
      </c>
      <c r="AY116" s="147">
        <f t="shared" si="64"/>
        <v>8.6999999999999993</v>
      </c>
      <c r="AZ116" s="147">
        <f t="shared" si="65"/>
        <v>6.2</v>
      </c>
      <c r="BA116" s="145">
        <f t="shared" si="66"/>
        <v>7.2</v>
      </c>
      <c r="BB116" s="145">
        <f t="shared" si="67"/>
        <v>4.5999999999999996</v>
      </c>
      <c r="BC116" s="147">
        <f t="shared" si="68"/>
        <v>3.4</v>
      </c>
      <c r="BD116" s="147">
        <f t="shared" si="69"/>
        <v>0.2</v>
      </c>
      <c r="BE116" s="145">
        <f t="shared" si="76"/>
        <v>1.9</v>
      </c>
      <c r="BF116" s="147">
        <f t="shared" si="70"/>
        <v>3.8</v>
      </c>
      <c r="BG116" s="147">
        <f t="shared" si="71"/>
        <v>0</v>
      </c>
      <c r="BH116" s="145">
        <f t="shared" si="72"/>
        <v>2.1</v>
      </c>
      <c r="BI116" s="198">
        <f t="shared" si="73"/>
        <v>5.0999999999999996</v>
      </c>
    </row>
    <row r="117" spans="1:61">
      <c r="A117" s="1" t="s">
        <v>316</v>
      </c>
      <c r="B117" s="2" t="s">
        <v>317</v>
      </c>
      <c r="C117" s="39">
        <f>IF(P1_IndicatorData!D117="No data","x",IF(P1_IndicatorData!D117=0,0,ROUND(IF(LOG(P1_IndicatorData!D117)&gt;C$166,10,IF(LOG(P1_IndicatorData!D117)&lt;C$165,0,10-(C$166-LOG(P1_IndicatorData!D117))/(C$166-C$165)*10)),1)))</f>
        <v>4</v>
      </c>
      <c r="D117" s="39">
        <f>IF(P1_IndicatorData!E117="No data","x",ROUND(IF(P1_IndicatorData!E117&gt;D$166,10,IF(P1_IndicatorData!E117&lt;D$165,0,10-(D$166-P1_IndicatorData!E117)/(D$166-D$165)*10)),1))</f>
        <v>0</v>
      </c>
      <c r="E117" s="39">
        <f>IF(P1_IndicatorData!G117="No data",0.1,IF(P1_IndicatorData!G117=0,0.1,IF(LOG(P1_IndicatorData!G117)&lt;E$165,0.1,ROUND(IF(LOG(P1_IndicatorData!G117)&gt;E$166,10,IF(LOG(P1_IndicatorData!G117)&lt;E$165,0,10-(E$166-LOG(P1_IndicatorData!G117))/(E$166-E$165)*10)),1))))</f>
        <v>7.2</v>
      </c>
      <c r="F117" s="39">
        <f>IF(P1_IndicatorData!H117="No data",0.1,IF(ROUND(P1_IndicatorData!H117,2)=0,0.1,ROUND(IF(P1_IndicatorData!H117&gt;F$166,10,IF(P1_IndicatorData!H117&lt;F$165,0,10-(F$166-P1_IndicatorData!H117)/(F$166-F$165)*10)),1)))</f>
        <v>7.7</v>
      </c>
      <c r="G117" s="39">
        <f>IF(P1_IndicatorData!J117="No data","x",IF(P1_IndicatorData!J117=0,0,ROUND(IF(LOG(P1_IndicatorData!J117)&gt;G$166,10,IF(LOG(P1_IndicatorData!J117)&lt;G$165,0,10-(G$166-LOG(P1_IndicatorData!J117))/(G$166-G$165)*10)),1)))</f>
        <v>0</v>
      </c>
      <c r="H117" s="39">
        <f>IF(P1_IndicatorData!K117="No data","x",IF(P1_IndicatorData!K117=0,0,ROUND(IF(P1_IndicatorData!K117&gt;H$166,10,IF(P1_IndicatorData!K117&lt;H$165,0,10-(H$166-P1_IndicatorData!K117)/(H$166-H$165)*10)),1)))</f>
        <v>0</v>
      </c>
      <c r="I117" s="42">
        <f>IF(P1_IndicatorData!Q117="No data","x",IF(P1_IndicatorData!Q117=0,0,ROUND(IF(LOG(P1_IndicatorData!Q117)&gt;I$166,10,IF(LOG(P1_IndicatorData!Q117)&lt;I$165,0,10-(I$166-LOG(P1_IndicatorData!Q117))/(I$166-I$165)*10)),1)))</f>
        <v>0</v>
      </c>
      <c r="J117" s="42">
        <f>IF(P1_IndicatorData!R117="No data","x",ROUND(IF(P1_IndicatorData!R117&gt;J$166,10,IF(P1_IndicatorData!R117&lt;J$165,0,10-(J$166-P1_IndicatorData!R117)/(J$166-J$165)*10)),1))</f>
        <v>0</v>
      </c>
      <c r="K117" s="42">
        <f>IF(P1_IndicatorData!T117="No data","x",IF(P1_IndicatorData!T117=0,0,ROUND(IF(LOG(P1_IndicatorData!T117)&gt;K$166,10,IF(LOG(P1_IndicatorData!T117)&lt;K$165,0,10-(K$166-LOG(P1_IndicatorData!T117))/(K$166-K$165)*10)),1)))</f>
        <v>0</v>
      </c>
      <c r="L117" s="42">
        <f>IF(P1_IndicatorData!U117="No data","x",ROUND(IF(P1_IndicatorData!U117&gt;L$166,10,IF(P1_IndicatorData!U117&lt;L$165,0,10-(L$166-P1_IndicatorData!U117)/(L$166-L$165)*10)),1))</f>
        <v>0</v>
      </c>
      <c r="M117" s="39">
        <f>IF(P1_IndicatorData!W117="No data","x",IF(P1_IndicatorData!W117=0,0,ROUND(IF(LOG(P1_IndicatorData!W117)&gt;M$166,10,IF(LOG(P1_IndicatorData!W117)&lt;M$165,0,10-(M$166-LOG(P1_IndicatorData!W117))/(M$166-M$165)*10)),1)))</f>
        <v>7.6</v>
      </c>
      <c r="N117" s="39">
        <f>IF(P1_IndicatorData!X117="No data","x",ROUND(IF(P1_IndicatorData!X117&gt;N$166,10,IF(P1_IndicatorData!X117&lt;N$165,0,10-(N$166-P1_IndicatorData!X117)/(N$166-N$165)*10)),1))</f>
        <v>1.6</v>
      </c>
      <c r="O117" s="42">
        <f>IF(P1_IndicatorData!Z117="No data","x",IF(P1_IndicatorData!Z117=0,0,ROUND(IF(LOG(P1_IndicatorData!Z117)&gt;O$166,10,IF(LOG(P1_IndicatorData!Z117)&lt;O$165,0,10-(O$166-LOG(P1_IndicatorData!Z117))/(O$166-O$165)*10)),1)))</f>
        <v>6.2</v>
      </c>
      <c r="P117" s="42">
        <f>IF(P1_IndicatorData!AA117="No data","x",ROUND(IF(P1_IndicatorData!AA117&gt;P$166,10,IF(P1_IndicatorData!AA117&lt;P$165,0,10-(P$166-P1_IndicatorData!AA117)/(P$166-P$165)*10)),1))</f>
        <v>0.2</v>
      </c>
      <c r="Q117" s="42">
        <f>IF(P1_IndicatorData!AC117="No data","x",IF(P1_IndicatorData!AC117=0,0,ROUND(IF(LOG(P1_IndicatorData!AC117)&gt;Q$166,10,IF(LOG(P1_IndicatorData!AC117)&lt;Q$165,0,10-(Q$166-LOG(P1_IndicatorData!AC117))/(Q$166-Q$165)*10)),1)))</f>
        <v>0</v>
      </c>
      <c r="R117" s="42">
        <f>IF(P1_IndicatorData!AD117="No data","x",ROUND(IF(P1_IndicatorData!AD117&gt;R$166,10,IF(P1_IndicatorData!AD117&lt;R$165,0,10-(R$166-P1_IndicatorData!AD117)/(R$166-R$165)*10)),1))</f>
        <v>0</v>
      </c>
      <c r="S117" s="42">
        <f>IF(P1_IndicatorData!AF117="No data","x",IF(P1_IndicatorData!AF117=0,0,ROUND(IF(LOG(P1_IndicatorData!AF117)&gt;S$166,10,IF(LOG(P1_IndicatorData!AF117)&lt;S$165,0,10-(S$166-LOG(P1_IndicatorData!AF117))/(S$166-S$165)*10)),1)))</f>
        <v>0</v>
      </c>
      <c r="T117" s="42">
        <f>IF(P1_IndicatorData!AG117="No data","x",ROUND(IF(P1_IndicatorData!AG117&gt;T$166,10,IF(P1_IndicatorData!AG117&lt;T$165,0,10-(T$166-P1_IndicatorData!AG117)/(T$166-T$165)*10)),1))</f>
        <v>0</v>
      </c>
      <c r="U117" s="42">
        <f>IF(P1_IndicatorData!AI117="No data","x",IF(P1_IndicatorData!AI117=0,0,ROUND(IF(LOG(P1_IndicatorData!AI117)&gt;U$166,10,IF(LOG(P1_IndicatorData!AI117)&lt;U$165,0,10-(U$166-LOG(P1_IndicatorData!AI117))/(U$166-U$165)*10)),1)))</f>
        <v>8.8000000000000007</v>
      </c>
      <c r="V117" s="42">
        <f>IF(P1_IndicatorData!AJ117="No data","x",ROUND(IF(P1_IndicatorData!AJ117&gt;V$166,10,IF(P1_IndicatorData!AJ117&lt;V$165,0,10-(V$166-P1_IndicatorData!AJ117)/(V$166-V$165)*10)),1))</f>
        <v>7.6</v>
      </c>
      <c r="W117" s="42">
        <f>IF(P1_IndicatorData!AL117="No data","x",IF(P1_IndicatorData!AL117=0,0,ROUND(IF(LOG(P1_IndicatorData!AL117)&gt;W$166,10,IF(LOG(P1_IndicatorData!AL117)&lt;W$165,0,10-(W$166-LOG(P1_IndicatorData!AL117))/(W$166-W$165)*10)),1)))</f>
        <v>8.9</v>
      </c>
      <c r="X117" s="42">
        <f>IF(P1_IndicatorData!AM117="No data","x",ROUND(IF(P1_IndicatorData!AM117&gt;X$166,10,IF(P1_IndicatorData!AM117&lt;X$165,0,10-(X$166-P1_IndicatorData!AM117)/(X$166-X$165)*10)),1))</f>
        <v>9.1999999999999993</v>
      </c>
      <c r="Y117" s="42">
        <f>IF(P1_IndicatorData!AO117="No data","x",IF(P1_IndicatorData!AO117=0,0,ROUND(IF(LOG(P1_IndicatorData!AO117)&gt;Y$166,10,IF(LOG(P1_IndicatorData!AO117)&lt;Y$165,0,10-(Y$166-LOG(P1_IndicatorData!AO117))/(Y$166-Y$165)*10)),1)))</f>
        <v>9</v>
      </c>
      <c r="Z117" s="42">
        <f>IF(P1_IndicatorData!AP117="No data","x",ROUND(IF(P1_IndicatorData!AP117&gt;Z$166,10,IF(P1_IndicatorData!AP117&lt;Z$165,0,10-(Z$166-P1_IndicatorData!AP117)/(Z$166-Z$165)*10)),1))</f>
        <v>9.9</v>
      </c>
      <c r="AA117" s="42">
        <f>IF(P1_IndicatorData!AR117="No data","x",IF(P1_IndicatorData!AR117=0,0,ROUND(IF(LOG(P1_IndicatorData!AR117)&gt;AA$166,10,IF(LOG(P1_IndicatorData!AR117)&lt;AA$165,0,10-(AA$166-LOG(P1_IndicatorData!AR117))/(AA$166-AA$165)*10)),1)))</f>
        <v>6.2</v>
      </c>
      <c r="AB117" s="42">
        <f>IF(P1_IndicatorData!AS117="No data","x",ROUND(IF(P1_IndicatorData!AS117&gt;AB$166,10,IF(P1_IndicatorData!AS117&lt;AB$165,0,10-(AB$166-P1_IndicatorData!AS117)/(AB$166-AB$165)*10)),1))</f>
        <v>0.2</v>
      </c>
      <c r="AC117" s="42">
        <f>IF(P1_IndicatorData!AV117="No data","x",IF(P1_IndicatorData!AV117=0,0,ROUND(IF(LOG(P1_IndicatorData!AV117)&gt;AC$166,10,IF(LOG(P1_IndicatorData!AV117)&lt;AC$165,0,10-(AC$166-LOG(P1_IndicatorData!AV117))/(AC$166-AC$165)*10)),1)))</f>
        <v>7.3</v>
      </c>
      <c r="AD117" s="42">
        <f>IF(P1_IndicatorData!AW117="No data","x",ROUND(IF(P1_IndicatorData!AW117&gt;AD$166,10,IF(P1_IndicatorData!AW117&lt;AD$165,0,10-(AD$166-P1_IndicatorData!AW117)/(AD$166-AD$165)*10)),1))</f>
        <v>1</v>
      </c>
      <c r="AE117" s="42">
        <f>IF(P1_IndicatorData!AX117="No data","x",IF(P1_IndicatorData!AX117=0,0,ROUND(IF(LOG(P1_IndicatorData!AX117)&gt;AE$166,10,IF(LOG(P1_IndicatorData!AX117)&lt;AE$165,0,10-(AE$166-LOG(P1_IndicatorData!AX117))/(AE$166-AE$165)*10)),1)))</f>
        <v>0</v>
      </c>
      <c r="AF117" s="42">
        <f>IF(P1_IndicatorData!AY117="No data","x",ROUND(IF(P1_IndicatorData!AY117&gt;AF$166,10,IF(P1_IndicatorData!AY117&lt;AF$165,0,10-(AF$166-P1_IndicatorData!AY117)/(AF$166-AF$165)*10)),1))</f>
        <v>0</v>
      </c>
      <c r="AG117" s="42">
        <f>IF(P1_IndicatorData!AZ117="No data","x",IF(P1_IndicatorData!AZ117=0,0,ROUND(IF(LOG(P1_IndicatorData!AZ117)&gt;AG$166,10,IF(LOG(P1_IndicatorData!AZ117)&lt;AG$165,0,10-(AG$166-LOG(P1_IndicatorData!AZ117))/(AG$166-AG$165)*10)),1)))</f>
        <v>7.4</v>
      </c>
      <c r="AH117" s="42">
        <f>IF(P1_IndicatorData!BA117="No data","x",ROUND(IF(P1_IndicatorData!BA117&gt;AH$166,10,IF(P1_IndicatorData!BA117&lt;AH$165,0,10-(AH$166-P1_IndicatorData!BA117)/(AH$166-AH$165)*10)),1))</f>
        <v>5.0999999999999996</v>
      </c>
      <c r="AI117" s="42">
        <f>IF(P1_IndicatorData!BD117="No data","x",IF(P1_IndicatorData!BD117=0,0,ROUND(IF(LOG(P1_IndicatorData!BD117)&gt;AI$166,10,IF(LOG(P1_IndicatorData!BD117)&lt;AI$165,0,10-(AI$166-LOG(P1_IndicatorData!BD117))/(AI$166-AI$165)*10)),1)))</f>
        <v>8.3000000000000007</v>
      </c>
      <c r="AJ117" s="42">
        <f>IF(P1_IndicatorData!BE117="No data","x",ROUND(IF(P1_IndicatorData!BE117&gt;AJ$166,10,IF(P1_IndicatorData!BE117&lt;AJ$165,0,10-(AJ$166-P1_IndicatorData!BE117)/(AJ$166-AJ$165)*10)),1))</f>
        <v>4</v>
      </c>
      <c r="AK117" s="145">
        <f t="shared" si="52"/>
        <v>2.2000000000000002</v>
      </c>
      <c r="AL117" s="145">
        <f t="shared" si="53"/>
        <v>7.5</v>
      </c>
      <c r="AM117" s="145">
        <f t="shared" si="54"/>
        <v>0</v>
      </c>
      <c r="AN117" s="147">
        <f t="shared" si="55"/>
        <v>0</v>
      </c>
      <c r="AO117" s="147">
        <f t="shared" si="56"/>
        <v>0</v>
      </c>
      <c r="AP117" s="145">
        <f t="shared" si="74"/>
        <v>0</v>
      </c>
      <c r="AQ117" s="149">
        <f t="shared" si="57"/>
        <v>6.9</v>
      </c>
      <c r="AR117" s="149">
        <f t="shared" si="58"/>
        <v>0.9</v>
      </c>
      <c r="AS117" s="149">
        <f t="shared" si="59"/>
        <v>4.5999999999999996</v>
      </c>
      <c r="AT117" s="149">
        <f t="shared" si="60"/>
        <v>0</v>
      </c>
      <c r="AU117" s="149">
        <f t="shared" si="61"/>
        <v>0</v>
      </c>
      <c r="AV117" s="149">
        <f t="shared" si="75"/>
        <v>0</v>
      </c>
      <c r="AW117" s="147">
        <f t="shared" si="62"/>
        <v>2.6</v>
      </c>
      <c r="AX117" s="147">
        <f t="shared" si="63"/>
        <v>8.3000000000000007</v>
      </c>
      <c r="AY117" s="147">
        <f t="shared" si="64"/>
        <v>9.1</v>
      </c>
      <c r="AZ117" s="147">
        <f t="shared" si="65"/>
        <v>9.5</v>
      </c>
      <c r="BA117" s="145">
        <f t="shared" si="66"/>
        <v>8.1</v>
      </c>
      <c r="BB117" s="145">
        <f t="shared" si="67"/>
        <v>3.8</v>
      </c>
      <c r="BC117" s="147">
        <f t="shared" si="68"/>
        <v>3.7</v>
      </c>
      <c r="BD117" s="147">
        <f t="shared" si="69"/>
        <v>0.5</v>
      </c>
      <c r="BE117" s="145">
        <f t="shared" si="76"/>
        <v>2.2000000000000002</v>
      </c>
      <c r="BF117" s="147">
        <f t="shared" si="70"/>
        <v>6.4</v>
      </c>
      <c r="BG117" s="147">
        <f t="shared" si="71"/>
        <v>6.6</v>
      </c>
      <c r="BH117" s="145">
        <f t="shared" si="72"/>
        <v>6.5</v>
      </c>
      <c r="BI117" s="198">
        <f t="shared" si="73"/>
        <v>4.5</v>
      </c>
    </row>
    <row r="118" spans="1:61">
      <c r="A118" s="1" t="s">
        <v>318</v>
      </c>
      <c r="B118" s="2" t="s">
        <v>319</v>
      </c>
      <c r="C118" s="39">
        <f>IF(P1_IndicatorData!D118="No data","x",IF(P1_IndicatorData!D118=0,0,ROUND(IF(LOG(P1_IndicatorData!D118)&gt;C$166,10,IF(LOG(P1_IndicatorData!D118)&lt;C$165,0,10-(C$166-LOG(P1_IndicatorData!D118))/(C$166-C$165)*10)),1)))</f>
        <v>8.9</v>
      </c>
      <c r="D118" s="39">
        <f>IF(P1_IndicatorData!E118="No data","x",ROUND(IF(P1_IndicatorData!E118&gt;D$166,10,IF(P1_IndicatorData!E118&lt;D$165,0,10-(D$166-P1_IndicatorData!E118)/(D$166-D$165)*10)),1))</f>
        <v>3.4</v>
      </c>
      <c r="E118" s="39">
        <f>IF(P1_IndicatorData!G118="No data",0.1,IF(P1_IndicatorData!G118=0,0.1,IF(LOG(P1_IndicatorData!G118)&lt;E$165,0.1,ROUND(IF(LOG(P1_IndicatorData!G118)&gt;E$166,10,IF(LOG(P1_IndicatorData!G118)&lt;E$165,0,10-(E$166-LOG(P1_IndicatorData!G118))/(E$166-E$165)*10)),1))))</f>
        <v>7.6</v>
      </c>
      <c r="F118" s="39">
        <f>IF(P1_IndicatorData!H118="No data",0.1,IF(ROUND(P1_IndicatorData!H118,2)=0,0.1,ROUND(IF(P1_IndicatorData!H118&gt;F$166,10,IF(P1_IndicatorData!H118&lt;F$165,0,10-(F$166-P1_IndicatorData!H118)/(F$166-F$165)*10)),1)))</f>
        <v>2.9</v>
      </c>
      <c r="G118" s="39">
        <f>IF(P1_IndicatorData!J118="No data","x",IF(P1_IndicatorData!J118=0,0,ROUND(IF(LOG(P1_IndicatorData!J118)&gt;G$166,10,IF(LOG(P1_IndicatorData!J118)&lt;G$165,0,10-(G$166-LOG(P1_IndicatorData!J118))/(G$166-G$165)*10)),1)))</f>
        <v>0</v>
      </c>
      <c r="H118" s="39">
        <f>IF(P1_IndicatorData!K118="No data","x",IF(P1_IndicatorData!K118=0,0,ROUND(IF(P1_IndicatorData!K118&gt;H$166,10,IF(P1_IndicatorData!K118&lt;H$165,0,10-(H$166-P1_IndicatorData!K118)/(H$166-H$165)*10)),1)))</f>
        <v>0</v>
      </c>
      <c r="I118" s="42">
        <f>IF(P1_IndicatorData!Q118="No data","x",IF(P1_IndicatorData!Q118=0,0,ROUND(IF(LOG(P1_IndicatorData!Q118)&gt;I$166,10,IF(LOG(P1_IndicatorData!Q118)&lt;I$165,0,10-(I$166-LOG(P1_IndicatorData!Q118))/(I$166-I$165)*10)),1)))</f>
        <v>0</v>
      </c>
      <c r="J118" s="42">
        <f>IF(P1_IndicatorData!R118="No data","x",ROUND(IF(P1_IndicatorData!R118&gt;J$166,10,IF(P1_IndicatorData!R118&lt;J$165,0,10-(J$166-P1_IndicatorData!R118)/(J$166-J$165)*10)),1))</f>
        <v>0</v>
      </c>
      <c r="K118" s="42">
        <f>IF(P1_IndicatorData!T118="No data","x",IF(P1_IndicatorData!T118=0,0,ROUND(IF(LOG(P1_IndicatorData!T118)&gt;K$166,10,IF(LOG(P1_IndicatorData!T118)&lt;K$165,0,10-(K$166-LOG(P1_IndicatorData!T118))/(K$166-K$165)*10)),1)))</f>
        <v>0</v>
      </c>
      <c r="L118" s="42">
        <f>IF(P1_IndicatorData!U118="No data","x",ROUND(IF(P1_IndicatorData!U118&gt;L$166,10,IF(P1_IndicatorData!U118&lt;L$165,0,10-(L$166-P1_IndicatorData!U118)/(L$166-L$165)*10)),1))</f>
        <v>0</v>
      </c>
      <c r="M118" s="39">
        <f>IF(P1_IndicatorData!W118="No data","x",IF(P1_IndicatorData!W118=0,0,ROUND(IF(LOG(P1_IndicatorData!W118)&gt;M$166,10,IF(LOG(P1_IndicatorData!W118)&lt;M$165,0,10-(M$166-LOG(P1_IndicatorData!W118))/(M$166-M$165)*10)),1)))</f>
        <v>8.6</v>
      </c>
      <c r="N118" s="39">
        <f>IF(P1_IndicatorData!X118="No data","x",ROUND(IF(P1_IndicatorData!X118&gt;N$166,10,IF(P1_IndicatorData!X118&lt;N$165,0,10-(N$166-P1_IndicatorData!X118)/(N$166-N$165)*10)),1))</f>
        <v>1.7</v>
      </c>
      <c r="O118" s="42">
        <f>IF(P1_IndicatorData!Z118="No data","x",IF(P1_IndicatorData!Z118=0,0,ROUND(IF(LOG(P1_IndicatorData!Z118)&gt;O$166,10,IF(LOG(P1_IndicatorData!Z118)&lt;O$165,0,10-(O$166-LOG(P1_IndicatorData!Z118))/(O$166-O$165)*10)),1)))</f>
        <v>8.6999999999999993</v>
      </c>
      <c r="P118" s="42">
        <f>IF(P1_IndicatorData!AA118="No data","x",ROUND(IF(P1_IndicatorData!AA118&gt;P$166,10,IF(P1_IndicatorData!AA118&lt;P$165,0,10-(P$166-P1_IndicatorData!AA118)/(P$166-P$165)*10)),1))</f>
        <v>1.7</v>
      </c>
      <c r="Q118" s="42">
        <f>IF(P1_IndicatorData!AC118="No data","x",IF(P1_IndicatorData!AC118=0,0,ROUND(IF(LOG(P1_IndicatorData!AC118)&gt;Q$166,10,IF(LOG(P1_IndicatorData!AC118)&lt;Q$165,0,10-(Q$166-LOG(P1_IndicatorData!AC118))/(Q$166-Q$165)*10)),1)))</f>
        <v>7.6</v>
      </c>
      <c r="R118" s="42">
        <f>IF(P1_IndicatorData!AD118="No data","x",ROUND(IF(P1_IndicatorData!AD118&gt;R$166,10,IF(P1_IndicatorData!AD118&lt;R$165,0,10-(R$166-P1_IndicatorData!AD118)/(R$166-R$165)*10)),1))</f>
        <v>0.4</v>
      </c>
      <c r="S118" s="42">
        <f>IF(P1_IndicatorData!AF118="No data","x",IF(P1_IndicatorData!AF118=0,0,ROUND(IF(LOG(P1_IndicatorData!AF118)&gt;S$166,10,IF(LOG(P1_IndicatorData!AF118)&lt;S$165,0,10-(S$166-LOG(P1_IndicatorData!AF118))/(S$166-S$165)*10)),1)))</f>
        <v>9.5</v>
      </c>
      <c r="T118" s="42">
        <f>IF(P1_IndicatorData!AG118="No data","x",ROUND(IF(P1_IndicatorData!AG118&gt;T$166,10,IF(P1_IndicatorData!AG118&lt;T$165,0,10-(T$166-P1_IndicatorData!AG118)/(T$166-T$165)*10)),1))</f>
        <v>1.1000000000000001</v>
      </c>
      <c r="U118" s="42">
        <f>IF(P1_IndicatorData!AI118="No data","x",IF(P1_IndicatorData!AI118=0,0,ROUND(IF(LOG(P1_IndicatorData!AI118)&gt;U$166,10,IF(LOG(P1_IndicatorData!AI118)&lt;U$165,0,10-(U$166-LOG(P1_IndicatorData!AI118))/(U$166-U$165)*10)),1)))</f>
        <v>8.6999999999999993</v>
      </c>
      <c r="V118" s="42">
        <f>IF(P1_IndicatorData!AJ118="No data","x",ROUND(IF(P1_IndicatorData!AJ118&gt;V$166,10,IF(P1_IndicatorData!AJ118&lt;V$165,0,10-(V$166-P1_IndicatorData!AJ118)/(V$166-V$165)*10)),1))</f>
        <v>1.8</v>
      </c>
      <c r="W118" s="42">
        <f>IF(P1_IndicatorData!AL118="No data","x",IF(P1_IndicatorData!AL118=0,0,ROUND(IF(LOG(P1_IndicatorData!AL118)&gt;W$166,10,IF(LOG(P1_IndicatorData!AL118)&lt;W$165,0,10-(W$166-LOG(P1_IndicatorData!AL118))/(W$166-W$165)*10)),1)))</f>
        <v>9.5</v>
      </c>
      <c r="X118" s="42">
        <f>IF(P1_IndicatorData!AM118="No data","x",ROUND(IF(P1_IndicatorData!AM118&gt;X$166,10,IF(P1_IndicatorData!AM118&lt;X$165,0,10-(X$166-P1_IndicatorData!AM118)/(X$166-X$165)*10)),1))</f>
        <v>5.3</v>
      </c>
      <c r="Y118" s="42">
        <f>IF(P1_IndicatorData!AO118="No data","x",IF(P1_IndicatorData!AO118=0,0,ROUND(IF(LOG(P1_IndicatorData!AO118)&gt;Y$166,10,IF(LOG(P1_IndicatorData!AO118)&lt;Y$165,0,10-(Y$166-LOG(P1_IndicatorData!AO118))/(Y$166-Y$165)*10)),1)))</f>
        <v>9.3000000000000007</v>
      </c>
      <c r="Z118" s="42">
        <f>IF(P1_IndicatorData!AP118="No data","x",ROUND(IF(P1_IndicatorData!AP118&gt;Z$166,10,IF(P1_IndicatorData!AP118&lt;Z$165,0,10-(Z$166-P1_IndicatorData!AP118)/(Z$166-Z$165)*10)),1))</f>
        <v>4.2</v>
      </c>
      <c r="AA118" s="42">
        <f>IF(P1_IndicatorData!AR118="No data","x",IF(P1_IndicatorData!AR118=0,0,ROUND(IF(LOG(P1_IndicatorData!AR118)&gt;AA$166,10,IF(LOG(P1_IndicatorData!AR118)&lt;AA$165,0,10-(AA$166-LOG(P1_IndicatorData!AR118))/(AA$166-AA$165)*10)),1)))</f>
        <v>9.1999999999999993</v>
      </c>
      <c r="AB118" s="42">
        <f>IF(P1_IndicatorData!AS118="No data","x",ROUND(IF(P1_IndicatorData!AS118&gt;AB$166,10,IF(P1_IndicatorData!AS118&lt;AB$165,0,10-(AB$166-P1_IndicatorData!AS118)/(AB$166-AB$165)*10)),1))</f>
        <v>3.6</v>
      </c>
      <c r="AC118" s="42">
        <f>IF(P1_IndicatorData!AV118="No data","x",IF(P1_IndicatorData!AV118=0,0,ROUND(IF(LOG(P1_IndicatorData!AV118)&gt;AC$166,10,IF(LOG(P1_IndicatorData!AV118)&lt;AC$165,0,10-(AC$166-LOG(P1_IndicatorData!AV118))/(AC$166-AC$165)*10)),1)))</f>
        <v>9.6</v>
      </c>
      <c r="AD118" s="42">
        <f>IF(P1_IndicatorData!AW118="No data","x",ROUND(IF(P1_IndicatorData!AW118&gt;AD$166,10,IF(P1_IndicatorData!AW118&lt;AD$165,0,10-(AD$166-P1_IndicatorData!AW118)/(AD$166-AD$165)*10)),1))</f>
        <v>6.5</v>
      </c>
      <c r="AE118" s="42">
        <f>IF(P1_IndicatorData!AX118="No data","x",IF(P1_IndicatorData!AX118=0,0,ROUND(IF(LOG(P1_IndicatorData!AX118)&gt;AE$166,10,IF(LOG(P1_IndicatorData!AX118)&lt;AE$165,0,10-(AE$166-LOG(P1_IndicatorData!AX118))/(AE$166-AE$165)*10)),1)))</f>
        <v>9.1</v>
      </c>
      <c r="AF118" s="42">
        <f>IF(P1_IndicatorData!AY118="No data","x",ROUND(IF(P1_IndicatorData!AY118&gt;AF$166,10,IF(P1_IndicatorData!AY118&lt;AF$165,0,10-(AF$166-P1_IndicatorData!AY118)/(AF$166-AF$165)*10)),1))</f>
        <v>3</v>
      </c>
      <c r="AG118" s="42">
        <f>IF(P1_IndicatorData!AZ118="No data","x",IF(P1_IndicatorData!AZ118=0,0,ROUND(IF(LOG(P1_IndicatorData!AZ118)&gt;AG$166,10,IF(LOG(P1_IndicatorData!AZ118)&lt;AG$165,0,10-(AG$166-LOG(P1_IndicatorData!AZ118))/(AG$166-AG$165)*10)),1)))</f>
        <v>9.6999999999999993</v>
      </c>
      <c r="AH118" s="42">
        <f>IF(P1_IndicatorData!BA118="No data","x",ROUND(IF(P1_IndicatorData!BA118&gt;AH$166,10,IF(P1_IndicatorData!BA118&lt;AH$165,0,10-(AH$166-P1_IndicatorData!BA118)/(AH$166-AH$165)*10)),1))</f>
        <v>10</v>
      </c>
      <c r="AI118" s="42">
        <f>IF(P1_IndicatorData!BD118="No data","x",IF(P1_IndicatorData!BD118=0,0,ROUND(IF(LOG(P1_IndicatorData!BD118)&gt;AI$166,10,IF(LOG(P1_IndicatorData!BD118)&lt;AI$165,0,10-(AI$166-LOG(P1_IndicatorData!BD118))/(AI$166-AI$165)*10)),1)))</f>
        <v>9.5</v>
      </c>
      <c r="AJ118" s="42">
        <f>IF(P1_IndicatorData!BE118="No data","x",ROUND(IF(P1_IndicatorData!BE118&gt;AJ$166,10,IF(P1_IndicatorData!BE118&lt;AJ$165,0,10-(AJ$166-P1_IndicatorData!BE118)/(AJ$166-AJ$165)*10)),1))</f>
        <v>5</v>
      </c>
      <c r="AK118" s="145">
        <f t="shared" si="52"/>
        <v>7</v>
      </c>
      <c r="AL118" s="145">
        <f t="shared" si="53"/>
        <v>5.7</v>
      </c>
      <c r="AM118" s="145">
        <f t="shared" si="54"/>
        <v>0</v>
      </c>
      <c r="AN118" s="147">
        <f t="shared" si="55"/>
        <v>0</v>
      </c>
      <c r="AO118" s="147">
        <f t="shared" si="56"/>
        <v>0</v>
      </c>
      <c r="AP118" s="145">
        <f t="shared" si="74"/>
        <v>0</v>
      </c>
      <c r="AQ118" s="149">
        <f t="shared" si="57"/>
        <v>8.6999999999999993</v>
      </c>
      <c r="AR118" s="149">
        <f t="shared" si="58"/>
        <v>1.7</v>
      </c>
      <c r="AS118" s="149">
        <f t="shared" si="59"/>
        <v>6.3</v>
      </c>
      <c r="AT118" s="149">
        <f t="shared" si="60"/>
        <v>8.6</v>
      </c>
      <c r="AU118" s="149">
        <f t="shared" si="61"/>
        <v>0.8</v>
      </c>
      <c r="AV118" s="149">
        <f t="shared" si="75"/>
        <v>6</v>
      </c>
      <c r="AW118" s="147">
        <f t="shared" si="62"/>
        <v>6.2</v>
      </c>
      <c r="AX118" s="147">
        <f t="shared" si="63"/>
        <v>6.4</v>
      </c>
      <c r="AY118" s="147">
        <f t="shared" si="64"/>
        <v>8.1</v>
      </c>
      <c r="AZ118" s="147">
        <f t="shared" si="65"/>
        <v>7.6</v>
      </c>
      <c r="BA118" s="145">
        <f t="shared" si="66"/>
        <v>7.2</v>
      </c>
      <c r="BB118" s="145">
        <f t="shared" si="67"/>
        <v>7.3</v>
      </c>
      <c r="BC118" s="147">
        <f t="shared" si="68"/>
        <v>9.4</v>
      </c>
      <c r="BD118" s="147">
        <f t="shared" si="69"/>
        <v>4.8</v>
      </c>
      <c r="BE118" s="145">
        <f t="shared" si="76"/>
        <v>7.8</v>
      </c>
      <c r="BF118" s="147">
        <f t="shared" si="70"/>
        <v>9.9</v>
      </c>
      <c r="BG118" s="147">
        <f t="shared" si="71"/>
        <v>8</v>
      </c>
      <c r="BH118" s="145">
        <f t="shared" si="72"/>
        <v>9.1999999999999993</v>
      </c>
      <c r="BI118" s="198">
        <f t="shared" si="73"/>
        <v>6.4</v>
      </c>
    </row>
    <row r="119" spans="1:61">
      <c r="A119" s="1" t="s">
        <v>320</v>
      </c>
      <c r="B119" s="2" t="s">
        <v>321</v>
      </c>
      <c r="C119" s="39">
        <f>IF(P1_IndicatorData!D119="No data","x",IF(P1_IndicatorData!D119=0,0,ROUND(IF(LOG(P1_IndicatorData!D119)&gt;C$166,10,IF(LOG(P1_IndicatorData!D119)&lt;C$165,0,10-(C$166-LOG(P1_IndicatorData!D119))/(C$166-C$165)*10)),1)))</f>
        <v>10</v>
      </c>
      <c r="D119" s="39">
        <f>IF(P1_IndicatorData!E119="No data","x",ROUND(IF(P1_IndicatorData!E119&gt;D$166,10,IF(P1_IndicatorData!E119&lt;D$165,0,10-(D$166-P1_IndicatorData!E119)/(D$166-D$165)*10)),1))</f>
        <v>4</v>
      </c>
      <c r="E119" s="39">
        <f>IF(P1_IndicatorData!G119="No data",0.1,IF(P1_IndicatorData!G119=0,0.1,IF(LOG(P1_IndicatorData!G119)&lt;E$165,0.1,ROUND(IF(LOG(P1_IndicatorData!G119)&gt;E$166,10,IF(LOG(P1_IndicatorData!G119)&lt;E$165,0,10-(E$166-LOG(P1_IndicatorData!G119))/(E$166-E$165)*10)),1))))</f>
        <v>9.5</v>
      </c>
      <c r="F119" s="39">
        <f>IF(P1_IndicatorData!H119="No data",0.1,IF(ROUND(P1_IndicatorData!H119,2)=0,0.1,ROUND(IF(P1_IndicatorData!H119&gt;F$166,10,IF(P1_IndicatorData!H119&lt;F$165,0,10-(F$166-P1_IndicatorData!H119)/(F$166-F$165)*10)),1)))</f>
        <v>6.8</v>
      </c>
      <c r="G119" s="39">
        <f>IF(P1_IndicatorData!J119="No data","x",IF(P1_IndicatorData!J119=0,0,ROUND(IF(LOG(P1_IndicatorData!J119)&gt;G$166,10,IF(LOG(P1_IndicatorData!J119)&lt;G$165,0,10-(G$166-LOG(P1_IndicatorData!J119))/(G$166-G$165)*10)),1)))</f>
        <v>10</v>
      </c>
      <c r="H119" s="39">
        <f>IF(P1_IndicatorData!K119="No data","x",IF(P1_IndicatorData!K119=0,0,ROUND(IF(P1_IndicatorData!K119&gt;H$166,10,IF(P1_IndicatorData!K119&lt;H$165,0,10-(H$166-P1_IndicatorData!K119)/(H$166-H$165)*10)),1)))</f>
        <v>10</v>
      </c>
      <c r="I119" s="42">
        <f>IF(P1_IndicatorData!Q119="No data","x",IF(P1_IndicatorData!Q119=0,0,ROUND(IF(LOG(P1_IndicatorData!Q119)&gt;I$166,10,IF(LOG(P1_IndicatorData!Q119)&lt;I$165,0,10-(I$166-LOG(P1_IndicatorData!Q119))/(I$166-I$165)*10)),1)))</f>
        <v>10</v>
      </c>
      <c r="J119" s="42">
        <f>IF(P1_IndicatorData!R119="No data","x",ROUND(IF(P1_IndicatorData!R119&gt;J$166,10,IF(P1_IndicatorData!R119&lt;J$165,0,10-(J$166-P1_IndicatorData!R119)/(J$166-J$165)*10)),1))</f>
        <v>9.9</v>
      </c>
      <c r="K119" s="42">
        <f>IF(P1_IndicatorData!T119="No data","x",IF(P1_IndicatorData!T119=0,0,ROUND(IF(LOG(P1_IndicatorData!T119)&gt;K$166,10,IF(LOG(P1_IndicatorData!T119)&lt;K$165,0,10-(K$166-LOG(P1_IndicatorData!T119))/(K$166-K$165)*10)),1)))</f>
        <v>10</v>
      </c>
      <c r="L119" s="42">
        <f>IF(P1_IndicatorData!U119="No data","x",ROUND(IF(P1_IndicatorData!U119&gt;L$166,10,IF(P1_IndicatorData!U119&lt;L$165,0,10-(L$166-P1_IndicatorData!U119)/(L$166-L$165)*10)),1))</f>
        <v>8.4</v>
      </c>
      <c r="M119" s="39">
        <f>IF(P1_IndicatorData!W119="No data","x",IF(P1_IndicatorData!W119=0,0,ROUND(IF(LOG(P1_IndicatorData!W119)&gt;M$166,10,IF(LOG(P1_IndicatorData!W119)&lt;M$165,0,10-(M$166-LOG(P1_IndicatorData!W119))/(M$166-M$165)*10)),1)))</f>
        <v>10</v>
      </c>
      <c r="N119" s="39">
        <f>IF(P1_IndicatorData!X119="No data","x",ROUND(IF(P1_IndicatorData!X119&gt;N$166,10,IF(P1_IndicatorData!X119&lt;N$165,0,10-(N$166-P1_IndicatorData!X119)/(N$166-N$165)*10)),1))</f>
        <v>3.4</v>
      </c>
      <c r="O119" s="42">
        <f>IF(P1_IndicatorData!Z119="No data","x",IF(P1_IndicatorData!Z119=0,0,ROUND(IF(LOG(P1_IndicatorData!Z119)&gt;O$166,10,IF(LOG(P1_IndicatorData!Z119)&lt;O$165,0,10-(O$166-LOG(P1_IndicatorData!Z119))/(O$166-O$165)*10)),1)))</f>
        <v>9.9</v>
      </c>
      <c r="P119" s="42">
        <f>IF(P1_IndicatorData!AA119="No data","x",ROUND(IF(P1_IndicatorData!AA119&gt;P$166,10,IF(P1_IndicatorData!AA119&lt;P$165,0,10-(P$166-P1_IndicatorData!AA119)/(P$166-P$165)*10)),1))</f>
        <v>2.4</v>
      </c>
      <c r="Q119" s="42">
        <f>IF(P1_IndicatorData!AC119="No data","x",IF(P1_IndicatorData!AC119=0,0,ROUND(IF(LOG(P1_IndicatorData!AC119)&gt;Q$166,10,IF(LOG(P1_IndicatorData!AC119)&lt;Q$165,0,10-(Q$166-LOG(P1_IndicatorData!AC119))/(Q$166-Q$165)*10)),1)))</f>
        <v>10</v>
      </c>
      <c r="R119" s="42">
        <f>IF(P1_IndicatorData!AD119="No data","x",ROUND(IF(P1_IndicatorData!AD119&gt;R$166,10,IF(P1_IndicatorData!AD119&lt;R$165,0,10-(R$166-P1_IndicatorData!AD119)/(R$166-R$165)*10)),1))</f>
        <v>3.9</v>
      </c>
      <c r="S119" s="42">
        <f>IF(P1_IndicatorData!AF119="No data","x",IF(P1_IndicatorData!AF119=0,0,ROUND(IF(LOG(P1_IndicatorData!AF119)&gt;S$166,10,IF(LOG(P1_IndicatorData!AF119)&lt;S$165,0,10-(S$166-LOG(P1_IndicatorData!AF119))/(S$166-S$165)*10)),1)))</f>
        <v>10</v>
      </c>
      <c r="T119" s="42">
        <f>IF(P1_IndicatorData!AG119="No data","x",ROUND(IF(P1_IndicatorData!AG119&gt;T$166,10,IF(P1_IndicatorData!AG119&lt;T$165,0,10-(T$166-P1_IndicatorData!AG119)/(T$166-T$165)*10)),1))</f>
        <v>2.8</v>
      </c>
      <c r="U119" s="42">
        <f>IF(P1_IndicatorData!AI119="No data","x",IF(P1_IndicatorData!AI119=0,0,ROUND(IF(LOG(P1_IndicatorData!AI119)&gt;U$166,10,IF(LOG(P1_IndicatorData!AI119)&lt;U$165,0,10-(U$166-LOG(P1_IndicatorData!AI119))/(U$166-U$165)*10)),1)))</f>
        <v>10</v>
      </c>
      <c r="V119" s="42">
        <f>IF(P1_IndicatorData!AJ119="No data","x",ROUND(IF(P1_IndicatorData!AJ119&gt;V$166,10,IF(P1_IndicatorData!AJ119&lt;V$165,0,10-(V$166-P1_IndicatorData!AJ119)/(V$166-V$165)*10)),1))</f>
        <v>8.5</v>
      </c>
      <c r="W119" s="42">
        <f>IF(P1_IndicatorData!AL119="No data","x",IF(P1_IndicatorData!AL119=0,0,ROUND(IF(LOG(P1_IndicatorData!AL119)&gt;W$166,10,IF(LOG(P1_IndicatorData!AL119)&lt;W$165,0,10-(W$166-LOG(P1_IndicatorData!AL119))/(W$166-W$165)*10)),1)))</f>
        <v>10</v>
      </c>
      <c r="X119" s="42">
        <f>IF(P1_IndicatorData!AM119="No data","x",ROUND(IF(P1_IndicatorData!AM119&gt;X$166,10,IF(P1_IndicatorData!AM119&lt;X$165,0,10-(X$166-P1_IndicatorData!AM119)/(X$166-X$165)*10)),1))</f>
        <v>8.6999999999999993</v>
      </c>
      <c r="Y119" s="42">
        <f>IF(P1_IndicatorData!AO119="No data","x",IF(P1_IndicatorData!AO119=0,0,ROUND(IF(LOG(P1_IndicatorData!AO119)&gt;Y$166,10,IF(LOG(P1_IndicatorData!AO119)&lt;Y$165,0,10-(Y$166-LOG(P1_IndicatorData!AO119))/(Y$166-Y$165)*10)),1)))</f>
        <v>10</v>
      </c>
      <c r="Z119" s="42">
        <f>IF(P1_IndicatorData!AP119="No data","x",ROUND(IF(P1_IndicatorData!AP119&gt;Z$166,10,IF(P1_IndicatorData!AP119&lt;Z$165,0,10-(Z$166-P1_IndicatorData!AP119)/(Z$166-Z$165)*10)),1))</f>
        <v>8.5</v>
      </c>
      <c r="AA119" s="42">
        <f>IF(P1_IndicatorData!AR119="No data","x",IF(P1_IndicatorData!AR119=0,0,ROUND(IF(LOG(P1_IndicatorData!AR119)&gt;AA$166,10,IF(LOG(P1_IndicatorData!AR119)&lt;AA$165,0,10-(AA$166-LOG(P1_IndicatorData!AR119))/(AA$166-AA$165)*10)),1)))</f>
        <v>9.6</v>
      </c>
      <c r="AB119" s="42">
        <f>IF(P1_IndicatorData!AS119="No data","x",ROUND(IF(P1_IndicatorData!AS119&gt;AB$166,10,IF(P1_IndicatorData!AS119&lt;AB$165,0,10-(AB$166-P1_IndicatorData!AS119)/(AB$166-AB$165)*10)),1))</f>
        <v>1.6</v>
      </c>
      <c r="AC119" s="42">
        <f>IF(P1_IndicatorData!AV119="No data","x",IF(P1_IndicatorData!AV119=0,0,ROUND(IF(LOG(P1_IndicatorData!AV119)&gt;AC$166,10,IF(LOG(P1_IndicatorData!AV119)&lt;AC$165,0,10-(AC$166-LOG(P1_IndicatorData!AV119))/(AC$166-AC$165)*10)),1)))</f>
        <v>10</v>
      </c>
      <c r="AD119" s="42">
        <f>IF(P1_IndicatorData!AW119="No data","x",ROUND(IF(P1_IndicatorData!AW119&gt;AD$166,10,IF(P1_IndicatorData!AW119&lt;AD$165,0,10-(AD$166-P1_IndicatorData!AW119)/(AD$166-AD$165)*10)),1))</f>
        <v>4.8</v>
      </c>
      <c r="AE119" s="42">
        <f>IF(P1_IndicatorData!AX119="No data","x",IF(P1_IndicatorData!AX119=0,0,ROUND(IF(LOG(P1_IndicatorData!AX119)&gt;AE$166,10,IF(LOG(P1_IndicatorData!AX119)&lt;AE$165,0,10-(AE$166-LOG(P1_IndicatorData!AX119))/(AE$166-AE$165)*10)),1)))</f>
        <v>8.9</v>
      </c>
      <c r="AF119" s="42">
        <f>IF(P1_IndicatorData!AY119="No data","x",ROUND(IF(P1_IndicatorData!AY119&gt;AF$166,10,IF(P1_IndicatorData!AY119&lt;AF$165,0,10-(AF$166-P1_IndicatorData!AY119)/(AF$166-AF$165)*10)),1))</f>
        <v>0.6</v>
      </c>
      <c r="AG119" s="42">
        <f>IF(P1_IndicatorData!AZ119="No data","x",IF(P1_IndicatorData!AZ119=0,0,ROUND(IF(LOG(P1_IndicatorData!AZ119)&gt;AG$166,10,IF(LOG(P1_IndicatorData!AZ119)&lt;AG$165,0,10-(AG$166-LOG(P1_IndicatorData!AZ119))/(AG$166-AG$165)*10)),1)))</f>
        <v>10</v>
      </c>
      <c r="AH119" s="42">
        <f>IF(P1_IndicatorData!BA119="No data","x",ROUND(IF(P1_IndicatorData!BA119&gt;AH$166,10,IF(P1_IndicatorData!BA119&lt;AH$165,0,10-(AH$166-P1_IndicatorData!BA119)/(AH$166-AH$165)*10)),1))</f>
        <v>10</v>
      </c>
      <c r="AI119" s="42">
        <f>IF(P1_IndicatorData!BD119="No data","x",IF(P1_IndicatorData!BD119=0,0,ROUND(IF(LOG(P1_IndicatorData!BD119)&gt;AI$166,10,IF(LOG(P1_IndicatorData!BD119)&lt;AI$165,0,10-(AI$166-LOG(P1_IndicatorData!BD119))/(AI$166-AI$165)*10)),1)))</f>
        <v>10</v>
      </c>
      <c r="AJ119" s="42">
        <f>IF(P1_IndicatorData!BE119="No data","x",ROUND(IF(P1_IndicatorData!BE119&gt;AJ$166,10,IF(P1_IndicatorData!BE119&lt;AJ$165,0,10-(AJ$166-P1_IndicatorData!BE119)/(AJ$166-AJ$165)*10)),1))</f>
        <v>6.5</v>
      </c>
      <c r="AK119" s="145">
        <f t="shared" si="52"/>
        <v>8.3000000000000007</v>
      </c>
      <c r="AL119" s="145">
        <f t="shared" si="53"/>
        <v>8.5</v>
      </c>
      <c r="AM119" s="145">
        <f t="shared" si="54"/>
        <v>10</v>
      </c>
      <c r="AN119" s="147">
        <f t="shared" si="55"/>
        <v>10</v>
      </c>
      <c r="AO119" s="147">
        <f t="shared" si="56"/>
        <v>9.3000000000000007</v>
      </c>
      <c r="AP119" s="145">
        <f t="shared" si="74"/>
        <v>9.6999999999999993</v>
      </c>
      <c r="AQ119" s="149">
        <f t="shared" si="57"/>
        <v>10</v>
      </c>
      <c r="AR119" s="149">
        <f t="shared" si="58"/>
        <v>2.9</v>
      </c>
      <c r="AS119" s="149">
        <f t="shared" si="59"/>
        <v>8.1</v>
      </c>
      <c r="AT119" s="149">
        <f t="shared" si="60"/>
        <v>10</v>
      </c>
      <c r="AU119" s="149">
        <f t="shared" si="61"/>
        <v>3.4</v>
      </c>
      <c r="AV119" s="149">
        <f t="shared" si="75"/>
        <v>8.1999999999999993</v>
      </c>
      <c r="AW119" s="147">
        <f t="shared" si="62"/>
        <v>8.1999999999999993</v>
      </c>
      <c r="AX119" s="147">
        <f t="shared" si="63"/>
        <v>9.4</v>
      </c>
      <c r="AY119" s="147">
        <f t="shared" si="64"/>
        <v>9.5</v>
      </c>
      <c r="AZ119" s="147">
        <f t="shared" si="65"/>
        <v>9.4</v>
      </c>
      <c r="BA119" s="145">
        <f t="shared" si="66"/>
        <v>9.1999999999999993</v>
      </c>
      <c r="BB119" s="145">
        <f t="shared" si="67"/>
        <v>7.3</v>
      </c>
      <c r="BC119" s="147">
        <f t="shared" si="68"/>
        <v>9.5</v>
      </c>
      <c r="BD119" s="147">
        <f t="shared" si="69"/>
        <v>2.7</v>
      </c>
      <c r="BE119" s="145">
        <f t="shared" si="76"/>
        <v>7.4</v>
      </c>
      <c r="BF119" s="147">
        <f t="shared" si="70"/>
        <v>10</v>
      </c>
      <c r="BG119" s="147">
        <f t="shared" si="71"/>
        <v>8.8000000000000007</v>
      </c>
      <c r="BH119" s="145">
        <f t="shared" si="72"/>
        <v>9.5</v>
      </c>
      <c r="BI119" s="198">
        <f t="shared" si="73"/>
        <v>8.9</v>
      </c>
    </row>
    <row r="120" spans="1:61">
      <c r="A120" s="1" t="s">
        <v>322</v>
      </c>
      <c r="B120" s="2" t="s">
        <v>323</v>
      </c>
      <c r="C120" s="39">
        <f>IF(P1_IndicatorData!D120="No data","x",IF(P1_IndicatorData!D120=0,0,ROUND(IF(LOG(P1_IndicatorData!D120)&gt;C$166,10,IF(LOG(P1_IndicatorData!D120)&lt;C$165,0,10-(C$166-LOG(P1_IndicatorData!D120))/(C$166-C$165)*10)),1)))</f>
        <v>7.3</v>
      </c>
      <c r="D120" s="39">
        <f>IF(P1_IndicatorData!E120="No data","x",ROUND(IF(P1_IndicatorData!E120&gt;D$166,10,IF(P1_IndicatorData!E120&lt;D$165,0,10-(D$166-P1_IndicatorData!E120)/(D$166-D$165)*10)),1))</f>
        <v>0.7</v>
      </c>
      <c r="E120" s="39">
        <f>IF(P1_IndicatorData!G120="No data",0.1,IF(P1_IndicatorData!G120=0,0.1,IF(LOG(P1_IndicatorData!G120)&lt;E$165,0.1,ROUND(IF(LOG(P1_IndicatorData!G120)&gt;E$166,10,IF(LOG(P1_IndicatorData!G120)&lt;E$165,0,10-(E$166-LOG(P1_IndicatorData!G120))/(E$166-E$165)*10)),1))))</f>
        <v>7.8</v>
      </c>
      <c r="F120" s="39">
        <f>IF(P1_IndicatorData!H120="No data",0.1,IF(ROUND(P1_IndicatorData!H120,2)=0,0.1,ROUND(IF(P1_IndicatorData!H120&gt;F$166,10,IF(P1_IndicatorData!H120&lt;F$165,0,10-(F$166-P1_IndicatorData!H120)/(F$166-F$165)*10)),1)))</f>
        <v>5.4</v>
      </c>
      <c r="G120" s="39">
        <f>IF(P1_IndicatorData!J120="No data","x",IF(P1_IndicatorData!J120=0,0,ROUND(IF(LOG(P1_IndicatorData!J120)&gt;G$166,10,IF(LOG(P1_IndicatorData!J120)&lt;G$165,0,10-(G$166-LOG(P1_IndicatorData!J120))/(G$166-G$165)*10)),1)))</f>
        <v>0</v>
      </c>
      <c r="H120" s="39">
        <f>IF(P1_IndicatorData!K120="No data","x",IF(P1_IndicatorData!K120=0,0,ROUND(IF(P1_IndicatorData!K120&gt;H$166,10,IF(P1_IndicatorData!K120&lt;H$165,0,10-(H$166-P1_IndicatorData!K120)/(H$166-H$165)*10)),1)))</f>
        <v>0</v>
      </c>
      <c r="I120" s="42">
        <f>IF(P1_IndicatorData!Q120="No data","x",IF(P1_IndicatorData!Q120=0,0,ROUND(IF(LOG(P1_IndicatorData!Q120)&gt;I$166,10,IF(LOG(P1_IndicatorData!Q120)&lt;I$165,0,10-(I$166-LOG(P1_IndicatorData!Q120))/(I$166-I$165)*10)),1)))</f>
        <v>0</v>
      </c>
      <c r="J120" s="42">
        <f>IF(P1_IndicatorData!R120="No data","x",ROUND(IF(P1_IndicatorData!R120&gt;J$166,10,IF(P1_IndicatorData!R120&lt;J$165,0,10-(J$166-P1_IndicatorData!R120)/(J$166-J$165)*10)),1))</f>
        <v>0</v>
      </c>
      <c r="K120" s="42">
        <f>IF(P1_IndicatorData!T120="No data","x",IF(P1_IndicatorData!T120=0,0,ROUND(IF(LOG(P1_IndicatorData!T120)&gt;K$166,10,IF(LOG(P1_IndicatorData!T120)&lt;K$165,0,10-(K$166-LOG(P1_IndicatorData!T120))/(K$166-K$165)*10)),1)))</f>
        <v>0</v>
      </c>
      <c r="L120" s="42">
        <f>IF(P1_IndicatorData!U120="No data","x",ROUND(IF(P1_IndicatorData!U120&gt;L$166,10,IF(P1_IndicatorData!U120&lt;L$165,0,10-(L$166-P1_IndicatorData!U120)/(L$166-L$165)*10)),1))</f>
        <v>0</v>
      </c>
      <c r="M120" s="39">
        <f>IF(P1_IndicatorData!W120="No data","x",IF(P1_IndicatorData!W120=0,0,ROUND(IF(LOG(P1_IndicatorData!W120)&gt;M$166,10,IF(LOG(P1_IndicatorData!W120)&lt;M$165,0,10-(M$166-LOG(P1_IndicatorData!W120))/(M$166-M$165)*10)),1)))</f>
        <v>0</v>
      </c>
      <c r="N120" s="39">
        <f>IF(P1_IndicatorData!X120="No data","x",ROUND(IF(P1_IndicatorData!X120&gt;N$166,10,IF(P1_IndicatorData!X120&lt;N$165,0,10-(N$166-P1_IndicatorData!X120)/(N$166-N$165)*10)),1))</f>
        <v>0</v>
      </c>
      <c r="O120" s="42">
        <f>IF(P1_IndicatorData!Z120="No data","x",IF(P1_IndicatorData!Z120=0,0,ROUND(IF(LOG(P1_IndicatorData!Z120)&gt;O$166,10,IF(LOG(P1_IndicatorData!Z120)&lt;O$165,0,10-(O$166-LOG(P1_IndicatorData!Z120))/(O$166-O$165)*10)),1)))</f>
        <v>0</v>
      </c>
      <c r="P120" s="42">
        <f>IF(P1_IndicatorData!AA120="No data","x",ROUND(IF(P1_IndicatorData!AA120&gt;P$166,10,IF(P1_IndicatorData!AA120&lt;P$165,0,10-(P$166-P1_IndicatorData!AA120)/(P$166-P$165)*10)),1))</f>
        <v>0</v>
      </c>
      <c r="Q120" s="42">
        <f>IF(P1_IndicatorData!AC120="No data","x",IF(P1_IndicatorData!AC120=0,0,ROUND(IF(LOG(P1_IndicatorData!AC120)&gt;Q$166,10,IF(LOG(P1_IndicatorData!AC120)&lt;Q$165,0,10-(Q$166-LOG(P1_IndicatorData!AC120))/(Q$166-Q$165)*10)),1)))</f>
        <v>0</v>
      </c>
      <c r="R120" s="42">
        <f>IF(P1_IndicatorData!AD120="No data","x",ROUND(IF(P1_IndicatorData!AD120&gt;R$166,10,IF(P1_IndicatorData!AD120&lt;R$165,0,10-(R$166-P1_IndicatorData!AD120)/(R$166-R$165)*10)),1))</f>
        <v>0</v>
      </c>
      <c r="S120" s="42">
        <f>IF(P1_IndicatorData!AF120="No data","x",IF(P1_IndicatorData!AF120=0,0,ROUND(IF(LOG(P1_IndicatorData!AF120)&gt;S$166,10,IF(LOG(P1_IndicatorData!AF120)&lt;S$165,0,10-(S$166-LOG(P1_IndicatorData!AF120))/(S$166-S$165)*10)),1)))</f>
        <v>0</v>
      </c>
      <c r="T120" s="42">
        <f>IF(P1_IndicatorData!AG120="No data","x",ROUND(IF(P1_IndicatorData!AG120&gt;T$166,10,IF(P1_IndicatorData!AG120&lt;T$165,0,10-(T$166-P1_IndicatorData!AG120)/(T$166-T$165)*10)),1))</f>
        <v>0</v>
      </c>
      <c r="U120" s="42">
        <f>IF(P1_IndicatorData!AI120="No data","x",IF(P1_IndicatorData!AI120=0,0,ROUND(IF(LOG(P1_IndicatorData!AI120)&gt;U$166,10,IF(LOG(P1_IndicatorData!AI120)&lt;U$165,0,10-(U$166-LOG(P1_IndicatorData!AI120))/(U$166-U$165)*10)),1)))</f>
        <v>0</v>
      </c>
      <c r="V120" s="42">
        <f>IF(P1_IndicatorData!AJ120="No data","x",ROUND(IF(P1_IndicatorData!AJ120&gt;V$166,10,IF(P1_IndicatorData!AJ120&lt;V$165,0,10-(V$166-P1_IndicatorData!AJ120)/(V$166-V$165)*10)),1))</f>
        <v>0</v>
      </c>
      <c r="W120" s="42">
        <f>IF(P1_IndicatorData!AL120="No data","x",IF(P1_IndicatorData!AL120=0,0,ROUND(IF(LOG(P1_IndicatorData!AL120)&gt;W$166,10,IF(LOG(P1_IndicatorData!AL120)&lt;W$165,0,10-(W$166-LOG(P1_IndicatorData!AL120))/(W$166-W$165)*10)),1)))</f>
        <v>0</v>
      </c>
      <c r="X120" s="42">
        <f>IF(P1_IndicatorData!AM120="No data","x",ROUND(IF(P1_IndicatorData!AM120&gt;X$166,10,IF(P1_IndicatorData!AM120&lt;X$165,0,10-(X$166-P1_IndicatorData!AM120)/(X$166-X$165)*10)),1))</f>
        <v>0</v>
      </c>
      <c r="Y120" s="42">
        <f>IF(P1_IndicatorData!AO120="No data","x",IF(P1_IndicatorData!AO120=0,0,ROUND(IF(LOG(P1_IndicatorData!AO120)&gt;Y$166,10,IF(LOG(P1_IndicatorData!AO120)&lt;Y$165,0,10-(Y$166-LOG(P1_IndicatorData!AO120))/(Y$166-Y$165)*10)),1)))</f>
        <v>0</v>
      </c>
      <c r="Z120" s="42">
        <f>IF(P1_IndicatorData!AP120="No data","x",ROUND(IF(P1_IndicatorData!AP120&gt;Z$166,10,IF(P1_IndicatorData!AP120&lt;Z$165,0,10-(Z$166-P1_IndicatorData!AP120)/(Z$166-Z$165)*10)),1))</f>
        <v>0</v>
      </c>
      <c r="AA120" s="42">
        <f>IF(P1_IndicatorData!AR120="No data","x",IF(P1_IndicatorData!AR120=0,0,ROUND(IF(LOG(P1_IndicatorData!AR120)&gt;AA$166,10,IF(LOG(P1_IndicatorData!AR120)&lt;AA$165,0,10-(AA$166-LOG(P1_IndicatorData!AR120))/(AA$166-AA$165)*10)),1)))</f>
        <v>8.6999999999999993</v>
      </c>
      <c r="AB120" s="42">
        <f>IF(P1_IndicatorData!AS120="No data","x",ROUND(IF(P1_IndicatorData!AS120&gt;AB$166,10,IF(P1_IndicatorData!AS120&lt;AB$165,0,10-(AB$166-P1_IndicatorData!AS120)/(AB$166-AB$165)*10)),1))</f>
        <v>2.5</v>
      </c>
      <c r="AC120" s="42">
        <f>IF(P1_IndicatorData!AV120="No data","x",IF(P1_IndicatorData!AV120=0,0,ROUND(IF(LOG(P1_IndicatorData!AV120)&gt;AC$166,10,IF(LOG(P1_IndicatorData!AV120)&lt;AC$165,0,10-(AC$166-LOG(P1_IndicatorData!AV120))/(AC$166-AC$165)*10)),1)))</f>
        <v>9.6999999999999993</v>
      </c>
      <c r="AD120" s="42">
        <f>IF(P1_IndicatorData!AW120="No data","x",ROUND(IF(P1_IndicatorData!AW120&gt;AD$166,10,IF(P1_IndicatorData!AW120&lt;AD$165,0,10-(AD$166-P1_IndicatorData!AW120)/(AD$166-AD$165)*10)),1))</f>
        <v>9.9</v>
      </c>
      <c r="AE120" s="42">
        <f>IF(P1_IndicatorData!AX120="No data","x",IF(P1_IndicatorData!AX120=0,0,ROUND(IF(LOG(P1_IndicatorData!AX120)&gt;AE$166,10,IF(LOG(P1_IndicatorData!AX120)&lt;AE$165,0,10-(AE$166-LOG(P1_IndicatorData!AX120))/(AE$166-AE$165)*10)),1)))</f>
        <v>8.1999999999999993</v>
      </c>
      <c r="AF120" s="42">
        <f>IF(P1_IndicatorData!AY120="No data","x",ROUND(IF(P1_IndicatorData!AY120&gt;AF$166,10,IF(P1_IndicatorData!AY120&lt;AF$165,0,10-(AF$166-P1_IndicatorData!AY120)/(AF$166-AF$165)*10)),1))</f>
        <v>1.2</v>
      </c>
      <c r="AG120" s="42">
        <f>IF(P1_IndicatorData!AZ120="No data","x",IF(P1_IndicatorData!AZ120=0,0,ROUND(IF(LOG(P1_IndicatorData!AZ120)&gt;AG$166,10,IF(LOG(P1_IndicatorData!AZ120)&lt;AG$165,0,10-(AG$166-LOG(P1_IndicatorData!AZ120))/(AG$166-AG$165)*10)),1)))</f>
        <v>6.9</v>
      </c>
      <c r="AH120" s="42">
        <f>IF(P1_IndicatorData!BA120="No data","x",ROUND(IF(P1_IndicatorData!BA120&gt;AH$166,10,IF(P1_IndicatorData!BA120&lt;AH$165,0,10-(AH$166-P1_IndicatorData!BA120)/(AH$166-AH$165)*10)),1))</f>
        <v>1</v>
      </c>
      <c r="AI120" s="42">
        <f>IF(P1_IndicatorData!BD120="No data","x",IF(P1_IndicatorData!BD120=0,0,ROUND(IF(LOG(P1_IndicatorData!BD120)&gt;AI$166,10,IF(LOG(P1_IndicatorData!BD120)&lt;AI$165,0,10-(AI$166-LOG(P1_IndicatorData!BD120))/(AI$166-AI$165)*10)),1)))</f>
        <v>9.6999999999999993</v>
      </c>
      <c r="AJ120" s="42">
        <f>IF(P1_IndicatorData!BE120="No data","x",ROUND(IF(P1_IndicatorData!BE120&gt;AJ$166,10,IF(P1_IndicatorData!BE120&lt;AJ$165,0,10-(AJ$166-P1_IndicatorData!BE120)/(AJ$166-AJ$165)*10)),1))</f>
        <v>9.1</v>
      </c>
      <c r="AK120" s="145">
        <f t="shared" si="52"/>
        <v>4.8</v>
      </c>
      <c r="AL120" s="145">
        <f t="shared" si="53"/>
        <v>6.8</v>
      </c>
      <c r="AM120" s="145">
        <f t="shared" si="54"/>
        <v>0</v>
      </c>
      <c r="AN120" s="147">
        <f t="shared" si="55"/>
        <v>0</v>
      </c>
      <c r="AO120" s="147">
        <f t="shared" si="56"/>
        <v>0</v>
      </c>
      <c r="AP120" s="145">
        <f t="shared" si="74"/>
        <v>0</v>
      </c>
      <c r="AQ120" s="149">
        <f t="shared" si="57"/>
        <v>0</v>
      </c>
      <c r="AR120" s="149">
        <f t="shared" si="58"/>
        <v>0</v>
      </c>
      <c r="AS120" s="149">
        <f t="shared" si="59"/>
        <v>0</v>
      </c>
      <c r="AT120" s="149">
        <f t="shared" si="60"/>
        <v>0</v>
      </c>
      <c r="AU120" s="149">
        <f t="shared" si="61"/>
        <v>0</v>
      </c>
      <c r="AV120" s="149">
        <f t="shared" si="75"/>
        <v>0</v>
      </c>
      <c r="AW120" s="147">
        <f t="shared" si="62"/>
        <v>0</v>
      </c>
      <c r="AX120" s="147">
        <f t="shared" si="63"/>
        <v>0</v>
      </c>
      <c r="AY120" s="147">
        <f t="shared" si="64"/>
        <v>0</v>
      </c>
      <c r="AZ120" s="147">
        <f t="shared" si="65"/>
        <v>0</v>
      </c>
      <c r="BA120" s="145">
        <f t="shared" si="66"/>
        <v>0</v>
      </c>
      <c r="BB120" s="145">
        <f t="shared" si="67"/>
        <v>6.6</v>
      </c>
      <c r="BC120" s="147">
        <f t="shared" si="68"/>
        <v>9</v>
      </c>
      <c r="BD120" s="147">
        <f t="shared" si="69"/>
        <v>5.6</v>
      </c>
      <c r="BE120" s="145">
        <f t="shared" si="76"/>
        <v>7.7</v>
      </c>
      <c r="BF120" s="147">
        <f t="shared" si="70"/>
        <v>4.5999999999999996</v>
      </c>
      <c r="BG120" s="147">
        <f t="shared" si="71"/>
        <v>9.4</v>
      </c>
      <c r="BH120" s="145">
        <f t="shared" si="72"/>
        <v>7.8</v>
      </c>
      <c r="BI120" s="198">
        <f t="shared" si="73"/>
        <v>5</v>
      </c>
    </row>
    <row r="121" spans="1:61">
      <c r="A121" s="1" t="s">
        <v>324</v>
      </c>
      <c r="B121" s="2" t="s">
        <v>325</v>
      </c>
      <c r="C121" s="39">
        <f>IF(P1_IndicatorData!D121="No data","x",IF(P1_IndicatorData!D121=0,0,ROUND(IF(LOG(P1_IndicatorData!D121)&gt;C$166,10,IF(LOG(P1_IndicatorData!D121)&lt;C$165,0,10-(C$166-LOG(P1_IndicatorData!D121))/(C$166-C$165)*10)),1)))</f>
        <v>8.1999999999999993</v>
      </c>
      <c r="D121" s="39">
        <f>IF(P1_IndicatorData!E121="No data","x",ROUND(IF(P1_IndicatorData!E121&gt;D$166,10,IF(P1_IndicatorData!E121&lt;D$165,0,10-(D$166-P1_IndicatorData!E121)/(D$166-D$165)*10)),1))</f>
        <v>8.4</v>
      </c>
      <c r="E121" s="39">
        <f>IF(P1_IndicatorData!G121="No data",0.1,IF(P1_IndicatorData!G121=0,0.1,IF(LOG(P1_IndicatorData!G121)&lt;E$165,0.1,ROUND(IF(LOG(P1_IndicatorData!G121)&gt;E$166,10,IF(LOG(P1_IndicatorData!G121)&lt;E$165,0,10-(E$166-LOG(P1_IndicatorData!G121))/(E$166-E$165)*10)),1))))</f>
        <v>5.8</v>
      </c>
      <c r="F121" s="39">
        <f>IF(P1_IndicatorData!H121="No data",0.1,IF(ROUND(P1_IndicatorData!H121,2)=0,0.1,ROUND(IF(P1_IndicatorData!H121&gt;F$166,10,IF(P1_IndicatorData!H121&lt;F$165,0,10-(F$166-P1_IndicatorData!H121)/(F$166-F$165)*10)),1)))</f>
        <v>2.2999999999999998</v>
      </c>
      <c r="G121" s="39">
        <f>IF(P1_IndicatorData!J121="No data","x",IF(P1_IndicatorData!J121=0,0,ROUND(IF(LOG(P1_IndicatorData!J121)&gt;G$166,10,IF(LOG(P1_IndicatorData!J121)&lt;G$165,0,10-(G$166-LOG(P1_IndicatorData!J121))/(G$166-G$165)*10)),1)))</f>
        <v>0</v>
      </c>
      <c r="H121" s="39">
        <f>IF(P1_IndicatorData!K121="No data","x",IF(P1_IndicatorData!K121=0,0,ROUND(IF(P1_IndicatorData!K121&gt;H$166,10,IF(P1_IndicatorData!K121&lt;H$165,0,10-(H$166-P1_IndicatorData!K121)/(H$166-H$165)*10)),1)))</f>
        <v>0</v>
      </c>
      <c r="I121" s="42">
        <f>IF(P1_IndicatorData!Q121="No data","x",IF(P1_IndicatorData!Q121=0,0,ROUND(IF(LOG(P1_IndicatorData!Q121)&gt;I$166,10,IF(LOG(P1_IndicatorData!Q121)&lt;I$165,0,10-(I$166-LOG(P1_IndicatorData!Q121))/(I$166-I$165)*10)),1)))</f>
        <v>0</v>
      </c>
      <c r="J121" s="42">
        <f>IF(P1_IndicatorData!R121="No data","x",ROUND(IF(P1_IndicatorData!R121&gt;J$166,10,IF(P1_IndicatorData!R121&lt;J$165,0,10-(J$166-P1_IndicatorData!R121)/(J$166-J$165)*10)),1))</f>
        <v>0</v>
      </c>
      <c r="K121" s="42">
        <f>IF(P1_IndicatorData!T121="No data","x",IF(P1_IndicatorData!T121=0,0,ROUND(IF(LOG(P1_IndicatorData!T121)&gt;K$166,10,IF(LOG(P1_IndicatorData!T121)&lt;K$165,0,10-(K$166-LOG(P1_IndicatorData!T121))/(K$166-K$165)*10)),1)))</f>
        <v>0</v>
      </c>
      <c r="L121" s="42">
        <f>IF(P1_IndicatorData!U121="No data","x",ROUND(IF(P1_IndicatorData!U121&gt;L$166,10,IF(P1_IndicatorData!U121&lt;L$165,0,10-(L$166-P1_IndicatorData!U121)/(L$166-L$165)*10)),1))</f>
        <v>0</v>
      </c>
      <c r="M121" s="39">
        <f>IF(P1_IndicatorData!W121="No data","x",IF(P1_IndicatorData!W121=0,0,ROUND(IF(LOG(P1_IndicatorData!W121)&gt;M$166,10,IF(LOG(P1_IndicatorData!W121)&lt;M$165,0,10-(M$166-LOG(P1_IndicatorData!W121))/(M$166-M$165)*10)),1)))</f>
        <v>0</v>
      </c>
      <c r="N121" s="39">
        <f>IF(P1_IndicatorData!X121="No data","x",ROUND(IF(P1_IndicatorData!X121&gt;N$166,10,IF(P1_IndicatorData!X121&lt;N$165,0,10-(N$166-P1_IndicatorData!X121)/(N$166-N$165)*10)),1))</f>
        <v>0</v>
      </c>
      <c r="O121" s="42">
        <f>IF(P1_IndicatorData!Z121="No data","x",IF(P1_IndicatorData!Z121=0,0,ROUND(IF(LOG(P1_IndicatorData!Z121)&gt;O$166,10,IF(LOG(P1_IndicatorData!Z121)&lt;O$165,0,10-(O$166-LOG(P1_IndicatorData!Z121))/(O$166-O$165)*10)),1)))</f>
        <v>0</v>
      </c>
      <c r="P121" s="42">
        <f>IF(P1_IndicatorData!AA121="No data","x",ROUND(IF(P1_IndicatorData!AA121&gt;P$166,10,IF(P1_IndicatorData!AA121&lt;P$165,0,10-(P$166-P1_IndicatorData!AA121)/(P$166-P$165)*10)),1))</f>
        <v>0</v>
      </c>
      <c r="Q121" s="42">
        <f>IF(P1_IndicatorData!AC121="No data","x",IF(P1_IndicatorData!AC121=0,0,ROUND(IF(LOG(P1_IndicatorData!AC121)&gt;Q$166,10,IF(LOG(P1_IndicatorData!AC121)&lt;Q$165,0,10-(Q$166-LOG(P1_IndicatorData!AC121))/(Q$166-Q$165)*10)),1)))</f>
        <v>0</v>
      </c>
      <c r="R121" s="42">
        <f>IF(P1_IndicatorData!AD121="No data","x",ROUND(IF(P1_IndicatorData!AD121&gt;R$166,10,IF(P1_IndicatorData!AD121&lt;R$165,0,10-(R$166-P1_IndicatorData!AD121)/(R$166-R$165)*10)),1))</f>
        <v>0</v>
      </c>
      <c r="S121" s="42">
        <f>IF(P1_IndicatorData!AF121="No data","x",IF(P1_IndicatorData!AF121=0,0,ROUND(IF(LOG(P1_IndicatorData!AF121)&gt;S$166,10,IF(LOG(P1_IndicatorData!AF121)&lt;S$165,0,10-(S$166-LOG(P1_IndicatorData!AF121))/(S$166-S$165)*10)),1)))</f>
        <v>0</v>
      </c>
      <c r="T121" s="42">
        <f>IF(P1_IndicatorData!AG121="No data","x",ROUND(IF(P1_IndicatorData!AG121&gt;T$166,10,IF(P1_IndicatorData!AG121&lt;T$165,0,10-(T$166-P1_IndicatorData!AG121)/(T$166-T$165)*10)),1))</f>
        <v>0</v>
      </c>
      <c r="U121" s="42">
        <f>IF(P1_IndicatorData!AI121="No data","x",IF(P1_IndicatorData!AI121=0,0,ROUND(IF(LOG(P1_IndicatorData!AI121)&gt;U$166,10,IF(LOG(P1_IndicatorData!AI121)&lt;U$165,0,10-(U$166-LOG(P1_IndicatorData!AI121))/(U$166-U$165)*10)),1)))</f>
        <v>0</v>
      </c>
      <c r="V121" s="42">
        <f>IF(P1_IndicatorData!AJ121="No data","x",ROUND(IF(P1_IndicatorData!AJ121&gt;V$166,10,IF(P1_IndicatorData!AJ121&lt;V$165,0,10-(V$166-P1_IndicatorData!AJ121)/(V$166-V$165)*10)),1))</f>
        <v>0</v>
      </c>
      <c r="W121" s="42">
        <f>IF(P1_IndicatorData!AL121="No data","x",IF(P1_IndicatorData!AL121=0,0,ROUND(IF(LOG(P1_IndicatorData!AL121)&gt;W$166,10,IF(LOG(P1_IndicatorData!AL121)&lt;W$165,0,10-(W$166-LOG(P1_IndicatorData!AL121))/(W$166-W$165)*10)),1)))</f>
        <v>6.1</v>
      </c>
      <c r="X121" s="42">
        <f>IF(P1_IndicatorData!AM121="No data","x",ROUND(IF(P1_IndicatorData!AM121&gt;X$166,10,IF(P1_IndicatorData!AM121&lt;X$165,0,10-(X$166-P1_IndicatorData!AM121)/(X$166-X$165)*10)),1))</f>
        <v>0.3</v>
      </c>
      <c r="Y121" s="42">
        <f>IF(P1_IndicatorData!AO121="No data","x",IF(P1_IndicatorData!AO121=0,0,ROUND(IF(LOG(P1_IndicatorData!AO121)&gt;Y$166,10,IF(LOG(P1_IndicatorData!AO121)&lt;Y$165,0,10-(Y$166-LOG(P1_IndicatorData!AO121))/(Y$166-Y$165)*10)),1)))</f>
        <v>7.1</v>
      </c>
      <c r="Z121" s="42">
        <f>IF(P1_IndicatorData!AP121="No data","x",ROUND(IF(P1_IndicatorData!AP121&gt;Z$166,10,IF(P1_IndicatorData!AP121&lt;Z$165,0,10-(Z$166-P1_IndicatorData!AP121)/(Z$166-Z$165)*10)),1))</f>
        <v>1.1000000000000001</v>
      </c>
      <c r="AA121" s="42">
        <f>IF(P1_IndicatorData!AR121="No data","x",IF(P1_IndicatorData!AR121=0,0,ROUND(IF(LOG(P1_IndicatorData!AR121)&gt;AA$166,10,IF(LOG(P1_IndicatorData!AR121)&lt;AA$165,0,10-(AA$166-LOG(P1_IndicatorData!AR121))/(AA$166-AA$165)*10)),1)))</f>
        <v>7.9</v>
      </c>
      <c r="AB121" s="42">
        <f>IF(P1_IndicatorData!AS121="No data","x",ROUND(IF(P1_IndicatorData!AS121&gt;AB$166,10,IF(P1_IndicatorData!AS121&lt;AB$165,0,10-(AB$166-P1_IndicatorData!AS121)/(AB$166-AB$165)*10)),1))</f>
        <v>3.4</v>
      </c>
      <c r="AC121" s="42">
        <f>IF(P1_IndicatorData!AV121="No data","x",IF(P1_IndicatorData!AV121=0,0,ROUND(IF(LOG(P1_IndicatorData!AV121)&gt;AC$166,10,IF(LOG(P1_IndicatorData!AV121)&lt;AC$165,0,10-(AC$166-LOG(P1_IndicatorData!AV121))/(AC$166-AC$165)*10)),1)))</f>
        <v>6.8</v>
      </c>
      <c r="AD121" s="42">
        <f>IF(P1_IndicatorData!AW121="No data","x",ROUND(IF(P1_IndicatorData!AW121&gt;AD$166,10,IF(P1_IndicatorData!AW121&lt;AD$165,0,10-(AD$166-P1_IndicatorData!AW121)/(AD$166-AD$165)*10)),1))</f>
        <v>0.7</v>
      </c>
      <c r="AE121" s="42">
        <f>IF(P1_IndicatorData!AX121="No data","x",IF(P1_IndicatorData!AX121=0,0,ROUND(IF(LOG(P1_IndicatorData!AX121)&gt;AE$166,10,IF(LOG(P1_IndicatorData!AX121)&lt;AE$165,0,10-(AE$166-LOG(P1_IndicatorData!AX121))/(AE$166-AE$165)*10)),1)))</f>
        <v>0</v>
      </c>
      <c r="AF121" s="42">
        <f>IF(P1_IndicatorData!AY121="No data","x",ROUND(IF(P1_IndicatorData!AY121&gt;AF$166,10,IF(P1_IndicatorData!AY121&lt;AF$165,0,10-(AF$166-P1_IndicatorData!AY121)/(AF$166-AF$165)*10)),1))</f>
        <v>0</v>
      </c>
      <c r="AG121" s="42">
        <f>IF(P1_IndicatorData!AZ121="No data","x",IF(P1_IndicatorData!AZ121=0,0,ROUND(IF(LOG(P1_IndicatorData!AZ121)&gt;AG$166,10,IF(LOG(P1_IndicatorData!AZ121)&lt;AG$165,0,10-(AG$166-LOG(P1_IndicatorData!AZ121))/(AG$166-AG$165)*10)),1)))</f>
        <v>6</v>
      </c>
      <c r="AH121" s="42">
        <f>IF(P1_IndicatorData!BA121="No data","x",ROUND(IF(P1_IndicatorData!BA121&gt;AH$166,10,IF(P1_IndicatorData!BA121&lt;AH$165,0,10-(AH$166-P1_IndicatorData!BA121)/(AH$166-AH$165)*10)),1))</f>
        <v>1.5</v>
      </c>
      <c r="AI121" s="42">
        <f>IF(P1_IndicatorData!BD121="No data","x",IF(P1_IndicatorData!BD121=0,0,ROUND(IF(LOG(P1_IndicatorData!BD121)&gt;AI$166,10,IF(LOG(P1_IndicatorData!BD121)&lt;AI$165,0,10-(AI$166-LOG(P1_IndicatorData!BD121))/(AI$166-AI$165)*10)),1)))</f>
        <v>8.5</v>
      </c>
      <c r="AJ121" s="42">
        <f>IF(P1_IndicatorData!BE121="No data","x",ROUND(IF(P1_IndicatorData!BE121&gt;AJ$166,10,IF(P1_IndicatorData!BE121&lt;AJ$165,0,10-(AJ$166-P1_IndicatorData!BE121)/(AJ$166-AJ$165)*10)),1))</f>
        <v>7.6</v>
      </c>
      <c r="AK121" s="145">
        <f t="shared" si="52"/>
        <v>8.3000000000000007</v>
      </c>
      <c r="AL121" s="145">
        <f t="shared" si="53"/>
        <v>4.3</v>
      </c>
      <c r="AM121" s="145">
        <f t="shared" si="54"/>
        <v>0</v>
      </c>
      <c r="AN121" s="147">
        <f t="shared" si="55"/>
        <v>0</v>
      </c>
      <c r="AO121" s="147">
        <f t="shared" si="56"/>
        <v>0</v>
      </c>
      <c r="AP121" s="145">
        <f t="shared" si="74"/>
        <v>0</v>
      </c>
      <c r="AQ121" s="149">
        <f t="shared" si="57"/>
        <v>0</v>
      </c>
      <c r="AR121" s="149">
        <f t="shared" si="58"/>
        <v>0</v>
      </c>
      <c r="AS121" s="149">
        <f t="shared" si="59"/>
        <v>0</v>
      </c>
      <c r="AT121" s="149">
        <f t="shared" si="60"/>
        <v>0</v>
      </c>
      <c r="AU121" s="149">
        <f t="shared" si="61"/>
        <v>0</v>
      </c>
      <c r="AV121" s="149">
        <f t="shared" si="75"/>
        <v>0</v>
      </c>
      <c r="AW121" s="147">
        <f t="shared" si="62"/>
        <v>0</v>
      </c>
      <c r="AX121" s="147">
        <f t="shared" si="63"/>
        <v>0</v>
      </c>
      <c r="AY121" s="147">
        <f t="shared" si="64"/>
        <v>3.8</v>
      </c>
      <c r="AZ121" s="147">
        <f t="shared" si="65"/>
        <v>4.8</v>
      </c>
      <c r="BA121" s="145">
        <f t="shared" si="66"/>
        <v>2.4</v>
      </c>
      <c r="BB121" s="145">
        <f t="shared" si="67"/>
        <v>6.1</v>
      </c>
      <c r="BC121" s="147">
        <f t="shared" si="68"/>
        <v>3.4</v>
      </c>
      <c r="BD121" s="147">
        <f t="shared" si="69"/>
        <v>0.4</v>
      </c>
      <c r="BE121" s="145">
        <f t="shared" si="76"/>
        <v>2</v>
      </c>
      <c r="BF121" s="147">
        <f t="shared" si="70"/>
        <v>4.0999999999999996</v>
      </c>
      <c r="BG121" s="147">
        <f t="shared" si="71"/>
        <v>8.1</v>
      </c>
      <c r="BH121" s="145">
        <f t="shared" si="72"/>
        <v>6.5</v>
      </c>
      <c r="BI121" s="198">
        <f t="shared" si="73"/>
        <v>4.4000000000000004</v>
      </c>
    </row>
    <row r="122" spans="1:61">
      <c r="A122" s="1" t="s">
        <v>326</v>
      </c>
      <c r="B122" s="2" t="s">
        <v>327</v>
      </c>
      <c r="C122" s="39">
        <f>IF(P1_IndicatorData!D122="No data","x",IF(P1_IndicatorData!D122=0,0,ROUND(IF(LOG(P1_IndicatorData!D122)&gt;C$166,10,IF(LOG(P1_IndicatorData!D122)&lt;C$165,0,10-(C$166-LOG(P1_IndicatorData!D122))/(C$166-C$165)*10)),1)))</f>
        <v>7.2</v>
      </c>
      <c r="D122" s="39">
        <f>IF(P1_IndicatorData!E122="No data","x",ROUND(IF(P1_IndicatorData!E122&gt;D$166,10,IF(P1_IndicatorData!E122&lt;D$165,0,10-(D$166-P1_IndicatorData!E122)/(D$166-D$165)*10)),1))</f>
        <v>10</v>
      </c>
      <c r="E122" s="39">
        <f>IF(P1_IndicatorData!G122="No data",0.1,IF(P1_IndicatorData!G122=0,0.1,IF(LOG(P1_IndicatorData!G122)&lt;E$165,0.1,ROUND(IF(LOG(P1_IndicatorData!G122)&gt;E$166,10,IF(LOG(P1_IndicatorData!G122)&lt;E$165,0,10-(E$166-LOG(P1_IndicatorData!G122))/(E$166-E$165)*10)),1))))</f>
        <v>1.3</v>
      </c>
      <c r="F122" s="39">
        <f>IF(P1_IndicatorData!H122="No data",0.1,IF(ROUND(P1_IndicatorData!H122,2)=0,0.1,ROUND(IF(P1_IndicatorData!H122&gt;F$166,10,IF(P1_IndicatorData!H122&lt;F$165,0,10-(F$166-P1_IndicatorData!H122)/(F$166-F$165)*10)),1)))</f>
        <v>0.1</v>
      </c>
      <c r="G122" s="39">
        <f>IF(P1_IndicatorData!J122="No data","x",IF(P1_IndicatorData!J122=0,0,ROUND(IF(LOG(P1_IndicatorData!J122)&gt;G$166,10,IF(LOG(P1_IndicatorData!J122)&lt;G$165,0,10-(G$166-LOG(P1_IndicatorData!J122))/(G$166-G$165)*10)),1)))</f>
        <v>0</v>
      </c>
      <c r="H122" s="39">
        <f>IF(P1_IndicatorData!K122="No data","x",IF(P1_IndicatorData!K122=0,0,ROUND(IF(P1_IndicatorData!K122&gt;H$166,10,IF(P1_IndicatorData!K122&lt;H$165,0,10-(H$166-P1_IndicatorData!K122)/(H$166-H$165)*10)),1)))</f>
        <v>0</v>
      </c>
      <c r="I122" s="42">
        <f>IF(P1_IndicatorData!Q122="No data","x",IF(P1_IndicatorData!Q122=0,0,ROUND(IF(LOG(P1_IndicatorData!Q122)&gt;I$166,10,IF(LOG(P1_IndicatorData!Q122)&lt;I$165,0,10-(I$166-LOG(P1_IndicatorData!Q122))/(I$166-I$165)*10)),1)))</f>
        <v>0</v>
      </c>
      <c r="J122" s="42">
        <f>IF(P1_IndicatorData!R122="No data","x",ROUND(IF(P1_IndicatorData!R122&gt;J$166,10,IF(P1_IndicatorData!R122&lt;J$165,0,10-(J$166-P1_IndicatorData!R122)/(J$166-J$165)*10)),1))</f>
        <v>0</v>
      </c>
      <c r="K122" s="42">
        <f>IF(P1_IndicatorData!T122="No data","x",IF(P1_IndicatorData!T122=0,0,ROUND(IF(LOG(P1_IndicatorData!T122)&gt;K$166,10,IF(LOG(P1_IndicatorData!T122)&lt;K$165,0,10-(K$166-LOG(P1_IndicatorData!T122))/(K$166-K$165)*10)),1)))</f>
        <v>0</v>
      </c>
      <c r="L122" s="42">
        <f>IF(P1_IndicatorData!U122="No data","x",ROUND(IF(P1_IndicatorData!U122&gt;L$166,10,IF(P1_IndicatorData!U122&lt;L$165,0,10-(L$166-P1_IndicatorData!U122)/(L$166-L$165)*10)),1))</f>
        <v>0</v>
      </c>
      <c r="M122" s="39">
        <f>IF(P1_IndicatorData!W122="No data","x",IF(P1_IndicatorData!W122=0,0,ROUND(IF(LOG(P1_IndicatorData!W122)&gt;M$166,10,IF(LOG(P1_IndicatorData!W122)&lt;M$165,0,10-(M$166-LOG(P1_IndicatorData!W122))/(M$166-M$165)*10)),1)))</f>
        <v>0</v>
      </c>
      <c r="N122" s="39">
        <f>IF(P1_IndicatorData!X122="No data","x",ROUND(IF(P1_IndicatorData!X122&gt;N$166,10,IF(P1_IndicatorData!X122&lt;N$165,0,10-(N$166-P1_IndicatorData!X122)/(N$166-N$165)*10)),1))</f>
        <v>0</v>
      </c>
      <c r="O122" s="42">
        <f>IF(P1_IndicatorData!Z122="No data","x",IF(P1_IndicatorData!Z122=0,0,ROUND(IF(LOG(P1_IndicatorData!Z122)&gt;O$166,10,IF(LOG(P1_IndicatorData!Z122)&lt;O$165,0,10-(O$166-LOG(P1_IndicatorData!Z122))/(O$166-O$165)*10)),1)))</f>
        <v>0</v>
      </c>
      <c r="P122" s="42">
        <f>IF(P1_IndicatorData!AA122="No data","x",ROUND(IF(P1_IndicatorData!AA122&gt;P$166,10,IF(P1_IndicatorData!AA122&lt;P$165,0,10-(P$166-P1_IndicatorData!AA122)/(P$166-P$165)*10)),1))</f>
        <v>0</v>
      </c>
      <c r="Q122" s="42">
        <f>IF(P1_IndicatorData!AC122="No data","x",IF(P1_IndicatorData!AC122=0,0,ROUND(IF(LOG(P1_IndicatorData!AC122)&gt;Q$166,10,IF(LOG(P1_IndicatorData!AC122)&lt;Q$165,0,10-(Q$166-LOG(P1_IndicatorData!AC122))/(Q$166-Q$165)*10)),1)))</f>
        <v>0</v>
      </c>
      <c r="R122" s="42">
        <f>IF(P1_IndicatorData!AD122="No data","x",ROUND(IF(P1_IndicatorData!AD122&gt;R$166,10,IF(P1_IndicatorData!AD122&lt;R$165,0,10-(R$166-P1_IndicatorData!AD122)/(R$166-R$165)*10)),1))</f>
        <v>0</v>
      </c>
      <c r="S122" s="42">
        <f>IF(P1_IndicatorData!AF122="No data","x",IF(P1_IndicatorData!AF122=0,0,ROUND(IF(LOG(P1_IndicatorData!AF122)&gt;S$166,10,IF(LOG(P1_IndicatorData!AF122)&lt;S$165,0,10-(S$166-LOG(P1_IndicatorData!AF122))/(S$166-S$165)*10)),1)))</f>
        <v>0</v>
      </c>
      <c r="T122" s="42">
        <f>IF(P1_IndicatorData!AG122="No data","x",ROUND(IF(P1_IndicatorData!AG122&gt;T$166,10,IF(P1_IndicatorData!AG122&lt;T$165,0,10-(T$166-P1_IndicatorData!AG122)/(T$166-T$165)*10)),1))</f>
        <v>0</v>
      </c>
      <c r="U122" s="42">
        <f>IF(P1_IndicatorData!AI122="No data","x",IF(P1_IndicatorData!AI122=0,0,ROUND(IF(LOG(P1_IndicatorData!AI122)&gt;U$166,10,IF(LOG(P1_IndicatorData!AI122)&lt;U$165,0,10-(U$166-LOG(P1_IndicatorData!AI122))/(U$166-U$165)*10)),1)))</f>
        <v>0</v>
      </c>
      <c r="V122" s="42">
        <f>IF(P1_IndicatorData!AJ122="No data","x",ROUND(IF(P1_IndicatorData!AJ122&gt;V$166,10,IF(P1_IndicatorData!AJ122&lt;V$165,0,10-(V$166-P1_IndicatorData!AJ122)/(V$166-V$165)*10)),1))</f>
        <v>0</v>
      </c>
      <c r="W122" s="42">
        <f>IF(P1_IndicatorData!AL122="No data","x",IF(P1_IndicatorData!AL122=0,0,ROUND(IF(LOG(P1_IndicatorData!AL122)&gt;W$166,10,IF(LOG(P1_IndicatorData!AL122)&lt;W$165,0,10-(W$166-LOG(P1_IndicatorData!AL122))/(W$166-W$165)*10)),1)))</f>
        <v>6.8</v>
      </c>
      <c r="X122" s="42">
        <f>IF(P1_IndicatorData!AM122="No data","x",ROUND(IF(P1_IndicatorData!AM122&gt;X$166,10,IF(P1_IndicatorData!AM122&lt;X$165,0,10-(X$166-P1_IndicatorData!AM122)/(X$166-X$165)*10)),1))</f>
        <v>3</v>
      </c>
      <c r="Y122" s="42">
        <f>IF(P1_IndicatorData!AO122="No data","x",IF(P1_IndicatorData!AO122=0,0,ROUND(IF(LOG(P1_IndicatorData!AO122)&gt;Y$166,10,IF(LOG(P1_IndicatorData!AO122)&lt;Y$165,0,10-(Y$166-LOG(P1_IndicatorData!AO122))/(Y$166-Y$165)*10)),1)))</f>
        <v>7</v>
      </c>
      <c r="Z122" s="42">
        <f>IF(P1_IndicatorData!AP122="No data","x",ROUND(IF(P1_IndicatorData!AP122&gt;Z$166,10,IF(P1_IndicatorData!AP122&lt;Z$165,0,10-(Z$166-P1_IndicatorData!AP122)/(Z$166-Z$165)*10)),1))</f>
        <v>4.3</v>
      </c>
      <c r="AA122" s="42">
        <f>IF(P1_IndicatorData!AR122="No data","x",IF(P1_IndicatorData!AR122=0,0,ROUND(IF(LOG(P1_IndicatorData!AR122)&gt;AA$166,10,IF(LOG(P1_IndicatorData!AR122)&lt;AA$165,0,10-(AA$166-LOG(P1_IndicatorData!AR122))/(AA$166-AA$165)*10)),1)))</f>
        <v>0</v>
      </c>
      <c r="AB122" s="42">
        <f>IF(P1_IndicatorData!AS122="No data","x",ROUND(IF(P1_IndicatorData!AS122&gt;AB$166,10,IF(P1_IndicatorData!AS122&lt;AB$165,0,10-(AB$166-P1_IndicatorData!AS122)/(AB$166-AB$165)*10)),1))</f>
        <v>0</v>
      </c>
      <c r="AC122" s="42">
        <f>IF(P1_IndicatorData!AV122="No data","x",IF(P1_IndicatorData!AV122=0,0,ROUND(IF(LOG(P1_IndicatorData!AV122)&gt;AC$166,10,IF(LOG(P1_IndicatorData!AV122)&lt;AC$165,0,10-(AC$166-LOG(P1_IndicatorData!AV122))/(AC$166-AC$165)*10)),1)))</f>
        <v>7.6</v>
      </c>
      <c r="AD122" s="42">
        <f>IF(P1_IndicatorData!AW122="No data","x",ROUND(IF(P1_IndicatorData!AW122&gt;AD$166,10,IF(P1_IndicatorData!AW122&lt;AD$165,0,10-(AD$166-P1_IndicatorData!AW122)/(AD$166-AD$165)*10)),1))</f>
        <v>9</v>
      </c>
      <c r="AE122" s="42">
        <f>IF(P1_IndicatorData!AX122="No data","x",IF(P1_IndicatorData!AX122=0,0,ROUND(IF(LOG(P1_IndicatorData!AX122)&gt;AE$166,10,IF(LOG(P1_IndicatorData!AX122)&lt;AE$165,0,10-(AE$166-LOG(P1_IndicatorData!AX122))/(AE$166-AE$165)*10)),1)))</f>
        <v>7.6</v>
      </c>
      <c r="AF122" s="42">
        <f>IF(P1_IndicatorData!AY122="No data","x",ROUND(IF(P1_IndicatorData!AY122&gt;AF$166,10,IF(P1_IndicatorData!AY122&lt;AF$165,0,10-(AF$166-P1_IndicatorData!AY122)/(AF$166-AF$165)*10)),1))</f>
        <v>9</v>
      </c>
      <c r="AG122" s="42">
        <f>IF(P1_IndicatorData!AZ122="No data","x",IF(P1_IndicatorData!AZ122=0,0,ROUND(IF(LOG(P1_IndicatorData!AZ122)&gt;AG$166,10,IF(LOG(P1_IndicatorData!AZ122)&lt;AG$165,0,10-(AG$166-LOG(P1_IndicatorData!AZ122))/(AG$166-AG$165)*10)),1)))</f>
        <v>4.7</v>
      </c>
      <c r="AH122" s="42">
        <f>IF(P1_IndicatorData!BA122="No data","x",ROUND(IF(P1_IndicatorData!BA122&gt;AH$166,10,IF(P1_IndicatorData!BA122&lt;AH$165,0,10-(AH$166-P1_IndicatorData!BA122)/(AH$166-AH$165)*10)),1))</f>
        <v>1.3</v>
      </c>
      <c r="AI122" s="42">
        <f>IF(P1_IndicatorData!BD122="No data","x",IF(P1_IndicatorData!BD122=0,0,ROUND(IF(LOG(P1_IndicatorData!BD122)&gt;AI$166,10,IF(LOG(P1_IndicatorData!BD122)&lt;AI$165,0,10-(AI$166-LOG(P1_IndicatorData!BD122))/(AI$166-AI$165)*10)),1)))</f>
        <v>0</v>
      </c>
      <c r="AJ122" s="42">
        <f>IF(P1_IndicatorData!BE122="No data","x",ROUND(IF(P1_IndicatorData!BE122&gt;AJ$166,10,IF(P1_IndicatorData!BE122&lt;AJ$165,0,10-(AJ$166-P1_IndicatorData!BE122)/(AJ$166-AJ$165)*10)),1))</f>
        <v>0</v>
      </c>
      <c r="AK122" s="145">
        <f t="shared" si="52"/>
        <v>9</v>
      </c>
      <c r="AL122" s="145">
        <f t="shared" si="53"/>
        <v>0.7</v>
      </c>
      <c r="AM122" s="145">
        <f t="shared" si="54"/>
        <v>0</v>
      </c>
      <c r="AN122" s="147">
        <f t="shared" si="55"/>
        <v>0</v>
      </c>
      <c r="AO122" s="147">
        <f t="shared" si="56"/>
        <v>0</v>
      </c>
      <c r="AP122" s="145">
        <f t="shared" si="74"/>
        <v>0</v>
      </c>
      <c r="AQ122" s="149">
        <f t="shared" si="57"/>
        <v>0</v>
      </c>
      <c r="AR122" s="149">
        <f t="shared" si="58"/>
        <v>0</v>
      </c>
      <c r="AS122" s="149">
        <f t="shared" si="59"/>
        <v>0</v>
      </c>
      <c r="AT122" s="149">
        <f t="shared" si="60"/>
        <v>0</v>
      </c>
      <c r="AU122" s="149">
        <f t="shared" si="61"/>
        <v>0</v>
      </c>
      <c r="AV122" s="149">
        <f t="shared" si="75"/>
        <v>0</v>
      </c>
      <c r="AW122" s="147">
        <f t="shared" si="62"/>
        <v>0</v>
      </c>
      <c r="AX122" s="147">
        <f t="shared" si="63"/>
        <v>0</v>
      </c>
      <c r="AY122" s="147">
        <f t="shared" si="64"/>
        <v>5.2</v>
      </c>
      <c r="AZ122" s="147">
        <f t="shared" si="65"/>
        <v>5.8</v>
      </c>
      <c r="BA122" s="145">
        <f t="shared" si="66"/>
        <v>3.2</v>
      </c>
      <c r="BB122" s="145">
        <f t="shared" si="67"/>
        <v>0</v>
      </c>
      <c r="BC122" s="147">
        <f t="shared" si="68"/>
        <v>7.6</v>
      </c>
      <c r="BD122" s="147">
        <f t="shared" si="69"/>
        <v>9</v>
      </c>
      <c r="BE122" s="145">
        <f t="shared" si="76"/>
        <v>8.4</v>
      </c>
      <c r="BF122" s="147">
        <f t="shared" si="70"/>
        <v>3.2</v>
      </c>
      <c r="BG122" s="147">
        <f t="shared" si="71"/>
        <v>0</v>
      </c>
      <c r="BH122" s="145">
        <f t="shared" si="72"/>
        <v>1.7</v>
      </c>
      <c r="BI122" s="198">
        <f t="shared" si="73"/>
        <v>4.0999999999999996</v>
      </c>
    </row>
    <row r="123" spans="1:61">
      <c r="A123" s="1" t="s">
        <v>328</v>
      </c>
      <c r="B123" s="2" t="s">
        <v>329</v>
      </c>
      <c r="C123" s="39">
        <f>IF(P1_IndicatorData!D123="No data","x",IF(P1_IndicatorData!D123=0,0,ROUND(IF(LOG(P1_IndicatorData!D123)&gt;C$166,10,IF(LOG(P1_IndicatorData!D123)&lt;C$165,0,10-(C$166-LOG(P1_IndicatorData!D123))/(C$166-C$165)*10)),1)))</f>
        <v>9.6999999999999993</v>
      </c>
      <c r="D123" s="39">
        <f>IF(P1_IndicatorData!E123="No data","x",ROUND(IF(P1_IndicatorData!E123&gt;D$166,10,IF(P1_IndicatorData!E123&lt;D$165,0,10-(D$166-P1_IndicatorData!E123)/(D$166-D$165)*10)),1))</f>
        <v>9.8000000000000007</v>
      </c>
      <c r="E123" s="39">
        <f>IF(P1_IndicatorData!G123="No data",0.1,IF(P1_IndicatorData!G123=0,0.1,IF(LOG(P1_IndicatorData!G123)&lt;E$165,0.1,ROUND(IF(LOG(P1_IndicatorData!G123)&gt;E$166,10,IF(LOG(P1_IndicatorData!G123)&lt;E$165,0,10-(E$166-LOG(P1_IndicatorData!G123))/(E$166-E$165)*10)),1))))</f>
        <v>5.7</v>
      </c>
      <c r="F123" s="39">
        <f>IF(P1_IndicatorData!H123="No data",0.1,IF(ROUND(P1_IndicatorData!H123,2)=0,0.1,ROUND(IF(P1_IndicatorData!H123&gt;F$166,10,IF(P1_IndicatorData!H123&lt;F$165,0,10-(F$166-P1_IndicatorData!H123)/(F$166-F$165)*10)),1)))</f>
        <v>0.4</v>
      </c>
      <c r="G123" s="39">
        <f>IF(P1_IndicatorData!J123="No data","x",IF(P1_IndicatorData!J123=0,0,ROUND(IF(LOG(P1_IndicatorData!J123)&gt;G$166,10,IF(LOG(P1_IndicatorData!J123)&lt;G$165,0,10-(G$166-LOG(P1_IndicatorData!J123))/(G$166-G$165)*10)),1)))</f>
        <v>1.8</v>
      </c>
      <c r="H123" s="39">
        <f>IF(P1_IndicatorData!K123="No data","x",IF(P1_IndicatorData!K123=0,0,ROUND(IF(P1_IndicatorData!K123&gt;H$166,10,IF(P1_IndicatorData!K123&lt;H$165,0,10-(H$166-P1_IndicatorData!K123)/(H$166-H$165)*10)),1)))</f>
        <v>0</v>
      </c>
      <c r="I123" s="42">
        <f>IF(P1_IndicatorData!Q123="No data","x",IF(P1_IndicatorData!Q123=0,0,ROUND(IF(LOG(P1_IndicatorData!Q123)&gt;I$166,10,IF(LOG(P1_IndicatorData!Q123)&lt;I$165,0,10-(I$166-LOG(P1_IndicatorData!Q123))/(I$166-I$165)*10)),1)))</f>
        <v>9.8000000000000007</v>
      </c>
      <c r="J123" s="42">
        <f>IF(P1_IndicatorData!R123="No data","x",ROUND(IF(P1_IndicatorData!R123&gt;J$166,10,IF(P1_IndicatorData!R123&lt;J$165,0,10-(J$166-P1_IndicatorData!R123)/(J$166-J$165)*10)),1))</f>
        <v>10</v>
      </c>
      <c r="K123" s="42">
        <f>IF(P1_IndicatorData!T123="No data","x",IF(P1_IndicatorData!T123=0,0,ROUND(IF(LOG(P1_IndicatorData!T123)&gt;K$166,10,IF(LOG(P1_IndicatorData!T123)&lt;K$165,0,10-(K$166-LOG(P1_IndicatorData!T123))/(K$166-K$165)*10)),1)))</f>
        <v>9.8000000000000007</v>
      </c>
      <c r="L123" s="42">
        <f>IF(P1_IndicatorData!U123="No data","x",ROUND(IF(P1_IndicatorData!U123&gt;L$166,10,IF(P1_IndicatorData!U123&lt;L$165,0,10-(L$166-P1_IndicatorData!U123)/(L$166-L$165)*10)),1))</f>
        <v>10</v>
      </c>
      <c r="M123" s="39">
        <f>IF(P1_IndicatorData!W123="No data","x",IF(P1_IndicatorData!W123=0,0,ROUND(IF(LOG(P1_IndicatorData!W123)&gt;M$166,10,IF(LOG(P1_IndicatorData!W123)&lt;M$165,0,10-(M$166-LOG(P1_IndicatorData!W123))/(M$166-M$165)*10)),1)))</f>
        <v>7.6</v>
      </c>
      <c r="N123" s="39">
        <f>IF(P1_IndicatorData!X123="No data","x",ROUND(IF(P1_IndicatorData!X123&gt;N$166,10,IF(P1_IndicatorData!X123&lt;N$165,0,10-(N$166-P1_IndicatorData!X123)/(N$166-N$165)*10)),1))</f>
        <v>0.6</v>
      </c>
      <c r="O123" s="42">
        <f>IF(P1_IndicatorData!Z123="No data","x",IF(P1_IndicatorData!Z123=0,0,ROUND(IF(LOG(P1_IndicatorData!Z123)&gt;O$166,10,IF(LOG(P1_IndicatorData!Z123)&lt;O$165,0,10-(O$166-LOG(P1_IndicatorData!Z123))/(O$166-O$165)*10)),1)))</f>
        <v>7.2</v>
      </c>
      <c r="P123" s="42">
        <f>IF(P1_IndicatorData!AA123="No data","x",ROUND(IF(P1_IndicatorData!AA123&gt;P$166,10,IF(P1_IndicatorData!AA123&lt;P$165,0,10-(P$166-P1_IndicatorData!AA123)/(P$166-P$165)*10)),1))</f>
        <v>0.3</v>
      </c>
      <c r="Q123" s="42">
        <f>IF(P1_IndicatorData!AC123="No data","x",IF(P1_IndicatorData!AC123=0,0,ROUND(IF(LOG(P1_IndicatorData!AC123)&gt;Q$166,10,IF(LOG(P1_IndicatorData!AC123)&lt;Q$165,0,10-(Q$166-LOG(P1_IndicatorData!AC123))/(Q$166-Q$165)*10)),1)))</f>
        <v>0</v>
      </c>
      <c r="R123" s="42">
        <f>IF(P1_IndicatorData!AD123="No data","x",ROUND(IF(P1_IndicatorData!AD123&gt;R$166,10,IF(P1_IndicatorData!AD123&lt;R$165,0,10-(R$166-P1_IndicatorData!AD123)/(R$166-R$165)*10)),1))</f>
        <v>0</v>
      </c>
      <c r="S123" s="42">
        <f>IF(P1_IndicatorData!AF123="No data","x",IF(P1_IndicatorData!AF123=0,0,ROUND(IF(LOG(P1_IndicatorData!AF123)&gt;S$166,10,IF(LOG(P1_IndicatorData!AF123)&lt;S$165,0,10-(S$166-LOG(P1_IndicatorData!AF123))/(S$166-S$165)*10)),1)))</f>
        <v>0</v>
      </c>
      <c r="T123" s="42">
        <f>IF(P1_IndicatorData!AG123="No data","x",ROUND(IF(P1_IndicatorData!AG123&gt;T$166,10,IF(P1_IndicatorData!AG123&lt;T$165,0,10-(T$166-P1_IndicatorData!AG123)/(T$166-T$165)*10)),1))</f>
        <v>0</v>
      </c>
      <c r="U123" s="42">
        <f>IF(P1_IndicatorData!AI123="No data","x",IF(P1_IndicatorData!AI123=0,0,ROUND(IF(LOG(P1_IndicatorData!AI123)&gt;U$166,10,IF(LOG(P1_IndicatorData!AI123)&lt;U$165,0,10-(U$166-LOG(P1_IndicatorData!AI123))/(U$166-U$165)*10)),1)))</f>
        <v>4.4000000000000004</v>
      </c>
      <c r="V123" s="42">
        <f>IF(P1_IndicatorData!AJ123="No data","x",ROUND(IF(P1_IndicatorData!AJ123&gt;V$166,10,IF(P1_IndicatorData!AJ123&lt;V$165,0,10-(V$166-P1_IndicatorData!AJ123)/(V$166-V$165)*10)),1))</f>
        <v>0</v>
      </c>
      <c r="W123" s="42">
        <f>IF(P1_IndicatorData!AL123="No data","x",IF(P1_IndicatorData!AL123=0,0,ROUND(IF(LOG(P1_IndicatorData!AL123)&gt;W$166,10,IF(LOG(P1_IndicatorData!AL123)&lt;W$165,0,10-(W$166-LOG(P1_IndicatorData!AL123))/(W$166-W$165)*10)),1)))</f>
        <v>8.6999999999999993</v>
      </c>
      <c r="X123" s="42">
        <f>IF(P1_IndicatorData!AM123="No data","x",ROUND(IF(P1_IndicatorData!AM123&gt;X$166,10,IF(P1_IndicatorData!AM123&lt;X$165,0,10-(X$166-P1_IndicatorData!AM123)/(X$166-X$165)*10)),1))</f>
        <v>2.2999999999999998</v>
      </c>
      <c r="Y123" s="42">
        <f>IF(P1_IndicatorData!AO123="No data","x",IF(P1_IndicatorData!AO123=0,0,ROUND(IF(LOG(P1_IndicatorData!AO123)&gt;Y$166,10,IF(LOG(P1_IndicatorData!AO123)&lt;Y$165,0,10-(Y$166-LOG(P1_IndicatorData!AO123))/(Y$166-Y$165)*10)),1)))</f>
        <v>8.4</v>
      </c>
      <c r="Z123" s="42">
        <f>IF(P1_IndicatorData!AP123="No data","x",ROUND(IF(P1_IndicatorData!AP123&gt;Z$166,10,IF(P1_IndicatorData!AP123&lt;Z$165,0,10-(Z$166-P1_IndicatorData!AP123)/(Z$166-Z$165)*10)),1))</f>
        <v>1.4</v>
      </c>
      <c r="AA123" s="42">
        <f>IF(P1_IndicatorData!AR123="No data","x",IF(P1_IndicatorData!AR123=0,0,ROUND(IF(LOG(P1_IndicatorData!AR123)&gt;AA$166,10,IF(LOG(P1_IndicatorData!AR123)&lt;AA$165,0,10-(AA$166-LOG(P1_IndicatorData!AR123))/(AA$166-AA$165)*10)),1)))</f>
        <v>8.1999999999999993</v>
      </c>
      <c r="AB123" s="42">
        <f>IF(P1_IndicatorData!AS123="No data","x",ROUND(IF(P1_IndicatorData!AS123&gt;AB$166,10,IF(P1_IndicatorData!AS123&lt;AB$165,0,10-(AB$166-P1_IndicatorData!AS123)/(AB$166-AB$165)*10)),1))</f>
        <v>1.1000000000000001</v>
      </c>
      <c r="AC123" s="42">
        <f>IF(P1_IndicatorData!AV123="No data","x",IF(P1_IndicatorData!AV123=0,0,ROUND(IF(LOG(P1_IndicatorData!AV123)&gt;AC$166,10,IF(LOG(P1_IndicatorData!AV123)&lt;AC$165,0,10-(AC$166-LOG(P1_IndicatorData!AV123))/(AC$166-AC$165)*10)),1)))</f>
        <v>9.8000000000000007</v>
      </c>
      <c r="AD123" s="42">
        <f>IF(P1_IndicatorData!AW123="No data","x",ROUND(IF(P1_IndicatorData!AW123&gt;AD$166,10,IF(P1_IndicatorData!AW123&lt;AD$165,0,10-(AD$166-P1_IndicatorData!AW123)/(AD$166-AD$165)*10)),1))</f>
        <v>9.8000000000000007</v>
      </c>
      <c r="AE123" s="42">
        <f>IF(P1_IndicatorData!AX123="No data","x",IF(P1_IndicatorData!AX123=0,0,ROUND(IF(LOG(P1_IndicatorData!AX123)&gt;AE$166,10,IF(LOG(P1_IndicatorData!AX123)&lt;AE$165,0,10-(AE$166-LOG(P1_IndicatorData!AX123))/(AE$166-AE$165)*10)),1)))</f>
        <v>9</v>
      </c>
      <c r="AF123" s="42">
        <f>IF(P1_IndicatorData!AY123="No data","x",ROUND(IF(P1_IndicatorData!AY123&gt;AF$166,10,IF(P1_IndicatorData!AY123&lt;AF$165,0,10-(AF$166-P1_IndicatorData!AY123)/(AF$166-AF$165)*10)),1))</f>
        <v>3.5</v>
      </c>
      <c r="AG123" s="42">
        <f>IF(P1_IndicatorData!AZ123="No data","x",IF(P1_IndicatorData!AZ123=0,0,ROUND(IF(LOG(P1_IndicatorData!AZ123)&gt;AG$166,10,IF(LOG(P1_IndicatorData!AZ123)&lt;AG$165,0,10-(AG$166-LOG(P1_IndicatorData!AZ123))/(AG$166-AG$165)*10)),1)))</f>
        <v>6.7</v>
      </c>
      <c r="AH123" s="42">
        <f>IF(P1_IndicatorData!BA123="No data","x",ROUND(IF(P1_IndicatorData!BA123&gt;AH$166,10,IF(P1_IndicatorData!BA123&lt;AH$165,0,10-(AH$166-P1_IndicatorData!BA123)/(AH$166-AH$165)*10)),1))</f>
        <v>0.7</v>
      </c>
      <c r="AI123" s="42">
        <f>IF(P1_IndicatorData!BD123="No data","x",IF(P1_IndicatorData!BD123=0,0,ROUND(IF(LOG(P1_IndicatorData!BD123)&gt;AI$166,10,IF(LOG(P1_IndicatorData!BD123)&lt;AI$165,0,10-(AI$166-LOG(P1_IndicatorData!BD123))/(AI$166-AI$165)*10)),1)))</f>
        <v>9.6</v>
      </c>
      <c r="AJ123" s="42">
        <f>IF(P1_IndicatorData!BE123="No data","x",ROUND(IF(P1_IndicatorData!BE123&gt;AJ$166,10,IF(P1_IndicatorData!BE123&lt;AJ$165,0,10-(AJ$166-P1_IndicatorData!BE123)/(AJ$166-AJ$165)*10)),1))</f>
        <v>7.7</v>
      </c>
      <c r="AK123" s="145">
        <f t="shared" si="52"/>
        <v>9.8000000000000007</v>
      </c>
      <c r="AL123" s="145">
        <f t="shared" si="53"/>
        <v>3.5</v>
      </c>
      <c r="AM123" s="145">
        <f t="shared" si="54"/>
        <v>0.9</v>
      </c>
      <c r="AN123" s="147">
        <f t="shared" si="55"/>
        <v>9.8000000000000007</v>
      </c>
      <c r="AO123" s="147">
        <f t="shared" si="56"/>
        <v>10</v>
      </c>
      <c r="AP123" s="145">
        <f t="shared" si="74"/>
        <v>9.9</v>
      </c>
      <c r="AQ123" s="149">
        <f t="shared" si="57"/>
        <v>7.4</v>
      </c>
      <c r="AR123" s="149">
        <f t="shared" si="58"/>
        <v>0.5</v>
      </c>
      <c r="AS123" s="149">
        <f t="shared" si="59"/>
        <v>4.8</v>
      </c>
      <c r="AT123" s="149">
        <f t="shared" si="60"/>
        <v>0</v>
      </c>
      <c r="AU123" s="149">
        <f t="shared" si="61"/>
        <v>0</v>
      </c>
      <c r="AV123" s="149">
        <f t="shared" si="75"/>
        <v>0</v>
      </c>
      <c r="AW123" s="147">
        <f t="shared" si="62"/>
        <v>2.7</v>
      </c>
      <c r="AX123" s="147">
        <f t="shared" si="63"/>
        <v>2.5</v>
      </c>
      <c r="AY123" s="147">
        <f t="shared" si="64"/>
        <v>6.5</v>
      </c>
      <c r="AZ123" s="147">
        <f t="shared" si="65"/>
        <v>6</v>
      </c>
      <c r="BA123" s="145">
        <f t="shared" si="66"/>
        <v>4.7</v>
      </c>
      <c r="BB123" s="145">
        <f t="shared" si="67"/>
        <v>5.7</v>
      </c>
      <c r="BC123" s="147">
        <f t="shared" si="68"/>
        <v>9.4</v>
      </c>
      <c r="BD123" s="147">
        <f t="shared" si="69"/>
        <v>6.7</v>
      </c>
      <c r="BE123" s="145">
        <f t="shared" si="76"/>
        <v>8.4</v>
      </c>
      <c r="BF123" s="147">
        <f t="shared" si="70"/>
        <v>4.3</v>
      </c>
      <c r="BG123" s="147">
        <f t="shared" si="71"/>
        <v>8.8000000000000007</v>
      </c>
      <c r="BH123" s="145">
        <f t="shared" si="72"/>
        <v>7.1</v>
      </c>
      <c r="BI123" s="198">
        <f t="shared" si="73"/>
        <v>7.3</v>
      </c>
    </row>
    <row r="124" spans="1:61">
      <c r="A124" s="1" t="s">
        <v>330</v>
      </c>
      <c r="B124" s="2" t="s">
        <v>331</v>
      </c>
      <c r="C124" s="39">
        <f>IF(P1_IndicatorData!D124="No data","x",IF(P1_IndicatorData!D124=0,0,ROUND(IF(LOG(P1_IndicatorData!D124)&gt;C$166,10,IF(LOG(P1_IndicatorData!D124)&lt;C$165,0,10-(C$166-LOG(P1_IndicatorData!D124))/(C$166-C$165)*10)),1)))</f>
        <v>6.8</v>
      </c>
      <c r="D124" s="39">
        <f>IF(P1_IndicatorData!E124="No data","x",ROUND(IF(P1_IndicatorData!E124&gt;D$166,10,IF(P1_IndicatorData!E124&lt;D$165,0,10-(D$166-P1_IndicatorData!E124)/(D$166-D$165)*10)),1))</f>
        <v>3.8</v>
      </c>
      <c r="E124" s="39">
        <f>IF(P1_IndicatorData!G124="No data",0.1,IF(P1_IndicatorData!G124=0,0.1,IF(LOG(P1_IndicatorData!G124)&lt;E$165,0.1,ROUND(IF(LOG(P1_IndicatorData!G124)&gt;E$166,10,IF(LOG(P1_IndicatorData!G124)&lt;E$165,0,10-(E$166-LOG(P1_IndicatorData!G124))/(E$166-E$165)*10)),1))))</f>
        <v>5.8</v>
      </c>
      <c r="F124" s="39">
        <f>IF(P1_IndicatorData!H124="No data",0.1,IF(ROUND(P1_IndicatorData!H124,2)=0,0.1,ROUND(IF(P1_IndicatorData!H124&gt;F$166,10,IF(P1_IndicatorData!H124&lt;F$165,0,10-(F$166-P1_IndicatorData!H124)/(F$166-F$165)*10)),1)))</f>
        <v>4.7</v>
      </c>
      <c r="G124" s="39">
        <f>IF(P1_IndicatorData!J124="No data","x",IF(P1_IndicatorData!J124=0,0,ROUND(IF(LOG(P1_IndicatorData!J124)&gt;G$166,10,IF(LOG(P1_IndicatorData!J124)&lt;G$165,0,10-(G$166-LOG(P1_IndicatorData!J124))/(G$166-G$165)*10)),1)))</f>
        <v>0</v>
      </c>
      <c r="H124" s="39">
        <f>IF(P1_IndicatorData!K124="No data","x",IF(P1_IndicatorData!K124=0,0,ROUND(IF(P1_IndicatorData!K124&gt;H$166,10,IF(P1_IndicatorData!K124&lt;H$165,0,10-(H$166-P1_IndicatorData!K124)/(H$166-H$165)*10)),1)))</f>
        <v>0</v>
      </c>
      <c r="I124" s="42">
        <f>IF(P1_IndicatorData!Q124="No data","x",IF(P1_IndicatorData!Q124=0,0,ROUND(IF(LOG(P1_IndicatorData!Q124)&gt;I$166,10,IF(LOG(P1_IndicatorData!Q124)&lt;I$165,0,10-(I$166-LOG(P1_IndicatorData!Q124))/(I$166-I$165)*10)),1)))</f>
        <v>0</v>
      </c>
      <c r="J124" s="42">
        <f>IF(P1_IndicatorData!R124="No data","x",ROUND(IF(P1_IndicatorData!R124&gt;J$166,10,IF(P1_IndicatorData!R124&lt;J$165,0,10-(J$166-P1_IndicatorData!R124)/(J$166-J$165)*10)),1))</f>
        <v>0</v>
      </c>
      <c r="K124" s="42">
        <f>IF(P1_IndicatorData!T124="No data","x",IF(P1_IndicatorData!T124=0,0,ROUND(IF(LOG(P1_IndicatorData!T124)&gt;K$166,10,IF(LOG(P1_IndicatorData!T124)&lt;K$165,0,10-(K$166-LOG(P1_IndicatorData!T124))/(K$166-K$165)*10)),1)))</f>
        <v>0</v>
      </c>
      <c r="L124" s="42">
        <f>IF(P1_IndicatorData!U124="No data","x",ROUND(IF(P1_IndicatorData!U124&gt;L$166,10,IF(P1_IndicatorData!U124&lt;L$165,0,10-(L$166-P1_IndicatorData!U124)/(L$166-L$165)*10)),1))</f>
        <v>0</v>
      </c>
      <c r="M124" s="39">
        <f>IF(P1_IndicatorData!W124="No data","x",IF(P1_IndicatorData!W124=0,0,ROUND(IF(LOG(P1_IndicatorData!W124)&gt;M$166,10,IF(LOG(P1_IndicatorData!W124)&lt;M$165,0,10-(M$166-LOG(P1_IndicatorData!W124))/(M$166-M$165)*10)),1)))</f>
        <v>0</v>
      </c>
      <c r="N124" s="39">
        <f>IF(P1_IndicatorData!X124="No data","x",ROUND(IF(P1_IndicatorData!X124&gt;N$166,10,IF(P1_IndicatorData!X124&lt;N$165,0,10-(N$166-P1_IndicatorData!X124)/(N$166-N$165)*10)),1))</f>
        <v>0</v>
      </c>
      <c r="O124" s="42">
        <f>IF(P1_IndicatorData!Z124="No data","x",IF(P1_IndicatorData!Z124=0,0,ROUND(IF(LOG(P1_IndicatorData!Z124)&gt;O$166,10,IF(LOG(P1_IndicatorData!Z124)&lt;O$165,0,10-(O$166-LOG(P1_IndicatorData!Z124))/(O$166-O$165)*10)),1)))</f>
        <v>0</v>
      </c>
      <c r="P124" s="42">
        <f>IF(P1_IndicatorData!AA124="No data","x",ROUND(IF(P1_IndicatorData!AA124&gt;P$166,10,IF(P1_IndicatorData!AA124&lt;P$165,0,10-(P$166-P1_IndicatorData!AA124)/(P$166-P$165)*10)),1))</f>
        <v>0</v>
      </c>
      <c r="Q124" s="42">
        <f>IF(P1_IndicatorData!AC124="No data","x",IF(P1_IndicatorData!AC124=0,0,ROUND(IF(LOG(P1_IndicatorData!AC124)&gt;Q$166,10,IF(LOG(P1_IndicatorData!AC124)&lt;Q$165,0,10-(Q$166-LOG(P1_IndicatorData!AC124))/(Q$166-Q$165)*10)),1)))</f>
        <v>0</v>
      </c>
      <c r="R124" s="42">
        <f>IF(P1_IndicatorData!AD124="No data","x",ROUND(IF(P1_IndicatorData!AD124&gt;R$166,10,IF(P1_IndicatorData!AD124&lt;R$165,0,10-(R$166-P1_IndicatorData!AD124)/(R$166-R$165)*10)),1))</f>
        <v>0</v>
      </c>
      <c r="S124" s="42">
        <f>IF(P1_IndicatorData!AF124="No data","x",IF(P1_IndicatorData!AF124=0,0,ROUND(IF(LOG(P1_IndicatorData!AF124)&gt;S$166,10,IF(LOG(P1_IndicatorData!AF124)&lt;S$165,0,10-(S$166-LOG(P1_IndicatorData!AF124))/(S$166-S$165)*10)),1)))</f>
        <v>0</v>
      </c>
      <c r="T124" s="42">
        <f>IF(P1_IndicatorData!AG124="No data","x",ROUND(IF(P1_IndicatorData!AG124&gt;T$166,10,IF(P1_IndicatorData!AG124&lt;T$165,0,10-(T$166-P1_IndicatorData!AG124)/(T$166-T$165)*10)),1))</f>
        <v>0</v>
      </c>
      <c r="U124" s="42">
        <f>IF(P1_IndicatorData!AI124="No data","x",IF(P1_IndicatorData!AI124=0,0,ROUND(IF(LOG(P1_IndicatorData!AI124)&gt;U$166,10,IF(LOG(P1_IndicatorData!AI124)&lt;U$165,0,10-(U$166-LOG(P1_IndicatorData!AI124))/(U$166-U$165)*10)),1)))</f>
        <v>0</v>
      </c>
      <c r="V124" s="42">
        <f>IF(P1_IndicatorData!AJ124="No data","x",ROUND(IF(P1_IndicatorData!AJ124&gt;V$166,10,IF(P1_IndicatorData!AJ124&lt;V$165,0,10-(V$166-P1_IndicatorData!AJ124)/(V$166-V$165)*10)),1))</f>
        <v>0</v>
      </c>
      <c r="W124" s="42">
        <f>IF(P1_IndicatorData!AL124="No data","x",IF(P1_IndicatorData!AL124=0,0,ROUND(IF(LOG(P1_IndicatorData!AL124)&gt;W$166,10,IF(LOG(P1_IndicatorData!AL124)&lt;W$165,0,10-(W$166-LOG(P1_IndicatorData!AL124))/(W$166-W$165)*10)),1)))</f>
        <v>0</v>
      </c>
      <c r="X124" s="42">
        <f>IF(P1_IndicatorData!AM124="No data","x",ROUND(IF(P1_IndicatorData!AM124&gt;X$166,10,IF(P1_IndicatorData!AM124&lt;X$165,0,10-(X$166-P1_IndicatorData!AM124)/(X$166-X$165)*10)),1))</f>
        <v>0</v>
      </c>
      <c r="Y124" s="42">
        <f>IF(P1_IndicatorData!AO124="No data","x",IF(P1_IndicatorData!AO124=0,0,ROUND(IF(LOG(P1_IndicatorData!AO124)&gt;Y$166,10,IF(LOG(P1_IndicatorData!AO124)&lt;Y$165,0,10-(Y$166-LOG(P1_IndicatorData!AO124))/(Y$166-Y$165)*10)),1)))</f>
        <v>0</v>
      </c>
      <c r="Z124" s="42">
        <f>IF(P1_IndicatorData!AP124="No data","x",ROUND(IF(P1_IndicatorData!AP124&gt;Z$166,10,IF(P1_IndicatorData!AP124&lt;Z$165,0,10-(Z$166-P1_IndicatorData!AP124)/(Z$166-Z$165)*10)),1))</f>
        <v>0</v>
      </c>
      <c r="AA124" s="42">
        <f>IF(P1_IndicatorData!AR124="No data","x",IF(P1_IndicatorData!AR124=0,0,ROUND(IF(LOG(P1_IndicatorData!AR124)&gt;AA$166,10,IF(LOG(P1_IndicatorData!AR124)&lt;AA$165,0,10-(AA$166-LOG(P1_IndicatorData!AR124))/(AA$166-AA$165)*10)),1)))</f>
        <v>8.1</v>
      </c>
      <c r="AB124" s="42">
        <f>IF(P1_IndicatorData!AS124="No data","x",ROUND(IF(P1_IndicatorData!AS124&gt;AB$166,10,IF(P1_IndicatorData!AS124&lt;AB$165,0,10-(AB$166-P1_IndicatorData!AS124)/(AB$166-AB$165)*10)),1))</f>
        <v>10</v>
      </c>
      <c r="AC124" s="42">
        <f>IF(P1_IndicatorData!AV124="No data","x",IF(P1_IndicatorData!AV124=0,0,ROUND(IF(LOG(P1_IndicatorData!AV124)&gt;AC$166,10,IF(LOG(P1_IndicatorData!AV124)&lt;AC$165,0,10-(AC$166-LOG(P1_IndicatorData!AV124))/(AC$166-AC$165)*10)),1)))</f>
        <v>8.1</v>
      </c>
      <c r="AD124" s="42">
        <f>IF(P1_IndicatorData!AW124="No data","x",ROUND(IF(P1_IndicatorData!AW124&gt;AD$166,10,IF(P1_IndicatorData!AW124&lt;AD$165,0,10-(AD$166-P1_IndicatorData!AW124)/(AD$166-AD$165)*10)),1))</f>
        <v>10</v>
      </c>
      <c r="AE124" s="42">
        <f>IF(P1_IndicatorData!AX124="No data","x",IF(P1_IndicatorData!AX124=0,0,ROUND(IF(LOG(P1_IndicatorData!AX124)&gt;AE$166,10,IF(LOG(P1_IndicatorData!AX124)&lt;AE$165,0,10-(AE$166-LOG(P1_IndicatorData!AX124))/(AE$166-AE$165)*10)),1)))</f>
        <v>0</v>
      </c>
      <c r="AF124" s="42">
        <f>IF(P1_IndicatorData!AY124="No data","x",ROUND(IF(P1_IndicatorData!AY124&gt;AF$166,10,IF(P1_IndicatorData!AY124&lt;AF$165,0,10-(AF$166-P1_IndicatorData!AY124)/(AF$166-AF$165)*10)),1))</f>
        <v>0</v>
      </c>
      <c r="AG124" s="42">
        <f>IF(P1_IndicatorData!AZ124="No data","x",IF(P1_IndicatorData!AZ124=0,0,ROUND(IF(LOG(P1_IndicatorData!AZ124)&gt;AG$166,10,IF(LOG(P1_IndicatorData!AZ124)&lt;AG$165,0,10-(AG$166-LOG(P1_IndicatorData!AZ124))/(AG$166-AG$165)*10)),1)))</f>
        <v>6.6</v>
      </c>
      <c r="AH124" s="42">
        <f>IF(P1_IndicatorData!BA124="No data","x",ROUND(IF(P1_IndicatorData!BA124&gt;AH$166,10,IF(P1_IndicatorData!BA124&lt;AH$165,0,10-(AH$166-P1_IndicatorData!BA124)/(AH$166-AH$165)*10)),1))</f>
        <v>6.5</v>
      </c>
      <c r="AI124" s="42">
        <f>IF(P1_IndicatorData!BD124="No data","x",IF(P1_IndicatorData!BD124=0,0,ROUND(IF(LOG(P1_IndicatorData!BD124)&gt;AI$166,10,IF(LOG(P1_IndicatorData!BD124)&lt;AI$165,0,10-(AI$166-LOG(P1_IndicatorData!BD124))/(AI$166-AI$165)*10)),1)))</f>
        <v>8.1</v>
      </c>
      <c r="AJ124" s="42">
        <f>IF(P1_IndicatorData!BE124="No data","x",ROUND(IF(P1_IndicatorData!BE124&gt;AJ$166,10,IF(P1_IndicatorData!BE124&lt;AJ$165,0,10-(AJ$166-P1_IndicatorData!BE124)/(AJ$166-AJ$165)*10)),1))</f>
        <v>9.9</v>
      </c>
      <c r="AK124" s="145">
        <f t="shared" si="52"/>
        <v>5.5</v>
      </c>
      <c r="AL124" s="145">
        <f t="shared" si="53"/>
        <v>5.3</v>
      </c>
      <c r="AM124" s="145">
        <f t="shared" si="54"/>
        <v>0</v>
      </c>
      <c r="AN124" s="147">
        <f t="shared" si="55"/>
        <v>0</v>
      </c>
      <c r="AO124" s="147">
        <f t="shared" si="56"/>
        <v>0</v>
      </c>
      <c r="AP124" s="145">
        <f t="shared" si="74"/>
        <v>0</v>
      </c>
      <c r="AQ124" s="149">
        <f t="shared" si="57"/>
        <v>0</v>
      </c>
      <c r="AR124" s="149">
        <f t="shared" si="58"/>
        <v>0</v>
      </c>
      <c r="AS124" s="149">
        <f t="shared" si="59"/>
        <v>0</v>
      </c>
      <c r="AT124" s="149">
        <f t="shared" si="60"/>
        <v>0</v>
      </c>
      <c r="AU124" s="149">
        <f t="shared" si="61"/>
        <v>0</v>
      </c>
      <c r="AV124" s="149">
        <f t="shared" si="75"/>
        <v>0</v>
      </c>
      <c r="AW124" s="147">
        <f t="shared" si="62"/>
        <v>0</v>
      </c>
      <c r="AX124" s="147">
        <f t="shared" si="63"/>
        <v>0</v>
      </c>
      <c r="AY124" s="147">
        <f t="shared" si="64"/>
        <v>0</v>
      </c>
      <c r="AZ124" s="147">
        <f t="shared" si="65"/>
        <v>0</v>
      </c>
      <c r="BA124" s="145">
        <f t="shared" si="66"/>
        <v>0</v>
      </c>
      <c r="BB124" s="145">
        <f t="shared" si="67"/>
        <v>9.3000000000000007</v>
      </c>
      <c r="BC124" s="147">
        <f t="shared" si="68"/>
        <v>4.0999999999999996</v>
      </c>
      <c r="BD124" s="147">
        <f t="shared" si="69"/>
        <v>5</v>
      </c>
      <c r="BE124" s="145">
        <f t="shared" si="76"/>
        <v>4.5999999999999996</v>
      </c>
      <c r="BF124" s="147">
        <f t="shared" si="70"/>
        <v>6.6</v>
      </c>
      <c r="BG124" s="147">
        <f t="shared" si="71"/>
        <v>9.1999999999999993</v>
      </c>
      <c r="BH124" s="145">
        <f t="shared" si="72"/>
        <v>8.1999999999999993</v>
      </c>
      <c r="BI124" s="198">
        <f t="shared" si="73"/>
        <v>5.2</v>
      </c>
    </row>
    <row r="125" spans="1:61">
      <c r="A125" s="1" t="s">
        <v>332</v>
      </c>
      <c r="B125" s="2" t="s">
        <v>333</v>
      </c>
      <c r="C125" s="39">
        <f>IF(P1_IndicatorData!D125="No data","x",IF(P1_IndicatorData!D125=0,0,ROUND(IF(LOG(P1_IndicatorData!D125)&gt;C$166,10,IF(LOG(P1_IndicatorData!D125)&lt;C$165,0,10-(C$166-LOG(P1_IndicatorData!D125))/(C$166-C$165)*10)),1)))</f>
        <v>8.1</v>
      </c>
      <c r="D125" s="39">
        <f>IF(P1_IndicatorData!E125="No data","x",ROUND(IF(P1_IndicatorData!E125&gt;D$166,10,IF(P1_IndicatorData!E125&lt;D$165,0,10-(D$166-P1_IndicatorData!E125)/(D$166-D$165)*10)),1))</f>
        <v>3.5</v>
      </c>
      <c r="E125" s="39">
        <f>IF(P1_IndicatorData!G125="No data",0.1,IF(P1_IndicatorData!G125=0,0.1,IF(LOG(P1_IndicatorData!G125)&lt;E$165,0.1,ROUND(IF(LOG(P1_IndicatorData!G125)&gt;E$166,10,IF(LOG(P1_IndicatorData!G125)&lt;E$165,0,10-(E$166-LOG(P1_IndicatorData!G125))/(E$166-E$165)*10)),1))))</f>
        <v>7.7</v>
      </c>
      <c r="F125" s="39">
        <f>IF(P1_IndicatorData!H125="No data",0.1,IF(ROUND(P1_IndicatorData!H125,2)=0,0.1,ROUND(IF(P1_IndicatorData!H125&gt;F$166,10,IF(P1_IndicatorData!H125&lt;F$165,0,10-(F$166-P1_IndicatorData!H125)/(F$166-F$165)*10)),1)))</f>
        <v>9.5</v>
      </c>
      <c r="G125" s="39">
        <f>IF(P1_IndicatorData!J125="No data","x",IF(P1_IndicatorData!J125=0,0,ROUND(IF(LOG(P1_IndicatorData!J125)&gt;G$166,10,IF(LOG(P1_IndicatorData!J125)&lt;G$165,0,10-(G$166-LOG(P1_IndicatorData!J125))/(G$166-G$165)*10)),1)))</f>
        <v>0</v>
      </c>
      <c r="H125" s="39">
        <f>IF(P1_IndicatorData!K125="No data","x",IF(P1_IndicatorData!K125=0,0,ROUND(IF(P1_IndicatorData!K125&gt;H$166,10,IF(P1_IndicatorData!K125&lt;H$165,0,10-(H$166-P1_IndicatorData!K125)/(H$166-H$165)*10)),1)))</f>
        <v>0</v>
      </c>
      <c r="I125" s="42">
        <f>IF(P1_IndicatorData!Q125="No data","x",IF(P1_IndicatorData!Q125=0,0,ROUND(IF(LOG(P1_IndicatorData!Q125)&gt;I$166,10,IF(LOG(P1_IndicatorData!Q125)&lt;I$165,0,10-(I$166-LOG(P1_IndicatorData!Q125))/(I$166-I$165)*10)),1)))</f>
        <v>0</v>
      </c>
      <c r="J125" s="42">
        <f>IF(P1_IndicatorData!R125="No data","x",ROUND(IF(P1_IndicatorData!R125&gt;J$166,10,IF(P1_IndicatorData!R125&lt;J$165,0,10-(J$166-P1_IndicatorData!R125)/(J$166-J$165)*10)),1))</f>
        <v>0</v>
      </c>
      <c r="K125" s="42">
        <f>IF(P1_IndicatorData!T125="No data","x",IF(P1_IndicatorData!T125=0,0,ROUND(IF(LOG(P1_IndicatorData!T125)&gt;K$166,10,IF(LOG(P1_IndicatorData!T125)&lt;K$165,0,10-(K$166-LOG(P1_IndicatorData!T125))/(K$166-K$165)*10)),1)))</f>
        <v>0</v>
      </c>
      <c r="L125" s="42">
        <f>IF(P1_IndicatorData!U125="No data","x",ROUND(IF(P1_IndicatorData!U125&gt;L$166,10,IF(P1_IndicatorData!U125&lt;L$165,0,10-(L$166-P1_IndicatorData!U125)/(L$166-L$165)*10)),1))</f>
        <v>0</v>
      </c>
      <c r="M125" s="39">
        <f>IF(P1_IndicatorData!W125="No data","x",IF(P1_IndicatorData!W125=0,0,ROUND(IF(LOG(P1_IndicatorData!W125)&gt;M$166,10,IF(LOG(P1_IndicatorData!W125)&lt;M$165,0,10-(M$166-LOG(P1_IndicatorData!W125))/(M$166-M$165)*10)),1)))</f>
        <v>0</v>
      </c>
      <c r="N125" s="39">
        <f>IF(P1_IndicatorData!X125="No data","x",ROUND(IF(P1_IndicatorData!X125&gt;N$166,10,IF(P1_IndicatorData!X125&lt;N$165,0,10-(N$166-P1_IndicatorData!X125)/(N$166-N$165)*10)),1))</f>
        <v>0</v>
      </c>
      <c r="O125" s="42">
        <f>IF(P1_IndicatorData!Z125="No data","x",IF(P1_IndicatorData!Z125=0,0,ROUND(IF(LOG(P1_IndicatorData!Z125)&gt;O$166,10,IF(LOG(P1_IndicatorData!Z125)&lt;O$165,0,10-(O$166-LOG(P1_IndicatorData!Z125))/(O$166-O$165)*10)),1)))</f>
        <v>0</v>
      </c>
      <c r="P125" s="42">
        <f>IF(P1_IndicatorData!AA125="No data","x",ROUND(IF(P1_IndicatorData!AA125&gt;P$166,10,IF(P1_IndicatorData!AA125&lt;P$165,0,10-(P$166-P1_IndicatorData!AA125)/(P$166-P$165)*10)),1))</f>
        <v>0</v>
      </c>
      <c r="Q125" s="42">
        <f>IF(P1_IndicatorData!AC125="No data","x",IF(P1_IndicatorData!AC125=0,0,ROUND(IF(LOG(P1_IndicatorData!AC125)&gt;Q$166,10,IF(LOG(P1_IndicatorData!AC125)&lt;Q$165,0,10-(Q$166-LOG(P1_IndicatorData!AC125))/(Q$166-Q$165)*10)),1)))</f>
        <v>0</v>
      </c>
      <c r="R125" s="42">
        <f>IF(P1_IndicatorData!AD125="No data","x",ROUND(IF(P1_IndicatorData!AD125&gt;R$166,10,IF(P1_IndicatorData!AD125&lt;R$165,0,10-(R$166-P1_IndicatorData!AD125)/(R$166-R$165)*10)),1))</f>
        <v>0</v>
      </c>
      <c r="S125" s="42">
        <f>IF(P1_IndicatorData!AF125="No data","x",IF(P1_IndicatorData!AF125=0,0,ROUND(IF(LOG(P1_IndicatorData!AF125)&gt;S$166,10,IF(LOG(P1_IndicatorData!AF125)&lt;S$165,0,10-(S$166-LOG(P1_IndicatorData!AF125))/(S$166-S$165)*10)),1)))</f>
        <v>0</v>
      </c>
      <c r="T125" s="42">
        <f>IF(P1_IndicatorData!AG125="No data","x",ROUND(IF(P1_IndicatorData!AG125&gt;T$166,10,IF(P1_IndicatorData!AG125&lt;T$165,0,10-(T$166-P1_IndicatorData!AG125)/(T$166-T$165)*10)),1))</f>
        <v>0</v>
      </c>
      <c r="U125" s="42">
        <f>IF(P1_IndicatorData!AI125="No data","x",IF(P1_IndicatorData!AI125=0,0,ROUND(IF(LOG(P1_IndicatorData!AI125)&gt;U$166,10,IF(LOG(P1_IndicatorData!AI125)&lt;U$165,0,10-(U$166-LOG(P1_IndicatorData!AI125))/(U$166-U$165)*10)),1)))</f>
        <v>0</v>
      </c>
      <c r="V125" s="42">
        <f>IF(P1_IndicatorData!AJ125="No data","x",ROUND(IF(P1_IndicatorData!AJ125&gt;V$166,10,IF(P1_IndicatorData!AJ125&lt;V$165,0,10-(V$166-P1_IndicatorData!AJ125)/(V$166-V$165)*10)),1))</f>
        <v>0</v>
      </c>
      <c r="W125" s="42">
        <f>IF(P1_IndicatorData!AL125="No data","x",IF(P1_IndicatorData!AL125=0,0,ROUND(IF(LOG(P1_IndicatorData!AL125)&gt;W$166,10,IF(LOG(P1_IndicatorData!AL125)&lt;W$165,0,10-(W$166-LOG(P1_IndicatorData!AL125))/(W$166-W$165)*10)),1)))</f>
        <v>0</v>
      </c>
      <c r="X125" s="42">
        <f>IF(P1_IndicatorData!AM125="No data","x",ROUND(IF(P1_IndicatorData!AM125&gt;X$166,10,IF(P1_IndicatorData!AM125&lt;X$165,0,10-(X$166-P1_IndicatorData!AM125)/(X$166-X$165)*10)),1))</f>
        <v>0</v>
      </c>
      <c r="Y125" s="42">
        <f>IF(P1_IndicatorData!AO125="No data","x",IF(P1_IndicatorData!AO125=0,0,ROUND(IF(LOG(P1_IndicatorData!AO125)&gt;Y$166,10,IF(LOG(P1_IndicatorData!AO125)&lt;Y$165,0,10-(Y$166-LOG(P1_IndicatorData!AO125))/(Y$166-Y$165)*10)),1)))</f>
        <v>0</v>
      </c>
      <c r="Z125" s="42">
        <f>IF(P1_IndicatorData!AP125="No data","x",ROUND(IF(P1_IndicatorData!AP125&gt;Z$166,10,IF(P1_IndicatorData!AP125&lt;Z$165,0,10-(Z$166-P1_IndicatorData!AP125)/(Z$166-Z$165)*10)),1))</f>
        <v>0</v>
      </c>
      <c r="AA125" s="42">
        <f>IF(P1_IndicatorData!AR125="No data","x",IF(P1_IndicatorData!AR125=0,0,ROUND(IF(LOG(P1_IndicatorData!AR125)&gt;AA$166,10,IF(LOG(P1_IndicatorData!AR125)&lt;AA$165,0,10-(AA$166-LOG(P1_IndicatorData!AR125))/(AA$166-AA$165)*10)),1)))</f>
        <v>9.1999999999999993</v>
      </c>
      <c r="AB125" s="42">
        <f>IF(P1_IndicatorData!AS125="No data","x",ROUND(IF(P1_IndicatorData!AS125&gt;AB$166,10,IF(P1_IndicatorData!AS125&lt;AB$165,0,10-(AB$166-P1_IndicatorData!AS125)/(AB$166-AB$165)*10)),1))</f>
        <v>9.6</v>
      </c>
      <c r="AC125" s="42">
        <f>IF(P1_IndicatorData!AV125="No data","x",IF(P1_IndicatorData!AV125=0,0,ROUND(IF(LOG(P1_IndicatorData!AV125)&gt;AC$166,10,IF(LOG(P1_IndicatorData!AV125)&lt;AC$165,0,10-(AC$166-LOG(P1_IndicatorData!AV125))/(AC$166-AC$165)*10)),1)))</f>
        <v>9.1999999999999993</v>
      </c>
      <c r="AD125" s="42">
        <f>IF(P1_IndicatorData!AW125="No data","x",ROUND(IF(P1_IndicatorData!AW125&gt;AD$166,10,IF(P1_IndicatorData!AW125&lt;AD$165,0,10-(AD$166-P1_IndicatorData!AW125)/(AD$166-AD$165)*10)),1))</f>
        <v>10</v>
      </c>
      <c r="AE125" s="42">
        <f>IF(P1_IndicatorData!AX125="No data","x",IF(P1_IndicatorData!AX125=0,0,ROUND(IF(LOG(P1_IndicatorData!AX125)&gt;AE$166,10,IF(LOG(P1_IndicatorData!AX125)&lt;AE$165,0,10-(AE$166-LOG(P1_IndicatorData!AX125))/(AE$166-AE$165)*10)),1)))</f>
        <v>0</v>
      </c>
      <c r="AF125" s="42">
        <f>IF(P1_IndicatorData!AY125="No data","x",ROUND(IF(P1_IndicatorData!AY125&gt;AF$166,10,IF(P1_IndicatorData!AY125&lt;AF$165,0,10-(AF$166-P1_IndicatorData!AY125)/(AF$166-AF$165)*10)),1))</f>
        <v>0</v>
      </c>
      <c r="AG125" s="42">
        <f>IF(P1_IndicatorData!AZ125="No data","x",IF(P1_IndicatorData!AZ125=0,0,ROUND(IF(LOG(P1_IndicatorData!AZ125)&gt;AG$166,10,IF(LOG(P1_IndicatorData!AZ125)&lt;AG$165,0,10-(AG$166-LOG(P1_IndicatorData!AZ125))/(AG$166-AG$165)*10)),1)))</f>
        <v>7.2</v>
      </c>
      <c r="AH125" s="42">
        <f>IF(P1_IndicatorData!BA125="No data","x",ROUND(IF(P1_IndicatorData!BA125&gt;AH$166,10,IF(P1_IndicatorData!BA125&lt;AH$165,0,10-(AH$166-P1_IndicatorData!BA125)/(AH$166-AH$165)*10)),1))</f>
        <v>2.9</v>
      </c>
      <c r="AI125" s="42">
        <f>IF(P1_IndicatorData!BD125="No data","x",IF(P1_IndicatorData!BD125=0,0,ROUND(IF(LOG(P1_IndicatorData!BD125)&gt;AI$166,10,IF(LOG(P1_IndicatorData!BD125)&lt;AI$165,0,10-(AI$166-LOG(P1_IndicatorData!BD125))/(AI$166-AI$165)*10)),1)))</f>
        <v>6.5</v>
      </c>
      <c r="AJ125" s="42">
        <f>IF(P1_IndicatorData!BE125="No data","x",ROUND(IF(P1_IndicatorData!BE125&gt;AJ$166,10,IF(P1_IndicatorData!BE125&lt;AJ$165,0,10-(AJ$166-P1_IndicatorData!BE125)/(AJ$166-AJ$165)*10)),1))</f>
        <v>0.2</v>
      </c>
      <c r="AK125" s="145">
        <f t="shared" si="52"/>
        <v>6.3</v>
      </c>
      <c r="AL125" s="145">
        <f t="shared" si="53"/>
        <v>8.8000000000000007</v>
      </c>
      <c r="AM125" s="145">
        <f t="shared" si="54"/>
        <v>0</v>
      </c>
      <c r="AN125" s="147">
        <f t="shared" si="55"/>
        <v>0</v>
      </c>
      <c r="AO125" s="147">
        <f t="shared" si="56"/>
        <v>0</v>
      </c>
      <c r="AP125" s="145">
        <f t="shared" si="74"/>
        <v>0</v>
      </c>
      <c r="AQ125" s="149">
        <f t="shared" si="57"/>
        <v>0</v>
      </c>
      <c r="AR125" s="149">
        <f t="shared" si="58"/>
        <v>0</v>
      </c>
      <c r="AS125" s="149">
        <f t="shared" si="59"/>
        <v>0</v>
      </c>
      <c r="AT125" s="149">
        <f t="shared" si="60"/>
        <v>0</v>
      </c>
      <c r="AU125" s="149">
        <f t="shared" si="61"/>
        <v>0</v>
      </c>
      <c r="AV125" s="149">
        <f t="shared" si="75"/>
        <v>0</v>
      </c>
      <c r="AW125" s="147">
        <f t="shared" si="62"/>
        <v>0</v>
      </c>
      <c r="AX125" s="147">
        <f t="shared" si="63"/>
        <v>0</v>
      </c>
      <c r="AY125" s="147">
        <f t="shared" si="64"/>
        <v>0</v>
      </c>
      <c r="AZ125" s="147">
        <f t="shared" si="65"/>
        <v>0</v>
      </c>
      <c r="BA125" s="145">
        <f t="shared" si="66"/>
        <v>0</v>
      </c>
      <c r="BB125" s="145">
        <f t="shared" si="67"/>
        <v>9.4</v>
      </c>
      <c r="BC125" s="147">
        <f t="shared" si="68"/>
        <v>4.5999999999999996</v>
      </c>
      <c r="BD125" s="147">
        <f t="shared" si="69"/>
        <v>5</v>
      </c>
      <c r="BE125" s="145">
        <f t="shared" si="76"/>
        <v>4.8</v>
      </c>
      <c r="BF125" s="147">
        <f t="shared" si="70"/>
        <v>5.4</v>
      </c>
      <c r="BG125" s="147">
        <f t="shared" si="71"/>
        <v>4</v>
      </c>
      <c r="BH125" s="145">
        <f t="shared" si="72"/>
        <v>4.7</v>
      </c>
      <c r="BI125" s="198">
        <f t="shared" si="73"/>
        <v>5.4</v>
      </c>
    </row>
    <row r="126" spans="1:61">
      <c r="A126" s="1" t="s">
        <v>334</v>
      </c>
      <c r="B126" s="2" t="s">
        <v>335</v>
      </c>
      <c r="C126" s="39">
        <f>IF(P1_IndicatorData!D126="No data","x",IF(P1_IndicatorData!D126=0,0,ROUND(IF(LOG(P1_IndicatorData!D126)&gt;C$166,10,IF(LOG(P1_IndicatorData!D126)&lt;C$165,0,10-(C$166-LOG(P1_IndicatorData!D126))/(C$166-C$165)*10)),1)))</f>
        <v>9.6</v>
      </c>
      <c r="D126" s="39">
        <f>IF(P1_IndicatorData!E126="No data","x",ROUND(IF(P1_IndicatorData!E126&gt;D$166,10,IF(P1_IndicatorData!E126&lt;D$165,0,10-(D$166-P1_IndicatorData!E126)/(D$166-D$165)*10)),1))</f>
        <v>2.4</v>
      </c>
      <c r="E126" s="39">
        <f>IF(P1_IndicatorData!G126="No data",0.1,IF(P1_IndicatorData!G126=0,0.1,IF(LOG(P1_IndicatorData!G126)&lt;E$165,0.1,ROUND(IF(LOG(P1_IndicatorData!G126)&gt;E$166,10,IF(LOG(P1_IndicatorData!G126)&lt;E$165,0,10-(E$166-LOG(P1_IndicatorData!G126))/(E$166-E$165)*10)),1))))</f>
        <v>9.3000000000000007</v>
      </c>
      <c r="F126" s="39">
        <f>IF(P1_IndicatorData!H126="No data",0.1,IF(ROUND(P1_IndicatorData!H126,2)=0,0.1,ROUND(IF(P1_IndicatorData!H126&gt;F$166,10,IF(P1_IndicatorData!H126&lt;F$165,0,10-(F$166-P1_IndicatorData!H126)/(F$166-F$165)*10)),1)))</f>
        <v>6.8</v>
      </c>
      <c r="G126" s="39">
        <f>IF(P1_IndicatorData!J126="No data","x",IF(P1_IndicatorData!J126=0,0,ROUND(IF(LOG(P1_IndicatorData!J126)&gt;G$166,10,IF(LOG(P1_IndicatorData!J126)&lt;G$165,0,10-(G$166-LOG(P1_IndicatorData!J126))/(G$166-G$165)*10)),1)))</f>
        <v>6.5</v>
      </c>
      <c r="H126" s="39">
        <f>IF(P1_IndicatorData!K126="No data","x",IF(P1_IndicatorData!K126=0,0,ROUND(IF(P1_IndicatorData!K126&gt;H$166,10,IF(P1_IndicatorData!K126&lt;H$165,0,10-(H$166-P1_IndicatorData!K126)/(H$166-H$165)*10)),1)))</f>
        <v>0.1</v>
      </c>
      <c r="I126" s="42">
        <f>IF(P1_IndicatorData!Q126="No data","x",IF(P1_IndicatorData!Q126=0,0,ROUND(IF(LOG(P1_IndicatorData!Q126)&gt;I$166,10,IF(LOG(P1_IndicatorData!Q126)&lt;I$165,0,10-(I$166-LOG(P1_IndicatorData!Q126))/(I$166-I$165)*10)),1)))</f>
        <v>7.8</v>
      </c>
      <c r="J126" s="42">
        <f>IF(P1_IndicatorData!R126="No data","x",ROUND(IF(P1_IndicatorData!R126&gt;J$166,10,IF(P1_IndicatorData!R126&lt;J$165,0,10-(J$166-P1_IndicatorData!R126)/(J$166-J$165)*10)),1))</f>
        <v>0.2</v>
      </c>
      <c r="K126" s="42">
        <f>IF(P1_IndicatorData!T126="No data","x",IF(P1_IndicatorData!T126=0,0,ROUND(IF(LOG(P1_IndicatorData!T126)&gt;K$166,10,IF(LOG(P1_IndicatorData!T126)&lt;K$165,0,10-(K$166-LOG(P1_IndicatorData!T126))/(K$166-K$165)*10)),1)))</f>
        <v>0</v>
      </c>
      <c r="L126" s="42">
        <f>IF(P1_IndicatorData!U126="No data","x",ROUND(IF(P1_IndicatorData!U126&gt;L$166,10,IF(P1_IndicatorData!U126&lt;L$165,0,10-(L$166-P1_IndicatorData!U126)/(L$166-L$165)*10)),1))</f>
        <v>0</v>
      </c>
      <c r="M126" s="39">
        <f>IF(P1_IndicatorData!W126="No data","x",IF(P1_IndicatorData!W126=0,0,ROUND(IF(LOG(P1_IndicatorData!W126)&gt;M$166,10,IF(LOG(P1_IndicatorData!W126)&lt;M$165,0,10-(M$166-LOG(P1_IndicatorData!W126))/(M$166-M$165)*10)),1)))</f>
        <v>0</v>
      </c>
      <c r="N126" s="39">
        <f>IF(P1_IndicatorData!X126="No data","x",ROUND(IF(P1_IndicatorData!X126&gt;N$166,10,IF(P1_IndicatorData!X126&lt;N$165,0,10-(N$166-P1_IndicatorData!X126)/(N$166-N$165)*10)),1))</f>
        <v>0</v>
      </c>
      <c r="O126" s="42">
        <f>IF(P1_IndicatorData!Z126="No data","x",IF(P1_IndicatorData!Z126=0,0,ROUND(IF(LOG(P1_IndicatorData!Z126)&gt;O$166,10,IF(LOG(P1_IndicatorData!Z126)&lt;O$165,0,10-(O$166-LOG(P1_IndicatorData!Z126))/(O$166-O$165)*10)),1)))</f>
        <v>4</v>
      </c>
      <c r="P126" s="42">
        <f>IF(P1_IndicatorData!AA126="No data","x",ROUND(IF(P1_IndicatorData!AA126&gt;P$166,10,IF(P1_IndicatorData!AA126&lt;P$165,0,10-(P$166-P1_IndicatorData!AA126)/(P$166-P$165)*10)),1))</f>
        <v>0</v>
      </c>
      <c r="Q126" s="42">
        <f>IF(P1_IndicatorData!AC126="No data","x",IF(P1_IndicatorData!AC126=0,0,ROUND(IF(LOG(P1_IndicatorData!AC126)&gt;Q$166,10,IF(LOG(P1_IndicatorData!AC126)&lt;Q$165,0,10-(Q$166-LOG(P1_IndicatorData!AC126))/(Q$166-Q$165)*10)),1)))</f>
        <v>0</v>
      </c>
      <c r="R126" s="42">
        <f>IF(P1_IndicatorData!AD126="No data","x",ROUND(IF(P1_IndicatorData!AD126&gt;R$166,10,IF(P1_IndicatorData!AD126&lt;R$165,0,10-(R$166-P1_IndicatorData!AD126)/(R$166-R$165)*10)),1))</f>
        <v>0</v>
      </c>
      <c r="S126" s="42">
        <f>IF(P1_IndicatorData!AF126="No data","x",IF(P1_IndicatorData!AF126=0,0,ROUND(IF(LOG(P1_IndicatorData!AF126)&gt;S$166,10,IF(LOG(P1_IndicatorData!AF126)&lt;S$165,0,10-(S$166-LOG(P1_IndicatorData!AF126))/(S$166-S$165)*10)),1)))</f>
        <v>0</v>
      </c>
      <c r="T126" s="42">
        <f>IF(P1_IndicatorData!AG126="No data","x",ROUND(IF(P1_IndicatorData!AG126&gt;T$166,10,IF(P1_IndicatorData!AG126&lt;T$165,0,10-(T$166-P1_IndicatorData!AG126)/(T$166-T$165)*10)),1))</f>
        <v>0</v>
      </c>
      <c r="U126" s="42">
        <f>IF(P1_IndicatorData!AI126="No data","x",IF(P1_IndicatorData!AI126=0,0,ROUND(IF(LOG(P1_IndicatorData!AI126)&gt;U$166,10,IF(LOG(P1_IndicatorData!AI126)&lt;U$165,0,10-(U$166-LOG(P1_IndicatorData!AI126))/(U$166-U$165)*10)),1)))</f>
        <v>0</v>
      </c>
      <c r="V126" s="42">
        <f>IF(P1_IndicatorData!AJ126="No data","x",ROUND(IF(P1_IndicatorData!AJ126&gt;V$166,10,IF(P1_IndicatorData!AJ126&lt;V$165,0,10-(V$166-P1_IndicatorData!AJ126)/(V$166-V$165)*10)),1))</f>
        <v>0</v>
      </c>
      <c r="W126" s="42">
        <f>IF(P1_IndicatorData!AL126="No data","x",IF(P1_IndicatorData!AL126=0,0,ROUND(IF(LOG(P1_IndicatorData!AL126)&gt;W$166,10,IF(LOG(P1_IndicatorData!AL126)&lt;W$165,0,10-(W$166-LOG(P1_IndicatorData!AL126))/(W$166-W$165)*10)),1)))</f>
        <v>4</v>
      </c>
      <c r="X126" s="42">
        <f>IF(P1_IndicatorData!AM126="No data","x",ROUND(IF(P1_IndicatorData!AM126&gt;X$166,10,IF(P1_IndicatorData!AM126&lt;X$165,0,10-(X$166-P1_IndicatorData!AM126)/(X$166-X$165)*10)),1))</f>
        <v>0</v>
      </c>
      <c r="Y126" s="42">
        <f>IF(P1_IndicatorData!AO126="No data","x",IF(P1_IndicatorData!AO126=0,0,ROUND(IF(LOG(P1_IndicatorData!AO126)&gt;Y$166,10,IF(LOG(P1_IndicatorData!AO126)&lt;Y$165,0,10-(Y$166-LOG(P1_IndicatorData!AO126))/(Y$166-Y$165)*10)),1)))</f>
        <v>0</v>
      </c>
      <c r="Z126" s="42">
        <f>IF(P1_IndicatorData!AP126="No data","x",ROUND(IF(P1_IndicatorData!AP126&gt;Z$166,10,IF(P1_IndicatorData!AP126&lt;Z$165,0,10-(Z$166-P1_IndicatorData!AP126)/(Z$166-Z$165)*10)),1))</f>
        <v>0</v>
      </c>
      <c r="AA126" s="42">
        <f>IF(P1_IndicatorData!AR126="No data","x",IF(P1_IndicatorData!AR126=0,0,ROUND(IF(LOG(P1_IndicatorData!AR126)&gt;AA$166,10,IF(LOG(P1_IndicatorData!AR126)&lt;AA$165,0,10-(AA$166-LOG(P1_IndicatorData!AR126))/(AA$166-AA$165)*10)),1)))</f>
        <v>10</v>
      </c>
      <c r="AB126" s="42">
        <f>IF(P1_IndicatorData!AS126="No data","x",ROUND(IF(P1_IndicatorData!AS126&gt;AB$166,10,IF(P1_IndicatorData!AS126&lt;AB$165,0,10-(AB$166-P1_IndicatorData!AS126)/(AB$166-AB$165)*10)),1))</f>
        <v>5.8</v>
      </c>
      <c r="AC126" s="42">
        <f>IF(P1_IndicatorData!AV126="No data","x",IF(P1_IndicatorData!AV126=0,0,ROUND(IF(LOG(P1_IndicatorData!AV126)&gt;AC$166,10,IF(LOG(P1_IndicatorData!AV126)&lt;AC$165,0,10-(AC$166-LOG(P1_IndicatorData!AV126))/(AC$166-AC$165)*10)),1)))</f>
        <v>10</v>
      </c>
      <c r="AD126" s="42">
        <f>IF(P1_IndicatorData!AW126="No data","x",ROUND(IF(P1_IndicatorData!AW126&gt;AD$166,10,IF(P1_IndicatorData!AW126&lt;AD$165,0,10-(AD$166-P1_IndicatorData!AW126)/(AD$166-AD$165)*10)),1))</f>
        <v>8.4</v>
      </c>
      <c r="AE126" s="42">
        <f>IF(P1_IndicatorData!AX126="No data","x",IF(P1_IndicatorData!AX126=0,0,ROUND(IF(LOG(P1_IndicatorData!AX126)&gt;AE$166,10,IF(LOG(P1_IndicatorData!AX126)&lt;AE$165,0,10-(AE$166-LOG(P1_IndicatorData!AX126))/(AE$166-AE$165)*10)),1)))</f>
        <v>6.7</v>
      </c>
      <c r="AF126" s="42">
        <f>IF(P1_IndicatorData!AY126="No data","x",ROUND(IF(P1_IndicatorData!AY126&gt;AF$166,10,IF(P1_IndicatorData!AY126&lt;AF$165,0,10-(AF$166-P1_IndicatorData!AY126)/(AF$166-AF$165)*10)),1))</f>
        <v>0</v>
      </c>
      <c r="AG126" s="42">
        <f>IF(P1_IndicatorData!AZ126="No data","x",IF(P1_IndicatorData!AZ126=0,0,ROUND(IF(LOG(P1_IndicatorData!AZ126)&gt;AG$166,10,IF(LOG(P1_IndicatorData!AZ126)&lt;AG$165,0,10-(AG$166-LOG(P1_IndicatorData!AZ126))/(AG$166-AG$165)*10)),1)))</f>
        <v>9</v>
      </c>
      <c r="AH126" s="42">
        <f>IF(P1_IndicatorData!BA126="No data","x",ROUND(IF(P1_IndicatorData!BA126&gt;AH$166,10,IF(P1_IndicatorData!BA126&lt;AH$165,0,10-(AH$166-P1_IndicatorData!BA126)/(AH$166-AH$165)*10)),1))</f>
        <v>2.7</v>
      </c>
      <c r="AI126" s="42">
        <f>IF(P1_IndicatorData!BD126="No data","x",IF(P1_IndicatorData!BD126=0,0,ROUND(IF(LOG(P1_IndicatorData!BD126)&gt;AI$166,10,IF(LOG(P1_IndicatorData!BD126)&lt;AI$165,0,10-(AI$166-LOG(P1_IndicatorData!BD126))/(AI$166-AI$165)*10)),1)))</f>
        <v>10</v>
      </c>
      <c r="AJ126" s="42">
        <f>IF(P1_IndicatorData!BE126="No data","x",ROUND(IF(P1_IndicatorData!BE126&gt;AJ$166,10,IF(P1_IndicatorData!BE126&lt;AJ$165,0,10-(AJ$166-P1_IndicatorData!BE126)/(AJ$166-AJ$165)*10)),1))</f>
        <v>4.5</v>
      </c>
      <c r="AK126" s="145">
        <f t="shared" si="52"/>
        <v>7.5</v>
      </c>
      <c r="AL126" s="145">
        <f t="shared" si="53"/>
        <v>8.3000000000000007</v>
      </c>
      <c r="AM126" s="145">
        <f t="shared" si="54"/>
        <v>4</v>
      </c>
      <c r="AN126" s="147">
        <f t="shared" si="55"/>
        <v>5</v>
      </c>
      <c r="AO126" s="147">
        <f t="shared" si="56"/>
        <v>0.1</v>
      </c>
      <c r="AP126" s="145">
        <f t="shared" si="74"/>
        <v>2.9</v>
      </c>
      <c r="AQ126" s="149">
        <f t="shared" si="57"/>
        <v>2</v>
      </c>
      <c r="AR126" s="149">
        <f t="shared" si="58"/>
        <v>0</v>
      </c>
      <c r="AS126" s="149">
        <f t="shared" si="59"/>
        <v>1</v>
      </c>
      <c r="AT126" s="149">
        <f t="shared" si="60"/>
        <v>0</v>
      </c>
      <c r="AU126" s="149">
        <f t="shared" si="61"/>
        <v>0</v>
      </c>
      <c r="AV126" s="149">
        <f t="shared" si="75"/>
        <v>0</v>
      </c>
      <c r="AW126" s="147">
        <f t="shared" si="62"/>
        <v>0.5</v>
      </c>
      <c r="AX126" s="147">
        <f t="shared" si="63"/>
        <v>0</v>
      </c>
      <c r="AY126" s="147">
        <f t="shared" si="64"/>
        <v>2.2000000000000002</v>
      </c>
      <c r="AZ126" s="147">
        <f t="shared" si="65"/>
        <v>0</v>
      </c>
      <c r="BA126" s="145">
        <f t="shared" si="66"/>
        <v>0.7</v>
      </c>
      <c r="BB126" s="145">
        <f t="shared" si="67"/>
        <v>8.6999999999999993</v>
      </c>
      <c r="BC126" s="147">
        <f t="shared" si="68"/>
        <v>8.4</v>
      </c>
      <c r="BD126" s="147">
        <f t="shared" si="69"/>
        <v>4.2</v>
      </c>
      <c r="BE126" s="145">
        <f t="shared" si="76"/>
        <v>6.8</v>
      </c>
      <c r="BF126" s="147">
        <f t="shared" si="70"/>
        <v>6.9</v>
      </c>
      <c r="BG126" s="147">
        <f t="shared" si="71"/>
        <v>8.4</v>
      </c>
      <c r="BH126" s="145">
        <f t="shared" si="72"/>
        <v>7.7</v>
      </c>
      <c r="BI126" s="198">
        <f t="shared" si="73"/>
        <v>6.5</v>
      </c>
    </row>
    <row r="127" spans="1:61">
      <c r="A127" s="1" t="s">
        <v>336</v>
      </c>
      <c r="B127" s="2" t="s">
        <v>337</v>
      </c>
      <c r="C127" s="39">
        <f>IF(P1_IndicatorData!D127="No data","x",IF(P1_IndicatorData!D127=0,0,ROUND(IF(LOG(P1_IndicatorData!D127)&gt;C$166,10,IF(LOG(P1_IndicatorData!D127)&lt;C$165,0,10-(C$166-LOG(P1_IndicatorData!D127))/(C$166-C$165)*10)),1)))</f>
        <v>0</v>
      </c>
      <c r="D127" s="39">
        <f>IF(P1_IndicatorData!E127="No data","x",ROUND(IF(P1_IndicatorData!E127&gt;D$166,10,IF(P1_IndicatorData!E127&lt;D$165,0,10-(D$166-P1_IndicatorData!E127)/(D$166-D$165)*10)),1))</f>
        <v>0</v>
      </c>
      <c r="E127" s="39">
        <f>IF(P1_IndicatorData!G127="No data",0.1,IF(P1_IndicatorData!G127=0,0.1,IF(LOG(P1_IndicatorData!G127)&lt;E$165,0.1,ROUND(IF(LOG(P1_IndicatorData!G127)&gt;E$166,10,IF(LOG(P1_IndicatorData!G127)&lt;E$165,0,10-(E$166-LOG(P1_IndicatorData!G127))/(E$166-E$165)*10)),1))))</f>
        <v>7.5</v>
      </c>
      <c r="F127" s="39">
        <f>IF(P1_IndicatorData!H127="No data",0.1,IF(ROUND(P1_IndicatorData!H127,2)=0,0.1,ROUND(IF(P1_IndicatorData!H127&gt;F$166,10,IF(P1_IndicatorData!H127&lt;F$165,0,10-(F$166-P1_IndicatorData!H127)/(F$166-F$165)*10)),1)))</f>
        <v>4.4000000000000004</v>
      </c>
      <c r="G127" s="39">
        <f>IF(P1_IndicatorData!J127="No data","x",IF(P1_IndicatorData!J127=0,0,ROUND(IF(LOG(P1_IndicatorData!J127)&gt;G$166,10,IF(LOG(P1_IndicatorData!J127)&lt;G$165,0,10-(G$166-LOG(P1_IndicatorData!J127))/(G$166-G$165)*10)),1)))</f>
        <v>0</v>
      </c>
      <c r="H127" s="39">
        <f>IF(P1_IndicatorData!K127="No data","x",IF(P1_IndicatorData!K127=0,0,ROUND(IF(P1_IndicatorData!K127&gt;H$166,10,IF(P1_IndicatorData!K127&lt;H$165,0,10-(H$166-P1_IndicatorData!K127)/(H$166-H$165)*10)),1)))</f>
        <v>0</v>
      </c>
      <c r="I127" s="42">
        <f>IF(P1_IndicatorData!Q127="No data","x",IF(P1_IndicatorData!Q127=0,0,ROUND(IF(LOG(P1_IndicatorData!Q127)&gt;I$166,10,IF(LOG(P1_IndicatorData!Q127)&lt;I$165,0,10-(I$166-LOG(P1_IndicatorData!Q127))/(I$166-I$165)*10)),1)))</f>
        <v>0</v>
      </c>
      <c r="J127" s="42">
        <f>IF(P1_IndicatorData!R127="No data","x",ROUND(IF(P1_IndicatorData!R127&gt;J$166,10,IF(P1_IndicatorData!R127&lt;J$165,0,10-(J$166-P1_IndicatorData!R127)/(J$166-J$165)*10)),1))</f>
        <v>0</v>
      </c>
      <c r="K127" s="42">
        <f>IF(P1_IndicatorData!T127="No data","x",IF(P1_IndicatorData!T127=0,0,ROUND(IF(LOG(P1_IndicatorData!T127)&gt;K$166,10,IF(LOG(P1_IndicatorData!T127)&lt;K$165,0,10-(K$166-LOG(P1_IndicatorData!T127))/(K$166-K$165)*10)),1)))</f>
        <v>0</v>
      </c>
      <c r="L127" s="42">
        <f>IF(P1_IndicatorData!U127="No data","x",ROUND(IF(P1_IndicatorData!U127&gt;L$166,10,IF(P1_IndicatorData!U127&lt;L$165,0,10-(L$166-P1_IndicatorData!U127)/(L$166-L$165)*10)),1))</f>
        <v>0</v>
      </c>
      <c r="M127" s="39">
        <f>IF(P1_IndicatorData!W127="No data","x",IF(P1_IndicatorData!W127=0,0,ROUND(IF(LOG(P1_IndicatorData!W127)&gt;M$166,10,IF(LOG(P1_IndicatorData!W127)&lt;M$165,0,10-(M$166-LOG(P1_IndicatorData!W127))/(M$166-M$165)*10)),1)))</f>
        <v>0</v>
      </c>
      <c r="N127" s="39">
        <f>IF(P1_IndicatorData!X127="No data","x",ROUND(IF(P1_IndicatorData!X127&gt;N$166,10,IF(P1_IndicatorData!X127&lt;N$165,0,10-(N$166-P1_IndicatorData!X127)/(N$166-N$165)*10)),1))</f>
        <v>0</v>
      </c>
      <c r="O127" s="42">
        <f>IF(P1_IndicatorData!Z127="No data","x",IF(P1_IndicatorData!Z127=0,0,ROUND(IF(LOG(P1_IndicatorData!Z127)&gt;O$166,10,IF(LOG(P1_IndicatorData!Z127)&lt;O$165,0,10-(O$166-LOG(P1_IndicatorData!Z127))/(O$166-O$165)*10)),1)))</f>
        <v>9.5</v>
      </c>
      <c r="P127" s="42">
        <f>IF(P1_IndicatorData!AA127="No data","x",ROUND(IF(P1_IndicatorData!AA127&gt;P$166,10,IF(P1_IndicatorData!AA127&lt;P$165,0,10-(P$166-P1_IndicatorData!AA127)/(P$166-P$165)*10)),1))</f>
        <v>8.6999999999999993</v>
      </c>
      <c r="Q127" s="42">
        <f>IF(P1_IndicatorData!AC127="No data","x",IF(P1_IndicatorData!AC127=0,0,ROUND(IF(LOG(P1_IndicatorData!AC127)&gt;Q$166,10,IF(LOG(P1_IndicatorData!AC127)&lt;Q$165,0,10-(Q$166-LOG(P1_IndicatorData!AC127))/(Q$166-Q$165)*10)),1)))</f>
        <v>9.4</v>
      </c>
      <c r="R127" s="42">
        <f>IF(P1_IndicatorData!AD127="No data","x",ROUND(IF(P1_IndicatorData!AD127&gt;R$166,10,IF(P1_IndicatorData!AD127&lt;R$165,0,10-(R$166-P1_IndicatorData!AD127)/(R$166-R$165)*10)),1))</f>
        <v>7.1</v>
      </c>
      <c r="S127" s="42">
        <f>IF(P1_IndicatorData!AF127="No data","x",IF(P1_IndicatorData!AF127=0,0,ROUND(IF(LOG(P1_IndicatorData!AF127)&gt;S$166,10,IF(LOG(P1_IndicatorData!AF127)&lt;S$165,0,10-(S$166-LOG(P1_IndicatorData!AF127))/(S$166-S$165)*10)),1)))</f>
        <v>0</v>
      </c>
      <c r="T127" s="42">
        <f>IF(P1_IndicatorData!AG127="No data","x",ROUND(IF(P1_IndicatorData!AG127&gt;T$166,10,IF(P1_IndicatorData!AG127&lt;T$165,0,10-(T$166-P1_IndicatorData!AG127)/(T$166-T$165)*10)),1))</f>
        <v>0</v>
      </c>
      <c r="U127" s="42">
        <f>IF(P1_IndicatorData!AI127="No data","x",IF(P1_IndicatorData!AI127=0,0,ROUND(IF(LOG(P1_IndicatorData!AI127)&gt;U$166,10,IF(LOG(P1_IndicatorData!AI127)&lt;U$165,0,10-(U$166-LOG(P1_IndicatorData!AI127))/(U$166-U$165)*10)),1)))</f>
        <v>9.3000000000000007</v>
      </c>
      <c r="V127" s="42">
        <f>IF(P1_IndicatorData!AJ127="No data","x",ROUND(IF(P1_IndicatorData!AJ127&gt;V$166,10,IF(P1_IndicatorData!AJ127&lt;V$165,0,10-(V$166-P1_IndicatorData!AJ127)/(V$166-V$165)*10)),1))</f>
        <v>6.1</v>
      </c>
      <c r="W127" s="42">
        <f>IF(P1_IndicatorData!AL127="No data","x",IF(P1_IndicatorData!AL127=0,0,ROUND(IF(LOG(P1_IndicatorData!AL127)&gt;W$166,10,IF(LOG(P1_IndicatorData!AL127)&lt;W$165,0,10-(W$166-LOG(P1_IndicatorData!AL127))/(W$166-W$165)*10)),1)))</f>
        <v>8.1</v>
      </c>
      <c r="X127" s="42">
        <f>IF(P1_IndicatorData!AM127="No data","x",ROUND(IF(P1_IndicatorData!AM127&gt;X$166,10,IF(P1_IndicatorData!AM127&lt;X$165,0,10-(X$166-P1_IndicatorData!AM127)/(X$166-X$165)*10)),1))</f>
        <v>1.2</v>
      </c>
      <c r="Y127" s="42">
        <f>IF(P1_IndicatorData!AO127="No data","x",IF(P1_IndicatorData!AO127=0,0,ROUND(IF(LOG(P1_IndicatorData!AO127)&gt;Y$166,10,IF(LOG(P1_IndicatorData!AO127)&lt;Y$165,0,10-(Y$166-LOG(P1_IndicatorData!AO127))/(Y$166-Y$165)*10)),1)))</f>
        <v>9.1</v>
      </c>
      <c r="Z127" s="42">
        <f>IF(P1_IndicatorData!AP127="No data","x",ROUND(IF(P1_IndicatorData!AP127&gt;Z$166,10,IF(P1_IndicatorData!AP127&lt;Z$165,0,10-(Z$166-P1_IndicatorData!AP127)/(Z$166-Z$165)*10)),1))</f>
        <v>4.5999999999999996</v>
      </c>
      <c r="AA127" s="42">
        <f>IF(P1_IndicatorData!AR127="No data","x",IF(P1_IndicatorData!AR127=0,0,ROUND(IF(LOG(P1_IndicatorData!AR127)&gt;AA$166,10,IF(LOG(P1_IndicatorData!AR127)&lt;AA$165,0,10-(AA$166-LOG(P1_IndicatorData!AR127))/(AA$166-AA$165)*10)),1)))</f>
        <v>0</v>
      </c>
      <c r="AB127" s="42">
        <f>IF(P1_IndicatorData!AS127="No data","x",ROUND(IF(P1_IndicatorData!AS127&gt;AB$166,10,IF(P1_IndicatorData!AS127&lt;AB$165,0,10-(AB$166-P1_IndicatorData!AS127)/(AB$166-AB$165)*10)),1))</f>
        <v>0</v>
      </c>
      <c r="AC127" s="42">
        <f>IF(P1_IndicatorData!AV127="No data","x",IF(P1_IndicatorData!AV127=0,0,ROUND(IF(LOG(P1_IndicatorData!AV127)&gt;AC$166,10,IF(LOG(P1_IndicatorData!AV127)&lt;AC$165,0,10-(AC$166-LOG(P1_IndicatorData!AV127))/(AC$166-AC$165)*10)),1)))</f>
        <v>9.6</v>
      </c>
      <c r="AD127" s="42">
        <f>IF(P1_IndicatorData!AW127="No data","x",ROUND(IF(P1_IndicatorData!AW127&gt;AD$166,10,IF(P1_IndicatorData!AW127&lt;AD$165,0,10-(AD$166-P1_IndicatorData!AW127)/(AD$166-AD$165)*10)),1))</f>
        <v>9.6999999999999993</v>
      </c>
      <c r="AE127" s="42">
        <f>IF(P1_IndicatorData!AX127="No data","x",IF(P1_IndicatorData!AX127=0,0,ROUND(IF(LOG(P1_IndicatorData!AX127)&gt;AE$166,10,IF(LOG(P1_IndicatorData!AX127)&lt;AE$165,0,10-(AE$166-LOG(P1_IndicatorData!AX127))/(AE$166-AE$165)*10)),1)))</f>
        <v>7.4</v>
      </c>
      <c r="AF127" s="42">
        <f>IF(P1_IndicatorData!AY127="No data","x",ROUND(IF(P1_IndicatorData!AY127&gt;AF$166,10,IF(P1_IndicatorData!AY127&lt;AF$165,0,10-(AF$166-P1_IndicatorData!AY127)/(AF$166-AF$165)*10)),1))</f>
        <v>0.5</v>
      </c>
      <c r="AG127" s="42">
        <f>IF(P1_IndicatorData!AZ127="No data","x",IF(P1_IndicatorData!AZ127=0,0,ROUND(IF(LOG(P1_IndicatorData!AZ127)&gt;AG$166,10,IF(LOG(P1_IndicatorData!AZ127)&lt;AG$165,0,10-(AG$166-LOG(P1_IndicatorData!AZ127))/(AG$166-AG$165)*10)),1)))</f>
        <v>8.1999999999999993</v>
      </c>
      <c r="AH127" s="42">
        <f>IF(P1_IndicatorData!BA127="No data","x",ROUND(IF(P1_IndicatorData!BA127&gt;AH$166,10,IF(P1_IndicatorData!BA127&lt;AH$165,0,10-(AH$166-P1_IndicatorData!BA127)/(AH$166-AH$165)*10)),1))</f>
        <v>6</v>
      </c>
      <c r="AI127" s="42">
        <f>IF(P1_IndicatorData!BD127="No data","x",IF(P1_IndicatorData!BD127=0,0,ROUND(IF(LOG(P1_IndicatorData!BD127)&gt;AI$166,10,IF(LOG(P1_IndicatorData!BD127)&lt;AI$165,0,10-(AI$166-LOG(P1_IndicatorData!BD127))/(AI$166-AI$165)*10)),1)))</f>
        <v>9.5</v>
      </c>
      <c r="AJ127" s="42">
        <f>IF(P1_IndicatorData!BE127="No data","x",ROUND(IF(P1_IndicatorData!BE127&gt;AJ$166,10,IF(P1_IndicatorData!BE127&lt;AJ$165,0,10-(AJ$166-P1_IndicatorData!BE127)/(AJ$166-AJ$165)*10)),1))</f>
        <v>8.6999999999999993</v>
      </c>
      <c r="AK127" s="145">
        <f t="shared" si="52"/>
        <v>0</v>
      </c>
      <c r="AL127" s="145">
        <f t="shared" si="53"/>
        <v>6.2</v>
      </c>
      <c r="AM127" s="145">
        <f t="shared" si="54"/>
        <v>0</v>
      </c>
      <c r="AN127" s="147">
        <f t="shared" si="55"/>
        <v>0</v>
      </c>
      <c r="AO127" s="147">
        <f t="shared" si="56"/>
        <v>0</v>
      </c>
      <c r="AP127" s="145">
        <f t="shared" si="74"/>
        <v>0</v>
      </c>
      <c r="AQ127" s="149">
        <f t="shared" si="57"/>
        <v>4.8</v>
      </c>
      <c r="AR127" s="149">
        <f t="shared" si="58"/>
        <v>4.4000000000000004</v>
      </c>
      <c r="AS127" s="149">
        <f t="shared" si="59"/>
        <v>4.5999999999999996</v>
      </c>
      <c r="AT127" s="149">
        <f t="shared" si="60"/>
        <v>4.7</v>
      </c>
      <c r="AU127" s="149">
        <f t="shared" si="61"/>
        <v>3.6</v>
      </c>
      <c r="AV127" s="149">
        <f t="shared" si="75"/>
        <v>4.2</v>
      </c>
      <c r="AW127" s="147">
        <f t="shared" si="62"/>
        <v>4.4000000000000004</v>
      </c>
      <c r="AX127" s="147">
        <f t="shared" si="63"/>
        <v>8.1</v>
      </c>
      <c r="AY127" s="147">
        <f t="shared" si="64"/>
        <v>5.6</v>
      </c>
      <c r="AZ127" s="147">
        <f t="shared" si="65"/>
        <v>7.5</v>
      </c>
      <c r="BA127" s="145">
        <f t="shared" si="66"/>
        <v>6.6</v>
      </c>
      <c r="BB127" s="145">
        <f t="shared" si="67"/>
        <v>0</v>
      </c>
      <c r="BC127" s="147">
        <f t="shared" si="68"/>
        <v>8.5</v>
      </c>
      <c r="BD127" s="147">
        <f t="shared" si="69"/>
        <v>5.0999999999999996</v>
      </c>
      <c r="BE127" s="145">
        <f t="shared" si="76"/>
        <v>7.1</v>
      </c>
      <c r="BF127" s="147">
        <f t="shared" si="70"/>
        <v>7.3</v>
      </c>
      <c r="BG127" s="147">
        <f t="shared" si="71"/>
        <v>9.1</v>
      </c>
      <c r="BH127" s="145">
        <f t="shared" si="72"/>
        <v>8.3000000000000007</v>
      </c>
      <c r="BI127" s="198">
        <f t="shared" si="73"/>
        <v>4.5</v>
      </c>
    </row>
    <row r="128" spans="1:61">
      <c r="A128" s="1" t="s">
        <v>338</v>
      </c>
      <c r="B128" s="2" t="s">
        <v>339</v>
      </c>
      <c r="C128" s="39">
        <f>IF(P1_IndicatorData!D128="No data","x",IF(P1_IndicatorData!D128=0,0,ROUND(IF(LOG(P1_IndicatorData!D128)&gt;C$166,10,IF(LOG(P1_IndicatorData!D128)&lt;C$165,0,10-(C$166-LOG(P1_IndicatorData!D128))/(C$166-C$165)*10)),1)))</f>
        <v>9.9</v>
      </c>
      <c r="D128" s="39">
        <f>IF(P1_IndicatorData!E128="No data","x",ROUND(IF(P1_IndicatorData!E128&gt;D$166,10,IF(P1_IndicatorData!E128&lt;D$165,0,10-(D$166-P1_IndicatorData!E128)/(D$166-D$165)*10)),1))</f>
        <v>9.5</v>
      </c>
      <c r="E128" s="39">
        <f>IF(P1_IndicatorData!G128="No data",0.1,IF(P1_IndicatorData!G128=0,0.1,IF(LOG(P1_IndicatorData!G128)&lt;E$165,0.1,ROUND(IF(LOG(P1_IndicatorData!G128)&gt;E$166,10,IF(LOG(P1_IndicatorData!G128)&lt;E$165,0,10-(E$166-LOG(P1_IndicatorData!G128))/(E$166-E$165)*10)),1))))</f>
        <v>7</v>
      </c>
      <c r="F128" s="39">
        <f>IF(P1_IndicatorData!H128="No data",0.1,IF(ROUND(P1_IndicatorData!H128,2)=0,0.1,ROUND(IF(P1_IndicatorData!H128&gt;F$166,10,IF(P1_IndicatorData!H128&lt;F$165,0,10-(F$166-P1_IndicatorData!H128)/(F$166-F$165)*10)),1)))</f>
        <v>1.5</v>
      </c>
      <c r="G128" s="39">
        <f>IF(P1_IndicatorData!J128="No data","x",IF(P1_IndicatorData!J128=0,0,ROUND(IF(LOG(P1_IndicatorData!J128)&gt;G$166,10,IF(LOG(P1_IndicatorData!J128)&lt;G$165,0,10-(G$166-LOG(P1_IndicatorData!J128))/(G$166-G$165)*10)),1)))</f>
        <v>8.1</v>
      </c>
      <c r="H128" s="39">
        <f>IF(P1_IndicatorData!K128="No data","x",IF(P1_IndicatorData!K128=0,0,ROUND(IF(P1_IndicatorData!K128&gt;H$166,10,IF(P1_IndicatorData!K128&lt;H$165,0,10-(H$166-P1_IndicatorData!K128)/(H$166-H$165)*10)),1)))</f>
        <v>1.8</v>
      </c>
      <c r="I128" s="42">
        <f>IF(P1_IndicatorData!Q128="No data","x",IF(P1_IndicatorData!Q128=0,0,ROUND(IF(LOG(P1_IndicatorData!Q128)&gt;I$166,10,IF(LOG(P1_IndicatorData!Q128)&lt;I$165,0,10-(I$166-LOG(P1_IndicatorData!Q128))/(I$166-I$165)*10)),1)))</f>
        <v>0</v>
      </c>
      <c r="J128" s="42">
        <f>IF(P1_IndicatorData!R128="No data","x",ROUND(IF(P1_IndicatorData!R128&gt;J$166,10,IF(P1_IndicatorData!R128&lt;J$165,0,10-(J$166-P1_IndicatorData!R128)/(J$166-J$165)*10)),1))</f>
        <v>0</v>
      </c>
      <c r="K128" s="42">
        <f>IF(P1_IndicatorData!T128="No data","x",IF(P1_IndicatorData!T128=0,0,ROUND(IF(LOG(P1_IndicatorData!T128)&gt;K$166,10,IF(LOG(P1_IndicatorData!T128)&lt;K$165,0,10-(K$166-LOG(P1_IndicatorData!T128))/(K$166-K$165)*10)),1)))</f>
        <v>0</v>
      </c>
      <c r="L128" s="42">
        <f>IF(P1_IndicatorData!U128="No data","x",ROUND(IF(P1_IndicatorData!U128&gt;L$166,10,IF(P1_IndicatorData!U128&lt;L$165,0,10-(L$166-P1_IndicatorData!U128)/(L$166-L$165)*10)),1))</f>
        <v>0</v>
      </c>
      <c r="M128" s="39">
        <f>IF(P1_IndicatorData!W128="No data","x",IF(P1_IndicatorData!W128=0,0,ROUND(IF(LOG(P1_IndicatorData!W128)&gt;M$166,10,IF(LOG(P1_IndicatorData!W128)&lt;M$165,0,10-(M$166-LOG(P1_IndicatorData!W128))/(M$166-M$165)*10)),1)))</f>
        <v>0</v>
      </c>
      <c r="N128" s="39">
        <f>IF(P1_IndicatorData!X128="No data","x",ROUND(IF(P1_IndicatorData!X128&gt;N$166,10,IF(P1_IndicatorData!X128&lt;N$165,0,10-(N$166-P1_IndicatorData!X128)/(N$166-N$165)*10)),1))</f>
        <v>0</v>
      </c>
      <c r="O128" s="42">
        <f>IF(P1_IndicatorData!Z128="No data","x",IF(P1_IndicatorData!Z128=0,0,ROUND(IF(LOG(P1_IndicatorData!Z128)&gt;O$166,10,IF(LOG(P1_IndicatorData!Z128)&lt;O$165,0,10-(O$166-LOG(P1_IndicatorData!Z128))/(O$166-O$165)*10)),1)))</f>
        <v>6.9</v>
      </c>
      <c r="P128" s="42">
        <f>IF(P1_IndicatorData!AA128="No data","x",ROUND(IF(P1_IndicatorData!AA128&gt;P$166,10,IF(P1_IndicatorData!AA128&lt;P$165,0,10-(P$166-P1_IndicatorData!AA128)/(P$166-P$165)*10)),1))</f>
        <v>0.1</v>
      </c>
      <c r="Q128" s="42">
        <f>IF(P1_IndicatorData!AC128="No data","x",IF(P1_IndicatorData!AC128=0,0,ROUND(IF(LOG(P1_IndicatorData!AC128)&gt;Q$166,10,IF(LOG(P1_IndicatorData!AC128)&lt;Q$165,0,10-(Q$166-LOG(P1_IndicatorData!AC128))/(Q$166-Q$165)*10)),1)))</f>
        <v>7</v>
      </c>
      <c r="R128" s="42">
        <f>IF(P1_IndicatorData!AD128="No data","x",ROUND(IF(P1_IndicatorData!AD128&gt;R$166,10,IF(P1_IndicatorData!AD128&lt;R$165,0,10-(R$166-P1_IndicatorData!AD128)/(R$166-R$165)*10)),1))</f>
        <v>0.2</v>
      </c>
      <c r="S128" s="42">
        <f>IF(P1_IndicatorData!AF128="No data","x",IF(P1_IndicatorData!AF128=0,0,ROUND(IF(LOG(P1_IndicatorData!AF128)&gt;S$166,10,IF(LOG(P1_IndicatorData!AF128)&lt;S$165,0,10-(S$166-LOG(P1_IndicatorData!AF128))/(S$166-S$165)*10)),1)))</f>
        <v>9.3000000000000007</v>
      </c>
      <c r="T128" s="42">
        <f>IF(P1_IndicatorData!AG128="No data","x",ROUND(IF(P1_IndicatorData!AG128&gt;T$166,10,IF(P1_IndicatorData!AG128&lt;T$165,0,10-(T$166-P1_IndicatorData!AG128)/(T$166-T$165)*10)),1))</f>
        <v>0.9</v>
      </c>
      <c r="U128" s="42">
        <f>IF(P1_IndicatorData!AI128="No data","x",IF(P1_IndicatorData!AI128=0,0,ROUND(IF(LOG(P1_IndicatorData!AI128)&gt;U$166,10,IF(LOG(P1_IndicatorData!AI128)&lt;U$165,0,10-(U$166-LOG(P1_IndicatorData!AI128))/(U$166-U$165)*10)),1)))</f>
        <v>7.4</v>
      </c>
      <c r="V128" s="42">
        <f>IF(P1_IndicatorData!AJ128="No data","x",ROUND(IF(P1_IndicatorData!AJ128&gt;V$166,10,IF(P1_IndicatorData!AJ128&lt;V$165,0,10-(V$166-P1_IndicatorData!AJ128)/(V$166-V$165)*10)),1))</f>
        <v>0.3</v>
      </c>
      <c r="W128" s="42">
        <f>IF(P1_IndicatorData!AL128="No data","x",IF(P1_IndicatorData!AL128=0,0,ROUND(IF(LOG(P1_IndicatorData!AL128)&gt;W$166,10,IF(LOG(P1_IndicatorData!AL128)&lt;W$165,0,10-(W$166-LOG(P1_IndicatorData!AL128))/(W$166-W$165)*10)),1)))</f>
        <v>9.1</v>
      </c>
      <c r="X128" s="42">
        <f>IF(P1_IndicatorData!AM128="No data","x",ROUND(IF(P1_IndicatorData!AM128&gt;X$166,10,IF(P1_IndicatorData!AM128&lt;X$165,0,10-(X$166-P1_IndicatorData!AM128)/(X$166-X$165)*10)),1))</f>
        <v>2.9</v>
      </c>
      <c r="Y128" s="42">
        <f>IF(P1_IndicatorData!AO128="No data","x",IF(P1_IndicatorData!AO128=0,0,ROUND(IF(LOG(P1_IndicatorData!AO128)&gt;Y$166,10,IF(LOG(P1_IndicatorData!AO128)&lt;Y$165,0,10-(Y$166-LOG(P1_IndicatorData!AO128))/(Y$166-Y$165)*10)),1)))</f>
        <v>9.1</v>
      </c>
      <c r="Z128" s="42">
        <f>IF(P1_IndicatorData!AP128="No data","x",ROUND(IF(P1_IndicatorData!AP128&gt;Z$166,10,IF(P1_IndicatorData!AP128&lt;Z$165,0,10-(Z$166-P1_IndicatorData!AP128)/(Z$166-Z$165)*10)),1))</f>
        <v>3</v>
      </c>
      <c r="AA128" s="42">
        <f>IF(P1_IndicatorData!AR128="No data","x",IF(P1_IndicatorData!AR128=0,0,ROUND(IF(LOG(P1_IndicatorData!AR128)&gt;AA$166,10,IF(LOG(P1_IndicatorData!AR128)&lt;AA$165,0,10-(AA$166-LOG(P1_IndicatorData!AR128))/(AA$166-AA$165)*10)),1)))</f>
        <v>7.1</v>
      </c>
      <c r="AB128" s="42">
        <f>IF(P1_IndicatorData!AS128="No data","x",ROUND(IF(P1_IndicatorData!AS128&gt;AB$166,10,IF(P1_IndicatorData!AS128&lt;AB$165,0,10-(AB$166-P1_IndicatorData!AS128)/(AB$166-AB$165)*10)),1))</f>
        <v>0.2</v>
      </c>
      <c r="AC128" s="42">
        <f>IF(P1_IndicatorData!AV128="No data","x",IF(P1_IndicatorData!AV128=0,0,ROUND(IF(LOG(P1_IndicatorData!AV128)&gt;AC$166,10,IF(LOG(P1_IndicatorData!AV128)&lt;AC$165,0,10-(AC$166-LOG(P1_IndicatorData!AV128))/(AC$166-AC$165)*10)),1)))</f>
        <v>10</v>
      </c>
      <c r="AD128" s="42">
        <f>IF(P1_IndicatorData!AW128="No data","x",ROUND(IF(P1_IndicatorData!AW128&gt;AD$166,10,IF(P1_IndicatorData!AW128&lt;AD$165,0,10-(AD$166-P1_IndicatorData!AW128)/(AD$166-AD$165)*10)),1))</f>
        <v>9.9</v>
      </c>
      <c r="AE128" s="42">
        <f>IF(P1_IndicatorData!AX128="No data","x",IF(P1_IndicatorData!AX128=0,0,ROUND(IF(LOG(P1_IndicatorData!AX128)&gt;AE$166,10,IF(LOG(P1_IndicatorData!AX128)&lt;AE$165,0,10-(AE$166-LOG(P1_IndicatorData!AX128))/(AE$166-AE$165)*10)),1)))</f>
        <v>10</v>
      </c>
      <c r="AF128" s="42">
        <f>IF(P1_IndicatorData!AY128="No data","x",ROUND(IF(P1_IndicatorData!AY128&gt;AF$166,10,IF(P1_IndicatorData!AY128&lt;AF$165,0,10-(AF$166-P1_IndicatorData!AY128)/(AF$166-AF$165)*10)),1))</f>
        <v>9.6999999999999993</v>
      </c>
      <c r="AG128" s="42">
        <f>IF(P1_IndicatorData!AZ128="No data","x",IF(P1_IndicatorData!AZ128=0,0,ROUND(IF(LOG(P1_IndicatorData!AZ128)&gt;AG$166,10,IF(LOG(P1_IndicatorData!AZ128)&lt;AG$165,0,10-(AG$166-LOG(P1_IndicatorData!AZ128))/(AG$166-AG$165)*10)),1)))</f>
        <v>7.1</v>
      </c>
      <c r="AH128" s="42">
        <f>IF(P1_IndicatorData!BA128="No data","x",ROUND(IF(P1_IndicatorData!BA128&gt;AH$166,10,IF(P1_IndicatorData!BA128&lt;AH$165,0,10-(AH$166-P1_IndicatorData!BA128)/(AH$166-AH$165)*10)),1))</f>
        <v>1</v>
      </c>
      <c r="AI128" s="42">
        <f>IF(P1_IndicatorData!BD128="No data","x",IF(P1_IndicatorData!BD128=0,0,ROUND(IF(LOG(P1_IndicatorData!BD128)&gt;AI$166,10,IF(LOG(P1_IndicatorData!BD128)&lt;AI$165,0,10-(AI$166-LOG(P1_IndicatorData!BD128))/(AI$166-AI$165)*10)),1)))</f>
        <v>8.5</v>
      </c>
      <c r="AJ128" s="42">
        <f>IF(P1_IndicatorData!BE128="No data","x",ROUND(IF(P1_IndicatorData!BE128&gt;AJ$166,10,IF(P1_IndicatorData!BE128&lt;AJ$165,0,10-(AJ$166-P1_IndicatorData!BE128)/(AJ$166-AJ$165)*10)),1))</f>
        <v>1.2</v>
      </c>
      <c r="AK128" s="145">
        <f t="shared" si="52"/>
        <v>9.6999999999999993</v>
      </c>
      <c r="AL128" s="145">
        <f t="shared" si="53"/>
        <v>4.8</v>
      </c>
      <c r="AM128" s="145">
        <f t="shared" si="54"/>
        <v>5.8</v>
      </c>
      <c r="AN128" s="147">
        <f t="shared" si="55"/>
        <v>0</v>
      </c>
      <c r="AO128" s="147">
        <f t="shared" si="56"/>
        <v>0</v>
      </c>
      <c r="AP128" s="145">
        <f t="shared" si="74"/>
        <v>0</v>
      </c>
      <c r="AQ128" s="149">
        <f t="shared" si="57"/>
        <v>3.5</v>
      </c>
      <c r="AR128" s="149">
        <f t="shared" si="58"/>
        <v>0.1</v>
      </c>
      <c r="AS128" s="149">
        <f t="shared" si="59"/>
        <v>2</v>
      </c>
      <c r="AT128" s="149">
        <f t="shared" si="60"/>
        <v>8.1999999999999993</v>
      </c>
      <c r="AU128" s="149">
        <f t="shared" si="61"/>
        <v>0.6</v>
      </c>
      <c r="AV128" s="149">
        <f t="shared" si="75"/>
        <v>5.6</v>
      </c>
      <c r="AW128" s="147">
        <f t="shared" si="62"/>
        <v>4</v>
      </c>
      <c r="AX128" s="147">
        <f t="shared" si="63"/>
        <v>4.8</v>
      </c>
      <c r="AY128" s="147">
        <f t="shared" si="64"/>
        <v>7</v>
      </c>
      <c r="AZ128" s="147">
        <f t="shared" si="65"/>
        <v>7.1</v>
      </c>
      <c r="BA128" s="145">
        <f t="shared" si="66"/>
        <v>5.9</v>
      </c>
      <c r="BB128" s="145">
        <f t="shared" si="67"/>
        <v>4.5</v>
      </c>
      <c r="BC128" s="147">
        <f t="shared" si="68"/>
        <v>10</v>
      </c>
      <c r="BD128" s="147">
        <f t="shared" si="69"/>
        <v>9.8000000000000007</v>
      </c>
      <c r="BE128" s="145">
        <f t="shared" si="76"/>
        <v>9.9</v>
      </c>
      <c r="BF128" s="147">
        <f t="shared" si="70"/>
        <v>4.7</v>
      </c>
      <c r="BG128" s="147">
        <f t="shared" si="71"/>
        <v>6</v>
      </c>
      <c r="BH128" s="145">
        <f t="shared" si="72"/>
        <v>5.4</v>
      </c>
      <c r="BI128" s="198">
        <f t="shared" si="73"/>
        <v>6.8</v>
      </c>
    </row>
    <row r="129" spans="1:61">
      <c r="A129" s="1" t="s">
        <v>340</v>
      </c>
      <c r="B129" s="2" t="s">
        <v>341</v>
      </c>
      <c r="C129" s="39">
        <f>IF(P1_IndicatorData!D129="No data","x",IF(P1_IndicatorData!D129=0,0,ROUND(IF(LOG(P1_IndicatorData!D129)&gt;C$166,10,IF(LOG(P1_IndicatorData!D129)&lt;C$165,0,10-(C$166-LOG(P1_IndicatorData!D129))/(C$166-C$165)*10)),1)))</f>
        <v>9.5</v>
      </c>
      <c r="D129" s="39">
        <f>IF(P1_IndicatorData!E129="No data","x",ROUND(IF(P1_IndicatorData!E129&gt;D$166,10,IF(P1_IndicatorData!E129&lt;D$165,0,10-(D$166-P1_IndicatorData!E129)/(D$166-D$165)*10)),1))</f>
        <v>7.3</v>
      </c>
      <c r="E129" s="39">
        <f>IF(P1_IndicatorData!G129="No data",0.1,IF(P1_IndicatorData!G129=0,0.1,IF(LOG(P1_IndicatorData!G129)&lt;E$165,0.1,ROUND(IF(LOG(P1_IndicatorData!G129)&gt;E$166,10,IF(LOG(P1_IndicatorData!G129)&lt;E$165,0,10-(E$166-LOG(P1_IndicatorData!G129))/(E$166-E$165)*10)),1))))</f>
        <v>7.2</v>
      </c>
      <c r="F129" s="39">
        <f>IF(P1_IndicatorData!H129="No data",0.1,IF(ROUND(P1_IndicatorData!H129,2)=0,0.1,ROUND(IF(P1_IndicatorData!H129&gt;F$166,10,IF(P1_IndicatorData!H129&lt;F$165,0,10-(F$166-P1_IndicatorData!H129)/(F$166-F$165)*10)),1)))</f>
        <v>2.1</v>
      </c>
      <c r="G129" s="39">
        <f>IF(P1_IndicatorData!J129="No data","x",IF(P1_IndicatorData!J129=0,0,ROUND(IF(LOG(P1_IndicatorData!J129)&gt;G$166,10,IF(LOG(P1_IndicatorData!J129)&lt;G$165,0,10-(G$166-LOG(P1_IndicatorData!J129))/(G$166-G$165)*10)),1)))</f>
        <v>10</v>
      </c>
      <c r="H129" s="39">
        <f>IF(P1_IndicatorData!K129="No data","x",IF(P1_IndicatorData!K129=0,0,ROUND(IF(P1_IndicatorData!K129&gt;H$166,10,IF(P1_IndicatorData!K129&lt;H$165,0,10-(H$166-P1_IndicatorData!K129)/(H$166-H$165)*10)),1)))</f>
        <v>10</v>
      </c>
      <c r="I129" s="42">
        <f>IF(P1_IndicatorData!Q129="No data","x",IF(P1_IndicatorData!Q129=0,0,ROUND(IF(LOG(P1_IndicatorData!Q129)&gt;I$166,10,IF(LOG(P1_IndicatorData!Q129)&lt;I$165,0,10-(I$166-LOG(P1_IndicatorData!Q129))/(I$166-I$165)*10)),1)))</f>
        <v>0</v>
      </c>
      <c r="J129" s="42">
        <f>IF(P1_IndicatorData!R129="No data","x",ROUND(IF(P1_IndicatorData!R129&gt;J$166,10,IF(P1_IndicatorData!R129&lt;J$165,0,10-(J$166-P1_IndicatorData!R129)/(J$166-J$165)*10)),1))</f>
        <v>0</v>
      </c>
      <c r="K129" s="42">
        <f>IF(P1_IndicatorData!T129="No data","x",IF(P1_IndicatorData!T129=0,0,ROUND(IF(LOG(P1_IndicatorData!T129)&gt;K$166,10,IF(LOG(P1_IndicatorData!T129)&lt;K$165,0,10-(K$166-LOG(P1_IndicatorData!T129))/(K$166-K$165)*10)),1)))</f>
        <v>0</v>
      </c>
      <c r="L129" s="42">
        <f>IF(P1_IndicatorData!U129="No data","x",ROUND(IF(P1_IndicatorData!U129&gt;L$166,10,IF(P1_IndicatorData!U129&lt;L$165,0,10-(L$166-P1_IndicatorData!U129)/(L$166-L$165)*10)),1))</f>
        <v>0</v>
      </c>
      <c r="M129" s="39">
        <f>IF(P1_IndicatorData!W129="No data","x",IF(P1_IndicatorData!W129=0,0,ROUND(IF(LOG(P1_IndicatorData!W129)&gt;M$166,10,IF(LOG(P1_IndicatorData!W129)&lt;M$165,0,10-(M$166-LOG(P1_IndicatorData!W129))/(M$166-M$165)*10)),1)))</f>
        <v>0</v>
      </c>
      <c r="N129" s="39">
        <f>IF(P1_IndicatorData!X129="No data","x",ROUND(IF(P1_IndicatorData!X129&gt;N$166,10,IF(P1_IndicatorData!X129&lt;N$165,0,10-(N$166-P1_IndicatorData!X129)/(N$166-N$165)*10)),1))</f>
        <v>0</v>
      </c>
      <c r="O129" s="42">
        <f>IF(P1_IndicatorData!Z129="No data","x",IF(P1_IndicatorData!Z129=0,0,ROUND(IF(LOG(P1_IndicatorData!Z129)&gt;O$166,10,IF(LOG(P1_IndicatorData!Z129)&lt;O$165,0,10-(O$166-LOG(P1_IndicatorData!Z129))/(O$166-O$165)*10)),1)))</f>
        <v>9.9</v>
      </c>
      <c r="P129" s="42">
        <f>IF(P1_IndicatorData!AA129="No data","x",ROUND(IF(P1_IndicatorData!AA129&gt;P$166,10,IF(P1_IndicatorData!AA129&lt;P$165,0,10-(P$166-P1_IndicatorData!AA129)/(P$166-P$165)*10)),1))</f>
        <v>9.9</v>
      </c>
      <c r="Q129" s="42">
        <f>IF(P1_IndicatorData!AC129="No data","x",IF(P1_IndicatorData!AC129=0,0,ROUND(IF(LOG(P1_IndicatorData!AC129)&gt;Q$166,10,IF(LOG(P1_IndicatorData!AC129)&lt;Q$165,0,10-(Q$166-LOG(P1_IndicatorData!AC129))/(Q$166-Q$165)*10)),1)))</f>
        <v>9.9</v>
      </c>
      <c r="R129" s="42">
        <f>IF(P1_IndicatorData!AD129="No data","x",ROUND(IF(P1_IndicatorData!AD129&gt;R$166,10,IF(P1_IndicatorData!AD129&lt;R$165,0,10-(R$166-P1_IndicatorData!AD129)/(R$166-R$165)*10)),1))</f>
        <v>9.8000000000000007</v>
      </c>
      <c r="S129" s="42">
        <f>IF(P1_IndicatorData!AF129="No data","x",IF(P1_IndicatorData!AF129=0,0,ROUND(IF(LOG(P1_IndicatorData!AF129)&gt;S$166,10,IF(LOG(P1_IndicatorData!AF129)&lt;S$165,0,10-(S$166-LOG(P1_IndicatorData!AF129))/(S$166-S$165)*10)),1)))</f>
        <v>7.8</v>
      </c>
      <c r="T129" s="42">
        <f>IF(P1_IndicatorData!AG129="No data","x",ROUND(IF(P1_IndicatorData!AG129&gt;T$166,10,IF(P1_IndicatorData!AG129&lt;T$165,0,10-(T$166-P1_IndicatorData!AG129)/(T$166-T$165)*10)),1))</f>
        <v>0.2</v>
      </c>
      <c r="U129" s="42">
        <f>IF(P1_IndicatorData!AI129="No data","x",IF(P1_IndicatorData!AI129=0,0,ROUND(IF(LOG(P1_IndicatorData!AI129)&gt;U$166,10,IF(LOG(P1_IndicatorData!AI129)&lt;U$165,0,10-(U$166-LOG(P1_IndicatorData!AI129))/(U$166-U$165)*10)),1)))</f>
        <v>8.5</v>
      </c>
      <c r="V129" s="42">
        <f>IF(P1_IndicatorData!AJ129="No data","x",ROUND(IF(P1_IndicatorData!AJ129&gt;V$166,10,IF(P1_IndicatorData!AJ129&lt;V$165,0,10-(V$166-P1_IndicatorData!AJ129)/(V$166-V$165)*10)),1))</f>
        <v>1.6</v>
      </c>
      <c r="W129" s="42">
        <f>IF(P1_IndicatorData!AL129="No data","x",IF(P1_IndicatorData!AL129=0,0,ROUND(IF(LOG(P1_IndicatorData!AL129)&gt;W$166,10,IF(LOG(P1_IndicatorData!AL129)&lt;W$165,0,10-(W$166-LOG(P1_IndicatorData!AL129))/(W$166-W$165)*10)),1)))</f>
        <v>9.8000000000000007</v>
      </c>
      <c r="X129" s="42">
        <f>IF(P1_IndicatorData!AM129="No data","x",ROUND(IF(P1_IndicatorData!AM129&gt;X$166,10,IF(P1_IndicatorData!AM129&lt;X$165,0,10-(X$166-P1_IndicatorData!AM129)/(X$166-X$165)*10)),1))</f>
        <v>8.9</v>
      </c>
      <c r="Y129" s="42">
        <f>IF(P1_IndicatorData!AO129="No data","x",IF(P1_IndicatorData!AO129=0,0,ROUND(IF(LOG(P1_IndicatorData!AO129)&gt;Y$166,10,IF(LOG(P1_IndicatorData!AO129)&lt;Y$165,0,10-(Y$166-LOG(P1_IndicatorData!AO129))/(Y$166-Y$165)*10)),1)))</f>
        <v>9.8000000000000007</v>
      </c>
      <c r="Z129" s="42">
        <f>IF(P1_IndicatorData!AP129="No data","x",ROUND(IF(P1_IndicatorData!AP129&gt;Z$166,10,IF(P1_IndicatorData!AP129&lt;Z$165,0,10-(Z$166-P1_IndicatorData!AP129)/(Z$166-Z$165)*10)),1))</f>
        <v>9.6</v>
      </c>
      <c r="AA129" s="42">
        <f>IF(P1_IndicatorData!AR129="No data","x",IF(P1_IndicatorData!AR129=0,0,ROUND(IF(LOG(P1_IndicatorData!AR129)&gt;AA$166,10,IF(LOG(P1_IndicatorData!AR129)&lt;AA$165,0,10-(AA$166-LOG(P1_IndicatorData!AR129))/(AA$166-AA$165)*10)),1)))</f>
        <v>9.3000000000000007</v>
      </c>
      <c r="AB129" s="42">
        <f>IF(P1_IndicatorData!AS129="No data","x",ROUND(IF(P1_IndicatorData!AS129&gt;AB$166,10,IF(P1_IndicatorData!AS129&lt;AB$165,0,10-(AB$166-P1_IndicatorData!AS129)/(AB$166-AB$165)*10)),1))</f>
        <v>4.7</v>
      </c>
      <c r="AC129" s="42">
        <f>IF(P1_IndicatorData!AV129="No data","x",IF(P1_IndicatorData!AV129=0,0,ROUND(IF(LOG(P1_IndicatorData!AV129)&gt;AC$166,10,IF(LOG(P1_IndicatorData!AV129)&lt;AC$165,0,10-(AC$166-LOG(P1_IndicatorData!AV129))/(AC$166-AC$165)*10)),1)))</f>
        <v>9.8000000000000007</v>
      </c>
      <c r="AD129" s="42">
        <f>IF(P1_IndicatorData!AW129="No data","x",ROUND(IF(P1_IndicatorData!AW129&gt;AD$166,10,IF(P1_IndicatorData!AW129&lt;AD$165,0,10-(AD$166-P1_IndicatorData!AW129)/(AD$166-AD$165)*10)),1))</f>
        <v>9.3000000000000007</v>
      </c>
      <c r="AE129" s="42">
        <f>IF(P1_IndicatorData!AX129="No data","x",IF(P1_IndicatorData!AX129=0,0,ROUND(IF(LOG(P1_IndicatorData!AX129)&gt;AE$166,10,IF(LOG(P1_IndicatorData!AX129)&lt;AE$165,0,10-(AE$166-LOG(P1_IndicatorData!AX129))/(AE$166-AE$165)*10)),1)))</f>
        <v>9.8000000000000007</v>
      </c>
      <c r="AF129" s="42">
        <f>IF(P1_IndicatorData!AY129="No data","x",ROUND(IF(P1_IndicatorData!AY129&gt;AF$166,10,IF(P1_IndicatorData!AY129&lt;AF$165,0,10-(AF$166-P1_IndicatorData!AY129)/(AF$166-AF$165)*10)),1))</f>
        <v>9.3000000000000007</v>
      </c>
      <c r="AG129" s="42">
        <f>IF(P1_IndicatorData!AZ129="No data","x",IF(P1_IndicatorData!AZ129=0,0,ROUND(IF(LOG(P1_IndicatorData!AZ129)&gt;AG$166,10,IF(LOG(P1_IndicatorData!AZ129)&lt;AG$165,0,10-(AG$166-LOG(P1_IndicatorData!AZ129))/(AG$166-AG$165)*10)),1)))</f>
        <v>8.6</v>
      </c>
      <c r="AH129" s="42">
        <f>IF(P1_IndicatorData!BA129="No data","x",ROUND(IF(P1_IndicatorData!BA129&gt;AH$166,10,IF(P1_IndicatorData!BA129&lt;AH$165,0,10-(AH$166-P1_IndicatorData!BA129)/(AH$166-AH$165)*10)),1))</f>
        <v>6.2</v>
      </c>
      <c r="AI129" s="42">
        <f>IF(P1_IndicatorData!BD129="No data","x",IF(P1_IndicatorData!BD129=0,0,ROUND(IF(LOG(P1_IndicatorData!BD129)&gt;AI$166,10,IF(LOG(P1_IndicatorData!BD129)&lt;AI$165,0,10-(AI$166-LOG(P1_IndicatorData!BD129))/(AI$166-AI$165)*10)),1)))</f>
        <v>7.4</v>
      </c>
      <c r="AJ129" s="42">
        <f>IF(P1_IndicatorData!BE129="No data","x",ROUND(IF(P1_IndicatorData!BE129&gt;AJ$166,10,IF(P1_IndicatorData!BE129&lt;AJ$165,0,10-(AJ$166-P1_IndicatorData!BE129)/(AJ$166-AJ$165)*10)),1))</f>
        <v>0.3</v>
      </c>
      <c r="AK129" s="145">
        <f t="shared" si="52"/>
        <v>8.6</v>
      </c>
      <c r="AL129" s="145">
        <f t="shared" si="53"/>
        <v>5.2</v>
      </c>
      <c r="AM129" s="145">
        <f t="shared" si="54"/>
        <v>10</v>
      </c>
      <c r="AN129" s="147">
        <f t="shared" si="55"/>
        <v>0</v>
      </c>
      <c r="AO129" s="147">
        <f t="shared" si="56"/>
        <v>0</v>
      </c>
      <c r="AP129" s="145">
        <f t="shared" si="74"/>
        <v>0</v>
      </c>
      <c r="AQ129" s="149">
        <f t="shared" si="57"/>
        <v>5</v>
      </c>
      <c r="AR129" s="149">
        <f t="shared" si="58"/>
        <v>5</v>
      </c>
      <c r="AS129" s="149">
        <f t="shared" si="59"/>
        <v>5</v>
      </c>
      <c r="AT129" s="149">
        <f t="shared" si="60"/>
        <v>8.9</v>
      </c>
      <c r="AU129" s="149">
        <f t="shared" si="61"/>
        <v>5</v>
      </c>
      <c r="AV129" s="149">
        <f t="shared" si="75"/>
        <v>7.4</v>
      </c>
      <c r="AW129" s="147">
        <f t="shared" si="62"/>
        <v>6.3</v>
      </c>
      <c r="AX129" s="147">
        <f t="shared" si="63"/>
        <v>6.1</v>
      </c>
      <c r="AY129" s="147">
        <f t="shared" si="64"/>
        <v>9.4</v>
      </c>
      <c r="AZ129" s="147">
        <f t="shared" si="65"/>
        <v>9.6999999999999993</v>
      </c>
      <c r="BA129" s="145">
        <f t="shared" si="66"/>
        <v>8.3000000000000007</v>
      </c>
      <c r="BB129" s="145">
        <f t="shared" si="67"/>
        <v>7.7</v>
      </c>
      <c r="BC129" s="147">
        <f t="shared" si="68"/>
        <v>9.8000000000000007</v>
      </c>
      <c r="BD129" s="147">
        <f t="shared" si="69"/>
        <v>9.3000000000000007</v>
      </c>
      <c r="BE129" s="145">
        <f t="shared" si="76"/>
        <v>9.6</v>
      </c>
      <c r="BF129" s="147">
        <f t="shared" si="70"/>
        <v>7.6</v>
      </c>
      <c r="BG129" s="147">
        <f t="shared" si="71"/>
        <v>4.8</v>
      </c>
      <c r="BH129" s="145">
        <f t="shared" si="72"/>
        <v>6.4</v>
      </c>
      <c r="BI129" s="198">
        <f t="shared" si="73"/>
        <v>7.9</v>
      </c>
    </row>
    <row r="130" spans="1:61">
      <c r="A130" s="1" t="s">
        <v>342</v>
      </c>
      <c r="B130" s="2" t="s">
        <v>343</v>
      </c>
      <c r="C130" s="39">
        <f>IF(P1_IndicatorData!D130="No data","x",IF(P1_IndicatorData!D130=0,0,ROUND(IF(LOG(P1_IndicatorData!D130)&gt;C$166,10,IF(LOG(P1_IndicatorData!D130)&lt;C$165,0,10-(C$166-LOG(P1_IndicatorData!D130))/(C$166-C$165)*10)),1)))</f>
        <v>5.8</v>
      </c>
      <c r="D130" s="39">
        <f>IF(P1_IndicatorData!E130="No data","x",ROUND(IF(P1_IndicatorData!E130&gt;D$166,10,IF(P1_IndicatorData!E130&lt;D$165,0,10-(D$166-P1_IndicatorData!E130)/(D$166-D$165)*10)),1))</f>
        <v>0.5</v>
      </c>
      <c r="E130" s="39">
        <f>IF(P1_IndicatorData!G130="No data",0.1,IF(P1_IndicatorData!G130=0,0.1,IF(LOG(P1_IndicatorData!G130)&lt;E$165,0.1,ROUND(IF(LOG(P1_IndicatorData!G130)&gt;E$166,10,IF(LOG(P1_IndicatorData!G130)&lt;E$165,0,10-(E$166-LOG(P1_IndicatorData!G130))/(E$166-E$165)*10)),1))))</f>
        <v>7.3</v>
      </c>
      <c r="F130" s="39">
        <f>IF(P1_IndicatorData!H130="No data",0.1,IF(ROUND(P1_IndicatorData!H130,2)=0,0.1,ROUND(IF(P1_IndicatorData!H130&gt;F$166,10,IF(P1_IndicatorData!H130&lt;F$165,0,10-(F$166-P1_IndicatorData!H130)/(F$166-F$165)*10)),1)))</f>
        <v>10</v>
      </c>
      <c r="G130" s="39">
        <f>IF(P1_IndicatorData!J130="No data","x",IF(P1_IndicatorData!J130=0,0,ROUND(IF(LOG(P1_IndicatorData!J130)&gt;G$166,10,IF(LOG(P1_IndicatorData!J130)&lt;G$165,0,10-(G$166-LOG(P1_IndicatorData!J130))/(G$166-G$165)*10)),1)))</f>
        <v>0</v>
      </c>
      <c r="H130" s="39">
        <f>IF(P1_IndicatorData!K130="No data","x",IF(P1_IndicatorData!K130=0,0,ROUND(IF(P1_IndicatorData!K130&gt;H$166,10,IF(P1_IndicatorData!K130&lt;H$165,0,10-(H$166-P1_IndicatorData!K130)/(H$166-H$165)*10)),1)))</f>
        <v>0</v>
      </c>
      <c r="I130" s="42">
        <f>IF(P1_IndicatorData!Q130="No data","x",IF(P1_IndicatorData!Q130=0,0,ROUND(IF(LOG(P1_IndicatorData!Q130)&gt;I$166,10,IF(LOG(P1_IndicatorData!Q130)&lt;I$165,0,10-(I$166-LOG(P1_IndicatorData!Q130))/(I$166-I$165)*10)),1)))</f>
        <v>0</v>
      </c>
      <c r="J130" s="42">
        <f>IF(P1_IndicatorData!R130="No data","x",ROUND(IF(P1_IndicatorData!R130&gt;J$166,10,IF(P1_IndicatorData!R130&lt;J$165,0,10-(J$166-P1_IndicatorData!R130)/(J$166-J$165)*10)),1))</f>
        <v>0</v>
      </c>
      <c r="K130" s="42">
        <f>IF(P1_IndicatorData!T130="No data","x",IF(P1_IndicatorData!T130=0,0,ROUND(IF(LOG(P1_IndicatorData!T130)&gt;K$166,10,IF(LOG(P1_IndicatorData!T130)&lt;K$165,0,10-(K$166-LOG(P1_IndicatorData!T130))/(K$166-K$165)*10)),1)))</f>
        <v>0</v>
      </c>
      <c r="L130" s="42">
        <f>IF(P1_IndicatorData!U130="No data","x",ROUND(IF(P1_IndicatorData!U130&gt;L$166,10,IF(P1_IndicatorData!U130&lt;L$165,0,10-(L$166-P1_IndicatorData!U130)/(L$166-L$165)*10)),1))</f>
        <v>0</v>
      </c>
      <c r="M130" s="39">
        <f>IF(P1_IndicatorData!W130="No data","x",IF(P1_IndicatorData!W130=0,0,ROUND(IF(LOG(P1_IndicatorData!W130)&gt;M$166,10,IF(LOG(P1_IndicatorData!W130)&lt;M$165,0,10-(M$166-LOG(P1_IndicatorData!W130))/(M$166-M$165)*10)),1)))</f>
        <v>0</v>
      </c>
      <c r="N130" s="39">
        <f>IF(P1_IndicatorData!X130="No data","x",ROUND(IF(P1_IndicatorData!X130&gt;N$166,10,IF(P1_IndicatorData!X130&lt;N$165,0,10-(N$166-P1_IndicatorData!X130)/(N$166-N$165)*10)),1))</f>
        <v>0</v>
      </c>
      <c r="O130" s="42">
        <f>IF(P1_IndicatorData!Z130="No data","x",IF(P1_IndicatorData!Z130=0,0,ROUND(IF(LOG(P1_IndicatorData!Z130)&gt;O$166,10,IF(LOG(P1_IndicatorData!Z130)&lt;O$165,0,10-(O$166-LOG(P1_IndicatorData!Z130))/(O$166-O$165)*10)),1)))</f>
        <v>0</v>
      </c>
      <c r="P130" s="42">
        <f>IF(P1_IndicatorData!AA130="No data","x",ROUND(IF(P1_IndicatorData!AA130&gt;P$166,10,IF(P1_IndicatorData!AA130&lt;P$165,0,10-(P$166-P1_IndicatorData!AA130)/(P$166-P$165)*10)),1))</f>
        <v>0</v>
      </c>
      <c r="Q130" s="42">
        <f>IF(P1_IndicatorData!AC130="No data","x",IF(P1_IndicatorData!AC130=0,0,ROUND(IF(LOG(P1_IndicatorData!AC130)&gt;Q$166,10,IF(LOG(P1_IndicatorData!AC130)&lt;Q$165,0,10-(Q$166-LOG(P1_IndicatorData!AC130))/(Q$166-Q$165)*10)),1)))</f>
        <v>0</v>
      </c>
      <c r="R130" s="42">
        <f>IF(P1_IndicatorData!AD130="No data","x",ROUND(IF(P1_IndicatorData!AD130&gt;R$166,10,IF(P1_IndicatorData!AD130&lt;R$165,0,10-(R$166-P1_IndicatorData!AD130)/(R$166-R$165)*10)),1))</f>
        <v>0</v>
      </c>
      <c r="S130" s="42">
        <f>IF(P1_IndicatorData!AF130="No data","x",IF(P1_IndicatorData!AF130=0,0,ROUND(IF(LOG(P1_IndicatorData!AF130)&gt;S$166,10,IF(LOG(P1_IndicatorData!AF130)&lt;S$165,0,10-(S$166-LOG(P1_IndicatorData!AF130))/(S$166-S$165)*10)),1)))</f>
        <v>0</v>
      </c>
      <c r="T130" s="42">
        <f>IF(P1_IndicatorData!AG130="No data","x",ROUND(IF(P1_IndicatorData!AG130&gt;T$166,10,IF(P1_IndicatorData!AG130&lt;T$165,0,10-(T$166-P1_IndicatorData!AG130)/(T$166-T$165)*10)),1))</f>
        <v>0</v>
      </c>
      <c r="U130" s="42">
        <f>IF(P1_IndicatorData!AI130="No data","x",IF(P1_IndicatorData!AI130=0,0,ROUND(IF(LOG(P1_IndicatorData!AI130)&gt;U$166,10,IF(LOG(P1_IndicatorData!AI130)&lt;U$165,0,10-(U$166-LOG(P1_IndicatorData!AI130))/(U$166-U$165)*10)),1)))</f>
        <v>0</v>
      </c>
      <c r="V130" s="42">
        <f>IF(P1_IndicatorData!AJ130="No data","x",ROUND(IF(P1_IndicatorData!AJ130&gt;V$166,10,IF(P1_IndicatorData!AJ130&lt;V$165,0,10-(V$166-P1_IndicatorData!AJ130)/(V$166-V$165)*10)),1))</f>
        <v>0</v>
      </c>
      <c r="W130" s="42">
        <f>IF(P1_IndicatorData!AL130="No data","x",IF(P1_IndicatorData!AL130=0,0,ROUND(IF(LOG(P1_IndicatorData!AL130)&gt;W$166,10,IF(LOG(P1_IndicatorData!AL130)&lt;W$165,0,10-(W$166-LOG(P1_IndicatorData!AL130))/(W$166-W$165)*10)),1)))</f>
        <v>0</v>
      </c>
      <c r="X130" s="42">
        <f>IF(P1_IndicatorData!AM130="No data","x",ROUND(IF(P1_IndicatorData!AM130&gt;X$166,10,IF(P1_IndicatorData!AM130&lt;X$165,0,10-(X$166-P1_IndicatorData!AM130)/(X$166-X$165)*10)),1))</f>
        <v>0</v>
      </c>
      <c r="Y130" s="42">
        <f>IF(P1_IndicatorData!AO130="No data","x",IF(P1_IndicatorData!AO130=0,0,ROUND(IF(LOG(P1_IndicatorData!AO130)&gt;Y$166,10,IF(LOG(P1_IndicatorData!AO130)&lt;Y$165,0,10-(Y$166-LOG(P1_IndicatorData!AO130))/(Y$166-Y$165)*10)),1)))</f>
        <v>0</v>
      </c>
      <c r="Z130" s="42">
        <f>IF(P1_IndicatorData!AP130="No data","x",ROUND(IF(P1_IndicatorData!AP130&gt;Z$166,10,IF(P1_IndicatorData!AP130&lt;Z$165,0,10-(Z$166-P1_IndicatorData!AP130)/(Z$166-Z$165)*10)),1))</f>
        <v>0</v>
      </c>
      <c r="AA130" s="42">
        <f>IF(P1_IndicatorData!AR130="No data","x",IF(P1_IndicatorData!AR130=0,0,ROUND(IF(LOG(P1_IndicatorData!AR130)&gt;AA$166,10,IF(LOG(P1_IndicatorData!AR130)&lt;AA$165,0,10-(AA$166-LOG(P1_IndicatorData!AR130))/(AA$166-AA$165)*10)),1)))</f>
        <v>8.1999999999999993</v>
      </c>
      <c r="AB130" s="42">
        <f>IF(P1_IndicatorData!AS130="No data","x",ROUND(IF(P1_IndicatorData!AS130&gt;AB$166,10,IF(P1_IndicatorData!AS130&lt;AB$165,0,10-(AB$166-P1_IndicatorData!AS130)/(AB$166-AB$165)*10)),1))</f>
        <v>5.4</v>
      </c>
      <c r="AC130" s="42">
        <f>IF(P1_IndicatorData!AV130="No data","x",IF(P1_IndicatorData!AV130=0,0,ROUND(IF(LOG(P1_IndicatorData!AV130)&gt;AC$166,10,IF(LOG(P1_IndicatorData!AV130)&lt;AC$165,0,10-(AC$166-LOG(P1_IndicatorData!AV130))/(AC$166-AC$165)*10)),1)))</f>
        <v>8.6999999999999993</v>
      </c>
      <c r="AD130" s="42">
        <f>IF(P1_IndicatorData!AW130="No data","x",ROUND(IF(P1_IndicatorData!AW130&gt;AD$166,10,IF(P1_IndicatorData!AW130&lt;AD$165,0,10-(AD$166-P1_IndicatorData!AW130)/(AD$166-AD$165)*10)),1))</f>
        <v>10</v>
      </c>
      <c r="AE130" s="42">
        <f>IF(P1_IndicatorData!AX130="No data","x",IF(P1_IndicatorData!AX130=0,0,ROUND(IF(LOG(P1_IndicatorData!AX130)&gt;AE$166,10,IF(LOG(P1_IndicatorData!AX130)&lt;AE$165,0,10-(AE$166-LOG(P1_IndicatorData!AX130))/(AE$166-AE$165)*10)),1)))</f>
        <v>5</v>
      </c>
      <c r="AF130" s="42">
        <f>IF(P1_IndicatorData!AY130="No data","x",ROUND(IF(P1_IndicatorData!AY130&gt;AF$166,10,IF(P1_IndicatorData!AY130&lt;AF$165,0,10-(AF$166-P1_IndicatorData!AY130)/(AF$166-AF$165)*10)),1))</f>
        <v>0.1</v>
      </c>
      <c r="AG130" s="42">
        <f>IF(P1_IndicatorData!AZ130="No data","x",IF(P1_IndicatorData!AZ130=0,0,ROUND(IF(LOG(P1_IndicatorData!AZ130)&gt;AG$166,10,IF(LOG(P1_IndicatorData!AZ130)&lt;AG$165,0,10-(AG$166-LOG(P1_IndicatorData!AZ130))/(AG$166-AG$165)*10)),1)))</f>
        <v>6.4</v>
      </c>
      <c r="AH130" s="42">
        <f>IF(P1_IndicatorData!BA130="No data","x",ROUND(IF(P1_IndicatorData!BA130&gt;AH$166,10,IF(P1_IndicatorData!BA130&lt;AH$165,0,10-(AH$166-P1_IndicatorData!BA130)/(AH$166-AH$165)*10)),1))</f>
        <v>2.5</v>
      </c>
      <c r="AI130" s="42">
        <f>IF(P1_IndicatorData!BD130="No data","x",IF(P1_IndicatorData!BD130=0,0,ROUND(IF(LOG(P1_IndicatorData!BD130)&gt;AI$166,10,IF(LOG(P1_IndicatorData!BD130)&lt;AI$165,0,10-(AI$166-LOG(P1_IndicatorData!BD130))/(AI$166-AI$165)*10)),1)))</f>
        <v>8.6999999999999993</v>
      </c>
      <c r="AJ130" s="42">
        <f>IF(P1_IndicatorData!BE130="No data","x",ROUND(IF(P1_IndicatorData!BE130&gt;AJ$166,10,IF(P1_IndicatorData!BE130&lt;AJ$165,0,10-(AJ$166-P1_IndicatorData!BE130)/(AJ$166-AJ$165)*10)),1))</f>
        <v>9.6999999999999993</v>
      </c>
      <c r="AK130" s="145">
        <f t="shared" si="52"/>
        <v>3.6</v>
      </c>
      <c r="AL130" s="145">
        <f t="shared" si="53"/>
        <v>9.1</v>
      </c>
      <c r="AM130" s="145">
        <f t="shared" si="54"/>
        <v>0</v>
      </c>
      <c r="AN130" s="147">
        <f t="shared" si="55"/>
        <v>0</v>
      </c>
      <c r="AO130" s="147">
        <f t="shared" si="56"/>
        <v>0</v>
      </c>
      <c r="AP130" s="145">
        <f t="shared" si="74"/>
        <v>0</v>
      </c>
      <c r="AQ130" s="149">
        <f t="shared" si="57"/>
        <v>0</v>
      </c>
      <c r="AR130" s="149">
        <f t="shared" si="58"/>
        <v>0</v>
      </c>
      <c r="AS130" s="149">
        <f t="shared" si="59"/>
        <v>0</v>
      </c>
      <c r="AT130" s="149">
        <f t="shared" si="60"/>
        <v>0</v>
      </c>
      <c r="AU130" s="149">
        <f t="shared" si="61"/>
        <v>0</v>
      </c>
      <c r="AV130" s="149">
        <f t="shared" si="75"/>
        <v>0</v>
      </c>
      <c r="AW130" s="147">
        <f t="shared" si="62"/>
        <v>0</v>
      </c>
      <c r="AX130" s="147">
        <f t="shared" si="63"/>
        <v>0</v>
      </c>
      <c r="AY130" s="147">
        <f t="shared" si="64"/>
        <v>0</v>
      </c>
      <c r="AZ130" s="147">
        <f t="shared" si="65"/>
        <v>0</v>
      </c>
      <c r="BA130" s="145">
        <f t="shared" si="66"/>
        <v>0</v>
      </c>
      <c r="BB130" s="145">
        <f t="shared" si="67"/>
        <v>7</v>
      </c>
      <c r="BC130" s="147">
        <f t="shared" si="68"/>
        <v>6.9</v>
      </c>
      <c r="BD130" s="147">
        <f t="shared" si="69"/>
        <v>5.0999999999999996</v>
      </c>
      <c r="BE130" s="145">
        <f t="shared" si="76"/>
        <v>6.1</v>
      </c>
      <c r="BF130" s="147">
        <f t="shared" si="70"/>
        <v>4.7</v>
      </c>
      <c r="BG130" s="147">
        <f t="shared" si="71"/>
        <v>9.3000000000000007</v>
      </c>
      <c r="BH130" s="145">
        <f t="shared" si="72"/>
        <v>7.7</v>
      </c>
      <c r="BI130" s="198">
        <f t="shared" si="73"/>
        <v>5.2</v>
      </c>
    </row>
    <row r="131" spans="1:61">
      <c r="A131" s="1" t="s">
        <v>344</v>
      </c>
      <c r="B131" s="2" t="s">
        <v>345</v>
      </c>
      <c r="C131" s="39">
        <f>IF(P1_IndicatorData!D131="No data","x",IF(P1_IndicatorData!D131=0,0,ROUND(IF(LOG(P1_IndicatorData!D131)&gt;C$166,10,IF(LOG(P1_IndicatorData!D131)&lt;C$165,0,10-(C$166-LOG(P1_IndicatorData!D131))/(C$166-C$165)*10)),1)))</f>
        <v>0</v>
      </c>
      <c r="D131" s="39">
        <f>IF(P1_IndicatorData!E131="No data","x",ROUND(IF(P1_IndicatorData!E131&gt;D$166,10,IF(P1_IndicatorData!E131&lt;D$165,0,10-(D$166-P1_IndicatorData!E131)/(D$166-D$165)*10)),1))</f>
        <v>0</v>
      </c>
      <c r="E131" s="39">
        <f>IF(P1_IndicatorData!G131="No data",0.1,IF(P1_IndicatorData!G131=0,0.1,IF(LOG(P1_IndicatorData!G131)&lt;E$165,0.1,ROUND(IF(LOG(P1_IndicatorData!G131)&gt;E$166,10,IF(LOG(P1_IndicatorData!G131)&lt;E$165,0,10-(E$166-LOG(P1_IndicatorData!G131))/(E$166-E$165)*10)),1))))</f>
        <v>6.8</v>
      </c>
      <c r="F131" s="39">
        <f>IF(P1_IndicatorData!H131="No data",0.1,IF(ROUND(P1_IndicatorData!H131,2)=0,0.1,ROUND(IF(P1_IndicatorData!H131&gt;F$166,10,IF(P1_IndicatorData!H131&lt;F$165,0,10-(F$166-P1_IndicatorData!H131)/(F$166-F$165)*10)),1)))</f>
        <v>3.4</v>
      </c>
      <c r="G131" s="39">
        <f>IF(P1_IndicatorData!J131="No data","x",IF(P1_IndicatorData!J131=0,0,ROUND(IF(LOG(P1_IndicatorData!J131)&gt;G$166,10,IF(LOG(P1_IndicatorData!J131)&lt;G$165,0,10-(G$166-LOG(P1_IndicatorData!J131))/(G$166-G$165)*10)),1)))</f>
        <v>7.8</v>
      </c>
      <c r="H131" s="39">
        <f>IF(P1_IndicatorData!K131="No data","x",IF(P1_IndicatorData!K131=0,0,ROUND(IF(P1_IndicatorData!K131&gt;H$166,10,IF(P1_IndicatorData!K131&lt;H$165,0,10-(H$166-P1_IndicatorData!K131)/(H$166-H$165)*10)),1)))</f>
        <v>4</v>
      </c>
      <c r="I131" s="42">
        <f>IF(P1_IndicatorData!Q131="No data","x",IF(P1_IndicatorData!Q131=0,0,ROUND(IF(LOG(P1_IndicatorData!Q131)&gt;I$166,10,IF(LOG(P1_IndicatorData!Q131)&lt;I$165,0,10-(I$166-LOG(P1_IndicatorData!Q131))/(I$166-I$165)*10)),1)))</f>
        <v>0</v>
      </c>
      <c r="J131" s="42">
        <f>IF(P1_IndicatorData!R131="No data","x",ROUND(IF(P1_IndicatorData!R131&gt;J$166,10,IF(P1_IndicatorData!R131&lt;J$165,0,10-(J$166-P1_IndicatorData!R131)/(J$166-J$165)*10)),1))</f>
        <v>0</v>
      </c>
      <c r="K131" s="42">
        <f>IF(P1_IndicatorData!T131="No data","x",IF(P1_IndicatorData!T131=0,0,ROUND(IF(LOG(P1_IndicatorData!T131)&gt;K$166,10,IF(LOG(P1_IndicatorData!T131)&lt;K$165,0,10-(K$166-LOG(P1_IndicatorData!T131))/(K$166-K$165)*10)),1)))</f>
        <v>0</v>
      </c>
      <c r="L131" s="42">
        <f>IF(P1_IndicatorData!U131="No data","x",ROUND(IF(P1_IndicatorData!U131&gt;L$166,10,IF(P1_IndicatorData!U131&lt;L$165,0,10-(L$166-P1_IndicatorData!U131)/(L$166-L$165)*10)),1))</f>
        <v>0</v>
      </c>
      <c r="M131" s="39">
        <f>IF(P1_IndicatorData!W131="No data","x",IF(P1_IndicatorData!W131=0,0,ROUND(IF(LOG(P1_IndicatorData!W131)&gt;M$166,10,IF(LOG(P1_IndicatorData!W131)&lt;M$165,0,10-(M$166-LOG(P1_IndicatorData!W131))/(M$166-M$165)*10)),1)))</f>
        <v>0</v>
      </c>
      <c r="N131" s="39">
        <f>IF(P1_IndicatorData!X131="No data","x",ROUND(IF(P1_IndicatorData!X131&gt;N$166,10,IF(P1_IndicatorData!X131&lt;N$165,0,10-(N$166-P1_IndicatorData!X131)/(N$166-N$165)*10)),1))</f>
        <v>0</v>
      </c>
      <c r="O131" s="42">
        <f>IF(P1_IndicatorData!Z131="No data","x",IF(P1_IndicatorData!Z131=0,0,ROUND(IF(LOG(P1_IndicatorData!Z131)&gt;O$166,10,IF(LOG(P1_IndicatorData!Z131)&lt;O$165,0,10-(O$166-LOG(P1_IndicatorData!Z131))/(O$166-O$165)*10)),1)))</f>
        <v>9.1999999999999993</v>
      </c>
      <c r="P131" s="42">
        <f>IF(P1_IndicatorData!AA131="No data","x",ROUND(IF(P1_IndicatorData!AA131&gt;P$166,10,IF(P1_IndicatorData!AA131&lt;P$165,0,10-(P$166-P1_IndicatorData!AA131)/(P$166-P$165)*10)),1))</f>
        <v>9.9</v>
      </c>
      <c r="Q131" s="42">
        <f>IF(P1_IndicatorData!AC131="No data","x",IF(P1_IndicatorData!AC131=0,0,ROUND(IF(LOG(P1_IndicatorData!AC131)&gt;Q$166,10,IF(LOG(P1_IndicatorData!AC131)&lt;Q$165,0,10-(Q$166-LOG(P1_IndicatorData!AC131))/(Q$166-Q$165)*10)),1)))</f>
        <v>9.1999999999999993</v>
      </c>
      <c r="R131" s="42">
        <f>IF(P1_IndicatorData!AD131="No data","x",ROUND(IF(P1_IndicatorData!AD131&gt;R$166,10,IF(P1_IndicatorData!AD131&lt;R$165,0,10-(R$166-P1_IndicatorData!AD131)/(R$166-R$165)*10)),1))</f>
        <v>9.9</v>
      </c>
      <c r="S131" s="42">
        <f>IF(P1_IndicatorData!AF131="No data","x",IF(P1_IndicatorData!AF131=0,0,ROUND(IF(LOG(P1_IndicatorData!AF131)&gt;S$166,10,IF(LOG(P1_IndicatorData!AF131)&lt;S$165,0,10-(S$166-LOG(P1_IndicatorData!AF131))/(S$166-S$165)*10)),1)))</f>
        <v>1.6</v>
      </c>
      <c r="T131" s="42">
        <f>IF(P1_IndicatorData!AG131="No data","x",ROUND(IF(P1_IndicatorData!AG131&gt;T$166,10,IF(P1_IndicatorData!AG131&lt;T$165,0,10-(T$166-P1_IndicatorData!AG131)/(T$166-T$165)*10)),1))</f>
        <v>0</v>
      </c>
      <c r="U131" s="42">
        <f>IF(P1_IndicatorData!AI131="No data","x",IF(P1_IndicatorData!AI131=0,0,ROUND(IF(LOG(P1_IndicatorData!AI131)&gt;U$166,10,IF(LOG(P1_IndicatorData!AI131)&lt;U$165,0,10-(U$166-LOG(P1_IndicatorData!AI131))/(U$166-U$165)*10)),1)))</f>
        <v>9.1</v>
      </c>
      <c r="V131" s="42">
        <f>IF(P1_IndicatorData!AJ131="No data","x",ROUND(IF(P1_IndicatorData!AJ131&gt;V$166,10,IF(P1_IndicatorData!AJ131&lt;V$165,0,10-(V$166-P1_IndicatorData!AJ131)/(V$166-V$165)*10)),1))</f>
        <v>8.3000000000000007</v>
      </c>
      <c r="W131" s="42">
        <f>IF(P1_IndicatorData!AL131="No data","x",IF(P1_IndicatorData!AL131=0,0,ROUND(IF(LOG(P1_IndicatorData!AL131)&gt;W$166,10,IF(LOG(P1_IndicatorData!AL131)&lt;W$165,0,10-(W$166-LOG(P1_IndicatorData!AL131))/(W$166-W$165)*10)),1)))</f>
        <v>9.1999999999999993</v>
      </c>
      <c r="X131" s="42">
        <f>IF(P1_IndicatorData!AM131="No data","x",ROUND(IF(P1_IndicatorData!AM131&gt;X$166,10,IF(P1_IndicatorData!AM131&lt;X$165,0,10-(X$166-P1_IndicatorData!AM131)/(X$166-X$165)*10)),1))</f>
        <v>9.8000000000000007</v>
      </c>
      <c r="Y131" s="42">
        <f>IF(P1_IndicatorData!AO131="No data","x",IF(P1_IndicatorData!AO131=0,0,ROUND(IF(LOG(P1_IndicatorData!AO131)&gt;Y$166,10,IF(LOG(P1_IndicatorData!AO131)&lt;Y$165,0,10-(Y$166-LOG(P1_IndicatorData!AO131))/(Y$166-Y$165)*10)),1)))</f>
        <v>9</v>
      </c>
      <c r="Z131" s="42">
        <f>IF(P1_IndicatorData!AP131="No data","x",ROUND(IF(P1_IndicatorData!AP131&gt;Z$166,10,IF(P1_IndicatorData!AP131&lt;Z$165,0,10-(Z$166-P1_IndicatorData!AP131)/(Z$166-Z$165)*10)),1))</f>
        <v>7.1</v>
      </c>
      <c r="AA131" s="42">
        <f>IF(P1_IndicatorData!AR131="No data","x",IF(P1_IndicatorData!AR131=0,0,ROUND(IF(LOG(P1_IndicatorData!AR131)&gt;AA$166,10,IF(LOG(P1_IndicatorData!AR131)&lt;AA$165,0,10-(AA$166-LOG(P1_IndicatorData!AR131))/(AA$166-AA$165)*10)),1)))</f>
        <v>9.1</v>
      </c>
      <c r="AB131" s="42">
        <f>IF(P1_IndicatorData!AS131="No data","x",ROUND(IF(P1_IndicatorData!AS131&gt;AB$166,10,IF(P1_IndicatorData!AS131&lt;AB$165,0,10-(AB$166-P1_IndicatorData!AS131)/(AB$166-AB$165)*10)),1))</f>
        <v>8.6</v>
      </c>
      <c r="AC131" s="42">
        <f>IF(P1_IndicatorData!AV131="No data","x",IF(P1_IndicatorData!AV131=0,0,ROUND(IF(LOG(P1_IndicatorData!AV131)&gt;AC$166,10,IF(LOG(P1_IndicatorData!AV131)&lt;AC$165,0,10-(AC$166-LOG(P1_IndicatorData!AV131))/(AC$166-AC$165)*10)),1)))</f>
        <v>9.1</v>
      </c>
      <c r="AD131" s="42">
        <f>IF(P1_IndicatorData!AW131="No data","x",ROUND(IF(P1_IndicatorData!AW131&gt;AD$166,10,IF(P1_IndicatorData!AW131&lt;AD$165,0,10-(AD$166-P1_IndicatorData!AW131)/(AD$166-AD$165)*10)),1))</f>
        <v>9.1</v>
      </c>
      <c r="AE131" s="42">
        <f>IF(P1_IndicatorData!AX131="No data","x",IF(P1_IndicatorData!AX131=0,0,ROUND(IF(LOG(P1_IndicatorData!AX131)&gt;AE$166,10,IF(LOG(P1_IndicatorData!AX131)&lt;AE$165,0,10-(AE$166-LOG(P1_IndicatorData!AX131))/(AE$166-AE$165)*10)),1)))</f>
        <v>9.1</v>
      </c>
      <c r="AF131" s="42">
        <f>IF(P1_IndicatorData!AY131="No data","x",ROUND(IF(P1_IndicatorData!AY131&gt;AF$166,10,IF(P1_IndicatorData!AY131&lt;AF$165,0,10-(AF$166-P1_IndicatorData!AY131)/(AF$166-AF$165)*10)),1))</f>
        <v>9.1</v>
      </c>
      <c r="AG131" s="42">
        <f>IF(P1_IndicatorData!AZ131="No data","x",IF(P1_IndicatorData!AZ131=0,0,ROUND(IF(LOG(P1_IndicatorData!AZ131)&gt;AG$166,10,IF(LOG(P1_IndicatorData!AZ131)&lt;AG$165,0,10-(AG$166-LOG(P1_IndicatorData!AZ131))/(AG$166-AG$165)*10)),1)))</f>
        <v>8.6999999999999993</v>
      </c>
      <c r="AH131" s="42">
        <f>IF(P1_IndicatorData!BA131="No data","x",ROUND(IF(P1_IndicatorData!BA131&gt;AH$166,10,IF(P1_IndicatorData!BA131&lt;AH$165,0,10-(AH$166-P1_IndicatorData!BA131)/(AH$166-AH$165)*10)),1))</f>
        <v>10</v>
      </c>
      <c r="AI131" s="42">
        <f>IF(P1_IndicatorData!BD131="No data","x",IF(P1_IndicatorData!BD131=0,0,ROUND(IF(LOG(P1_IndicatorData!BD131)&gt;AI$166,10,IF(LOG(P1_IndicatorData!BD131)&lt;AI$165,0,10-(AI$166-LOG(P1_IndicatorData!BD131))/(AI$166-AI$165)*10)),1)))</f>
        <v>8.9</v>
      </c>
      <c r="AJ131" s="42">
        <f>IF(P1_IndicatorData!BE131="No data","x",ROUND(IF(P1_IndicatorData!BE131&gt;AJ$166,10,IF(P1_IndicatorData!BE131&lt;AJ$165,0,10-(AJ$166-P1_IndicatorData!BE131)/(AJ$166-AJ$165)*10)),1))</f>
        <v>6.6</v>
      </c>
      <c r="AK131" s="145">
        <f t="shared" si="52"/>
        <v>0</v>
      </c>
      <c r="AL131" s="145">
        <f t="shared" si="53"/>
        <v>5.3</v>
      </c>
      <c r="AM131" s="145">
        <f t="shared" si="54"/>
        <v>6.3</v>
      </c>
      <c r="AN131" s="147">
        <f t="shared" si="55"/>
        <v>0</v>
      </c>
      <c r="AO131" s="147">
        <f t="shared" si="56"/>
        <v>0</v>
      </c>
      <c r="AP131" s="145">
        <f t="shared" si="74"/>
        <v>0</v>
      </c>
      <c r="AQ131" s="149">
        <f t="shared" si="57"/>
        <v>4.5999999999999996</v>
      </c>
      <c r="AR131" s="149">
        <f t="shared" si="58"/>
        <v>5</v>
      </c>
      <c r="AS131" s="149">
        <f t="shared" si="59"/>
        <v>4.8</v>
      </c>
      <c r="AT131" s="149">
        <f t="shared" si="60"/>
        <v>5.4</v>
      </c>
      <c r="AU131" s="149">
        <f t="shared" si="61"/>
        <v>5</v>
      </c>
      <c r="AV131" s="149">
        <f t="shared" si="75"/>
        <v>5.2</v>
      </c>
      <c r="AW131" s="147">
        <f t="shared" si="62"/>
        <v>5</v>
      </c>
      <c r="AX131" s="147">
        <f t="shared" si="63"/>
        <v>8.6999999999999993</v>
      </c>
      <c r="AY131" s="147">
        <f t="shared" si="64"/>
        <v>9.5</v>
      </c>
      <c r="AZ131" s="147">
        <f t="shared" si="65"/>
        <v>8.1999999999999993</v>
      </c>
      <c r="BA131" s="145">
        <f t="shared" si="66"/>
        <v>8.1999999999999993</v>
      </c>
      <c r="BB131" s="145">
        <f t="shared" si="67"/>
        <v>8.9</v>
      </c>
      <c r="BC131" s="147">
        <f t="shared" si="68"/>
        <v>9.1</v>
      </c>
      <c r="BD131" s="147">
        <f t="shared" si="69"/>
        <v>9.1</v>
      </c>
      <c r="BE131" s="145">
        <f t="shared" si="76"/>
        <v>9.1</v>
      </c>
      <c r="BF131" s="147">
        <f t="shared" si="70"/>
        <v>9.5</v>
      </c>
      <c r="BG131" s="147">
        <f t="shared" si="71"/>
        <v>8</v>
      </c>
      <c r="BH131" s="145">
        <f t="shared" si="72"/>
        <v>8.9</v>
      </c>
      <c r="BI131" s="198">
        <f t="shared" si="73"/>
        <v>6.9</v>
      </c>
    </row>
    <row r="132" spans="1:61">
      <c r="A132" s="1" t="s">
        <v>346</v>
      </c>
      <c r="B132" s="2" t="s">
        <v>347</v>
      </c>
      <c r="C132" s="39">
        <f>IF(P1_IndicatorData!D132="No data","x",IF(P1_IndicatorData!D132=0,0,ROUND(IF(LOG(P1_IndicatorData!D132)&gt;C$166,10,IF(LOG(P1_IndicatorData!D132)&lt;C$165,0,10-(C$166-LOG(P1_IndicatorData!D132))/(C$166-C$165)*10)),1)))</f>
        <v>0</v>
      </c>
      <c r="D132" s="39">
        <f>IF(P1_IndicatorData!E132="No data","x",ROUND(IF(P1_IndicatorData!E132&gt;D$166,10,IF(P1_IndicatorData!E132&lt;D$165,0,10-(D$166-P1_IndicatorData!E132)/(D$166-D$165)*10)),1))</f>
        <v>0</v>
      </c>
      <c r="E132" s="39">
        <f>IF(P1_IndicatorData!G132="No data",0.1,IF(P1_IndicatorData!G132=0,0.1,IF(LOG(P1_IndicatorData!G132)&lt;E$165,0.1,ROUND(IF(LOG(P1_IndicatorData!G132)&gt;E$166,10,IF(LOG(P1_IndicatorData!G132)&lt;E$165,0,10-(E$166-LOG(P1_IndicatorData!G132))/(E$166-E$165)*10)),1))))</f>
        <v>6.7</v>
      </c>
      <c r="F132" s="39">
        <f>IF(P1_IndicatorData!H132="No data",0.1,IF(ROUND(P1_IndicatorData!H132,2)=0,0.1,ROUND(IF(P1_IndicatorData!H132&gt;F$166,10,IF(P1_IndicatorData!H132&lt;F$165,0,10-(F$166-P1_IndicatorData!H132)/(F$166-F$165)*10)),1)))</f>
        <v>10</v>
      </c>
      <c r="G132" s="39">
        <f>IF(P1_IndicatorData!J132="No data","x",IF(P1_IndicatorData!J132=0,0,ROUND(IF(LOG(P1_IndicatorData!J132)&gt;G$166,10,IF(LOG(P1_IndicatorData!J132)&lt;G$165,0,10-(G$166-LOG(P1_IndicatorData!J132))/(G$166-G$165)*10)),1)))</f>
        <v>0</v>
      </c>
      <c r="H132" s="39">
        <f>IF(P1_IndicatorData!K132="No data","x",IF(P1_IndicatorData!K132=0,0,ROUND(IF(P1_IndicatorData!K132&gt;H$166,10,IF(P1_IndicatorData!K132&lt;H$165,0,10-(H$166-P1_IndicatorData!K132)/(H$166-H$165)*10)),1)))</f>
        <v>0</v>
      </c>
      <c r="I132" s="42">
        <f>IF(P1_IndicatorData!Q132="No data","x",IF(P1_IndicatorData!Q132=0,0,ROUND(IF(LOG(P1_IndicatorData!Q132)&gt;I$166,10,IF(LOG(P1_IndicatorData!Q132)&lt;I$165,0,10-(I$166-LOG(P1_IndicatorData!Q132))/(I$166-I$165)*10)),1)))</f>
        <v>0</v>
      </c>
      <c r="J132" s="42">
        <f>IF(P1_IndicatorData!R132="No data","x",ROUND(IF(P1_IndicatorData!R132&gt;J$166,10,IF(P1_IndicatorData!R132&lt;J$165,0,10-(J$166-P1_IndicatorData!R132)/(J$166-J$165)*10)),1))</f>
        <v>0</v>
      </c>
      <c r="K132" s="42">
        <f>IF(P1_IndicatorData!T132="No data","x",IF(P1_IndicatorData!T132=0,0,ROUND(IF(LOG(P1_IndicatorData!T132)&gt;K$166,10,IF(LOG(P1_IndicatorData!T132)&lt;K$165,0,10-(K$166-LOG(P1_IndicatorData!T132))/(K$166-K$165)*10)),1)))</f>
        <v>0</v>
      </c>
      <c r="L132" s="42">
        <f>IF(P1_IndicatorData!U132="No data","x",ROUND(IF(P1_IndicatorData!U132&gt;L$166,10,IF(P1_IndicatorData!U132&lt;L$165,0,10-(L$166-P1_IndicatorData!U132)/(L$166-L$165)*10)),1))</f>
        <v>0</v>
      </c>
      <c r="M132" s="39">
        <f>IF(P1_IndicatorData!W132="No data","x",IF(P1_IndicatorData!W132=0,0,ROUND(IF(LOG(P1_IndicatorData!W132)&gt;M$166,10,IF(LOG(P1_IndicatorData!W132)&lt;M$165,0,10-(M$166-LOG(P1_IndicatorData!W132))/(M$166-M$165)*10)),1)))</f>
        <v>0</v>
      </c>
      <c r="N132" s="39">
        <f>IF(P1_IndicatorData!X132="No data","x",ROUND(IF(P1_IndicatorData!X132&gt;N$166,10,IF(P1_IndicatorData!X132&lt;N$165,0,10-(N$166-P1_IndicatorData!X132)/(N$166-N$165)*10)),1))</f>
        <v>0</v>
      </c>
      <c r="O132" s="42">
        <f>IF(P1_IndicatorData!Z132="No data","x",IF(P1_IndicatorData!Z132=0,0,ROUND(IF(LOG(P1_IndicatorData!Z132)&gt;O$166,10,IF(LOG(P1_IndicatorData!Z132)&lt;O$165,0,10-(O$166-LOG(P1_IndicatorData!Z132))/(O$166-O$165)*10)),1)))</f>
        <v>0</v>
      </c>
      <c r="P132" s="42">
        <f>IF(P1_IndicatorData!AA132="No data","x",ROUND(IF(P1_IndicatorData!AA132&gt;P$166,10,IF(P1_IndicatorData!AA132&lt;P$165,0,10-(P$166-P1_IndicatorData!AA132)/(P$166-P$165)*10)),1))</f>
        <v>0</v>
      </c>
      <c r="Q132" s="42">
        <f>IF(P1_IndicatorData!AC132="No data","x",IF(P1_IndicatorData!AC132=0,0,ROUND(IF(LOG(P1_IndicatorData!AC132)&gt;Q$166,10,IF(LOG(P1_IndicatorData!AC132)&lt;Q$165,0,10-(Q$166-LOG(P1_IndicatorData!AC132))/(Q$166-Q$165)*10)),1)))</f>
        <v>0</v>
      </c>
      <c r="R132" s="42">
        <f>IF(P1_IndicatorData!AD132="No data","x",ROUND(IF(P1_IndicatorData!AD132&gt;R$166,10,IF(P1_IndicatorData!AD132&lt;R$165,0,10-(R$166-P1_IndicatorData!AD132)/(R$166-R$165)*10)),1))</f>
        <v>0</v>
      </c>
      <c r="S132" s="42">
        <f>IF(P1_IndicatorData!AF132="No data","x",IF(P1_IndicatorData!AF132=0,0,ROUND(IF(LOG(P1_IndicatorData!AF132)&gt;S$166,10,IF(LOG(P1_IndicatorData!AF132)&lt;S$165,0,10-(S$166-LOG(P1_IndicatorData!AF132))/(S$166-S$165)*10)),1)))</f>
        <v>0</v>
      </c>
      <c r="T132" s="42">
        <f>IF(P1_IndicatorData!AG132="No data","x",ROUND(IF(P1_IndicatorData!AG132&gt;T$166,10,IF(P1_IndicatorData!AG132&lt;T$165,0,10-(T$166-P1_IndicatorData!AG132)/(T$166-T$165)*10)),1))</f>
        <v>0</v>
      </c>
      <c r="U132" s="42">
        <f>IF(P1_IndicatorData!AI132="No data","x",IF(P1_IndicatorData!AI132=0,0,ROUND(IF(LOG(P1_IndicatorData!AI132)&gt;U$166,10,IF(LOG(P1_IndicatorData!AI132)&lt;U$165,0,10-(U$166-LOG(P1_IndicatorData!AI132))/(U$166-U$165)*10)),1)))</f>
        <v>0</v>
      </c>
      <c r="V132" s="42">
        <f>IF(P1_IndicatorData!AJ132="No data","x",ROUND(IF(P1_IndicatorData!AJ132&gt;V$166,10,IF(P1_IndicatorData!AJ132&lt;V$165,0,10-(V$166-P1_IndicatorData!AJ132)/(V$166-V$165)*10)),1))</f>
        <v>0</v>
      </c>
      <c r="W132" s="42">
        <f>IF(P1_IndicatorData!AL132="No data","x",IF(P1_IndicatorData!AL132=0,0,ROUND(IF(LOG(P1_IndicatorData!AL132)&gt;W$166,10,IF(LOG(P1_IndicatorData!AL132)&lt;W$165,0,10-(W$166-LOG(P1_IndicatorData!AL132))/(W$166-W$165)*10)),1)))</f>
        <v>0</v>
      </c>
      <c r="X132" s="42">
        <f>IF(P1_IndicatorData!AM132="No data","x",ROUND(IF(P1_IndicatorData!AM132&gt;X$166,10,IF(P1_IndicatorData!AM132&lt;X$165,0,10-(X$166-P1_IndicatorData!AM132)/(X$166-X$165)*10)),1))</f>
        <v>0</v>
      </c>
      <c r="Y132" s="42">
        <f>IF(P1_IndicatorData!AO132="No data","x",IF(P1_IndicatorData!AO132=0,0,ROUND(IF(LOG(P1_IndicatorData!AO132)&gt;Y$166,10,IF(LOG(P1_IndicatorData!AO132)&lt;Y$165,0,10-(Y$166-LOG(P1_IndicatorData!AO132))/(Y$166-Y$165)*10)),1)))</f>
        <v>0</v>
      </c>
      <c r="Z132" s="42">
        <f>IF(P1_IndicatorData!AP132="No data","x",ROUND(IF(P1_IndicatorData!AP132&gt;Z$166,10,IF(P1_IndicatorData!AP132&lt;Z$165,0,10-(Z$166-P1_IndicatorData!AP132)/(Z$166-Z$165)*10)),1))</f>
        <v>0</v>
      </c>
      <c r="AA132" s="42">
        <f>IF(P1_IndicatorData!AR132="No data","x",IF(P1_IndicatorData!AR132=0,0,ROUND(IF(LOG(P1_IndicatorData!AR132)&gt;AA$166,10,IF(LOG(P1_IndicatorData!AR132)&lt;AA$165,0,10-(AA$166-LOG(P1_IndicatorData!AR132))/(AA$166-AA$165)*10)),1)))</f>
        <v>7.6</v>
      </c>
      <c r="AB132" s="42">
        <f>IF(P1_IndicatorData!AS132="No data","x",ROUND(IF(P1_IndicatorData!AS132&gt;AB$166,10,IF(P1_IndicatorData!AS132&lt;AB$165,0,10-(AB$166-P1_IndicatorData!AS132)/(AB$166-AB$165)*10)),1))</f>
        <v>3.6</v>
      </c>
      <c r="AC132" s="42">
        <f>IF(P1_IndicatorData!AV132="No data","x",IF(P1_IndicatorData!AV132=0,0,ROUND(IF(LOG(P1_IndicatorData!AV132)&gt;AC$166,10,IF(LOG(P1_IndicatorData!AV132)&lt;AC$165,0,10-(AC$166-LOG(P1_IndicatorData!AV132))/(AC$166-AC$165)*10)),1)))</f>
        <v>8.3000000000000007</v>
      </c>
      <c r="AD132" s="42">
        <f>IF(P1_IndicatorData!AW132="No data","x",ROUND(IF(P1_IndicatorData!AW132&gt;AD$166,10,IF(P1_IndicatorData!AW132&lt;AD$165,0,10-(AD$166-P1_IndicatorData!AW132)/(AD$166-AD$165)*10)),1))</f>
        <v>10</v>
      </c>
      <c r="AE132" s="42">
        <f>IF(P1_IndicatorData!AX132="No data","x",IF(P1_IndicatorData!AX132=0,0,ROUND(IF(LOG(P1_IndicatorData!AX132)&gt;AE$166,10,IF(LOG(P1_IndicatorData!AX132)&lt;AE$165,0,10-(AE$166-LOG(P1_IndicatorData!AX132))/(AE$166-AE$165)*10)),1)))</f>
        <v>0</v>
      </c>
      <c r="AF132" s="42">
        <f>IF(P1_IndicatorData!AY132="No data","x",ROUND(IF(P1_IndicatorData!AY132&gt;AF$166,10,IF(P1_IndicatorData!AY132&lt;AF$165,0,10-(AF$166-P1_IndicatorData!AY132)/(AF$166-AF$165)*10)),1))</f>
        <v>0</v>
      </c>
      <c r="AG132" s="42">
        <f>IF(P1_IndicatorData!AZ132="No data","x",IF(P1_IndicatorData!AZ132=0,0,ROUND(IF(LOG(P1_IndicatorData!AZ132)&gt;AG$166,10,IF(LOG(P1_IndicatorData!AZ132)&lt;AG$165,0,10-(AG$166-LOG(P1_IndicatorData!AZ132))/(AG$166-AG$165)*10)),1)))</f>
        <v>5.2</v>
      </c>
      <c r="AH132" s="42">
        <f>IF(P1_IndicatorData!BA132="No data","x",ROUND(IF(P1_IndicatorData!BA132&gt;AH$166,10,IF(P1_IndicatorData!BA132&lt;AH$165,0,10-(AH$166-P1_IndicatorData!BA132)/(AH$166-AH$165)*10)),1))</f>
        <v>1</v>
      </c>
      <c r="AI132" s="42">
        <f>IF(P1_IndicatorData!BD132="No data","x",IF(P1_IndicatorData!BD132=0,0,ROUND(IF(LOG(P1_IndicatorData!BD132)&gt;AI$166,10,IF(LOG(P1_IndicatorData!BD132)&lt;AI$165,0,10-(AI$166-LOG(P1_IndicatorData!BD132))/(AI$166-AI$165)*10)),1)))</f>
        <v>4.5</v>
      </c>
      <c r="AJ132" s="42">
        <f>IF(P1_IndicatorData!BE132="No data","x",ROUND(IF(P1_IndicatorData!BE132&gt;AJ$166,10,IF(P1_IndicatorData!BE132&lt;AJ$165,0,10-(AJ$166-P1_IndicatorData!BE132)/(AJ$166-AJ$165)*10)),1))</f>
        <v>0</v>
      </c>
      <c r="AK132" s="145">
        <f t="shared" si="52"/>
        <v>0</v>
      </c>
      <c r="AL132" s="145">
        <f t="shared" si="53"/>
        <v>8.9</v>
      </c>
      <c r="AM132" s="145">
        <f t="shared" si="54"/>
        <v>0</v>
      </c>
      <c r="AN132" s="147">
        <f t="shared" si="55"/>
        <v>0</v>
      </c>
      <c r="AO132" s="147">
        <f t="shared" si="56"/>
        <v>0</v>
      </c>
      <c r="AP132" s="145">
        <f t="shared" si="74"/>
        <v>0</v>
      </c>
      <c r="AQ132" s="149">
        <f t="shared" si="57"/>
        <v>0</v>
      </c>
      <c r="AR132" s="149">
        <f t="shared" si="58"/>
        <v>0</v>
      </c>
      <c r="AS132" s="149">
        <f t="shared" si="59"/>
        <v>0</v>
      </c>
      <c r="AT132" s="149">
        <f t="shared" si="60"/>
        <v>0</v>
      </c>
      <c r="AU132" s="149">
        <f t="shared" si="61"/>
        <v>0</v>
      </c>
      <c r="AV132" s="149">
        <f t="shared" si="75"/>
        <v>0</v>
      </c>
      <c r="AW132" s="147">
        <f t="shared" si="62"/>
        <v>0</v>
      </c>
      <c r="AX132" s="147">
        <f t="shared" si="63"/>
        <v>0</v>
      </c>
      <c r="AY132" s="147">
        <f t="shared" si="64"/>
        <v>0</v>
      </c>
      <c r="AZ132" s="147">
        <f t="shared" si="65"/>
        <v>0</v>
      </c>
      <c r="BA132" s="145">
        <f t="shared" si="66"/>
        <v>0</v>
      </c>
      <c r="BB132" s="145">
        <f t="shared" si="67"/>
        <v>6</v>
      </c>
      <c r="BC132" s="147">
        <f t="shared" si="68"/>
        <v>4.2</v>
      </c>
      <c r="BD132" s="147">
        <f t="shared" si="69"/>
        <v>5</v>
      </c>
      <c r="BE132" s="145">
        <f t="shared" si="76"/>
        <v>4.5999999999999996</v>
      </c>
      <c r="BF132" s="147">
        <f t="shared" si="70"/>
        <v>3.4</v>
      </c>
      <c r="BG132" s="147">
        <f t="shared" si="71"/>
        <v>2.5</v>
      </c>
      <c r="BH132" s="145">
        <f t="shared" si="72"/>
        <v>3</v>
      </c>
      <c r="BI132" s="198">
        <f t="shared" si="73"/>
        <v>3.7</v>
      </c>
    </row>
    <row r="133" spans="1:61">
      <c r="A133" s="1" t="s">
        <v>348</v>
      </c>
      <c r="B133" s="2" t="s">
        <v>349</v>
      </c>
      <c r="C133" s="39">
        <f>IF(P1_IndicatorData!D133="No data","x",IF(P1_IndicatorData!D133=0,0,ROUND(IF(LOG(P1_IndicatorData!D133)&gt;C$166,10,IF(LOG(P1_IndicatorData!D133)&lt;C$165,0,10-(C$166-LOG(P1_IndicatorData!D133))/(C$166-C$165)*10)),1)))</f>
        <v>0</v>
      </c>
      <c r="D133" s="39">
        <f>IF(P1_IndicatorData!E133="No data","x",ROUND(IF(P1_IndicatorData!E133&gt;D$166,10,IF(P1_IndicatorData!E133&lt;D$165,0,10-(D$166-P1_IndicatorData!E133)/(D$166-D$165)*10)),1))</f>
        <v>0</v>
      </c>
      <c r="E133" s="39">
        <f>IF(P1_IndicatorData!G133="No data",0.1,IF(P1_IndicatorData!G133=0,0.1,IF(LOG(P1_IndicatorData!G133)&lt;E$165,0.1,ROUND(IF(LOG(P1_IndicatorData!G133)&gt;E$166,10,IF(LOG(P1_IndicatorData!G133)&lt;E$165,0,10-(E$166-LOG(P1_IndicatorData!G133))/(E$166-E$165)*10)),1))))</f>
        <v>5.4</v>
      </c>
      <c r="F133" s="39">
        <f>IF(P1_IndicatorData!H133="No data",0.1,IF(ROUND(P1_IndicatorData!H133,2)=0,0.1,ROUND(IF(P1_IndicatorData!H133&gt;F$166,10,IF(P1_IndicatorData!H133&lt;F$165,0,10-(F$166-P1_IndicatorData!H133)/(F$166-F$165)*10)),1)))</f>
        <v>6.1</v>
      </c>
      <c r="G133" s="39">
        <f>IF(P1_IndicatorData!J133="No data","x",IF(P1_IndicatorData!J133=0,0,ROUND(IF(LOG(P1_IndicatorData!J133)&gt;G$166,10,IF(LOG(P1_IndicatorData!J133)&lt;G$165,0,10-(G$166-LOG(P1_IndicatorData!J133))/(G$166-G$165)*10)),1)))</f>
        <v>0</v>
      </c>
      <c r="H133" s="39">
        <f>IF(P1_IndicatorData!K133="No data","x",IF(P1_IndicatorData!K133=0,0,ROUND(IF(P1_IndicatorData!K133&gt;H$166,10,IF(P1_IndicatorData!K133&lt;H$165,0,10-(H$166-P1_IndicatorData!K133)/(H$166-H$165)*10)),1)))</f>
        <v>0</v>
      </c>
      <c r="I133" s="42">
        <f>IF(P1_IndicatorData!Q133="No data","x",IF(P1_IndicatorData!Q133=0,0,ROUND(IF(LOG(P1_IndicatorData!Q133)&gt;I$166,10,IF(LOG(P1_IndicatorData!Q133)&lt;I$165,0,10-(I$166-LOG(P1_IndicatorData!Q133))/(I$166-I$165)*10)),1)))</f>
        <v>0</v>
      </c>
      <c r="J133" s="42">
        <f>IF(P1_IndicatorData!R133="No data","x",ROUND(IF(P1_IndicatorData!R133&gt;J$166,10,IF(P1_IndicatorData!R133&lt;J$165,0,10-(J$166-P1_IndicatorData!R133)/(J$166-J$165)*10)),1))</f>
        <v>0</v>
      </c>
      <c r="K133" s="42">
        <f>IF(P1_IndicatorData!T133="No data","x",IF(P1_IndicatorData!T133=0,0,ROUND(IF(LOG(P1_IndicatorData!T133)&gt;K$166,10,IF(LOG(P1_IndicatorData!T133)&lt;K$165,0,10-(K$166-LOG(P1_IndicatorData!T133))/(K$166-K$165)*10)),1)))</f>
        <v>0</v>
      </c>
      <c r="L133" s="42">
        <f>IF(P1_IndicatorData!U133="No data","x",ROUND(IF(P1_IndicatorData!U133&gt;L$166,10,IF(P1_IndicatorData!U133&lt;L$165,0,10-(L$166-P1_IndicatorData!U133)/(L$166-L$165)*10)),1))</f>
        <v>0</v>
      </c>
      <c r="M133" s="39">
        <f>IF(P1_IndicatorData!W133="No data","x",IF(P1_IndicatorData!W133=0,0,ROUND(IF(LOG(P1_IndicatorData!W133)&gt;M$166,10,IF(LOG(P1_IndicatorData!W133)&lt;M$165,0,10-(M$166-LOG(P1_IndicatorData!W133))/(M$166-M$165)*10)),1)))</f>
        <v>0</v>
      </c>
      <c r="N133" s="39">
        <f>IF(P1_IndicatorData!X133="No data","x",ROUND(IF(P1_IndicatorData!X133&gt;N$166,10,IF(P1_IndicatorData!X133&lt;N$165,0,10-(N$166-P1_IndicatorData!X133)/(N$166-N$165)*10)),1))</f>
        <v>0</v>
      </c>
      <c r="O133" s="42">
        <f>IF(P1_IndicatorData!Z133="No data","x",IF(P1_IndicatorData!Z133=0,0,ROUND(IF(LOG(P1_IndicatorData!Z133)&gt;O$166,10,IF(LOG(P1_IndicatorData!Z133)&lt;O$165,0,10-(O$166-LOG(P1_IndicatorData!Z133))/(O$166-O$165)*10)),1)))</f>
        <v>0</v>
      </c>
      <c r="P133" s="42">
        <f>IF(P1_IndicatorData!AA133="No data","x",ROUND(IF(P1_IndicatorData!AA133&gt;P$166,10,IF(P1_IndicatorData!AA133&lt;P$165,0,10-(P$166-P1_IndicatorData!AA133)/(P$166-P$165)*10)),1))</f>
        <v>0</v>
      </c>
      <c r="Q133" s="42">
        <f>IF(P1_IndicatorData!AC133="No data","x",IF(P1_IndicatorData!AC133=0,0,ROUND(IF(LOG(P1_IndicatorData!AC133)&gt;Q$166,10,IF(LOG(P1_IndicatorData!AC133)&lt;Q$165,0,10-(Q$166-LOG(P1_IndicatorData!AC133))/(Q$166-Q$165)*10)),1)))</f>
        <v>0</v>
      </c>
      <c r="R133" s="42">
        <f>IF(P1_IndicatorData!AD133="No data","x",ROUND(IF(P1_IndicatorData!AD133&gt;R$166,10,IF(P1_IndicatorData!AD133&lt;R$165,0,10-(R$166-P1_IndicatorData!AD133)/(R$166-R$165)*10)),1))</f>
        <v>0</v>
      </c>
      <c r="S133" s="42">
        <f>IF(P1_IndicatorData!AF133="No data","x",IF(P1_IndicatorData!AF133=0,0,ROUND(IF(LOG(P1_IndicatorData!AF133)&gt;S$166,10,IF(LOG(P1_IndicatorData!AF133)&lt;S$165,0,10-(S$166-LOG(P1_IndicatorData!AF133))/(S$166-S$165)*10)),1)))</f>
        <v>0</v>
      </c>
      <c r="T133" s="42">
        <f>IF(P1_IndicatorData!AG133="No data","x",ROUND(IF(P1_IndicatorData!AG133&gt;T$166,10,IF(P1_IndicatorData!AG133&lt;T$165,0,10-(T$166-P1_IndicatorData!AG133)/(T$166-T$165)*10)),1))</f>
        <v>0</v>
      </c>
      <c r="U133" s="42">
        <f>IF(P1_IndicatorData!AI133="No data","x",IF(P1_IndicatorData!AI133=0,0,ROUND(IF(LOG(P1_IndicatorData!AI133)&gt;U$166,10,IF(LOG(P1_IndicatorData!AI133)&lt;U$165,0,10-(U$166-LOG(P1_IndicatorData!AI133))/(U$166-U$165)*10)),1)))</f>
        <v>0</v>
      </c>
      <c r="V133" s="42">
        <f>IF(P1_IndicatorData!AJ133="No data","x",ROUND(IF(P1_IndicatorData!AJ133&gt;V$166,10,IF(P1_IndicatorData!AJ133&lt;V$165,0,10-(V$166-P1_IndicatorData!AJ133)/(V$166-V$165)*10)),1))</f>
        <v>0</v>
      </c>
      <c r="W133" s="42">
        <f>IF(P1_IndicatorData!AL133="No data","x",IF(P1_IndicatorData!AL133=0,0,ROUND(IF(LOG(P1_IndicatorData!AL133)&gt;W$166,10,IF(LOG(P1_IndicatorData!AL133)&lt;W$165,0,10-(W$166-LOG(P1_IndicatorData!AL133))/(W$166-W$165)*10)),1)))</f>
        <v>0</v>
      </c>
      <c r="X133" s="42">
        <f>IF(P1_IndicatorData!AM133="No data","x",ROUND(IF(P1_IndicatorData!AM133&gt;X$166,10,IF(P1_IndicatorData!AM133&lt;X$165,0,10-(X$166-P1_IndicatorData!AM133)/(X$166-X$165)*10)),1))</f>
        <v>0</v>
      </c>
      <c r="Y133" s="42">
        <f>IF(P1_IndicatorData!AO133="No data","x",IF(P1_IndicatorData!AO133=0,0,ROUND(IF(LOG(P1_IndicatorData!AO133)&gt;Y$166,10,IF(LOG(P1_IndicatorData!AO133)&lt;Y$165,0,10-(Y$166-LOG(P1_IndicatorData!AO133))/(Y$166-Y$165)*10)),1)))</f>
        <v>3.5</v>
      </c>
      <c r="Z133" s="42">
        <f>IF(P1_IndicatorData!AP133="No data","x",ROUND(IF(P1_IndicatorData!AP133&gt;Z$166,10,IF(P1_IndicatorData!AP133&lt;Z$165,0,10-(Z$166-P1_IndicatorData!AP133)/(Z$166-Z$165)*10)),1))</f>
        <v>0</v>
      </c>
      <c r="AA133" s="42">
        <f>IF(P1_IndicatorData!AR133="No data","x",IF(P1_IndicatorData!AR133=0,0,ROUND(IF(LOG(P1_IndicatorData!AR133)&gt;AA$166,10,IF(LOG(P1_IndicatorData!AR133)&lt;AA$165,0,10-(AA$166-LOG(P1_IndicatorData!AR133))/(AA$166-AA$165)*10)),1)))</f>
        <v>7.3</v>
      </c>
      <c r="AB133" s="42">
        <f>IF(P1_IndicatorData!AS133="No data","x",ROUND(IF(P1_IndicatorData!AS133&gt;AB$166,10,IF(P1_IndicatorData!AS133&lt;AB$165,0,10-(AB$166-P1_IndicatorData!AS133)/(AB$166-AB$165)*10)),1))</f>
        <v>6.4</v>
      </c>
      <c r="AC133" s="42">
        <f>IF(P1_IndicatorData!AV133="No data","x",IF(P1_IndicatorData!AV133=0,0,ROUND(IF(LOG(P1_IndicatorData!AV133)&gt;AC$166,10,IF(LOG(P1_IndicatorData!AV133)&lt;AC$165,0,10-(AC$166-LOG(P1_IndicatorData!AV133))/(AC$166-AC$165)*10)),1)))</f>
        <v>7.6</v>
      </c>
      <c r="AD133" s="42">
        <f>IF(P1_IndicatorData!AW133="No data","x",ROUND(IF(P1_IndicatorData!AW133&gt;AD$166,10,IF(P1_IndicatorData!AW133&lt;AD$165,0,10-(AD$166-P1_IndicatorData!AW133)/(AD$166-AD$165)*10)),1))</f>
        <v>9.9</v>
      </c>
      <c r="AE133" s="42">
        <f>IF(P1_IndicatorData!AX133="No data","x",IF(P1_IndicatorData!AX133=0,0,ROUND(IF(LOG(P1_IndicatorData!AX133)&gt;AE$166,10,IF(LOG(P1_IndicatorData!AX133)&lt;AE$165,0,10-(AE$166-LOG(P1_IndicatorData!AX133))/(AE$166-AE$165)*10)),1)))</f>
        <v>0</v>
      </c>
      <c r="AF133" s="42">
        <f>IF(P1_IndicatorData!AY133="No data","x",ROUND(IF(P1_IndicatorData!AY133&gt;AF$166,10,IF(P1_IndicatorData!AY133&lt;AF$165,0,10-(AF$166-P1_IndicatorData!AY133)/(AF$166-AF$165)*10)),1))</f>
        <v>0</v>
      </c>
      <c r="AG133" s="42">
        <f>IF(P1_IndicatorData!AZ133="No data","x",IF(P1_IndicatorData!AZ133=0,0,ROUND(IF(LOG(P1_IndicatorData!AZ133)&gt;AG$166,10,IF(LOG(P1_IndicatorData!AZ133)&lt;AG$165,0,10-(AG$166-LOG(P1_IndicatorData!AZ133))/(AG$166-AG$165)*10)),1)))</f>
        <v>3.8</v>
      </c>
      <c r="AH133" s="42">
        <f>IF(P1_IndicatorData!BA133="No data","x",ROUND(IF(P1_IndicatorData!BA133&gt;AH$166,10,IF(P1_IndicatorData!BA133&lt;AH$165,0,10-(AH$166-P1_IndicatorData!BA133)/(AH$166-AH$165)*10)),1))</f>
        <v>0.6</v>
      </c>
      <c r="AI133" s="42">
        <f>IF(P1_IndicatorData!BD133="No data","x",IF(P1_IndicatorData!BD133=0,0,ROUND(IF(LOG(P1_IndicatorData!BD133)&gt;AI$166,10,IF(LOG(P1_IndicatorData!BD133)&lt;AI$165,0,10-(AI$166-LOG(P1_IndicatorData!BD133))/(AI$166-AI$165)*10)),1)))</f>
        <v>3.8</v>
      </c>
      <c r="AJ133" s="42">
        <f>IF(P1_IndicatorData!BE133="No data","x",ROUND(IF(P1_IndicatorData!BE133&gt;AJ$166,10,IF(P1_IndicatorData!BE133&lt;AJ$165,0,10-(AJ$166-P1_IndicatorData!BE133)/(AJ$166-AJ$165)*10)),1))</f>
        <v>0</v>
      </c>
      <c r="AK133" s="145">
        <f t="shared" si="52"/>
        <v>0</v>
      </c>
      <c r="AL133" s="145">
        <f t="shared" si="53"/>
        <v>5.8</v>
      </c>
      <c r="AM133" s="145">
        <f t="shared" si="54"/>
        <v>0</v>
      </c>
      <c r="AN133" s="147">
        <f t="shared" si="55"/>
        <v>0</v>
      </c>
      <c r="AO133" s="147">
        <f t="shared" si="56"/>
        <v>0</v>
      </c>
      <c r="AP133" s="145">
        <f t="shared" si="74"/>
        <v>0</v>
      </c>
      <c r="AQ133" s="149">
        <f t="shared" si="57"/>
        <v>0</v>
      </c>
      <c r="AR133" s="149">
        <f t="shared" si="58"/>
        <v>0</v>
      </c>
      <c r="AS133" s="149">
        <f t="shared" si="59"/>
        <v>0</v>
      </c>
      <c r="AT133" s="149">
        <f t="shared" si="60"/>
        <v>0</v>
      </c>
      <c r="AU133" s="149">
        <f t="shared" si="61"/>
        <v>0</v>
      </c>
      <c r="AV133" s="149">
        <f t="shared" si="75"/>
        <v>0</v>
      </c>
      <c r="AW133" s="147">
        <f t="shared" si="62"/>
        <v>0</v>
      </c>
      <c r="AX133" s="147">
        <f t="shared" si="63"/>
        <v>0</v>
      </c>
      <c r="AY133" s="147">
        <f t="shared" si="64"/>
        <v>0</v>
      </c>
      <c r="AZ133" s="147">
        <f t="shared" si="65"/>
        <v>1.9</v>
      </c>
      <c r="BA133" s="145">
        <f t="shared" si="66"/>
        <v>0.5</v>
      </c>
      <c r="BB133" s="145">
        <f t="shared" si="67"/>
        <v>6.9</v>
      </c>
      <c r="BC133" s="147">
        <f t="shared" si="68"/>
        <v>3.8</v>
      </c>
      <c r="BD133" s="147">
        <f t="shared" si="69"/>
        <v>5</v>
      </c>
      <c r="BE133" s="145">
        <f t="shared" si="76"/>
        <v>4.4000000000000004</v>
      </c>
      <c r="BF133" s="147">
        <f t="shared" si="70"/>
        <v>2.2999999999999998</v>
      </c>
      <c r="BG133" s="147">
        <f t="shared" si="71"/>
        <v>2.1</v>
      </c>
      <c r="BH133" s="145">
        <f t="shared" si="72"/>
        <v>2.2000000000000002</v>
      </c>
      <c r="BI133" s="198">
        <f t="shared" si="73"/>
        <v>3</v>
      </c>
    </row>
    <row r="134" spans="1:61">
      <c r="A134" s="1" t="s">
        <v>350</v>
      </c>
      <c r="B134" s="2" t="s">
        <v>351</v>
      </c>
      <c r="C134" s="39">
        <f>IF(P1_IndicatorData!D134="No data","x",IF(P1_IndicatorData!D134=0,0,ROUND(IF(LOG(P1_IndicatorData!D134)&gt;C$166,10,IF(LOG(P1_IndicatorData!D134)&lt;C$165,0,10-(C$166-LOG(P1_IndicatorData!D134))/(C$166-C$165)*10)),1)))</f>
        <v>0</v>
      </c>
      <c r="D134" s="39">
        <f>IF(P1_IndicatorData!E134="No data","x",ROUND(IF(P1_IndicatorData!E134&gt;D$166,10,IF(P1_IndicatorData!E134&lt;D$165,0,10-(D$166-P1_IndicatorData!E134)/(D$166-D$165)*10)),1))</f>
        <v>0</v>
      </c>
      <c r="E134" s="39">
        <f>IF(P1_IndicatorData!G134="No data",0.1,IF(P1_IndicatorData!G134=0,0.1,IF(LOG(P1_IndicatorData!G134)&lt;E$165,0.1,ROUND(IF(LOG(P1_IndicatorData!G134)&gt;E$166,10,IF(LOG(P1_IndicatorData!G134)&lt;E$165,0,10-(E$166-LOG(P1_IndicatorData!G134))/(E$166-E$165)*10)),1))))</f>
        <v>0.1</v>
      </c>
      <c r="F134" s="39">
        <f>IF(P1_IndicatorData!H134="No data",0.1,IF(ROUND(P1_IndicatorData!H134,2)=0,0.1,ROUND(IF(P1_IndicatorData!H134&gt;F$166,10,IF(P1_IndicatorData!H134&lt;F$165,0,10-(F$166-P1_IndicatorData!H134)/(F$166-F$165)*10)),1)))</f>
        <v>0.1</v>
      </c>
      <c r="G134" s="39">
        <f>IF(P1_IndicatorData!J134="No data","x",IF(P1_IndicatorData!J134=0,0,ROUND(IF(LOG(P1_IndicatorData!J134)&gt;G$166,10,IF(LOG(P1_IndicatorData!J134)&lt;G$165,0,10-(G$166-LOG(P1_IndicatorData!J134))/(G$166-G$165)*10)),1)))</f>
        <v>8.6</v>
      </c>
      <c r="H134" s="39">
        <f>IF(P1_IndicatorData!K134="No data","x",IF(P1_IndicatorData!K134=0,0,ROUND(IF(P1_IndicatorData!K134&gt;H$166,10,IF(P1_IndicatorData!K134&lt;H$165,0,10-(H$166-P1_IndicatorData!K134)/(H$166-H$165)*10)),1)))</f>
        <v>10</v>
      </c>
      <c r="I134" s="42">
        <f>IF(P1_IndicatorData!Q134="No data","x",IF(P1_IndicatorData!Q134=0,0,ROUND(IF(LOG(P1_IndicatorData!Q134)&gt;I$166,10,IF(LOG(P1_IndicatorData!Q134)&lt;I$165,0,10-(I$166-LOG(P1_IndicatorData!Q134))/(I$166-I$165)*10)),1)))</f>
        <v>7.2</v>
      </c>
      <c r="J134" s="42">
        <f>IF(P1_IndicatorData!R134="No data","x",ROUND(IF(P1_IndicatorData!R134&gt;J$166,10,IF(P1_IndicatorData!R134&lt;J$165,0,10-(J$166-P1_IndicatorData!R134)/(J$166-J$165)*10)),1))</f>
        <v>8.3000000000000007</v>
      </c>
      <c r="K134" s="42">
        <f>IF(P1_IndicatorData!T134="No data","x",IF(P1_IndicatorData!T134=0,0,ROUND(IF(LOG(P1_IndicatorData!T134)&gt;K$166,10,IF(LOG(P1_IndicatorData!T134)&lt;K$165,0,10-(K$166-LOG(P1_IndicatorData!T134))/(K$166-K$165)*10)),1)))</f>
        <v>0</v>
      </c>
      <c r="L134" s="42">
        <f>IF(P1_IndicatorData!U134="No data","x",ROUND(IF(P1_IndicatorData!U134&gt;L$166,10,IF(P1_IndicatorData!U134&lt;L$165,0,10-(L$166-P1_IndicatorData!U134)/(L$166-L$165)*10)),1))</f>
        <v>0</v>
      </c>
      <c r="M134" s="39">
        <f>IF(P1_IndicatorData!W134="No data","x",IF(P1_IndicatorData!W134=0,0,ROUND(IF(LOG(P1_IndicatorData!W134)&gt;M$166,10,IF(LOG(P1_IndicatorData!W134)&lt;M$165,0,10-(M$166-LOG(P1_IndicatorData!W134))/(M$166-M$165)*10)),1)))</f>
        <v>7.2</v>
      </c>
      <c r="N134" s="39">
        <f>IF(P1_IndicatorData!X134="No data","x",ROUND(IF(P1_IndicatorData!X134&gt;N$166,10,IF(P1_IndicatorData!X134&lt;N$165,0,10-(N$166-P1_IndicatorData!X134)/(N$166-N$165)*10)),1))</f>
        <v>9.1</v>
      </c>
      <c r="O134" s="42">
        <f>IF(P1_IndicatorData!Z134="No data","x",IF(P1_IndicatorData!Z134=0,0,ROUND(IF(LOG(P1_IndicatorData!Z134)&gt;O$166,10,IF(LOG(P1_IndicatorData!Z134)&lt;O$165,0,10-(O$166-LOG(P1_IndicatorData!Z134))/(O$166-O$165)*10)),1)))</f>
        <v>0</v>
      </c>
      <c r="P134" s="42">
        <f>IF(P1_IndicatorData!AA134="No data","x",ROUND(IF(P1_IndicatorData!AA134&gt;P$166,10,IF(P1_IndicatorData!AA134&lt;P$165,0,10-(P$166-P1_IndicatorData!AA134)/(P$166-P$165)*10)),1))</f>
        <v>0</v>
      </c>
      <c r="Q134" s="42">
        <f>IF(P1_IndicatorData!AC134="No data","x",IF(P1_IndicatorData!AC134=0,0,ROUND(IF(LOG(P1_IndicatorData!AC134)&gt;Q$166,10,IF(LOG(P1_IndicatorData!AC134)&lt;Q$165,0,10-(Q$166-LOG(P1_IndicatorData!AC134))/(Q$166-Q$165)*10)),1)))</f>
        <v>7.2</v>
      </c>
      <c r="R134" s="42">
        <f>IF(P1_IndicatorData!AD134="No data","x",ROUND(IF(P1_IndicatorData!AD134&gt;R$166,10,IF(P1_IndicatorData!AD134&lt;R$165,0,10-(R$166-P1_IndicatorData!AD134)/(R$166-R$165)*10)),1))</f>
        <v>8.1999999999999993</v>
      </c>
      <c r="S134" s="42">
        <f>IF(P1_IndicatorData!AF134="No data","x",IF(P1_IndicatorData!AF134=0,0,ROUND(IF(LOG(P1_IndicatorData!AF134)&gt;S$166,10,IF(LOG(P1_IndicatorData!AF134)&lt;S$165,0,10-(S$166-LOG(P1_IndicatorData!AF134))/(S$166-S$165)*10)),1)))</f>
        <v>0</v>
      </c>
      <c r="T134" s="42">
        <f>IF(P1_IndicatorData!AG134="No data","x",ROUND(IF(P1_IndicatorData!AG134&gt;T$166,10,IF(P1_IndicatorData!AG134&lt;T$165,0,10-(T$166-P1_IndicatorData!AG134)/(T$166-T$165)*10)),1))</f>
        <v>0</v>
      </c>
      <c r="U134" s="42">
        <f>IF(P1_IndicatorData!AI134="No data","x",IF(P1_IndicatorData!AI134=0,0,ROUND(IF(LOG(P1_IndicatorData!AI134)&gt;U$166,10,IF(LOG(P1_IndicatorData!AI134)&lt;U$165,0,10-(U$166-LOG(P1_IndicatorData!AI134))/(U$166-U$165)*10)),1)))</f>
        <v>6.7</v>
      </c>
      <c r="V134" s="42">
        <f>IF(P1_IndicatorData!AJ134="No data","x",ROUND(IF(P1_IndicatorData!AJ134&gt;V$166,10,IF(P1_IndicatorData!AJ134&lt;V$165,0,10-(V$166-P1_IndicatorData!AJ134)/(V$166-V$165)*10)),1))</f>
        <v>4.0999999999999996</v>
      </c>
      <c r="W134" s="42">
        <f>IF(P1_IndicatorData!AL134="No data","x",IF(P1_IndicatorData!AL134=0,0,ROUND(IF(LOG(P1_IndicatorData!AL134)&gt;W$166,10,IF(LOG(P1_IndicatorData!AL134)&lt;W$165,0,10-(W$166-LOG(P1_IndicatorData!AL134))/(W$166-W$165)*10)),1)))</f>
        <v>7.2</v>
      </c>
      <c r="X134" s="42">
        <f>IF(P1_IndicatorData!AM134="No data","x",ROUND(IF(P1_IndicatorData!AM134&gt;X$166,10,IF(P1_IndicatorData!AM134&lt;X$165,0,10-(X$166-P1_IndicatorData!AM134)/(X$166-X$165)*10)),1))</f>
        <v>7.7</v>
      </c>
      <c r="Y134" s="42">
        <f>IF(P1_IndicatorData!AO134="No data","x",IF(P1_IndicatorData!AO134=0,0,ROUND(IF(LOG(P1_IndicatorData!AO134)&gt;Y$166,10,IF(LOG(P1_IndicatorData!AO134)&lt;Y$165,0,10-(Y$166-LOG(P1_IndicatorData!AO134))/(Y$166-Y$165)*10)),1)))</f>
        <v>6.5</v>
      </c>
      <c r="Z134" s="42">
        <f>IF(P1_IndicatorData!AP134="No data","x",ROUND(IF(P1_IndicatorData!AP134&gt;Z$166,10,IF(P1_IndicatorData!AP134&lt;Z$165,0,10-(Z$166-P1_IndicatorData!AP134)/(Z$166-Z$165)*10)),1))</f>
        <v>3</v>
      </c>
      <c r="AA134" s="42">
        <f>IF(P1_IndicatorData!AR134="No data","x",IF(P1_IndicatorData!AR134=0,0,ROUND(IF(LOG(P1_IndicatorData!AR134)&gt;AA$166,10,IF(LOG(P1_IndicatorData!AR134)&lt;AA$165,0,10-(AA$166-LOG(P1_IndicatorData!AR134))/(AA$166-AA$165)*10)),1)))</f>
        <v>0</v>
      </c>
      <c r="AB134" s="42">
        <f>IF(P1_IndicatorData!AS134="No data","x",ROUND(IF(P1_IndicatorData!AS134&gt;AB$166,10,IF(P1_IndicatorData!AS134&lt;AB$165,0,10-(AB$166-P1_IndicatorData!AS134)/(AB$166-AB$165)*10)),1))</f>
        <v>0</v>
      </c>
      <c r="AC134" s="42">
        <f>IF(P1_IndicatorData!AV134="No data","x",IF(P1_IndicatorData!AV134=0,0,ROUND(IF(LOG(P1_IndicatorData!AV134)&gt;AC$166,10,IF(LOG(P1_IndicatorData!AV134)&lt;AC$165,0,10-(AC$166-LOG(P1_IndicatorData!AV134))/(AC$166-AC$165)*10)),1)))</f>
        <v>0</v>
      </c>
      <c r="AD134" s="42">
        <f>IF(P1_IndicatorData!AW134="No data","x",ROUND(IF(P1_IndicatorData!AW134&gt;AD$166,10,IF(P1_IndicatorData!AW134&lt;AD$165,0,10-(AD$166-P1_IndicatorData!AW134)/(AD$166-AD$165)*10)),1))</f>
        <v>0</v>
      </c>
      <c r="AE134" s="42">
        <f>IF(P1_IndicatorData!AX134="No data","x",IF(P1_IndicatorData!AX134=0,0,ROUND(IF(LOG(P1_IndicatorData!AX134)&gt;AE$166,10,IF(LOG(P1_IndicatorData!AX134)&lt;AE$165,0,10-(AE$166-LOG(P1_IndicatorData!AX134))/(AE$166-AE$165)*10)),1)))</f>
        <v>0</v>
      </c>
      <c r="AF134" s="42">
        <f>IF(P1_IndicatorData!AY134="No data","x",ROUND(IF(P1_IndicatorData!AY134&gt;AF$166,10,IF(P1_IndicatorData!AY134&lt;AF$165,0,10-(AF$166-P1_IndicatorData!AY134)/(AF$166-AF$165)*10)),1))</f>
        <v>0</v>
      </c>
      <c r="AG134" s="42">
        <f>IF(P1_IndicatorData!AZ134="No data","x",IF(P1_IndicatorData!AZ134=0,0,ROUND(IF(LOG(P1_IndicatorData!AZ134)&gt;AG$166,10,IF(LOG(P1_IndicatorData!AZ134)&lt;AG$165,0,10-(AG$166-LOG(P1_IndicatorData!AZ134))/(AG$166-AG$165)*10)),1)))</f>
        <v>6</v>
      </c>
      <c r="AH134" s="42">
        <f>IF(P1_IndicatorData!BA134="No data","x",ROUND(IF(P1_IndicatorData!BA134&gt;AH$166,10,IF(P1_IndicatorData!BA134&lt;AH$165,0,10-(AH$166-P1_IndicatorData!BA134)/(AH$166-AH$165)*10)),1))</f>
        <v>8</v>
      </c>
      <c r="AI134" s="42">
        <f>IF(P1_IndicatorData!BD134="No data","x",IF(P1_IndicatorData!BD134=0,0,ROUND(IF(LOG(P1_IndicatorData!BD134)&gt;AI$166,10,IF(LOG(P1_IndicatorData!BD134)&lt;AI$165,0,10-(AI$166-LOG(P1_IndicatorData!BD134))/(AI$166-AI$165)*10)),1)))</f>
        <v>0</v>
      </c>
      <c r="AJ134" s="42">
        <f>IF(P1_IndicatorData!BE134="No data","x",ROUND(IF(P1_IndicatorData!BE134&gt;AJ$166,10,IF(P1_IndicatorData!BE134&lt;AJ$165,0,10-(AJ$166-P1_IndicatorData!BE134)/(AJ$166-AJ$165)*10)),1))</f>
        <v>0</v>
      </c>
      <c r="AK134" s="145">
        <f t="shared" si="52"/>
        <v>0</v>
      </c>
      <c r="AL134" s="145">
        <f t="shared" si="53"/>
        <v>0.1</v>
      </c>
      <c r="AM134" s="145">
        <f t="shared" si="54"/>
        <v>9.4</v>
      </c>
      <c r="AN134" s="147">
        <f t="shared" si="55"/>
        <v>4.5</v>
      </c>
      <c r="AO134" s="147">
        <f t="shared" si="56"/>
        <v>5.5</v>
      </c>
      <c r="AP134" s="145">
        <f t="shared" si="74"/>
        <v>5</v>
      </c>
      <c r="AQ134" s="149">
        <f t="shared" si="57"/>
        <v>3.6</v>
      </c>
      <c r="AR134" s="149">
        <f t="shared" si="58"/>
        <v>4.5999999999999996</v>
      </c>
      <c r="AS134" s="149">
        <f t="shared" si="59"/>
        <v>4.0999999999999996</v>
      </c>
      <c r="AT134" s="149">
        <f t="shared" si="60"/>
        <v>3.6</v>
      </c>
      <c r="AU134" s="149">
        <f t="shared" si="61"/>
        <v>4.0999999999999996</v>
      </c>
      <c r="AV134" s="149">
        <f t="shared" si="75"/>
        <v>3.9</v>
      </c>
      <c r="AW134" s="147">
        <f t="shared" si="62"/>
        <v>4</v>
      </c>
      <c r="AX134" s="147">
        <f t="shared" si="63"/>
        <v>5.5</v>
      </c>
      <c r="AY134" s="147">
        <f t="shared" si="64"/>
        <v>7.5</v>
      </c>
      <c r="AZ134" s="147">
        <f t="shared" si="65"/>
        <v>5</v>
      </c>
      <c r="BA134" s="145">
        <f t="shared" si="66"/>
        <v>5.7</v>
      </c>
      <c r="BB134" s="145">
        <f t="shared" si="67"/>
        <v>0</v>
      </c>
      <c r="BC134" s="147">
        <f t="shared" si="68"/>
        <v>0</v>
      </c>
      <c r="BD134" s="147">
        <f t="shared" si="69"/>
        <v>0</v>
      </c>
      <c r="BE134" s="145">
        <f t="shared" si="76"/>
        <v>0</v>
      </c>
      <c r="BF134" s="147">
        <f t="shared" si="70"/>
        <v>7.1</v>
      </c>
      <c r="BG134" s="147">
        <f t="shared" si="71"/>
        <v>0</v>
      </c>
      <c r="BH134" s="145">
        <f t="shared" si="72"/>
        <v>4.4000000000000004</v>
      </c>
      <c r="BI134" s="198">
        <f t="shared" si="73"/>
        <v>4.0999999999999996</v>
      </c>
    </row>
    <row r="135" spans="1:61">
      <c r="A135" s="1" t="s">
        <v>352</v>
      </c>
      <c r="B135" s="2" t="s">
        <v>353</v>
      </c>
      <c r="C135" s="39">
        <f>IF(P1_IndicatorData!D135="No data","x",IF(P1_IndicatorData!D135=0,0,ROUND(IF(LOG(P1_IndicatorData!D135)&gt;C$166,10,IF(LOG(P1_IndicatorData!D135)&lt;C$165,0,10-(C$166-LOG(P1_IndicatorData!D135))/(C$166-C$165)*10)),1)))</f>
        <v>9.1</v>
      </c>
      <c r="D135" s="39">
        <f>IF(P1_IndicatorData!E135="No data","x",ROUND(IF(P1_IndicatorData!E135&gt;D$166,10,IF(P1_IndicatorData!E135&lt;D$165,0,10-(D$166-P1_IndicatorData!E135)/(D$166-D$165)*10)),1))</f>
        <v>6</v>
      </c>
      <c r="E135" s="39">
        <f>IF(P1_IndicatorData!G135="No data",0.1,IF(P1_IndicatorData!G135=0,0.1,IF(LOG(P1_IndicatorData!G135)&lt;E$165,0.1,ROUND(IF(LOG(P1_IndicatorData!G135)&gt;E$166,10,IF(LOG(P1_IndicatorData!G135)&lt;E$165,0,10-(E$166-LOG(P1_IndicatorData!G135))/(E$166-E$165)*10)),1))))</f>
        <v>8.1</v>
      </c>
      <c r="F135" s="39">
        <f>IF(P1_IndicatorData!H135="No data",0.1,IF(ROUND(P1_IndicatorData!H135,2)=0,0.1,ROUND(IF(P1_IndicatorData!H135&gt;F$166,10,IF(P1_IndicatorData!H135&lt;F$165,0,10-(F$166-P1_IndicatorData!H135)/(F$166-F$165)*10)),1)))</f>
        <v>8.1</v>
      </c>
      <c r="G135" s="39">
        <f>IF(P1_IndicatorData!J135="No data","x",IF(P1_IndicatorData!J135=0,0,ROUND(IF(LOG(P1_IndicatorData!J135)&gt;G$166,10,IF(LOG(P1_IndicatorData!J135)&lt;G$165,0,10-(G$166-LOG(P1_IndicatorData!J135))/(G$166-G$165)*10)),1)))</f>
        <v>7</v>
      </c>
      <c r="H135" s="39">
        <f>IF(P1_IndicatorData!K135="No data","x",IF(P1_IndicatorData!K135=0,0,ROUND(IF(P1_IndicatorData!K135&gt;H$166,10,IF(P1_IndicatorData!K135&lt;H$165,0,10-(H$166-P1_IndicatorData!K135)/(H$166-H$165)*10)),1)))</f>
        <v>0.9</v>
      </c>
      <c r="I135" s="42">
        <f>IF(P1_IndicatorData!Q135="No data","x",IF(P1_IndicatorData!Q135=0,0,ROUND(IF(LOG(P1_IndicatorData!Q135)&gt;I$166,10,IF(LOG(P1_IndicatorData!Q135)&lt;I$165,0,10-(I$166-LOG(P1_IndicatorData!Q135))/(I$166-I$165)*10)),1)))</f>
        <v>0</v>
      </c>
      <c r="J135" s="42">
        <f>IF(P1_IndicatorData!R135="No data","x",ROUND(IF(P1_IndicatorData!R135&gt;J$166,10,IF(P1_IndicatorData!R135&lt;J$165,0,10-(J$166-P1_IndicatorData!R135)/(J$166-J$165)*10)),1))</f>
        <v>0</v>
      </c>
      <c r="K135" s="42">
        <f>IF(P1_IndicatorData!T135="No data","x",IF(P1_IndicatorData!T135=0,0,ROUND(IF(LOG(P1_IndicatorData!T135)&gt;K$166,10,IF(LOG(P1_IndicatorData!T135)&lt;K$165,0,10-(K$166-LOG(P1_IndicatorData!T135))/(K$166-K$165)*10)),1)))</f>
        <v>0</v>
      </c>
      <c r="L135" s="42">
        <f>IF(P1_IndicatorData!U135="No data","x",ROUND(IF(P1_IndicatorData!U135&gt;L$166,10,IF(P1_IndicatorData!U135&lt;L$165,0,10-(L$166-P1_IndicatorData!U135)/(L$166-L$165)*10)),1))</f>
        <v>0</v>
      </c>
      <c r="M135" s="39">
        <f>IF(P1_IndicatorData!W135="No data","x",IF(P1_IndicatorData!W135=0,0,ROUND(IF(LOG(P1_IndicatorData!W135)&gt;M$166,10,IF(LOG(P1_IndicatorData!W135)&lt;M$165,0,10-(M$166-LOG(P1_IndicatorData!W135))/(M$166-M$165)*10)),1)))</f>
        <v>7.6</v>
      </c>
      <c r="N135" s="39">
        <f>IF(P1_IndicatorData!X135="No data","x",ROUND(IF(P1_IndicatorData!X135&gt;N$166,10,IF(P1_IndicatorData!X135&lt;N$165,0,10-(N$166-P1_IndicatorData!X135)/(N$166-N$165)*10)),1))</f>
        <v>0.6</v>
      </c>
      <c r="O135" s="42">
        <f>IF(P1_IndicatorData!Z135="No data","x",IF(P1_IndicatorData!Z135=0,0,ROUND(IF(LOG(P1_IndicatorData!Z135)&gt;O$166,10,IF(LOG(P1_IndicatorData!Z135)&lt;O$165,0,10-(O$166-LOG(P1_IndicatorData!Z135))/(O$166-O$165)*10)),1)))</f>
        <v>9.6999999999999993</v>
      </c>
      <c r="P135" s="42">
        <f>IF(P1_IndicatorData!AA135="No data","x",ROUND(IF(P1_IndicatorData!AA135&gt;P$166,10,IF(P1_IndicatorData!AA135&lt;P$165,0,10-(P$166-P1_IndicatorData!AA135)/(P$166-P$165)*10)),1))</f>
        <v>9.4</v>
      </c>
      <c r="Q135" s="42">
        <f>IF(P1_IndicatorData!AC135="No data","x",IF(P1_IndicatorData!AC135=0,0,ROUND(IF(LOG(P1_IndicatorData!AC135)&gt;Q$166,10,IF(LOG(P1_IndicatorData!AC135)&lt;Q$165,0,10-(Q$166-LOG(P1_IndicatorData!AC135))/(Q$166-Q$165)*10)),1)))</f>
        <v>9.6</v>
      </c>
      <c r="R135" s="42">
        <f>IF(P1_IndicatorData!AD135="No data","x",ROUND(IF(P1_IndicatorData!AD135&gt;R$166,10,IF(P1_IndicatorData!AD135&lt;R$165,0,10-(R$166-P1_IndicatorData!AD135)/(R$166-R$165)*10)),1))</f>
        <v>9.1999999999999993</v>
      </c>
      <c r="S135" s="42">
        <f>IF(P1_IndicatorData!AF135="No data","x",IF(P1_IndicatorData!AF135=0,0,ROUND(IF(LOG(P1_IndicatorData!AF135)&gt;S$166,10,IF(LOG(P1_IndicatorData!AF135)&lt;S$165,0,10-(S$166-LOG(P1_IndicatorData!AF135))/(S$166-S$165)*10)),1)))</f>
        <v>9.4</v>
      </c>
      <c r="T135" s="42">
        <f>IF(P1_IndicatorData!AG135="No data","x",ROUND(IF(P1_IndicatorData!AG135&gt;T$166,10,IF(P1_IndicatorData!AG135&lt;T$165,0,10-(T$166-P1_IndicatorData!AG135)/(T$166-T$165)*10)),1))</f>
        <v>1.3</v>
      </c>
      <c r="U135" s="42">
        <f>IF(P1_IndicatorData!AI135="No data","x",IF(P1_IndicatorData!AI135=0,0,ROUND(IF(LOG(P1_IndicatorData!AI135)&gt;U$166,10,IF(LOG(P1_IndicatorData!AI135)&lt;U$165,0,10-(U$166-LOG(P1_IndicatorData!AI135))/(U$166-U$165)*10)),1)))</f>
        <v>7.5</v>
      </c>
      <c r="V135" s="42">
        <f>IF(P1_IndicatorData!AJ135="No data","x",ROUND(IF(P1_IndicatorData!AJ135&gt;V$166,10,IF(P1_IndicatorData!AJ135&lt;V$165,0,10-(V$166-P1_IndicatorData!AJ135)/(V$166-V$165)*10)),1))</f>
        <v>0.4</v>
      </c>
      <c r="W135" s="42">
        <f>IF(P1_IndicatorData!AL135="No data","x",IF(P1_IndicatorData!AL135=0,0,ROUND(IF(LOG(P1_IndicatorData!AL135)&gt;W$166,10,IF(LOG(P1_IndicatorData!AL135)&lt;W$165,0,10-(W$166-LOG(P1_IndicatorData!AL135))/(W$166-W$165)*10)),1)))</f>
        <v>9.4</v>
      </c>
      <c r="X135" s="42">
        <f>IF(P1_IndicatorData!AM135="No data","x",ROUND(IF(P1_IndicatorData!AM135&gt;X$166,10,IF(P1_IndicatorData!AM135&lt;X$165,0,10-(X$166-P1_IndicatorData!AM135)/(X$166-X$165)*10)),1))</f>
        <v>6.3</v>
      </c>
      <c r="Y135" s="42">
        <f>IF(P1_IndicatorData!AO135="No data","x",IF(P1_IndicatorData!AO135=0,0,ROUND(IF(LOG(P1_IndicatorData!AO135)&gt;Y$166,10,IF(LOG(P1_IndicatorData!AO135)&lt;Y$165,0,10-(Y$166-LOG(P1_IndicatorData!AO135))/(Y$166-Y$165)*10)),1)))</f>
        <v>9.5</v>
      </c>
      <c r="Z135" s="42">
        <f>IF(P1_IndicatorData!AP135="No data","x",ROUND(IF(P1_IndicatorData!AP135&gt;Z$166,10,IF(P1_IndicatorData!AP135&lt;Z$165,0,10-(Z$166-P1_IndicatorData!AP135)/(Z$166-Z$165)*10)),1))</f>
        <v>7.3</v>
      </c>
      <c r="AA135" s="42">
        <f>IF(P1_IndicatorData!AR135="No data","x",IF(P1_IndicatorData!AR135=0,0,ROUND(IF(LOG(P1_IndicatorData!AR135)&gt;AA$166,10,IF(LOG(P1_IndicatorData!AR135)&lt;AA$165,0,10-(AA$166-LOG(P1_IndicatorData!AR135))/(AA$166-AA$165)*10)),1)))</f>
        <v>9.1999999999999993</v>
      </c>
      <c r="AB135" s="42">
        <f>IF(P1_IndicatorData!AS135="No data","x",ROUND(IF(P1_IndicatorData!AS135&gt;AB$166,10,IF(P1_IndicatorData!AS135&lt;AB$165,0,10-(AB$166-P1_IndicatorData!AS135)/(AB$166-AB$165)*10)),1))</f>
        <v>5.4</v>
      </c>
      <c r="AC135" s="42">
        <f>IF(P1_IndicatorData!AV135="No data","x",IF(P1_IndicatorData!AV135=0,0,ROUND(IF(LOG(P1_IndicatorData!AV135)&gt;AC$166,10,IF(LOG(P1_IndicatorData!AV135)&lt;AC$165,0,10-(AC$166-LOG(P1_IndicatorData!AV135))/(AC$166-AC$165)*10)),1)))</f>
        <v>9</v>
      </c>
      <c r="AD135" s="42">
        <f>IF(P1_IndicatorData!AW135="No data","x",ROUND(IF(P1_IndicatorData!AW135&gt;AD$166,10,IF(P1_IndicatorData!AW135&lt;AD$165,0,10-(AD$166-P1_IndicatorData!AW135)/(AD$166-AD$165)*10)),1))</f>
        <v>4</v>
      </c>
      <c r="AE135" s="42">
        <f>IF(P1_IndicatorData!AX135="No data","x",IF(P1_IndicatorData!AX135=0,0,ROUND(IF(LOG(P1_IndicatorData!AX135)&gt;AE$166,10,IF(LOG(P1_IndicatorData!AX135)&lt;AE$165,0,10-(AE$166-LOG(P1_IndicatorData!AX135))/(AE$166-AE$165)*10)),1)))</f>
        <v>8.4</v>
      </c>
      <c r="AF135" s="42">
        <f>IF(P1_IndicatorData!AY135="No data","x",ROUND(IF(P1_IndicatorData!AY135&gt;AF$166,10,IF(P1_IndicatorData!AY135&lt;AF$165,0,10-(AF$166-P1_IndicatorData!AY135)/(AF$166-AF$165)*10)),1))</f>
        <v>1.6</v>
      </c>
      <c r="AG135" s="42">
        <f>IF(P1_IndicatorData!AZ135="No data","x",IF(P1_IndicatorData!AZ135=0,0,ROUND(IF(LOG(P1_IndicatorData!AZ135)&gt;AG$166,10,IF(LOG(P1_IndicatorData!AZ135)&lt;AG$165,0,10-(AG$166-LOG(P1_IndicatorData!AZ135))/(AG$166-AG$165)*10)),1)))</f>
        <v>9.8000000000000007</v>
      </c>
      <c r="AH135" s="42">
        <f>IF(P1_IndicatorData!BA135="No data","x",ROUND(IF(P1_IndicatorData!BA135&gt;AH$166,10,IF(P1_IndicatorData!BA135&lt;AH$165,0,10-(AH$166-P1_IndicatorData!BA135)/(AH$166-AH$165)*10)),1))</f>
        <v>10</v>
      </c>
      <c r="AI135" s="42">
        <f>IF(P1_IndicatorData!BD135="No data","x",IF(P1_IndicatorData!BD135=0,0,ROUND(IF(LOG(P1_IndicatorData!BD135)&gt;AI$166,10,IF(LOG(P1_IndicatorData!BD135)&lt;AI$165,0,10-(AI$166-LOG(P1_IndicatorData!BD135))/(AI$166-AI$165)*10)),1)))</f>
        <v>8.6999999999999993</v>
      </c>
      <c r="AJ135" s="42">
        <f>IF(P1_IndicatorData!BE135="No data","x",ROUND(IF(P1_IndicatorData!BE135&gt;AJ$166,10,IF(P1_IndicatorData!BE135&lt;AJ$165,0,10-(AJ$166-P1_IndicatorData!BE135)/(AJ$166-AJ$165)*10)),1))</f>
        <v>2.6</v>
      </c>
      <c r="AK135" s="145">
        <f t="shared" si="52"/>
        <v>7.9</v>
      </c>
      <c r="AL135" s="145">
        <f t="shared" si="53"/>
        <v>8.1</v>
      </c>
      <c r="AM135" s="145">
        <f t="shared" si="54"/>
        <v>4.5999999999999996</v>
      </c>
      <c r="AN135" s="147">
        <f t="shared" si="55"/>
        <v>0</v>
      </c>
      <c r="AO135" s="147">
        <f t="shared" si="56"/>
        <v>0</v>
      </c>
      <c r="AP135" s="145">
        <f t="shared" si="74"/>
        <v>0</v>
      </c>
      <c r="AQ135" s="149">
        <f t="shared" si="57"/>
        <v>8.6999999999999993</v>
      </c>
      <c r="AR135" s="149">
        <f t="shared" si="58"/>
        <v>5</v>
      </c>
      <c r="AS135" s="149">
        <f t="shared" si="59"/>
        <v>7.3</v>
      </c>
      <c r="AT135" s="149">
        <f t="shared" si="60"/>
        <v>9.5</v>
      </c>
      <c r="AU135" s="149">
        <f t="shared" si="61"/>
        <v>5.3</v>
      </c>
      <c r="AV135" s="149">
        <f t="shared" si="75"/>
        <v>8.1</v>
      </c>
      <c r="AW135" s="147">
        <f t="shared" si="62"/>
        <v>7.7</v>
      </c>
      <c r="AX135" s="147">
        <f t="shared" si="63"/>
        <v>4.9000000000000004</v>
      </c>
      <c r="AY135" s="147">
        <f t="shared" si="64"/>
        <v>8.1999999999999993</v>
      </c>
      <c r="AZ135" s="147">
        <f t="shared" si="65"/>
        <v>8.6</v>
      </c>
      <c r="BA135" s="145">
        <f t="shared" si="66"/>
        <v>7.6</v>
      </c>
      <c r="BB135" s="145">
        <f t="shared" si="67"/>
        <v>7.8</v>
      </c>
      <c r="BC135" s="147">
        <f t="shared" si="68"/>
        <v>8.6999999999999993</v>
      </c>
      <c r="BD135" s="147">
        <f t="shared" si="69"/>
        <v>2.8</v>
      </c>
      <c r="BE135" s="145">
        <f t="shared" si="76"/>
        <v>6.6</v>
      </c>
      <c r="BF135" s="147">
        <f t="shared" si="70"/>
        <v>9.9</v>
      </c>
      <c r="BG135" s="147">
        <f t="shared" si="71"/>
        <v>6.6</v>
      </c>
      <c r="BH135" s="145">
        <f t="shared" si="72"/>
        <v>8.8000000000000007</v>
      </c>
      <c r="BI135" s="198">
        <f t="shared" si="73"/>
        <v>7</v>
      </c>
    </row>
    <row r="136" spans="1:61">
      <c r="A136" s="1" t="s">
        <v>354</v>
      </c>
      <c r="B136" s="2" t="s">
        <v>355</v>
      </c>
      <c r="C136" s="39">
        <f>IF(P1_IndicatorData!D136="No data","x",IF(P1_IndicatorData!D136=0,0,ROUND(IF(LOG(P1_IndicatorData!D136)&gt;C$166,10,IF(LOG(P1_IndicatorData!D136)&lt;C$165,0,10-(C$166-LOG(P1_IndicatorData!D136))/(C$166-C$165)*10)),1)))</f>
        <v>10</v>
      </c>
      <c r="D136" s="39">
        <f>IF(P1_IndicatorData!E136="No data","x",ROUND(IF(P1_IndicatorData!E136&gt;D$166,10,IF(P1_IndicatorData!E136&lt;D$165,0,10-(D$166-P1_IndicatorData!E136)/(D$166-D$165)*10)),1))</f>
        <v>7.2</v>
      </c>
      <c r="E136" s="39">
        <f>IF(P1_IndicatorData!G136="No data",0.1,IF(P1_IndicatorData!G136=0,0.1,IF(LOG(P1_IndicatorData!G136)&lt;E$165,0.1,ROUND(IF(LOG(P1_IndicatorData!G136)&gt;E$166,10,IF(LOG(P1_IndicatorData!G136)&lt;E$165,0,10-(E$166-LOG(P1_IndicatorData!G136))/(E$166-E$165)*10)),1))))</f>
        <v>7.8</v>
      </c>
      <c r="F136" s="39">
        <f>IF(P1_IndicatorData!H136="No data",0.1,IF(ROUND(P1_IndicatorData!H136,2)=0,0.1,ROUND(IF(P1_IndicatorData!H136&gt;F$166,10,IF(P1_IndicatorData!H136&lt;F$165,0,10-(F$166-P1_IndicatorData!H136)/(F$166-F$165)*10)),1)))</f>
        <v>1.8</v>
      </c>
      <c r="G136" s="39">
        <f>IF(P1_IndicatorData!J136="No data","x",IF(P1_IndicatorData!J136=0,0,ROUND(IF(LOG(P1_IndicatorData!J136)&gt;G$166,10,IF(LOG(P1_IndicatorData!J136)&lt;G$165,0,10-(G$166-LOG(P1_IndicatorData!J136))/(G$166-G$165)*10)),1)))</f>
        <v>0</v>
      </c>
      <c r="H136" s="39">
        <f>IF(P1_IndicatorData!K136="No data","x",IF(P1_IndicatorData!K136=0,0,ROUND(IF(P1_IndicatorData!K136&gt;H$166,10,IF(P1_IndicatorData!K136&lt;H$165,0,10-(H$166-P1_IndicatorData!K136)/(H$166-H$165)*10)),1)))</f>
        <v>0</v>
      </c>
      <c r="I136" s="42">
        <f>IF(P1_IndicatorData!Q136="No data","x",IF(P1_IndicatorData!Q136=0,0,ROUND(IF(LOG(P1_IndicatorData!Q136)&gt;I$166,10,IF(LOG(P1_IndicatorData!Q136)&lt;I$165,0,10-(I$166-LOG(P1_IndicatorData!Q136))/(I$166-I$165)*10)),1)))</f>
        <v>0</v>
      </c>
      <c r="J136" s="42">
        <f>IF(P1_IndicatorData!R136="No data","x",ROUND(IF(P1_IndicatorData!R136&gt;J$166,10,IF(P1_IndicatorData!R136&lt;J$165,0,10-(J$166-P1_IndicatorData!R136)/(J$166-J$165)*10)),1))</f>
        <v>0</v>
      </c>
      <c r="K136" s="42">
        <f>IF(P1_IndicatorData!T136="No data","x",IF(P1_IndicatorData!T136=0,0,ROUND(IF(LOG(P1_IndicatorData!T136)&gt;K$166,10,IF(LOG(P1_IndicatorData!T136)&lt;K$165,0,10-(K$166-LOG(P1_IndicatorData!T136))/(K$166-K$165)*10)),1)))</f>
        <v>0</v>
      </c>
      <c r="L136" s="42">
        <f>IF(P1_IndicatorData!U136="No data","x",ROUND(IF(P1_IndicatorData!U136&gt;L$166,10,IF(P1_IndicatorData!U136&lt;L$165,0,10-(L$166-P1_IndicatorData!U136)/(L$166-L$165)*10)),1))</f>
        <v>0</v>
      </c>
      <c r="M136" s="39">
        <f>IF(P1_IndicatorData!W136="No data","x",IF(P1_IndicatorData!W136=0,0,ROUND(IF(LOG(P1_IndicatorData!W136)&gt;M$166,10,IF(LOG(P1_IndicatorData!W136)&lt;M$165,0,10-(M$166-LOG(P1_IndicatorData!W136))/(M$166-M$165)*10)),1)))</f>
        <v>6.6</v>
      </c>
      <c r="N136" s="39">
        <f>IF(P1_IndicatorData!X136="No data","x",ROUND(IF(P1_IndicatorData!X136&gt;N$166,10,IF(P1_IndicatorData!X136&lt;N$165,0,10-(N$166-P1_IndicatorData!X136)/(N$166-N$165)*10)),1))</f>
        <v>0.1</v>
      </c>
      <c r="O136" s="42">
        <f>IF(P1_IndicatorData!Z136="No data","x",IF(P1_IndicatorData!Z136=0,0,ROUND(IF(LOG(P1_IndicatorData!Z136)&gt;O$166,10,IF(LOG(P1_IndicatorData!Z136)&lt;O$165,0,10-(O$166-LOG(P1_IndicatorData!Z136))/(O$166-O$165)*10)),1)))</f>
        <v>9.6</v>
      </c>
      <c r="P136" s="42">
        <f>IF(P1_IndicatorData!AA136="No data","x",ROUND(IF(P1_IndicatorData!AA136&gt;P$166,10,IF(P1_IndicatorData!AA136&lt;P$165,0,10-(P$166-P1_IndicatorData!AA136)/(P$166-P$165)*10)),1))</f>
        <v>3.1</v>
      </c>
      <c r="Q136" s="42">
        <f>IF(P1_IndicatorData!AC136="No data","x",IF(P1_IndicatorData!AC136=0,0,ROUND(IF(LOG(P1_IndicatorData!AC136)&gt;Q$166,10,IF(LOG(P1_IndicatorData!AC136)&lt;Q$165,0,10-(Q$166-LOG(P1_IndicatorData!AC136))/(Q$166-Q$165)*10)),1)))</f>
        <v>8.9</v>
      </c>
      <c r="R136" s="42">
        <f>IF(P1_IndicatorData!AD136="No data","x",ROUND(IF(P1_IndicatorData!AD136&gt;R$166,10,IF(P1_IndicatorData!AD136&lt;R$165,0,10-(R$166-P1_IndicatorData!AD136)/(R$166-R$165)*10)),1))</f>
        <v>1.1000000000000001</v>
      </c>
      <c r="S136" s="42">
        <f>IF(P1_IndicatorData!AF136="No data","x",IF(P1_IndicatorData!AF136=0,0,ROUND(IF(LOG(P1_IndicatorData!AF136)&gt;S$166,10,IF(LOG(P1_IndicatorData!AF136)&lt;S$165,0,10-(S$166-LOG(P1_IndicatorData!AF136))/(S$166-S$165)*10)),1)))</f>
        <v>10</v>
      </c>
      <c r="T136" s="42">
        <f>IF(P1_IndicatorData!AG136="No data","x",ROUND(IF(P1_IndicatorData!AG136&gt;T$166,10,IF(P1_IndicatorData!AG136&lt;T$165,0,10-(T$166-P1_IndicatorData!AG136)/(T$166-T$165)*10)),1))</f>
        <v>3.6</v>
      </c>
      <c r="U136" s="42">
        <f>IF(P1_IndicatorData!AI136="No data","x",IF(P1_IndicatorData!AI136=0,0,ROUND(IF(LOG(P1_IndicatorData!AI136)&gt;U$166,10,IF(LOG(P1_IndicatorData!AI136)&lt;U$165,0,10-(U$166-LOG(P1_IndicatorData!AI136))/(U$166-U$165)*10)),1)))</f>
        <v>7.8</v>
      </c>
      <c r="V136" s="42">
        <f>IF(P1_IndicatorData!AJ136="No data","x",ROUND(IF(P1_IndicatorData!AJ136&gt;V$166,10,IF(P1_IndicatorData!AJ136&lt;V$165,0,10-(V$166-P1_IndicatorData!AJ136)/(V$166-V$165)*10)),1))</f>
        <v>0.2</v>
      </c>
      <c r="W136" s="42">
        <f>IF(P1_IndicatorData!AL136="No data","x",IF(P1_IndicatorData!AL136=0,0,ROUND(IF(LOG(P1_IndicatorData!AL136)&gt;W$166,10,IF(LOG(P1_IndicatorData!AL136)&lt;W$165,0,10-(W$166-LOG(P1_IndicatorData!AL136))/(W$166-W$165)*10)),1)))</f>
        <v>7.6</v>
      </c>
      <c r="X136" s="42">
        <f>IF(P1_IndicatorData!AM136="No data","x",ROUND(IF(P1_IndicatorData!AM136&gt;X$166,10,IF(P1_IndicatorData!AM136&lt;X$165,0,10-(X$166-P1_IndicatorData!AM136)/(X$166-X$165)*10)),1))</f>
        <v>0.2</v>
      </c>
      <c r="Y136" s="42">
        <f>IF(P1_IndicatorData!AO136="No data","x",IF(P1_IndicatorData!AO136=0,0,ROUND(IF(LOG(P1_IndicatorData!AO136)&gt;Y$166,10,IF(LOG(P1_IndicatorData!AO136)&lt;Y$165,0,10-(Y$166-LOG(P1_IndicatorData!AO136))/(Y$166-Y$165)*10)),1)))</f>
        <v>9.9</v>
      </c>
      <c r="Z136" s="42">
        <f>IF(P1_IndicatorData!AP136="No data","x",ROUND(IF(P1_IndicatorData!AP136&gt;Z$166,10,IF(P1_IndicatorData!AP136&lt;Z$165,0,10-(Z$166-P1_IndicatorData!AP136)/(Z$166-Z$165)*10)),1))</f>
        <v>4.4000000000000004</v>
      </c>
      <c r="AA136" s="42">
        <f>IF(P1_IndicatorData!AR136="No data","x",IF(P1_IndicatorData!AR136=0,0,ROUND(IF(LOG(P1_IndicatorData!AR136)&gt;AA$166,10,IF(LOG(P1_IndicatorData!AR136)&lt;AA$165,0,10-(AA$166-LOG(P1_IndicatorData!AR136))/(AA$166-AA$165)*10)),1)))</f>
        <v>9.1</v>
      </c>
      <c r="AB136" s="42">
        <f>IF(P1_IndicatorData!AS136="No data","x",ROUND(IF(P1_IndicatorData!AS136&gt;AB$166,10,IF(P1_IndicatorData!AS136&lt;AB$165,0,10-(AB$166-P1_IndicatorData!AS136)/(AB$166-AB$165)*10)),1))</f>
        <v>1.6</v>
      </c>
      <c r="AC136" s="42">
        <f>IF(P1_IndicatorData!AV136="No data","x",IF(P1_IndicatorData!AV136=0,0,ROUND(IF(LOG(P1_IndicatorData!AV136)&gt;AC$166,10,IF(LOG(P1_IndicatorData!AV136)&lt;AC$165,0,10-(AC$166-LOG(P1_IndicatorData!AV136))/(AC$166-AC$165)*10)),1)))</f>
        <v>10</v>
      </c>
      <c r="AD136" s="42">
        <f>IF(P1_IndicatorData!AW136="No data","x",ROUND(IF(P1_IndicatorData!AW136&gt;AD$166,10,IF(P1_IndicatorData!AW136&lt;AD$165,0,10-(AD$166-P1_IndicatorData!AW136)/(AD$166-AD$165)*10)),1))</f>
        <v>5.7</v>
      </c>
      <c r="AE136" s="42">
        <f>IF(P1_IndicatorData!AX136="No data","x",IF(P1_IndicatorData!AX136=0,0,ROUND(IF(LOG(P1_IndicatorData!AX136)&gt;AE$166,10,IF(LOG(P1_IndicatorData!AX136)&lt;AE$165,0,10-(AE$166-LOG(P1_IndicatorData!AX136))/(AE$166-AE$165)*10)),1)))</f>
        <v>0</v>
      </c>
      <c r="AF136" s="42">
        <f>IF(P1_IndicatorData!AY136="No data","x",ROUND(IF(P1_IndicatorData!AY136&gt;AF$166,10,IF(P1_IndicatorData!AY136&lt;AF$165,0,10-(AF$166-P1_IndicatorData!AY136)/(AF$166-AF$165)*10)),1))</f>
        <v>0</v>
      </c>
      <c r="AG136" s="42">
        <f>IF(P1_IndicatorData!AZ136="No data","x",IF(P1_IndicatorData!AZ136=0,0,ROUND(IF(LOG(P1_IndicatorData!AZ136)&gt;AG$166,10,IF(LOG(P1_IndicatorData!AZ136)&lt;AG$165,0,10-(AG$166-LOG(P1_IndicatorData!AZ136))/(AG$166-AG$165)*10)),1)))</f>
        <v>9.4</v>
      </c>
      <c r="AH136" s="42">
        <f>IF(P1_IndicatorData!BA136="No data","x",ROUND(IF(P1_IndicatorData!BA136&gt;AH$166,10,IF(P1_IndicatorData!BA136&lt;AH$165,0,10-(AH$166-P1_IndicatorData!BA136)/(AH$166-AH$165)*10)),1))</f>
        <v>6.2</v>
      </c>
      <c r="AI136" s="42">
        <f>IF(P1_IndicatorData!BD136="No data","x",IF(P1_IndicatorData!BD136=0,0,ROUND(IF(LOG(P1_IndicatorData!BD136)&gt;AI$166,10,IF(LOG(P1_IndicatorData!BD136)&lt;AI$165,0,10-(AI$166-LOG(P1_IndicatorData!BD136))/(AI$166-AI$165)*10)),1)))</f>
        <v>9.1999999999999993</v>
      </c>
      <c r="AJ136" s="42">
        <f>IF(P1_IndicatorData!BE136="No data","x",ROUND(IF(P1_IndicatorData!BE136&gt;AJ$166,10,IF(P1_IndicatorData!BE136&lt;AJ$165,0,10-(AJ$166-P1_IndicatorData!BE136)/(AJ$166-AJ$165)*10)),1))</f>
        <v>1.7</v>
      </c>
      <c r="AK136" s="145">
        <f t="shared" si="52"/>
        <v>9</v>
      </c>
      <c r="AL136" s="145">
        <f t="shared" si="53"/>
        <v>5.6</v>
      </c>
      <c r="AM136" s="145">
        <f t="shared" si="54"/>
        <v>0</v>
      </c>
      <c r="AN136" s="147">
        <f t="shared" si="55"/>
        <v>0</v>
      </c>
      <c r="AO136" s="147">
        <f t="shared" si="56"/>
        <v>0</v>
      </c>
      <c r="AP136" s="145">
        <f t="shared" si="74"/>
        <v>0</v>
      </c>
      <c r="AQ136" s="149">
        <f t="shared" si="57"/>
        <v>8.1</v>
      </c>
      <c r="AR136" s="149">
        <f t="shared" si="58"/>
        <v>1.6</v>
      </c>
      <c r="AS136" s="149">
        <f t="shared" si="59"/>
        <v>5.8</v>
      </c>
      <c r="AT136" s="149">
        <f t="shared" si="60"/>
        <v>9.5</v>
      </c>
      <c r="AU136" s="149">
        <f t="shared" si="61"/>
        <v>2.4</v>
      </c>
      <c r="AV136" s="149">
        <f t="shared" si="75"/>
        <v>7.4</v>
      </c>
      <c r="AW136" s="147">
        <f t="shared" si="62"/>
        <v>6.7</v>
      </c>
      <c r="AX136" s="147">
        <f t="shared" si="63"/>
        <v>5.0999999999999996</v>
      </c>
      <c r="AY136" s="147">
        <f t="shared" si="64"/>
        <v>4.9000000000000004</v>
      </c>
      <c r="AZ136" s="147">
        <f t="shared" si="65"/>
        <v>8.3000000000000007</v>
      </c>
      <c r="BA136" s="145">
        <f t="shared" si="66"/>
        <v>6.5</v>
      </c>
      <c r="BB136" s="145">
        <f t="shared" si="67"/>
        <v>6.7</v>
      </c>
      <c r="BC136" s="147">
        <f t="shared" si="68"/>
        <v>5</v>
      </c>
      <c r="BD136" s="147">
        <f t="shared" si="69"/>
        <v>2.9</v>
      </c>
      <c r="BE136" s="145">
        <f t="shared" si="76"/>
        <v>4</v>
      </c>
      <c r="BF136" s="147">
        <f t="shared" si="70"/>
        <v>8.1999999999999993</v>
      </c>
      <c r="BG136" s="147">
        <f t="shared" si="71"/>
        <v>6.9</v>
      </c>
      <c r="BH136" s="145">
        <f t="shared" si="72"/>
        <v>7.6</v>
      </c>
      <c r="BI136" s="198">
        <f t="shared" si="73"/>
        <v>5.7</v>
      </c>
    </row>
    <row r="137" spans="1:61">
      <c r="A137" s="1" t="s">
        <v>356</v>
      </c>
      <c r="B137" s="2" t="s">
        <v>357</v>
      </c>
      <c r="C137" s="39">
        <f>IF(P1_IndicatorData!D137="No data","x",IF(P1_IndicatorData!D137=0,0,ROUND(IF(LOG(P1_IndicatorData!D137)&gt;C$166,10,IF(LOG(P1_IndicatorData!D137)&lt;C$165,0,10-(C$166-LOG(P1_IndicatorData!D137))/(C$166-C$165)*10)),1)))</f>
        <v>8.9</v>
      </c>
      <c r="D137" s="39">
        <f>IF(P1_IndicatorData!E137="No data","x",ROUND(IF(P1_IndicatorData!E137&gt;D$166,10,IF(P1_IndicatorData!E137&lt;D$165,0,10-(D$166-P1_IndicatorData!E137)/(D$166-D$165)*10)),1))</f>
        <v>4.8</v>
      </c>
      <c r="E137" s="39">
        <f>IF(P1_IndicatorData!G137="No data",0.1,IF(P1_IndicatorData!G137=0,0.1,IF(LOG(P1_IndicatorData!G137)&lt;E$165,0.1,ROUND(IF(LOG(P1_IndicatorData!G137)&gt;E$166,10,IF(LOG(P1_IndicatorData!G137)&lt;E$165,0,10-(E$166-LOG(P1_IndicatorData!G137))/(E$166-E$165)*10)),1))))</f>
        <v>8</v>
      </c>
      <c r="F137" s="39">
        <f>IF(P1_IndicatorData!H137="No data",0.1,IF(ROUND(P1_IndicatorData!H137,2)=0,0.1,ROUND(IF(P1_IndicatorData!H137&gt;F$166,10,IF(P1_IndicatorData!H137&lt;F$165,0,10-(F$166-P1_IndicatorData!H137)/(F$166-F$165)*10)),1)))</f>
        <v>6.9</v>
      </c>
      <c r="G137" s="39">
        <f>IF(P1_IndicatorData!J137="No data","x",IF(P1_IndicatorData!J137=0,0,ROUND(IF(LOG(P1_IndicatorData!J137)&gt;G$166,10,IF(LOG(P1_IndicatorData!J137)&lt;G$165,0,10-(G$166-LOG(P1_IndicatorData!J137))/(G$166-G$165)*10)),1)))</f>
        <v>0</v>
      </c>
      <c r="H137" s="39">
        <f>IF(P1_IndicatorData!K137="No data","x",IF(P1_IndicatorData!K137=0,0,ROUND(IF(P1_IndicatorData!K137&gt;H$166,10,IF(P1_IndicatorData!K137&lt;H$165,0,10-(H$166-P1_IndicatorData!K137)/(H$166-H$165)*10)),1)))</f>
        <v>0</v>
      </c>
      <c r="I137" s="42">
        <f>IF(P1_IndicatorData!Q137="No data","x",IF(P1_IndicatorData!Q137=0,0,ROUND(IF(LOG(P1_IndicatorData!Q137)&gt;I$166,10,IF(LOG(P1_IndicatorData!Q137)&lt;I$165,0,10-(I$166-LOG(P1_IndicatorData!Q137))/(I$166-I$165)*10)),1)))</f>
        <v>0</v>
      </c>
      <c r="J137" s="42">
        <f>IF(P1_IndicatorData!R137="No data","x",ROUND(IF(P1_IndicatorData!R137&gt;J$166,10,IF(P1_IndicatorData!R137&lt;J$165,0,10-(J$166-P1_IndicatorData!R137)/(J$166-J$165)*10)),1))</f>
        <v>0</v>
      </c>
      <c r="K137" s="42">
        <f>IF(P1_IndicatorData!T137="No data","x",IF(P1_IndicatorData!T137=0,0,ROUND(IF(LOG(P1_IndicatorData!T137)&gt;K$166,10,IF(LOG(P1_IndicatorData!T137)&lt;K$165,0,10-(K$166-LOG(P1_IndicatorData!T137))/(K$166-K$165)*10)),1)))</f>
        <v>0</v>
      </c>
      <c r="L137" s="42">
        <f>IF(P1_IndicatorData!U137="No data","x",ROUND(IF(P1_IndicatorData!U137&gt;L$166,10,IF(P1_IndicatorData!U137&lt;L$165,0,10-(L$166-P1_IndicatorData!U137)/(L$166-L$165)*10)),1))</f>
        <v>0</v>
      </c>
      <c r="M137" s="39">
        <f>IF(P1_IndicatorData!W137="No data","x",IF(P1_IndicatorData!W137=0,0,ROUND(IF(LOG(P1_IndicatorData!W137)&gt;M$166,10,IF(LOG(P1_IndicatorData!W137)&lt;M$165,0,10-(M$166-LOG(P1_IndicatorData!W137))/(M$166-M$165)*10)),1)))</f>
        <v>9.5</v>
      </c>
      <c r="N137" s="39">
        <f>IF(P1_IndicatorData!X137="No data","x",ROUND(IF(P1_IndicatorData!X137&gt;N$166,10,IF(P1_IndicatorData!X137&lt;N$165,0,10-(N$166-P1_IndicatorData!X137)/(N$166-N$165)*10)),1))</f>
        <v>7.9</v>
      </c>
      <c r="O137" s="42">
        <f>IF(P1_IndicatorData!Z137="No data","x",IF(P1_IndicatorData!Z137=0,0,ROUND(IF(LOG(P1_IndicatorData!Z137)&gt;O$166,10,IF(LOG(P1_IndicatorData!Z137)&lt;O$165,0,10-(O$166-LOG(P1_IndicatorData!Z137))/(O$166-O$165)*10)),1)))</f>
        <v>8.8000000000000007</v>
      </c>
      <c r="P137" s="42">
        <f>IF(P1_IndicatorData!AA137="No data","x",ROUND(IF(P1_IndicatorData!AA137&gt;P$166,10,IF(P1_IndicatorData!AA137&lt;P$165,0,10-(P$166-P1_IndicatorData!AA137)/(P$166-P$165)*10)),1))</f>
        <v>2.9</v>
      </c>
      <c r="Q137" s="42">
        <f>IF(P1_IndicatorData!AC137="No data","x",IF(P1_IndicatorData!AC137=0,0,ROUND(IF(LOG(P1_IndicatorData!AC137)&gt;Q$166,10,IF(LOG(P1_IndicatorData!AC137)&lt;Q$165,0,10-(Q$166-LOG(P1_IndicatorData!AC137))/(Q$166-Q$165)*10)),1)))</f>
        <v>9.6999999999999993</v>
      </c>
      <c r="R137" s="42">
        <f>IF(P1_IndicatorData!AD137="No data","x",ROUND(IF(P1_IndicatorData!AD137&gt;R$166,10,IF(P1_IndicatorData!AD137&lt;R$165,0,10-(R$166-P1_IndicatorData!AD137)/(R$166-R$165)*10)),1))</f>
        <v>9.9</v>
      </c>
      <c r="S137" s="42">
        <f>IF(P1_IndicatorData!AF137="No data","x",IF(P1_IndicatorData!AF137=0,0,ROUND(IF(LOG(P1_IndicatorData!AF137)&gt;S$166,10,IF(LOG(P1_IndicatorData!AF137)&lt;S$165,0,10-(S$166-LOG(P1_IndicatorData!AF137))/(S$166-S$165)*10)),1)))</f>
        <v>7.7</v>
      </c>
      <c r="T137" s="42">
        <f>IF(P1_IndicatorData!AG137="No data","x",ROUND(IF(P1_IndicatorData!AG137&gt;T$166,10,IF(P1_IndicatorData!AG137&lt;T$165,0,10-(T$166-P1_IndicatorData!AG137)/(T$166-T$165)*10)),1))</f>
        <v>0.2</v>
      </c>
      <c r="U137" s="42">
        <f>IF(P1_IndicatorData!AI137="No data","x",IF(P1_IndicatorData!AI137=0,0,ROUND(IF(LOG(P1_IndicatorData!AI137)&gt;U$166,10,IF(LOG(P1_IndicatorData!AI137)&lt;U$165,0,10-(U$166-LOG(P1_IndicatorData!AI137))/(U$166-U$165)*10)),1)))</f>
        <v>8.6999999999999993</v>
      </c>
      <c r="V137" s="42">
        <f>IF(P1_IndicatorData!AJ137="No data","x",ROUND(IF(P1_IndicatorData!AJ137&gt;V$166,10,IF(P1_IndicatorData!AJ137&lt;V$165,0,10-(V$166-P1_IndicatorData!AJ137)/(V$166-V$165)*10)),1))</f>
        <v>2.4</v>
      </c>
      <c r="W137" s="42">
        <f>IF(P1_IndicatorData!AL137="No data","x",IF(P1_IndicatorData!AL137=0,0,ROUND(IF(LOG(P1_IndicatorData!AL137)&gt;W$166,10,IF(LOG(P1_IndicatorData!AL137)&lt;W$165,0,10-(W$166-LOG(P1_IndicatorData!AL137))/(W$166-W$165)*10)),1)))</f>
        <v>9.5</v>
      </c>
      <c r="X137" s="42">
        <f>IF(P1_IndicatorData!AM137="No data","x",ROUND(IF(P1_IndicatorData!AM137&gt;X$166,10,IF(P1_IndicatorData!AM137&lt;X$165,0,10-(X$166-P1_IndicatorData!AM137)/(X$166-X$165)*10)),1))</f>
        <v>7.2</v>
      </c>
      <c r="Y137" s="42">
        <f>IF(P1_IndicatorData!AO137="No data","x",IF(P1_IndicatorData!AO137=0,0,ROUND(IF(LOG(P1_IndicatorData!AO137)&gt;Y$166,10,IF(LOG(P1_IndicatorData!AO137)&lt;Y$165,0,10-(Y$166-LOG(P1_IndicatorData!AO137))/(Y$166-Y$165)*10)),1)))</f>
        <v>9.6999999999999993</v>
      </c>
      <c r="Z137" s="42">
        <f>IF(P1_IndicatorData!AP137="No data","x",ROUND(IF(P1_IndicatorData!AP137&gt;Z$166,10,IF(P1_IndicatorData!AP137&lt;Z$165,0,10-(Z$166-P1_IndicatorData!AP137)/(Z$166-Z$165)*10)),1))</f>
        <v>9.9</v>
      </c>
      <c r="AA137" s="42">
        <f>IF(P1_IndicatorData!AR137="No data","x",IF(P1_IndicatorData!AR137=0,0,ROUND(IF(LOG(P1_IndicatorData!AR137)&gt;AA$166,10,IF(LOG(P1_IndicatorData!AR137)&lt;AA$165,0,10-(AA$166-LOG(P1_IndicatorData!AR137))/(AA$166-AA$165)*10)),1)))</f>
        <v>9.4</v>
      </c>
      <c r="AB137" s="42">
        <f>IF(P1_IndicatorData!AS137="No data","x",ROUND(IF(P1_IndicatorData!AS137&gt;AB$166,10,IF(P1_IndicatorData!AS137&lt;AB$165,0,10-(AB$166-P1_IndicatorData!AS137)/(AB$166-AB$165)*10)),1))</f>
        <v>6.8</v>
      </c>
      <c r="AC137" s="42">
        <f>IF(P1_IndicatorData!AV137="No data","x",IF(P1_IndicatorData!AV137=0,0,ROUND(IF(LOG(P1_IndicatorData!AV137)&gt;AC$166,10,IF(LOG(P1_IndicatorData!AV137)&lt;AC$165,0,10-(AC$166-LOG(P1_IndicatorData!AV137))/(AC$166-AC$165)*10)),1)))</f>
        <v>9.6999999999999993</v>
      </c>
      <c r="AD137" s="42">
        <f>IF(P1_IndicatorData!AW137="No data","x",ROUND(IF(P1_IndicatorData!AW137&gt;AD$166,10,IF(P1_IndicatorData!AW137&lt;AD$165,0,10-(AD$166-P1_IndicatorData!AW137)/(AD$166-AD$165)*10)),1))</f>
        <v>10</v>
      </c>
      <c r="AE137" s="42">
        <f>IF(P1_IndicatorData!AX137="No data","x",IF(P1_IndicatorData!AX137=0,0,ROUND(IF(LOG(P1_IndicatorData!AX137)&gt;AE$166,10,IF(LOG(P1_IndicatorData!AX137)&lt;AE$165,0,10-(AE$166-LOG(P1_IndicatorData!AX137))/(AE$166-AE$165)*10)),1)))</f>
        <v>8.9</v>
      </c>
      <c r="AF137" s="42">
        <f>IF(P1_IndicatorData!AY137="No data","x",ROUND(IF(P1_IndicatorData!AY137&gt;AF$166,10,IF(P1_IndicatorData!AY137&lt;AF$165,0,10-(AF$166-P1_IndicatorData!AY137)/(AF$166-AF$165)*10)),1))</f>
        <v>3.2</v>
      </c>
      <c r="AG137" s="42">
        <f>IF(P1_IndicatorData!AZ137="No data","x",IF(P1_IndicatorData!AZ137=0,0,ROUND(IF(LOG(P1_IndicatorData!AZ137)&gt;AG$166,10,IF(LOG(P1_IndicatorData!AZ137)&lt;AG$165,0,10-(AG$166-LOG(P1_IndicatorData!AZ137))/(AG$166-AG$165)*10)),1)))</f>
        <v>8.6999999999999993</v>
      </c>
      <c r="AH137" s="42">
        <f>IF(P1_IndicatorData!BA137="No data","x",ROUND(IF(P1_IndicatorData!BA137&gt;AH$166,10,IF(P1_IndicatorData!BA137&lt;AH$165,0,10-(AH$166-P1_IndicatorData!BA137)/(AH$166-AH$165)*10)),1))</f>
        <v>10</v>
      </c>
      <c r="AI137" s="42">
        <f>IF(P1_IndicatorData!BD137="No data","x",IF(P1_IndicatorData!BD137=0,0,ROUND(IF(LOG(P1_IndicatorData!BD137)&gt;AI$166,10,IF(LOG(P1_IndicatorData!BD137)&lt;AI$165,0,10-(AI$166-LOG(P1_IndicatorData!BD137))/(AI$166-AI$165)*10)),1)))</f>
        <v>4.7</v>
      </c>
      <c r="AJ137" s="42">
        <f>IF(P1_IndicatorData!BE137="No data","x",ROUND(IF(P1_IndicatorData!BE137&gt;AJ$166,10,IF(P1_IndicatorData!BE137&lt;AJ$165,0,10-(AJ$166-P1_IndicatorData!BE137)/(AJ$166-AJ$165)*10)),1))</f>
        <v>0</v>
      </c>
      <c r="AK137" s="145">
        <f t="shared" si="52"/>
        <v>7.4</v>
      </c>
      <c r="AL137" s="145">
        <f t="shared" si="53"/>
        <v>7.5</v>
      </c>
      <c r="AM137" s="145">
        <f t="shared" si="54"/>
        <v>0</v>
      </c>
      <c r="AN137" s="147">
        <f t="shared" si="55"/>
        <v>0</v>
      </c>
      <c r="AO137" s="147">
        <f t="shared" si="56"/>
        <v>0</v>
      </c>
      <c r="AP137" s="145">
        <f t="shared" si="74"/>
        <v>0</v>
      </c>
      <c r="AQ137" s="149">
        <f t="shared" si="57"/>
        <v>9.1999999999999993</v>
      </c>
      <c r="AR137" s="149">
        <f t="shared" si="58"/>
        <v>5.4</v>
      </c>
      <c r="AS137" s="149">
        <f t="shared" si="59"/>
        <v>7.8</v>
      </c>
      <c r="AT137" s="149">
        <f t="shared" si="60"/>
        <v>8.6999999999999993</v>
      </c>
      <c r="AU137" s="149">
        <f t="shared" si="61"/>
        <v>5.0999999999999996</v>
      </c>
      <c r="AV137" s="149">
        <f t="shared" si="75"/>
        <v>7.3</v>
      </c>
      <c r="AW137" s="147">
        <f t="shared" si="62"/>
        <v>7.6</v>
      </c>
      <c r="AX137" s="147">
        <f t="shared" si="63"/>
        <v>6.5</v>
      </c>
      <c r="AY137" s="147">
        <f t="shared" si="64"/>
        <v>8.6</v>
      </c>
      <c r="AZ137" s="147">
        <f t="shared" si="65"/>
        <v>9.8000000000000007</v>
      </c>
      <c r="BA137" s="145">
        <f t="shared" si="66"/>
        <v>8.4</v>
      </c>
      <c r="BB137" s="145">
        <f t="shared" si="67"/>
        <v>8.4</v>
      </c>
      <c r="BC137" s="147">
        <f t="shared" si="68"/>
        <v>9.3000000000000007</v>
      </c>
      <c r="BD137" s="147">
        <f t="shared" si="69"/>
        <v>6.6</v>
      </c>
      <c r="BE137" s="145">
        <f t="shared" si="76"/>
        <v>8.3000000000000007</v>
      </c>
      <c r="BF137" s="147">
        <f t="shared" si="70"/>
        <v>9.5</v>
      </c>
      <c r="BG137" s="147">
        <f t="shared" si="71"/>
        <v>2.7</v>
      </c>
      <c r="BH137" s="145">
        <f t="shared" si="72"/>
        <v>7.4</v>
      </c>
      <c r="BI137" s="198">
        <f t="shared" si="73"/>
        <v>6.8</v>
      </c>
    </row>
    <row r="138" spans="1:61">
      <c r="A138" s="1" t="s">
        <v>358</v>
      </c>
      <c r="B138" s="2" t="s">
        <v>359</v>
      </c>
      <c r="C138" s="39">
        <f>IF(P1_IndicatorData!D138="No data","x",IF(P1_IndicatorData!D138=0,0,ROUND(IF(LOG(P1_IndicatorData!D138)&gt;C$166,10,IF(LOG(P1_IndicatorData!D138)&lt;C$165,0,10-(C$166-LOG(P1_IndicatorData!D138))/(C$166-C$165)*10)),1)))</f>
        <v>9.6</v>
      </c>
      <c r="D138" s="39">
        <f>IF(P1_IndicatorData!E138="No data","x",ROUND(IF(P1_IndicatorData!E138&gt;D$166,10,IF(P1_IndicatorData!E138&lt;D$165,0,10-(D$166-P1_IndicatorData!E138)/(D$166-D$165)*10)),1))</f>
        <v>9</v>
      </c>
      <c r="E138" s="39">
        <f>IF(P1_IndicatorData!G138="No data",0.1,IF(P1_IndicatorData!G138=0,0.1,IF(LOG(P1_IndicatorData!G138)&lt;E$165,0.1,ROUND(IF(LOG(P1_IndicatorData!G138)&gt;E$166,10,IF(LOG(P1_IndicatorData!G138)&lt;E$165,0,10-(E$166-LOG(P1_IndicatorData!G138))/(E$166-E$165)*10)),1))))</f>
        <v>7</v>
      </c>
      <c r="F138" s="39">
        <f>IF(P1_IndicatorData!H138="No data",0.1,IF(ROUND(P1_IndicatorData!H138,2)=0,0.1,ROUND(IF(P1_IndicatorData!H138&gt;F$166,10,IF(P1_IndicatorData!H138&lt;F$165,0,10-(F$166-P1_IndicatorData!H138)/(F$166-F$165)*10)),1)))</f>
        <v>1.9</v>
      </c>
      <c r="G138" s="39">
        <f>IF(P1_IndicatorData!J138="No data","x",IF(P1_IndicatorData!J138=0,0,ROUND(IF(LOG(P1_IndicatorData!J138)&gt;G$166,10,IF(LOG(P1_IndicatorData!J138)&lt;G$165,0,10-(G$166-LOG(P1_IndicatorData!J138))/(G$166-G$165)*10)),1)))</f>
        <v>0</v>
      </c>
      <c r="H138" s="39">
        <f>IF(P1_IndicatorData!K138="No data","x",IF(P1_IndicatorData!K138=0,0,ROUND(IF(P1_IndicatorData!K138&gt;H$166,10,IF(P1_IndicatorData!K138&lt;H$165,0,10-(H$166-P1_IndicatorData!K138)/(H$166-H$165)*10)),1)))</f>
        <v>0</v>
      </c>
      <c r="I138" s="42">
        <f>IF(P1_IndicatorData!Q138="No data","x",IF(P1_IndicatorData!Q138=0,0,ROUND(IF(LOG(P1_IndicatorData!Q138)&gt;I$166,10,IF(LOG(P1_IndicatorData!Q138)&lt;I$165,0,10-(I$166-LOG(P1_IndicatorData!Q138))/(I$166-I$165)*10)),1)))</f>
        <v>0</v>
      </c>
      <c r="J138" s="42">
        <f>IF(P1_IndicatorData!R138="No data","x",ROUND(IF(P1_IndicatorData!R138&gt;J$166,10,IF(P1_IndicatorData!R138&lt;J$165,0,10-(J$166-P1_IndicatorData!R138)/(J$166-J$165)*10)),1))</f>
        <v>0</v>
      </c>
      <c r="K138" s="42">
        <f>IF(P1_IndicatorData!T138="No data","x",IF(P1_IndicatorData!T138=0,0,ROUND(IF(LOG(P1_IndicatorData!T138)&gt;K$166,10,IF(LOG(P1_IndicatorData!T138)&lt;K$165,0,10-(K$166-LOG(P1_IndicatorData!T138))/(K$166-K$165)*10)),1)))</f>
        <v>0</v>
      </c>
      <c r="L138" s="42">
        <f>IF(P1_IndicatorData!U138="No data","x",ROUND(IF(P1_IndicatorData!U138&gt;L$166,10,IF(P1_IndicatorData!U138&lt;L$165,0,10-(L$166-P1_IndicatorData!U138)/(L$166-L$165)*10)),1))</f>
        <v>0</v>
      </c>
      <c r="M138" s="39">
        <f>IF(P1_IndicatorData!W138="No data","x",IF(P1_IndicatorData!W138=0,0,ROUND(IF(LOG(P1_IndicatorData!W138)&gt;M$166,10,IF(LOG(P1_IndicatorData!W138)&lt;M$165,0,10-(M$166-LOG(P1_IndicatorData!W138))/(M$166-M$165)*10)),1)))</f>
        <v>0</v>
      </c>
      <c r="N138" s="39">
        <f>IF(P1_IndicatorData!X138="No data","x",ROUND(IF(P1_IndicatorData!X138&gt;N$166,10,IF(P1_IndicatorData!X138&lt;N$165,0,10-(N$166-P1_IndicatorData!X138)/(N$166-N$165)*10)),1))</f>
        <v>0</v>
      </c>
      <c r="O138" s="42">
        <f>IF(P1_IndicatorData!Z138="No data","x",IF(P1_IndicatorData!Z138=0,0,ROUND(IF(LOG(P1_IndicatorData!Z138)&gt;O$166,10,IF(LOG(P1_IndicatorData!Z138)&lt;O$165,0,10-(O$166-LOG(P1_IndicatorData!Z138))/(O$166-O$165)*10)),1)))</f>
        <v>0</v>
      </c>
      <c r="P138" s="42">
        <f>IF(P1_IndicatorData!AA138="No data","x",ROUND(IF(P1_IndicatorData!AA138&gt;P$166,10,IF(P1_IndicatorData!AA138&lt;P$165,0,10-(P$166-P1_IndicatorData!AA138)/(P$166-P$165)*10)),1))</f>
        <v>0</v>
      </c>
      <c r="Q138" s="42">
        <f>IF(P1_IndicatorData!AC138="No data","x",IF(P1_IndicatorData!AC138=0,0,ROUND(IF(LOG(P1_IndicatorData!AC138)&gt;Q$166,10,IF(LOG(P1_IndicatorData!AC138)&lt;Q$165,0,10-(Q$166-LOG(P1_IndicatorData!AC138))/(Q$166-Q$165)*10)),1)))</f>
        <v>0</v>
      </c>
      <c r="R138" s="42">
        <f>IF(P1_IndicatorData!AD138="No data","x",ROUND(IF(P1_IndicatorData!AD138&gt;R$166,10,IF(P1_IndicatorData!AD138&lt;R$165,0,10-(R$166-P1_IndicatorData!AD138)/(R$166-R$165)*10)),1))</f>
        <v>0</v>
      </c>
      <c r="S138" s="42">
        <f>IF(P1_IndicatorData!AF138="No data","x",IF(P1_IndicatorData!AF138=0,0,ROUND(IF(LOG(P1_IndicatorData!AF138)&gt;S$166,10,IF(LOG(P1_IndicatorData!AF138)&lt;S$165,0,10-(S$166-LOG(P1_IndicatorData!AF138))/(S$166-S$165)*10)),1)))</f>
        <v>0</v>
      </c>
      <c r="T138" s="42">
        <f>IF(P1_IndicatorData!AG138="No data","x",ROUND(IF(P1_IndicatorData!AG138&gt;T$166,10,IF(P1_IndicatorData!AG138&lt;T$165,0,10-(T$166-P1_IndicatorData!AG138)/(T$166-T$165)*10)),1))</f>
        <v>0</v>
      </c>
      <c r="U138" s="42">
        <f>IF(P1_IndicatorData!AI138="No data","x",IF(P1_IndicatorData!AI138=0,0,ROUND(IF(LOG(P1_IndicatorData!AI138)&gt;U$166,10,IF(LOG(P1_IndicatorData!AI138)&lt;U$165,0,10-(U$166-LOG(P1_IndicatorData!AI138))/(U$166-U$165)*10)),1)))</f>
        <v>4.4000000000000004</v>
      </c>
      <c r="V138" s="42">
        <f>IF(P1_IndicatorData!AJ138="No data","x",ROUND(IF(P1_IndicatorData!AJ138&gt;V$166,10,IF(P1_IndicatorData!AJ138&lt;V$165,0,10-(V$166-P1_IndicatorData!AJ138)/(V$166-V$165)*10)),1))</f>
        <v>0</v>
      </c>
      <c r="W138" s="42">
        <f>IF(P1_IndicatorData!AL138="No data","x",IF(P1_IndicatorData!AL138=0,0,ROUND(IF(LOG(P1_IndicatorData!AL138)&gt;W$166,10,IF(LOG(P1_IndicatorData!AL138)&lt;W$165,0,10-(W$166-LOG(P1_IndicatorData!AL138))/(W$166-W$165)*10)),1)))</f>
        <v>6.6</v>
      </c>
      <c r="X138" s="42">
        <f>IF(P1_IndicatorData!AM138="No data","x",ROUND(IF(P1_IndicatorData!AM138&gt;X$166,10,IF(P1_IndicatorData!AM138&lt;X$165,0,10-(X$166-P1_IndicatorData!AM138)/(X$166-X$165)*10)),1))</f>
        <v>0.1</v>
      </c>
      <c r="Y138" s="42">
        <f>IF(P1_IndicatorData!AO138="No data","x",IF(P1_IndicatorData!AO138=0,0,ROUND(IF(LOG(P1_IndicatorData!AO138)&gt;Y$166,10,IF(LOG(P1_IndicatorData!AO138)&lt;Y$165,0,10-(Y$166-LOG(P1_IndicatorData!AO138))/(Y$166-Y$165)*10)),1)))</f>
        <v>8.4</v>
      </c>
      <c r="Z138" s="42">
        <f>IF(P1_IndicatorData!AP138="No data","x",ROUND(IF(P1_IndicatorData!AP138&gt;Z$166,10,IF(P1_IndicatorData!AP138&lt;Z$165,0,10-(Z$166-P1_IndicatorData!AP138)/(Z$166-Z$165)*10)),1))</f>
        <v>1.4</v>
      </c>
      <c r="AA138" s="42">
        <f>IF(P1_IndicatorData!AR138="No data","x",IF(P1_IndicatorData!AR138=0,0,ROUND(IF(LOG(P1_IndicatorData!AR138)&gt;AA$166,10,IF(LOG(P1_IndicatorData!AR138)&lt;AA$165,0,10-(AA$166-LOG(P1_IndicatorData!AR138))/(AA$166-AA$165)*10)),1)))</f>
        <v>9.1999999999999993</v>
      </c>
      <c r="AB138" s="42">
        <f>IF(P1_IndicatorData!AS138="No data","x",ROUND(IF(P1_IndicatorData!AS138&gt;AB$166,10,IF(P1_IndicatorData!AS138&lt;AB$165,0,10-(AB$166-P1_IndicatorData!AS138)/(AB$166-AB$165)*10)),1))</f>
        <v>4.3</v>
      </c>
      <c r="AC138" s="42">
        <f>IF(P1_IndicatorData!AV138="No data","x",IF(P1_IndicatorData!AV138=0,0,ROUND(IF(LOG(P1_IndicatorData!AV138)&gt;AC$166,10,IF(LOG(P1_IndicatorData!AV138)&lt;AC$165,0,10-(AC$166-LOG(P1_IndicatorData!AV138))/(AC$166-AC$165)*10)),1)))</f>
        <v>8.6</v>
      </c>
      <c r="AD138" s="42">
        <f>IF(P1_IndicatorData!AW138="No data","x",ROUND(IF(P1_IndicatorData!AW138&gt;AD$166,10,IF(P1_IndicatorData!AW138&lt;AD$165,0,10-(AD$166-P1_IndicatorData!AW138)/(AD$166-AD$165)*10)),1))</f>
        <v>2</v>
      </c>
      <c r="AE138" s="42">
        <f>IF(P1_IndicatorData!AX138="No data","x",IF(P1_IndicatorData!AX138=0,0,ROUND(IF(LOG(P1_IndicatorData!AX138)&gt;AE$166,10,IF(LOG(P1_IndicatorData!AX138)&lt;AE$165,0,10-(AE$166-LOG(P1_IndicatorData!AX138))/(AE$166-AE$165)*10)),1)))</f>
        <v>0</v>
      </c>
      <c r="AF138" s="42">
        <f>IF(P1_IndicatorData!AY138="No data","x",ROUND(IF(P1_IndicatorData!AY138&gt;AF$166,10,IF(P1_IndicatorData!AY138&lt;AF$165,0,10-(AF$166-P1_IndicatorData!AY138)/(AF$166-AF$165)*10)),1))</f>
        <v>0</v>
      </c>
      <c r="AG138" s="42">
        <f>IF(P1_IndicatorData!AZ138="No data","x",IF(P1_IndicatorData!AZ138=0,0,ROUND(IF(LOG(P1_IndicatorData!AZ138)&gt;AG$166,10,IF(LOG(P1_IndicatorData!AZ138)&lt;AG$165,0,10-(AG$166-LOG(P1_IndicatorData!AZ138))/(AG$166-AG$165)*10)),1)))</f>
        <v>6.8</v>
      </c>
      <c r="AH138" s="42">
        <f>IF(P1_IndicatorData!BA138="No data","x",ROUND(IF(P1_IndicatorData!BA138&gt;AH$166,10,IF(P1_IndicatorData!BA138&lt;AH$165,0,10-(AH$166-P1_IndicatorData!BA138)/(AH$166-AH$165)*10)),1))</f>
        <v>0.8</v>
      </c>
      <c r="AI138" s="42">
        <f>IF(P1_IndicatorData!BD138="No data","x",IF(P1_IndicatorData!BD138=0,0,ROUND(IF(LOG(P1_IndicatorData!BD138)&gt;AI$166,10,IF(LOG(P1_IndicatorData!BD138)&lt;AI$165,0,10-(AI$166-LOG(P1_IndicatorData!BD138))/(AI$166-AI$165)*10)),1)))</f>
        <v>9.5</v>
      </c>
      <c r="AJ138" s="42">
        <f>IF(P1_IndicatorData!BE138="No data","x",ROUND(IF(P1_IndicatorData!BE138&gt;AJ$166,10,IF(P1_IndicatorData!BE138&lt;AJ$165,0,10-(AJ$166-P1_IndicatorData!BE138)/(AJ$166-AJ$165)*10)),1))</f>
        <v>6.7</v>
      </c>
      <c r="AK138" s="145">
        <f t="shared" si="52"/>
        <v>9.3000000000000007</v>
      </c>
      <c r="AL138" s="145">
        <f t="shared" si="53"/>
        <v>5</v>
      </c>
      <c r="AM138" s="145">
        <f t="shared" si="54"/>
        <v>0</v>
      </c>
      <c r="AN138" s="147">
        <f t="shared" si="55"/>
        <v>0</v>
      </c>
      <c r="AO138" s="147">
        <f t="shared" si="56"/>
        <v>0</v>
      </c>
      <c r="AP138" s="145">
        <f t="shared" si="74"/>
        <v>0</v>
      </c>
      <c r="AQ138" s="149">
        <f t="shared" si="57"/>
        <v>0</v>
      </c>
      <c r="AR138" s="149">
        <f t="shared" si="58"/>
        <v>0</v>
      </c>
      <c r="AS138" s="149">
        <f t="shared" si="59"/>
        <v>0</v>
      </c>
      <c r="AT138" s="149">
        <f t="shared" si="60"/>
        <v>0</v>
      </c>
      <c r="AU138" s="149">
        <f t="shared" si="61"/>
        <v>0</v>
      </c>
      <c r="AV138" s="149">
        <f t="shared" si="75"/>
        <v>0</v>
      </c>
      <c r="AW138" s="147">
        <f t="shared" si="62"/>
        <v>0</v>
      </c>
      <c r="AX138" s="147">
        <f t="shared" si="63"/>
        <v>2.5</v>
      </c>
      <c r="AY138" s="147">
        <f t="shared" si="64"/>
        <v>4.0999999999999996</v>
      </c>
      <c r="AZ138" s="147">
        <f t="shared" si="65"/>
        <v>6</v>
      </c>
      <c r="BA138" s="145">
        <f t="shared" si="66"/>
        <v>3.5</v>
      </c>
      <c r="BB138" s="145">
        <f t="shared" si="67"/>
        <v>7.5</v>
      </c>
      <c r="BC138" s="147">
        <f t="shared" si="68"/>
        <v>4.3</v>
      </c>
      <c r="BD138" s="147">
        <f t="shared" si="69"/>
        <v>1</v>
      </c>
      <c r="BE138" s="145">
        <f t="shared" si="76"/>
        <v>2.8</v>
      </c>
      <c r="BF138" s="147">
        <f t="shared" si="70"/>
        <v>4.4000000000000004</v>
      </c>
      <c r="BG138" s="147">
        <f t="shared" si="71"/>
        <v>8.4</v>
      </c>
      <c r="BH138" s="145">
        <f t="shared" si="72"/>
        <v>6.8</v>
      </c>
      <c r="BI138" s="198">
        <f t="shared" si="73"/>
        <v>5.3</v>
      </c>
    </row>
    <row r="139" spans="1:61">
      <c r="A139" s="1" t="s">
        <v>360</v>
      </c>
      <c r="B139" s="2" t="s">
        <v>361</v>
      </c>
      <c r="C139" s="39">
        <f>IF(P1_IndicatorData!D139="No data","x",IF(P1_IndicatorData!D139=0,0,ROUND(IF(LOG(P1_IndicatorData!D139)&gt;C$166,10,IF(LOG(P1_IndicatorData!D139)&lt;C$165,0,10-(C$166-LOG(P1_IndicatorData!D139))/(C$166-C$165)*10)),1)))</f>
        <v>9.1</v>
      </c>
      <c r="D139" s="39">
        <f>IF(P1_IndicatorData!E139="No data","x",ROUND(IF(P1_IndicatorData!E139&gt;D$166,10,IF(P1_IndicatorData!E139&lt;D$165,0,10-(D$166-P1_IndicatorData!E139)/(D$166-D$165)*10)),1))</f>
        <v>7</v>
      </c>
      <c r="E139" s="39">
        <f>IF(P1_IndicatorData!G139="No data",0.1,IF(P1_IndicatorData!G139=0,0.1,IF(LOG(P1_IndicatorData!G139)&lt;E$165,0.1,ROUND(IF(LOG(P1_IndicatorData!G139)&gt;E$166,10,IF(LOG(P1_IndicatorData!G139)&lt;E$165,0,10-(E$166-LOG(P1_IndicatorData!G139))/(E$166-E$165)*10)),1))))</f>
        <v>8</v>
      </c>
      <c r="F139" s="39">
        <f>IF(P1_IndicatorData!H139="No data",0.1,IF(ROUND(P1_IndicatorData!H139,2)=0,0.1,ROUND(IF(P1_IndicatorData!H139&gt;F$166,10,IF(P1_IndicatorData!H139&lt;F$165,0,10-(F$166-P1_IndicatorData!H139)/(F$166-F$165)*10)),1)))</f>
        <v>7.4</v>
      </c>
      <c r="G139" s="39">
        <f>IF(P1_IndicatorData!J139="No data","x",IF(P1_IndicatorData!J139=0,0,ROUND(IF(LOG(P1_IndicatorData!J139)&gt;G$166,10,IF(LOG(P1_IndicatorData!J139)&lt;G$165,0,10-(G$166-LOG(P1_IndicatorData!J139))/(G$166-G$165)*10)),1)))</f>
        <v>0</v>
      </c>
      <c r="H139" s="39">
        <f>IF(P1_IndicatorData!K139="No data","x",IF(P1_IndicatorData!K139=0,0,ROUND(IF(P1_IndicatorData!K139&gt;H$166,10,IF(P1_IndicatorData!K139&lt;H$165,0,10-(H$166-P1_IndicatorData!K139)/(H$166-H$165)*10)),1)))</f>
        <v>0</v>
      </c>
      <c r="I139" s="42">
        <f>IF(P1_IndicatorData!Q139="No data","x",IF(P1_IndicatorData!Q139=0,0,ROUND(IF(LOG(P1_IndicatorData!Q139)&gt;I$166,10,IF(LOG(P1_IndicatorData!Q139)&lt;I$165,0,10-(I$166-LOG(P1_IndicatorData!Q139))/(I$166-I$165)*10)),1)))</f>
        <v>4.5</v>
      </c>
      <c r="J139" s="42">
        <f>IF(P1_IndicatorData!R139="No data","x",ROUND(IF(P1_IndicatorData!R139&gt;J$166,10,IF(P1_IndicatorData!R139&lt;J$165,0,10-(J$166-P1_IndicatorData!R139)/(J$166-J$165)*10)),1))</f>
        <v>0</v>
      </c>
      <c r="K139" s="42">
        <f>IF(P1_IndicatorData!T139="No data","x",IF(P1_IndicatorData!T139=0,0,ROUND(IF(LOG(P1_IndicatorData!T139)&gt;K$166,10,IF(LOG(P1_IndicatorData!T139)&lt;K$165,0,10-(K$166-LOG(P1_IndicatorData!T139))/(K$166-K$165)*10)),1)))</f>
        <v>0</v>
      </c>
      <c r="L139" s="42">
        <f>IF(P1_IndicatorData!U139="No data","x",ROUND(IF(P1_IndicatorData!U139&gt;L$166,10,IF(P1_IndicatorData!U139&lt;L$165,0,10-(L$166-P1_IndicatorData!U139)/(L$166-L$165)*10)),1))</f>
        <v>0</v>
      </c>
      <c r="M139" s="39">
        <f>IF(P1_IndicatorData!W139="No data","x",IF(P1_IndicatorData!W139=0,0,ROUND(IF(LOG(P1_IndicatorData!W139)&gt;M$166,10,IF(LOG(P1_IndicatorData!W139)&lt;M$165,0,10-(M$166-LOG(P1_IndicatorData!W139))/(M$166-M$165)*10)),1)))</f>
        <v>8.3000000000000007</v>
      </c>
      <c r="N139" s="39">
        <f>IF(P1_IndicatorData!X139="No data","x",ROUND(IF(P1_IndicatorData!X139&gt;N$166,10,IF(P1_IndicatorData!X139&lt;N$165,0,10-(N$166-P1_IndicatorData!X139)/(N$166-N$165)*10)),1))</f>
        <v>1.9</v>
      </c>
      <c r="O139" s="42">
        <f>IF(P1_IndicatorData!Z139="No data","x",IF(P1_IndicatorData!Z139=0,0,ROUND(IF(LOG(P1_IndicatorData!Z139)&gt;O$166,10,IF(LOG(P1_IndicatorData!Z139)&lt;O$165,0,10-(O$166-LOG(P1_IndicatorData!Z139))/(O$166-O$165)*10)),1)))</f>
        <v>9</v>
      </c>
      <c r="P139" s="42">
        <f>IF(P1_IndicatorData!AA139="No data","x",ROUND(IF(P1_IndicatorData!AA139&gt;P$166,10,IF(P1_IndicatorData!AA139&lt;P$165,0,10-(P$166-P1_IndicatorData!AA139)/(P$166-P$165)*10)),1))</f>
        <v>4.2</v>
      </c>
      <c r="Q139" s="42">
        <f>IF(P1_IndicatorData!AC139="No data","x",IF(P1_IndicatorData!AC139=0,0,ROUND(IF(LOG(P1_IndicatorData!AC139)&gt;Q$166,10,IF(LOG(P1_IndicatorData!AC139)&lt;Q$165,0,10-(Q$166-LOG(P1_IndicatorData!AC139))/(Q$166-Q$165)*10)),1)))</f>
        <v>0</v>
      </c>
      <c r="R139" s="42">
        <f>IF(P1_IndicatorData!AD139="No data","x",ROUND(IF(P1_IndicatorData!AD139&gt;R$166,10,IF(P1_IndicatorData!AD139&lt;R$165,0,10-(R$166-P1_IndicatorData!AD139)/(R$166-R$165)*10)),1))</f>
        <v>0</v>
      </c>
      <c r="S139" s="42">
        <f>IF(P1_IndicatorData!AF139="No data","x",IF(P1_IndicatorData!AF139=0,0,ROUND(IF(LOG(P1_IndicatorData!AF139)&gt;S$166,10,IF(LOG(P1_IndicatorData!AF139)&lt;S$165,0,10-(S$166-LOG(P1_IndicatorData!AF139))/(S$166-S$165)*10)),1)))</f>
        <v>10</v>
      </c>
      <c r="T139" s="42">
        <f>IF(P1_IndicatorData!AG139="No data","x",ROUND(IF(P1_IndicatorData!AG139&gt;T$166,10,IF(P1_IndicatorData!AG139&lt;T$165,0,10-(T$166-P1_IndicatorData!AG139)/(T$166-T$165)*10)),1))</f>
        <v>9.1</v>
      </c>
      <c r="U139" s="42">
        <f>IF(P1_IndicatorData!AI139="No data","x",IF(P1_IndicatorData!AI139=0,0,ROUND(IF(LOG(P1_IndicatorData!AI139)&gt;U$166,10,IF(LOG(P1_IndicatorData!AI139)&lt;U$165,0,10-(U$166-LOG(P1_IndicatorData!AI139))/(U$166-U$165)*10)),1)))</f>
        <v>9.4</v>
      </c>
      <c r="V139" s="42">
        <f>IF(P1_IndicatorData!AJ139="No data","x",ROUND(IF(P1_IndicatorData!AJ139&gt;V$166,10,IF(P1_IndicatorData!AJ139&lt;V$165,0,10-(V$166-P1_IndicatorData!AJ139)/(V$166-V$165)*10)),1))</f>
        <v>7.7</v>
      </c>
      <c r="W139" s="42">
        <f>IF(P1_IndicatorData!AL139="No data","x",IF(P1_IndicatorData!AL139=0,0,ROUND(IF(LOG(P1_IndicatorData!AL139)&gt;W$166,10,IF(LOG(P1_IndicatorData!AL139)&lt;W$165,0,10-(W$166-LOG(P1_IndicatorData!AL139))/(W$166-W$165)*10)),1)))</f>
        <v>9.6</v>
      </c>
      <c r="X139" s="42">
        <f>IF(P1_IndicatorData!AM139="No data","x",ROUND(IF(P1_IndicatorData!AM139&gt;X$166,10,IF(P1_IndicatorData!AM139&lt;X$165,0,10-(X$166-P1_IndicatorData!AM139)/(X$166-X$165)*10)),1))</f>
        <v>9.5</v>
      </c>
      <c r="Y139" s="42">
        <f>IF(P1_IndicatorData!AO139="No data","x",IF(P1_IndicatorData!AO139=0,0,ROUND(IF(LOG(P1_IndicatorData!AO139)&gt;Y$166,10,IF(LOG(P1_IndicatorData!AO139)&lt;Y$165,0,10-(Y$166-LOG(P1_IndicatorData!AO139))/(Y$166-Y$165)*10)),1)))</f>
        <v>9.5</v>
      </c>
      <c r="Z139" s="42">
        <f>IF(P1_IndicatorData!AP139="No data","x",ROUND(IF(P1_IndicatorData!AP139&gt;Z$166,10,IF(P1_IndicatorData!AP139&lt;Z$165,0,10-(Z$166-P1_IndicatorData!AP139)/(Z$166-Z$165)*10)),1))</f>
        <v>9</v>
      </c>
      <c r="AA139" s="42">
        <f>IF(P1_IndicatorData!AR139="No data","x",IF(P1_IndicatorData!AR139=0,0,ROUND(IF(LOG(P1_IndicatorData!AR139)&gt;AA$166,10,IF(LOG(P1_IndicatorData!AR139)&lt;AA$165,0,10-(AA$166-LOG(P1_IndicatorData!AR139))/(AA$166-AA$165)*10)),1)))</f>
        <v>9.1999999999999993</v>
      </c>
      <c r="AB139" s="42">
        <f>IF(P1_IndicatorData!AS139="No data","x",ROUND(IF(P1_IndicatorData!AS139&gt;AB$166,10,IF(P1_IndicatorData!AS139&lt;AB$165,0,10-(AB$166-P1_IndicatorData!AS139)/(AB$166-AB$165)*10)),1))</f>
        <v>5.7</v>
      </c>
      <c r="AC139" s="42">
        <f>IF(P1_IndicatorData!AV139="No data","x",IF(P1_IndicatorData!AV139=0,0,ROUND(IF(LOG(P1_IndicatorData!AV139)&gt;AC$166,10,IF(LOG(P1_IndicatorData!AV139)&lt;AC$165,0,10-(AC$166-LOG(P1_IndicatorData!AV139))/(AC$166-AC$165)*10)),1)))</f>
        <v>9.6</v>
      </c>
      <c r="AD139" s="42">
        <f>IF(P1_IndicatorData!AW139="No data","x",ROUND(IF(P1_IndicatorData!AW139&gt;AD$166,10,IF(P1_IndicatorData!AW139&lt;AD$165,0,10-(AD$166-P1_IndicatorData!AW139)/(AD$166-AD$165)*10)),1))</f>
        <v>9.3000000000000007</v>
      </c>
      <c r="AE139" s="42">
        <f>IF(P1_IndicatorData!AX139="No data","x",IF(P1_IndicatorData!AX139=0,0,ROUND(IF(LOG(P1_IndicatorData!AX139)&gt;AE$166,10,IF(LOG(P1_IndicatorData!AX139)&lt;AE$165,0,10-(AE$166-LOG(P1_IndicatorData!AX139))/(AE$166-AE$165)*10)),1)))</f>
        <v>9.3000000000000007</v>
      </c>
      <c r="AF139" s="42">
        <f>IF(P1_IndicatorData!AY139="No data","x",ROUND(IF(P1_IndicatorData!AY139&gt;AF$166,10,IF(P1_IndicatorData!AY139&lt;AF$165,0,10-(AF$166-P1_IndicatorData!AY139)/(AF$166-AF$165)*10)),1))</f>
        <v>6.1</v>
      </c>
      <c r="AG139" s="42">
        <f>IF(P1_IndicatorData!AZ139="No data","x",IF(P1_IndicatorData!AZ139=0,0,ROUND(IF(LOG(P1_IndicatorData!AZ139)&gt;AG$166,10,IF(LOG(P1_IndicatorData!AZ139)&lt;AG$165,0,10-(AG$166-LOG(P1_IndicatorData!AZ139))/(AG$166-AG$165)*10)),1)))</f>
        <v>6.8</v>
      </c>
      <c r="AH139" s="42">
        <f>IF(P1_IndicatorData!BA139="No data","x",ROUND(IF(P1_IndicatorData!BA139&gt;AH$166,10,IF(P1_IndicatorData!BA139&lt;AH$165,0,10-(AH$166-P1_IndicatorData!BA139)/(AH$166-AH$165)*10)),1))</f>
        <v>1</v>
      </c>
      <c r="AI139" s="42">
        <f>IF(P1_IndicatorData!BD139="No data","x",IF(P1_IndicatorData!BD139=0,0,ROUND(IF(LOG(P1_IndicatorData!BD139)&gt;AI$166,10,IF(LOG(P1_IndicatorData!BD139)&lt;AI$165,0,10-(AI$166-LOG(P1_IndicatorData!BD139))/(AI$166-AI$165)*10)),1)))</f>
        <v>9.4</v>
      </c>
      <c r="AJ139" s="42">
        <f>IF(P1_IndicatorData!BE139="No data","x",ROUND(IF(P1_IndicatorData!BE139&gt;AJ$166,10,IF(P1_IndicatorData!BE139&lt;AJ$165,0,10-(AJ$166-P1_IndicatorData!BE139)/(AJ$166-AJ$165)*10)),1))</f>
        <v>7.5</v>
      </c>
      <c r="AK139" s="145">
        <f t="shared" si="52"/>
        <v>8.1999999999999993</v>
      </c>
      <c r="AL139" s="145">
        <f t="shared" si="53"/>
        <v>7.7</v>
      </c>
      <c r="AM139" s="145">
        <f t="shared" si="54"/>
        <v>0</v>
      </c>
      <c r="AN139" s="147">
        <f t="shared" si="55"/>
        <v>2.5</v>
      </c>
      <c r="AO139" s="147">
        <f t="shared" si="56"/>
        <v>0</v>
      </c>
      <c r="AP139" s="145">
        <f t="shared" si="74"/>
        <v>1.3</v>
      </c>
      <c r="AQ139" s="149">
        <f t="shared" si="57"/>
        <v>8.6999999999999993</v>
      </c>
      <c r="AR139" s="149">
        <f t="shared" si="58"/>
        <v>3.1</v>
      </c>
      <c r="AS139" s="149">
        <f t="shared" si="59"/>
        <v>6.7</v>
      </c>
      <c r="AT139" s="149">
        <f t="shared" si="60"/>
        <v>5</v>
      </c>
      <c r="AU139" s="149">
        <f t="shared" si="61"/>
        <v>4.5999999999999996</v>
      </c>
      <c r="AV139" s="149">
        <f t="shared" si="75"/>
        <v>4.8</v>
      </c>
      <c r="AW139" s="147">
        <f t="shared" si="62"/>
        <v>5.8</v>
      </c>
      <c r="AX139" s="147">
        <f t="shared" si="63"/>
        <v>8.6999999999999993</v>
      </c>
      <c r="AY139" s="147">
        <f t="shared" si="64"/>
        <v>9.6</v>
      </c>
      <c r="AZ139" s="147">
        <f t="shared" si="65"/>
        <v>9.3000000000000007</v>
      </c>
      <c r="BA139" s="145">
        <f t="shared" si="66"/>
        <v>8.6999999999999993</v>
      </c>
      <c r="BB139" s="145">
        <f t="shared" si="67"/>
        <v>7.9</v>
      </c>
      <c r="BC139" s="147">
        <f t="shared" si="68"/>
        <v>9.5</v>
      </c>
      <c r="BD139" s="147">
        <f t="shared" si="69"/>
        <v>7.7</v>
      </c>
      <c r="BE139" s="145">
        <f t="shared" si="76"/>
        <v>8.8000000000000007</v>
      </c>
      <c r="BF139" s="147">
        <f t="shared" si="70"/>
        <v>4.5</v>
      </c>
      <c r="BG139" s="147">
        <f t="shared" si="71"/>
        <v>8.6</v>
      </c>
      <c r="BH139" s="145">
        <f t="shared" si="72"/>
        <v>7</v>
      </c>
      <c r="BI139" s="198">
        <f t="shared" si="73"/>
        <v>7</v>
      </c>
    </row>
    <row r="140" spans="1:61">
      <c r="A140" s="1" t="s">
        <v>362</v>
      </c>
      <c r="B140" s="2" t="s">
        <v>363</v>
      </c>
      <c r="C140" s="39">
        <f>IF(P1_IndicatorData!D140="No data","x",IF(P1_IndicatorData!D140=0,0,ROUND(IF(LOG(P1_IndicatorData!D140)&gt;C$166,10,IF(LOG(P1_IndicatorData!D140)&lt;C$165,0,10-(C$166-LOG(P1_IndicatorData!D140))/(C$166-C$165)*10)),1)))</f>
        <v>8.6999999999999993</v>
      </c>
      <c r="D140" s="39">
        <f>IF(P1_IndicatorData!E140="No data","x",ROUND(IF(P1_IndicatorData!E140&gt;D$166,10,IF(P1_IndicatorData!E140&lt;D$165,0,10-(D$166-P1_IndicatorData!E140)/(D$166-D$165)*10)),1))</f>
        <v>10</v>
      </c>
      <c r="E140" s="39">
        <f>IF(P1_IndicatorData!G140="No data",0.1,IF(P1_IndicatorData!G140=0,0.1,IF(LOG(P1_IndicatorData!G140)&lt;E$165,0.1,ROUND(IF(LOG(P1_IndicatorData!G140)&gt;E$166,10,IF(LOG(P1_IndicatorData!G140)&lt;E$165,0,10-(E$166-LOG(P1_IndicatorData!G140))/(E$166-E$165)*10)),1))))</f>
        <v>5.4</v>
      </c>
      <c r="F140" s="39">
        <f>IF(P1_IndicatorData!H140="No data",0.1,IF(ROUND(P1_IndicatorData!H140,2)=0,0.1,ROUND(IF(P1_IndicatorData!H140&gt;F$166,10,IF(P1_IndicatorData!H140&lt;F$165,0,10-(F$166-P1_IndicatorData!H140)/(F$166-F$165)*10)),1)))</f>
        <v>0.9</v>
      </c>
      <c r="G140" s="39">
        <f>IF(P1_IndicatorData!J140="No data","x",IF(P1_IndicatorData!J140=0,0,ROUND(IF(LOG(P1_IndicatorData!J140)&gt;G$166,10,IF(LOG(P1_IndicatorData!J140)&lt;G$165,0,10-(G$166-LOG(P1_IndicatorData!J140))/(G$166-G$165)*10)),1)))</f>
        <v>0</v>
      </c>
      <c r="H140" s="39">
        <f>IF(P1_IndicatorData!K140="No data","x",IF(P1_IndicatorData!K140=0,0,ROUND(IF(P1_IndicatorData!K140&gt;H$166,10,IF(P1_IndicatorData!K140&lt;H$165,0,10-(H$166-P1_IndicatorData!K140)/(H$166-H$165)*10)),1)))</f>
        <v>0</v>
      </c>
      <c r="I140" s="42">
        <f>IF(P1_IndicatorData!Q140="No data","x",IF(P1_IndicatorData!Q140=0,0,ROUND(IF(LOG(P1_IndicatorData!Q140)&gt;I$166,10,IF(LOG(P1_IndicatorData!Q140)&lt;I$165,0,10-(I$166-LOG(P1_IndicatorData!Q140))/(I$166-I$165)*10)),1)))</f>
        <v>0</v>
      </c>
      <c r="J140" s="42">
        <f>IF(P1_IndicatorData!R140="No data","x",ROUND(IF(P1_IndicatorData!R140&gt;J$166,10,IF(P1_IndicatorData!R140&lt;J$165,0,10-(J$166-P1_IndicatorData!R140)/(J$166-J$165)*10)),1))</f>
        <v>0</v>
      </c>
      <c r="K140" s="42">
        <f>IF(P1_IndicatorData!T140="No data","x",IF(P1_IndicatorData!T140=0,0,ROUND(IF(LOG(P1_IndicatorData!T140)&gt;K$166,10,IF(LOG(P1_IndicatorData!T140)&lt;K$165,0,10-(K$166-LOG(P1_IndicatorData!T140))/(K$166-K$165)*10)),1)))</f>
        <v>0</v>
      </c>
      <c r="L140" s="42">
        <f>IF(P1_IndicatorData!U140="No data","x",ROUND(IF(P1_IndicatorData!U140&gt;L$166,10,IF(P1_IndicatorData!U140&lt;L$165,0,10-(L$166-P1_IndicatorData!U140)/(L$166-L$165)*10)),1))</f>
        <v>0</v>
      </c>
      <c r="M140" s="39">
        <f>IF(P1_IndicatorData!W140="No data","x",IF(P1_IndicatorData!W140=0,0,ROUND(IF(LOG(P1_IndicatorData!W140)&gt;M$166,10,IF(LOG(P1_IndicatorData!W140)&lt;M$165,0,10-(M$166-LOG(P1_IndicatorData!W140))/(M$166-M$165)*10)),1)))</f>
        <v>0</v>
      </c>
      <c r="N140" s="39">
        <f>IF(P1_IndicatorData!X140="No data","x",ROUND(IF(P1_IndicatorData!X140&gt;N$166,10,IF(P1_IndicatorData!X140&lt;N$165,0,10-(N$166-P1_IndicatorData!X140)/(N$166-N$165)*10)),1))</f>
        <v>0</v>
      </c>
      <c r="O140" s="42">
        <f>IF(P1_IndicatorData!Z140="No data","x",IF(P1_IndicatorData!Z140=0,0,ROUND(IF(LOG(P1_IndicatorData!Z140)&gt;O$166,10,IF(LOG(P1_IndicatorData!Z140)&lt;O$165,0,10-(O$166-LOG(P1_IndicatorData!Z140))/(O$166-O$165)*10)),1)))</f>
        <v>0</v>
      </c>
      <c r="P140" s="42">
        <f>IF(P1_IndicatorData!AA140="No data","x",ROUND(IF(P1_IndicatorData!AA140&gt;P$166,10,IF(P1_IndicatorData!AA140&lt;P$165,0,10-(P$166-P1_IndicatorData!AA140)/(P$166-P$165)*10)),1))</f>
        <v>0</v>
      </c>
      <c r="Q140" s="42">
        <f>IF(P1_IndicatorData!AC140="No data","x",IF(P1_IndicatorData!AC140=0,0,ROUND(IF(LOG(P1_IndicatorData!AC140)&gt;Q$166,10,IF(LOG(P1_IndicatorData!AC140)&lt;Q$165,0,10-(Q$166-LOG(P1_IndicatorData!AC140))/(Q$166-Q$165)*10)),1)))</f>
        <v>0</v>
      </c>
      <c r="R140" s="42">
        <f>IF(P1_IndicatorData!AD140="No data","x",ROUND(IF(P1_IndicatorData!AD140&gt;R$166,10,IF(P1_IndicatorData!AD140&lt;R$165,0,10-(R$166-P1_IndicatorData!AD140)/(R$166-R$165)*10)),1))</f>
        <v>0</v>
      </c>
      <c r="S140" s="42">
        <f>IF(P1_IndicatorData!AF140="No data","x",IF(P1_IndicatorData!AF140=0,0,ROUND(IF(LOG(P1_IndicatorData!AF140)&gt;S$166,10,IF(LOG(P1_IndicatorData!AF140)&lt;S$165,0,10-(S$166-LOG(P1_IndicatorData!AF140))/(S$166-S$165)*10)),1)))</f>
        <v>0</v>
      </c>
      <c r="T140" s="42">
        <f>IF(P1_IndicatorData!AG140="No data","x",ROUND(IF(P1_IndicatorData!AG140&gt;T$166,10,IF(P1_IndicatorData!AG140&lt;T$165,0,10-(T$166-P1_IndicatorData!AG140)/(T$166-T$165)*10)),1))</f>
        <v>0</v>
      </c>
      <c r="U140" s="42">
        <f>IF(P1_IndicatorData!AI140="No data","x",IF(P1_IndicatorData!AI140=0,0,ROUND(IF(LOG(P1_IndicatorData!AI140)&gt;U$166,10,IF(LOG(P1_IndicatorData!AI140)&lt;U$165,0,10-(U$166-LOG(P1_IndicatorData!AI140))/(U$166-U$165)*10)),1)))</f>
        <v>5.3</v>
      </c>
      <c r="V140" s="42">
        <f>IF(P1_IndicatorData!AJ140="No data","x",ROUND(IF(P1_IndicatorData!AJ140&gt;V$166,10,IF(P1_IndicatorData!AJ140&lt;V$165,0,10-(V$166-P1_IndicatorData!AJ140)/(V$166-V$165)*10)),1))</f>
        <v>0.1</v>
      </c>
      <c r="W140" s="42">
        <f>IF(P1_IndicatorData!AL140="No data","x",IF(P1_IndicatorData!AL140=0,0,ROUND(IF(LOG(P1_IndicatorData!AL140)&gt;W$166,10,IF(LOG(P1_IndicatorData!AL140)&lt;W$165,0,10-(W$166-LOG(P1_IndicatorData!AL140))/(W$166-W$165)*10)),1)))</f>
        <v>8</v>
      </c>
      <c r="X140" s="42">
        <f>IF(P1_IndicatorData!AM140="No data","x",ROUND(IF(P1_IndicatorData!AM140&gt;X$166,10,IF(P1_IndicatorData!AM140&lt;X$165,0,10-(X$166-P1_IndicatorData!AM140)/(X$166-X$165)*10)),1))</f>
        <v>2.6</v>
      </c>
      <c r="Y140" s="42">
        <f>IF(P1_IndicatorData!AO140="No data","x",IF(P1_IndicatorData!AO140=0,0,ROUND(IF(LOG(P1_IndicatorData!AO140)&gt;Y$166,10,IF(LOG(P1_IndicatorData!AO140)&lt;Y$165,0,10-(Y$166-LOG(P1_IndicatorData!AO140))/(Y$166-Y$165)*10)),1)))</f>
        <v>8.8000000000000007</v>
      </c>
      <c r="Z140" s="42">
        <f>IF(P1_IndicatorData!AP140="No data","x",ROUND(IF(P1_IndicatorData!AP140&gt;Z$166,10,IF(P1_IndicatorData!AP140&lt;Z$165,0,10-(Z$166-P1_IndicatorData!AP140)/(Z$166-Z$165)*10)),1))</f>
        <v>8</v>
      </c>
      <c r="AA140" s="42">
        <f>IF(P1_IndicatorData!AR140="No data","x",IF(P1_IndicatorData!AR140=0,0,ROUND(IF(LOG(P1_IndicatorData!AR140)&gt;AA$166,10,IF(LOG(P1_IndicatorData!AR140)&lt;AA$165,0,10-(AA$166-LOG(P1_IndicatorData!AR140))/(AA$166-AA$165)*10)),1)))</f>
        <v>0</v>
      </c>
      <c r="AB140" s="42">
        <f>IF(P1_IndicatorData!AS140="No data","x",ROUND(IF(P1_IndicatorData!AS140&gt;AB$166,10,IF(P1_IndicatorData!AS140&lt;AB$165,0,10-(AB$166-P1_IndicatorData!AS140)/(AB$166-AB$165)*10)),1))</f>
        <v>0</v>
      </c>
      <c r="AC140" s="42">
        <f>IF(P1_IndicatorData!AV140="No data","x",IF(P1_IndicatorData!AV140=0,0,ROUND(IF(LOG(P1_IndicatorData!AV140)&gt;AC$166,10,IF(LOG(P1_IndicatorData!AV140)&lt;AC$165,0,10-(AC$166-LOG(P1_IndicatorData!AV140))/(AC$166-AC$165)*10)),1)))</f>
        <v>8.9</v>
      </c>
      <c r="AD140" s="42">
        <f>IF(P1_IndicatorData!AW140="No data","x",ROUND(IF(P1_IndicatorData!AW140&gt;AD$166,10,IF(P1_IndicatorData!AW140&lt;AD$165,0,10-(AD$166-P1_IndicatorData!AW140)/(AD$166-AD$165)*10)),1))</f>
        <v>9.3000000000000007</v>
      </c>
      <c r="AE140" s="42">
        <f>IF(P1_IndicatorData!AX140="No data","x",IF(P1_IndicatorData!AX140=0,0,ROUND(IF(LOG(P1_IndicatorData!AX140)&gt;AE$166,10,IF(LOG(P1_IndicatorData!AX140)&lt;AE$165,0,10-(AE$166-LOG(P1_IndicatorData!AX140))/(AE$166-AE$165)*10)),1)))</f>
        <v>7.2</v>
      </c>
      <c r="AF140" s="42">
        <f>IF(P1_IndicatorData!AY140="No data","x",ROUND(IF(P1_IndicatorData!AY140&gt;AF$166,10,IF(P1_IndicatorData!AY140&lt;AF$165,0,10-(AF$166-P1_IndicatorData!AY140)/(AF$166-AF$165)*10)),1))</f>
        <v>0.8</v>
      </c>
      <c r="AG140" s="42">
        <f>IF(P1_IndicatorData!AZ140="No data","x",IF(P1_IndicatorData!AZ140=0,0,ROUND(IF(LOG(P1_IndicatorData!AZ140)&gt;AG$166,10,IF(LOG(P1_IndicatorData!AZ140)&lt;AG$165,0,10-(AG$166-LOG(P1_IndicatorData!AZ140))/(AG$166-AG$165)*10)),1)))</f>
        <v>6.2</v>
      </c>
      <c r="AH140" s="42">
        <f>IF(P1_IndicatorData!BA140="No data","x",ROUND(IF(P1_IndicatorData!BA140&gt;AH$166,10,IF(P1_IndicatorData!BA140&lt;AH$165,0,10-(AH$166-P1_IndicatorData!BA140)/(AH$166-AH$165)*10)),1))</f>
        <v>1.5</v>
      </c>
      <c r="AI140" s="42">
        <f>IF(P1_IndicatorData!BD140="No data","x",IF(P1_IndicatorData!BD140=0,0,ROUND(IF(LOG(P1_IndicatorData!BD140)&gt;AI$166,10,IF(LOG(P1_IndicatorData!BD140)&lt;AI$165,0,10-(AI$166-LOG(P1_IndicatorData!BD140))/(AI$166-AI$165)*10)),1)))</f>
        <v>8.9</v>
      </c>
      <c r="AJ140" s="42">
        <f>IF(P1_IndicatorData!BE140="No data","x",ROUND(IF(P1_IndicatorData!BE140&gt;AJ$166,10,IF(P1_IndicatorData!BE140&lt;AJ$165,0,10-(AJ$166-P1_IndicatorData!BE140)/(AJ$166-AJ$165)*10)),1))</f>
        <v>8.5</v>
      </c>
      <c r="AK140" s="145">
        <f t="shared" si="52"/>
        <v>9.5</v>
      </c>
      <c r="AL140" s="145">
        <f t="shared" si="53"/>
        <v>3.5</v>
      </c>
      <c r="AM140" s="145">
        <f t="shared" si="54"/>
        <v>0</v>
      </c>
      <c r="AN140" s="147">
        <f t="shared" si="55"/>
        <v>0</v>
      </c>
      <c r="AO140" s="147">
        <f t="shared" si="56"/>
        <v>0</v>
      </c>
      <c r="AP140" s="145">
        <f t="shared" si="74"/>
        <v>0</v>
      </c>
      <c r="AQ140" s="149">
        <f t="shared" si="57"/>
        <v>0</v>
      </c>
      <c r="AR140" s="149">
        <f t="shared" si="58"/>
        <v>0</v>
      </c>
      <c r="AS140" s="149">
        <f t="shared" si="59"/>
        <v>0</v>
      </c>
      <c r="AT140" s="149">
        <f t="shared" si="60"/>
        <v>0</v>
      </c>
      <c r="AU140" s="149">
        <f t="shared" si="61"/>
        <v>0</v>
      </c>
      <c r="AV140" s="149">
        <f t="shared" si="75"/>
        <v>0</v>
      </c>
      <c r="AW140" s="147">
        <f t="shared" si="62"/>
        <v>0</v>
      </c>
      <c r="AX140" s="147">
        <f t="shared" si="63"/>
        <v>3.1</v>
      </c>
      <c r="AY140" s="147">
        <f t="shared" si="64"/>
        <v>6</v>
      </c>
      <c r="AZ140" s="147">
        <f t="shared" si="65"/>
        <v>8.4</v>
      </c>
      <c r="BA140" s="145">
        <f t="shared" si="66"/>
        <v>5.2</v>
      </c>
      <c r="BB140" s="145">
        <f t="shared" si="67"/>
        <v>0</v>
      </c>
      <c r="BC140" s="147">
        <f t="shared" si="68"/>
        <v>8.1</v>
      </c>
      <c r="BD140" s="147">
        <f t="shared" si="69"/>
        <v>5.0999999999999996</v>
      </c>
      <c r="BE140" s="145">
        <f t="shared" si="76"/>
        <v>6.9</v>
      </c>
      <c r="BF140" s="147">
        <f t="shared" si="70"/>
        <v>4.2</v>
      </c>
      <c r="BG140" s="147">
        <f t="shared" si="71"/>
        <v>8.6999999999999993</v>
      </c>
      <c r="BH140" s="145">
        <f t="shared" si="72"/>
        <v>7</v>
      </c>
      <c r="BI140" s="198">
        <f t="shared" si="73"/>
        <v>5.0999999999999996</v>
      </c>
    </row>
    <row r="141" spans="1:61">
      <c r="A141" s="1" t="s">
        <v>364</v>
      </c>
      <c r="B141" s="2" t="s">
        <v>365</v>
      </c>
      <c r="C141" s="39">
        <f>IF(P1_IndicatorData!D141="No data","x",IF(P1_IndicatorData!D141=0,0,ROUND(IF(LOG(P1_IndicatorData!D141)&gt;C$166,10,IF(LOG(P1_IndicatorData!D141)&lt;C$165,0,10-(C$166-LOG(P1_IndicatorData!D141))/(C$166-C$165)*10)),1)))</f>
        <v>10</v>
      </c>
      <c r="D141" s="39">
        <f>IF(P1_IndicatorData!E141="No data","x",ROUND(IF(P1_IndicatorData!E141&gt;D$166,10,IF(P1_IndicatorData!E141&lt;D$165,0,10-(D$166-P1_IndicatorData!E141)/(D$166-D$165)*10)),1))</f>
        <v>5.9</v>
      </c>
      <c r="E141" s="39">
        <f>IF(P1_IndicatorData!G141="No data",0.1,IF(P1_IndicatorData!G141=0,0.1,IF(LOG(P1_IndicatorData!G141)&lt;E$165,0.1,ROUND(IF(LOG(P1_IndicatorData!G141)&gt;E$166,10,IF(LOG(P1_IndicatorData!G141)&lt;E$165,0,10-(E$166-LOG(P1_IndicatorData!G141))/(E$166-E$165)*10)),1))))</f>
        <v>4.4000000000000004</v>
      </c>
      <c r="F141" s="39">
        <f>IF(P1_IndicatorData!H141="No data",0.1,IF(ROUND(P1_IndicatorData!H141,2)=0,0.1,ROUND(IF(P1_IndicatorData!H141&gt;F$166,10,IF(P1_IndicatorData!H141&lt;F$165,0,10-(F$166-P1_IndicatorData!H141)/(F$166-F$165)*10)),1)))</f>
        <v>0.1</v>
      </c>
      <c r="G141" s="39">
        <f>IF(P1_IndicatorData!J141="No data","x",IF(P1_IndicatorData!J141=0,0,ROUND(IF(LOG(P1_IndicatorData!J141)&gt;G$166,10,IF(LOG(P1_IndicatorData!J141)&lt;G$165,0,10-(G$166-LOG(P1_IndicatorData!J141))/(G$166-G$165)*10)),1)))</f>
        <v>5.7</v>
      </c>
      <c r="H141" s="39">
        <f>IF(P1_IndicatorData!K141="No data","x",IF(P1_IndicatorData!K141=0,0,ROUND(IF(P1_IndicatorData!K141&gt;H$166,10,IF(P1_IndicatorData!K141&lt;H$165,0,10-(H$166-P1_IndicatorData!K141)/(H$166-H$165)*10)),1)))</f>
        <v>0.1</v>
      </c>
      <c r="I141" s="42">
        <f>IF(P1_IndicatorData!Q141="No data","x",IF(P1_IndicatorData!Q141=0,0,ROUND(IF(LOG(P1_IndicatorData!Q141)&gt;I$166,10,IF(LOG(P1_IndicatorData!Q141)&lt;I$165,0,10-(I$166-LOG(P1_IndicatorData!Q141))/(I$166-I$165)*10)),1)))</f>
        <v>0</v>
      </c>
      <c r="J141" s="42">
        <f>IF(P1_IndicatorData!R141="No data","x",ROUND(IF(P1_IndicatorData!R141&gt;J$166,10,IF(P1_IndicatorData!R141&lt;J$165,0,10-(J$166-P1_IndicatorData!R141)/(J$166-J$165)*10)),1))</f>
        <v>0</v>
      </c>
      <c r="K141" s="42">
        <f>IF(P1_IndicatorData!T141="No data","x",IF(P1_IndicatorData!T141=0,0,ROUND(IF(LOG(P1_IndicatorData!T141)&gt;K$166,10,IF(LOG(P1_IndicatorData!T141)&lt;K$165,0,10-(K$166-LOG(P1_IndicatorData!T141))/(K$166-K$165)*10)),1)))</f>
        <v>0</v>
      </c>
      <c r="L141" s="42">
        <f>IF(P1_IndicatorData!U141="No data","x",ROUND(IF(P1_IndicatorData!U141&gt;L$166,10,IF(P1_IndicatorData!U141&lt;L$165,0,10-(L$166-P1_IndicatorData!U141)/(L$166-L$165)*10)),1))</f>
        <v>0</v>
      </c>
      <c r="M141" s="39">
        <f>IF(P1_IndicatorData!W141="No data","x",IF(P1_IndicatorData!W141=0,0,ROUND(IF(LOG(P1_IndicatorData!W141)&gt;M$166,10,IF(LOG(P1_IndicatorData!W141)&lt;M$165,0,10-(M$166-LOG(P1_IndicatorData!W141))/(M$166-M$165)*10)),1)))</f>
        <v>7.3</v>
      </c>
      <c r="N141" s="39">
        <f>IF(P1_IndicatorData!X141="No data","x",ROUND(IF(P1_IndicatorData!X141&gt;N$166,10,IF(P1_IndicatorData!X141&lt;N$165,0,10-(N$166-P1_IndicatorData!X141)/(N$166-N$165)*10)),1))</f>
        <v>0.1</v>
      </c>
      <c r="O141" s="42">
        <f>IF(P1_IndicatorData!Z141="No data","x",IF(P1_IndicatorData!Z141=0,0,ROUND(IF(LOG(P1_IndicatorData!Z141)&gt;O$166,10,IF(LOG(P1_IndicatorData!Z141)&lt;O$165,0,10-(O$166-LOG(P1_IndicatorData!Z141))/(O$166-O$165)*10)),1)))</f>
        <v>10</v>
      </c>
      <c r="P141" s="42">
        <f>IF(P1_IndicatorData!AA141="No data","x",ROUND(IF(P1_IndicatorData!AA141&gt;P$166,10,IF(P1_IndicatorData!AA141&lt;P$165,0,10-(P$166-P1_IndicatorData!AA141)/(P$166-P$165)*10)),1))</f>
        <v>9.9</v>
      </c>
      <c r="Q141" s="42">
        <f>IF(P1_IndicatorData!AC141="No data","x",IF(P1_IndicatorData!AC141=0,0,ROUND(IF(LOG(P1_IndicatorData!AC141)&gt;Q$166,10,IF(LOG(P1_IndicatorData!AC141)&lt;Q$165,0,10-(Q$166-LOG(P1_IndicatorData!AC141))/(Q$166-Q$165)*10)),1)))</f>
        <v>10</v>
      </c>
      <c r="R141" s="42">
        <f>IF(P1_IndicatorData!AD141="No data","x",ROUND(IF(P1_IndicatorData!AD141&gt;R$166,10,IF(P1_IndicatorData!AD141&lt;R$165,0,10-(R$166-P1_IndicatorData!AD141)/(R$166-R$165)*10)),1))</f>
        <v>7.5</v>
      </c>
      <c r="S141" s="42">
        <f>IF(P1_IndicatorData!AF141="No data","x",IF(P1_IndicatorData!AF141=0,0,ROUND(IF(LOG(P1_IndicatorData!AF141)&gt;S$166,10,IF(LOG(P1_IndicatorData!AF141)&lt;S$165,0,10-(S$166-LOG(P1_IndicatorData!AF141))/(S$166-S$165)*10)),1)))</f>
        <v>10</v>
      </c>
      <c r="T141" s="42">
        <f>IF(P1_IndicatorData!AG141="No data","x",ROUND(IF(P1_IndicatorData!AG141&gt;T$166,10,IF(P1_IndicatorData!AG141&lt;T$165,0,10-(T$166-P1_IndicatorData!AG141)/(T$166-T$165)*10)),1))</f>
        <v>4.5</v>
      </c>
      <c r="U141" s="42">
        <f>IF(P1_IndicatorData!AI141="No data","x",IF(P1_IndicatorData!AI141=0,0,ROUND(IF(LOG(P1_IndicatorData!AI141)&gt;U$166,10,IF(LOG(P1_IndicatorData!AI141)&lt;U$165,0,10-(U$166-LOG(P1_IndicatorData!AI141))/(U$166-U$165)*10)),1)))</f>
        <v>8.3000000000000007</v>
      </c>
      <c r="V141" s="42">
        <f>IF(P1_IndicatorData!AJ141="No data","x",ROUND(IF(P1_IndicatorData!AJ141&gt;V$166,10,IF(P1_IndicatorData!AJ141&lt;V$165,0,10-(V$166-P1_IndicatorData!AJ141)/(V$166-V$165)*10)),1))</f>
        <v>0.4</v>
      </c>
      <c r="W141" s="42">
        <f>IF(P1_IndicatorData!AL141="No data","x",IF(P1_IndicatorData!AL141=0,0,ROUND(IF(LOG(P1_IndicatorData!AL141)&gt;W$166,10,IF(LOG(P1_IndicatorData!AL141)&lt;W$165,0,10-(W$166-LOG(P1_IndicatorData!AL141))/(W$166-W$165)*10)),1)))</f>
        <v>9.6</v>
      </c>
      <c r="X141" s="42">
        <f>IF(P1_IndicatorData!AM141="No data","x",ROUND(IF(P1_IndicatorData!AM141&gt;X$166,10,IF(P1_IndicatorData!AM141&lt;X$165,0,10-(X$166-P1_IndicatorData!AM141)/(X$166-X$165)*10)),1))</f>
        <v>2.7</v>
      </c>
      <c r="Y141" s="42">
        <f>IF(P1_IndicatorData!AO141="No data","x",IF(P1_IndicatorData!AO141=0,0,ROUND(IF(LOG(P1_IndicatorData!AO141)&gt;Y$166,10,IF(LOG(P1_IndicatorData!AO141)&lt;Y$165,0,10-(Y$166-LOG(P1_IndicatorData!AO141))/(Y$166-Y$165)*10)),1)))</f>
        <v>10</v>
      </c>
      <c r="Z141" s="42">
        <f>IF(P1_IndicatorData!AP141="No data","x",ROUND(IF(P1_IndicatorData!AP141&gt;Z$166,10,IF(P1_IndicatorData!AP141&lt;Z$165,0,10-(Z$166-P1_IndicatorData!AP141)/(Z$166-Z$165)*10)),1))</f>
        <v>9.3000000000000007</v>
      </c>
      <c r="AA141" s="42">
        <f>IF(P1_IndicatorData!AR141="No data","x",IF(P1_IndicatorData!AR141=0,0,ROUND(IF(LOG(P1_IndicatorData!AR141)&gt;AA$166,10,IF(LOG(P1_IndicatorData!AR141)&lt;AA$165,0,10-(AA$166-LOG(P1_IndicatorData!AR141))/(AA$166-AA$165)*10)),1)))</f>
        <v>8.5</v>
      </c>
      <c r="AB141" s="42">
        <f>IF(P1_IndicatorData!AS141="No data","x",ROUND(IF(P1_IndicatorData!AS141&gt;AB$166,10,IF(P1_IndicatorData!AS141&lt;AB$165,0,10-(AB$166-P1_IndicatorData!AS141)/(AB$166-AB$165)*10)),1))</f>
        <v>0.6</v>
      </c>
      <c r="AC141" s="42">
        <f>IF(P1_IndicatorData!AV141="No data","x",IF(P1_IndicatorData!AV141=0,0,ROUND(IF(LOG(P1_IndicatorData!AV141)&gt;AC$166,10,IF(LOG(P1_IndicatorData!AV141)&lt;AC$165,0,10-(AC$166-LOG(P1_IndicatorData!AV141))/(AC$166-AC$165)*10)),1)))</f>
        <v>10</v>
      </c>
      <c r="AD141" s="42">
        <f>IF(P1_IndicatorData!AW141="No data","x",ROUND(IF(P1_IndicatorData!AW141&gt;AD$166,10,IF(P1_IndicatorData!AW141&lt;AD$165,0,10-(AD$166-P1_IndicatorData!AW141)/(AD$166-AD$165)*10)),1))</f>
        <v>10</v>
      </c>
      <c r="AE141" s="42">
        <f>IF(P1_IndicatorData!AX141="No data","x",IF(P1_IndicatorData!AX141=0,0,ROUND(IF(LOG(P1_IndicatorData!AX141)&gt;AE$166,10,IF(LOG(P1_IndicatorData!AX141)&lt;AE$165,0,10-(AE$166-LOG(P1_IndicatorData!AX141))/(AE$166-AE$165)*10)),1)))</f>
        <v>10</v>
      </c>
      <c r="AF141" s="42">
        <f>IF(P1_IndicatorData!AY141="No data","x",ROUND(IF(P1_IndicatorData!AY141&gt;AF$166,10,IF(P1_IndicatorData!AY141&lt;AF$165,0,10-(AF$166-P1_IndicatorData!AY141)/(AF$166-AF$165)*10)),1))</f>
        <v>9.9</v>
      </c>
      <c r="AG141" s="42">
        <f>IF(P1_IndicatorData!AZ141="No data","x",IF(P1_IndicatorData!AZ141=0,0,ROUND(IF(LOG(P1_IndicatorData!AZ141)&gt;AG$166,10,IF(LOG(P1_IndicatorData!AZ141)&lt;AG$165,0,10-(AG$166-LOG(P1_IndicatorData!AZ141))/(AG$166-AG$165)*10)),1)))</f>
        <v>10</v>
      </c>
      <c r="AH141" s="42">
        <f>IF(P1_IndicatorData!BA141="No data","x",ROUND(IF(P1_IndicatorData!BA141&gt;AH$166,10,IF(P1_IndicatorData!BA141&lt;AH$165,0,10-(AH$166-P1_IndicatorData!BA141)/(AH$166-AH$165)*10)),1))</f>
        <v>10</v>
      </c>
      <c r="AI141" s="42">
        <f>IF(P1_IndicatorData!BD141="No data","x",IF(P1_IndicatorData!BD141=0,0,ROUND(IF(LOG(P1_IndicatorData!BD141)&gt;AI$166,10,IF(LOG(P1_IndicatorData!BD141)&lt;AI$165,0,10-(AI$166-LOG(P1_IndicatorData!BD141))/(AI$166-AI$165)*10)),1)))</f>
        <v>3.4</v>
      </c>
      <c r="AJ141" s="42">
        <f>IF(P1_IndicatorData!BE141="No data","x",ROUND(IF(P1_IndicatorData!BE141&gt;AJ$166,10,IF(P1_IndicatorData!BE141&lt;AJ$165,0,10-(AJ$166-P1_IndicatorData!BE141)/(AJ$166-AJ$165)*10)),1))</f>
        <v>0</v>
      </c>
      <c r="AK141" s="145">
        <f t="shared" si="52"/>
        <v>8.6999999999999993</v>
      </c>
      <c r="AL141" s="145">
        <f t="shared" si="53"/>
        <v>2.5</v>
      </c>
      <c r="AM141" s="145">
        <f t="shared" si="54"/>
        <v>3.4</v>
      </c>
      <c r="AN141" s="147">
        <f t="shared" si="55"/>
        <v>0</v>
      </c>
      <c r="AO141" s="147">
        <f t="shared" si="56"/>
        <v>0</v>
      </c>
      <c r="AP141" s="145">
        <f t="shared" si="74"/>
        <v>0</v>
      </c>
      <c r="AQ141" s="149">
        <f t="shared" si="57"/>
        <v>8.6999999999999993</v>
      </c>
      <c r="AR141" s="149">
        <f t="shared" si="58"/>
        <v>5</v>
      </c>
      <c r="AS141" s="149">
        <f t="shared" si="59"/>
        <v>7.3</v>
      </c>
      <c r="AT141" s="149">
        <f t="shared" si="60"/>
        <v>10</v>
      </c>
      <c r="AU141" s="149">
        <f t="shared" si="61"/>
        <v>6</v>
      </c>
      <c r="AV141" s="149">
        <f t="shared" si="75"/>
        <v>8.6999999999999993</v>
      </c>
      <c r="AW141" s="147">
        <f t="shared" si="62"/>
        <v>8.1</v>
      </c>
      <c r="AX141" s="147">
        <f t="shared" si="63"/>
        <v>5.6</v>
      </c>
      <c r="AY141" s="147">
        <f t="shared" si="64"/>
        <v>7.5</v>
      </c>
      <c r="AZ141" s="147">
        <f t="shared" si="65"/>
        <v>9.6999999999999993</v>
      </c>
      <c r="BA141" s="145">
        <f t="shared" si="66"/>
        <v>8.1</v>
      </c>
      <c r="BB141" s="145">
        <f t="shared" si="67"/>
        <v>5.9</v>
      </c>
      <c r="BC141" s="147">
        <f t="shared" si="68"/>
        <v>10</v>
      </c>
      <c r="BD141" s="147">
        <f t="shared" si="69"/>
        <v>10</v>
      </c>
      <c r="BE141" s="145">
        <f t="shared" si="76"/>
        <v>10</v>
      </c>
      <c r="BF141" s="147">
        <f t="shared" si="70"/>
        <v>10</v>
      </c>
      <c r="BG141" s="147">
        <f t="shared" si="71"/>
        <v>1.9</v>
      </c>
      <c r="BH141" s="145">
        <f t="shared" si="72"/>
        <v>7.9</v>
      </c>
      <c r="BI141" s="198">
        <f t="shared" si="73"/>
        <v>6.9</v>
      </c>
    </row>
    <row r="142" spans="1:61">
      <c r="A142" s="1" t="s">
        <v>366</v>
      </c>
      <c r="B142" s="2" t="s">
        <v>367</v>
      </c>
      <c r="C142" s="39">
        <f>IF(P1_IndicatorData!D142="No data","x",IF(P1_IndicatorData!D142=0,0,ROUND(IF(LOG(P1_IndicatorData!D142)&gt;C$166,10,IF(LOG(P1_IndicatorData!D142)&lt;C$165,0,10-(C$166-LOG(P1_IndicatorData!D142))/(C$166-C$165)*10)),1)))</f>
        <v>0</v>
      </c>
      <c r="D142" s="39">
        <f>IF(P1_IndicatorData!E142="No data","x",ROUND(IF(P1_IndicatorData!E142&gt;D$166,10,IF(P1_IndicatorData!E142&lt;D$165,0,10-(D$166-P1_IndicatorData!E142)/(D$166-D$165)*10)),1))</f>
        <v>0</v>
      </c>
      <c r="E142" s="39">
        <f>IF(P1_IndicatorData!G142="No data",0.1,IF(P1_IndicatorData!G142=0,0.1,IF(LOG(P1_IndicatorData!G142)&lt;E$165,0.1,ROUND(IF(LOG(P1_IndicatorData!G142)&gt;E$166,10,IF(LOG(P1_IndicatorData!G142)&lt;E$165,0,10-(E$166-LOG(P1_IndicatorData!G142))/(E$166-E$165)*10)),1))))</f>
        <v>6.2</v>
      </c>
      <c r="F142" s="39">
        <f>IF(P1_IndicatorData!H142="No data",0.1,IF(ROUND(P1_IndicatorData!H142,2)=0,0.1,ROUND(IF(P1_IndicatorData!H142&gt;F$166,10,IF(P1_IndicatorData!H142&lt;F$165,0,10-(F$166-P1_IndicatorData!H142)/(F$166-F$165)*10)),1)))</f>
        <v>10</v>
      </c>
      <c r="G142" s="39">
        <f>IF(P1_IndicatorData!J142="No data","x",IF(P1_IndicatorData!J142=0,0,ROUND(IF(LOG(P1_IndicatorData!J142)&gt;G$166,10,IF(LOG(P1_IndicatorData!J142)&lt;G$165,0,10-(G$166-LOG(P1_IndicatorData!J142))/(G$166-G$165)*10)),1)))</f>
        <v>7.8</v>
      </c>
      <c r="H142" s="39">
        <f>IF(P1_IndicatorData!K142="No data","x",IF(P1_IndicatorData!K142=0,0,ROUND(IF(P1_IndicatorData!K142&gt;H$166,10,IF(P1_IndicatorData!K142&lt;H$165,0,10-(H$166-P1_IndicatorData!K142)/(H$166-H$165)*10)),1)))</f>
        <v>10</v>
      </c>
      <c r="I142" s="42">
        <f>IF(P1_IndicatorData!Q142="No data","x",IF(P1_IndicatorData!Q142=0,0,ROUND(IF(LOG(P1_IndicatorData!Q142)&gt;I$166,10,IF(LOG(P1_IndicatorData!Q142)&lt;I$165,0,10-(I$166-LOG(P1_IndicatorData!Q142))/(I$166-I$165)*10)),1)))</f>
        <v>0</v>
      </c>
      <c r="J142" s="42">
        <f>IF(P1_IndicatorData!R142="No data","x",ROUND(IF(P1_IndicatorData!R142&gt;J$166,10,IF(P1_IndicatorData!R142&lt;J$165,0,10-(J$166-P1_IndicatorData!R142)/(J$166-J$165)*10)),1))</f>
        <v>0</v>
      </c>
      <c r="K142" s="42">
        <f>IF(P1_IndicatorData!T142="No data","x",IF(P1_IndicatorData!T142=0,0,ROUND(IF(LOG(P1_IndicatorData!T142)&gt;K$166,10,IF(LOG(P1_IndicatorData!T142)&lt;K$165,0,10-(K$166-LOG(P1_IndicatorData!T142))/(K$166-K$165)*10)),1)))</f>
        <v>0</v>
      </c>
      <c r="L142" s="42">
        <f>IF(P1_IndicatorData!U142="No data","x",ROUND(IF(P1_IndicatorData!U142&gt;L$166,10,IF(P1_IndicatorData!U142&lt;L$165,0,10-(L$166-P1_IndicatorData!U142)/(L$166-L$165)*10)),1))</f>
        <v>0</v>
      </c>
      <c r="M142" s="39">
        <f>IF(P1_IndicatorData!W142="No data","x",IF(P1_IndicatorData!W142=0,0,ROUND(IF(LOG(P1_IndicatorData!W142)&gt;M$166,10,IF(LOG(P1_IndicatorData!W142)&lt;M$165,0,10-(M$166-LOG(P1_IndicatorData!W142))/(M$166-M$165)*10)),1)))</f>
        <v>5.3</v>
      </c>
      <c r="N142" s="39">
        <f>IF(P1_IndicatorData!X142="No data","x",ROUND(IF(P1_IndicatorData!X142&gt;N$166,10,IF(P1_IndicatorData!X142&lt;N$165,0,10-(N$166-P1_IndicatorData!X142)/(N$166-N$165)*10)),1))</f>
        <v>1</v>
      </c>
      <c r="O142" s="42">
        <f>IF(P1_IndicatorData!Z142="No data","x",IF(P1_IndicatorData!Z142=0,0,ROUND(IF(LOG(P1_IndicatorData!Z142)&gt;O$166,10,IF(LOG(P1_IndicatorData!Z142)&lt;O$165,0,10-(O$166-LOG(P1_IndicatorData!Z142))/(O$166-O$165)*10)),1)))</f>
        <v>0</v>
      </c>
      <c r="P142" s="42">
        <f>IF(P1_IndicatorData!AA142="No data","x",ROUND(IF(P1_IndicatorData!AA142&gt;P$166,10,IF(P1_IndicatorData!AA142&lt;P$165,0,10-(P$166-P1_IndicatorData!AA142)/(P$166-P$165)*10)),1))</f>
        <v>0</v>
      </c>
      <c r="Q142" s="42">
        <f>IF(P1_IndicatorData!AC142="No data","x",IF(P1_IndicatorData!AC142=0,0,ROUND(IF(LOG(P1_IndicatorData!AC142)&gt;Q$166,10,IF(LOG(P1_IndicatorData!AC142)&lt;Q$165,0,10-(Q$166-LOG(P1_IndicatorData!AC142))/(Q$166-Q$165)*10)),1)))</f>
        <v>5.3</v>
      </c>
      <c r="R142" s="42">
        <f>IF(P1_IndicatorData!AD142="No data","x",ROUND(IF(P1_IndicatorData!AD142&gt;R$166,10,IF(P1_IndicatorData!AD142&lt;R$165,0,10-(R$166-P1_IndicatorData!AD142)/(R$166-R$165)*10)),1))</f>
        <v>0.9</v>
      </c>
      <c r="S142" s="42">
        <f>IF(P1_IndicatorData!AF142="No data","x",IF(P1_IndicatorData!AF142=0,0,ROUND(IF(LOG(P1_IndicatorData!AF142)&gt;S$166,10,IF(LOG(P1_IndicatorData!AF142)&lt;S$165,0,10-(S$166-LOG(P1_IndicatorData!AF142))/(S$166-S$165)*10)),1)))</f>
        <v>0</v>
      </c>
      <c r="T142" s="42">
        <f>IF(P1_IndicatorData!AG142="No data","x",ROUND(IF(P1_IndicatorData!AG142&gt;T$166,10,IF(P1_IndicatorData!AG142&lt;T$165,0,10-(T$166-P1_IndicatorData!AG142)/(T$166-T$165)*10)),1))</f>
        <v>0</v>
      </c>
      <c r="U142" s="42">
        <f>IF(P1_IndicatorData!AI142="No data","x",IF(P1_IndicatorData!AI142=0,0,ROUND(IF(LOG(P1_IndicatorData!AI142)&gt;U$166,10,IF(LOG(P1_IndicatorData!AI142)&lt;U$165,0,10-(U$166-LOG(P1_IndicatorData!AI142))/(U$166-U$165)*10)),1)))</f>
        <v>7.1</v>
      </c>
      <c r="V142" s="42">
        <f>IF(P1_IndicatorData!AJ142="No data","x",ROUND(IF(P1_IndicatorData!AJ142&gt;V$166,10,IF(P1_IndicatorData!AJ142&lt;V$165,0,10-(V$166-P1_IndicatorData!AJ142)/(V$166-V$165)*10)),1))</f>
        <v>9.8000000000000007</v>
      </c>
      <c r="W142" s="42">
        <f>IF(P1_IndicatorData!AL142="No data","x",IF(P1_IndicatorData!AL142=0,0,ROUND(IF(LOG(P1_IndicatorData!AL142)&gt;W$166,10,IF(LOG(P1_IndicatorData!AL142)&lt;W$165,0,10-(W$166-LOG(P1_IndicatorData!AL142))/(W$166-W$165)*10)),1)))</f>
        <v>7.1</v>
      </c>
      <c r="X142" s="42">
        <f>IF(P1_IndicatorData!AM142="No data","x",ROUND(IF(P1_IndicatorData!AM142&gt;X$166,10,IF(P1_IndicatorData!AM142&lt;X$165,0,10-(X$166-P1_IndicatorData!AM142)/(X$166-X$165)*10)),1))</f>
        <v>9.9</v>
      </c>
      <c r="Y142" s="42">
        <f>IF(P1_IndicatorData!AO142="No data","x",IF(P1_IndicatorData!AO142=0,0,ROUND(IF(LOG(P1_IndicatorData!AO142)&gt;Y$166,10,IF(LOG(P1_IndicatorData!AO142)&lt;Y$165,0,10-(Y$166-LOG(P1_IndicatorData!AO142))/(Y$166-Y$165)*10)),1)))</f>
        <v>7.1</v>
      </c>
      <c r="Z142" s="42">
        <f>IF(P1_IndicatorData!AP142="No data","x",ROUND(IF(P1_IndicatorData!AP142&gt;Z$166,10,IF(P1_IndicatorData!AP142&lt;Z$165,0,10-(Z$166-P1_IndicatorData!AP142)/(Z$166-Z$165)*10)),1))</f>
        <v>9.6999999999999993</v>
      </c>
      <c r="AA142" s="42">
        <f>IF(P1_IndicatorData!AR142="No data","x",IF(P1_IndicatorData!AR142=0,0,ROUND(IF(LOG(P1_IndicatorData!AR142)&gt;AA$166,10,IF(LOG(P1_IndicatorData!AR142)&lt;AA$165,0,10-(AA$166-LOG(P1_IndicatorData!AR142))/(AA$166-AA$165)*10)),1)))</f>
        <v>7</v>
      </c>
      <c r="AB142" s="42">
        <f>IF(P1_IndicatorData!AS142="No data","x",ROUND(IF(P1_IndicatorData!AS142&gt;AB$166,10,IF(P1_IndicatorData!AS142&lt;AB$165,0,10-(AB$166-P1_IndicatorData!AS142)/(AB$166-AB$165)*10)),1))</f>
        <v>9.1999999999999993</v>
      </c>
      <c r="AC142" s="42">
        <f>IF(P1_IndicatorData!AV142="No data","x",IF(P1_IndicatorData!AV142=0,0,ROUND(IF(LOG(P1_IndicatorData!AV142)&gt;AC$166,10,IF(LOG(P1_IndicatorData!AV142)&lt;AC$165,0,10-(AC$166-LOG(P1_IndicatorData!AV142))/(AC$166-AC$165)*10)),1)))</f>
        <v>7</v>
      </c>
      <c r="AD142" s="42">
        <f>IF(P1_IndicatorData!AW142="No data","x",ROUND(IF(P1_IndicatorData!AW142&gt;AD$166,10,IF(P1_IndicatorData!AW142&lt;AD$165,0,10-(AD$166-P1_IndicatorData!AW142)/(AD$166-AD$165)*10)),1))</f>
        <v>9.4</v>
      </c>
      <c r="AE142" s="42">
        <f>IF(P1_IndicatorData!AX142="No data","x",IF(P1_IndicatorData!AX142=0,0,ROUND(IF(LOG(P1_IndicatorData!AX142)&gt;AE$166,10,IF(LOG(P1_IndicatorData!AX142)&lt;AE$165,0,10-(AE$166-LOG(P1_IndicatorData!AX142))/(AE$166-AE$165)*10)),1)))</f>
        <v>0</v>
      </c>
      <c r="AF142" s="42">
        <f>IF(P1_IndicatorData!AY142="No data","x",ROUND(IF(P1_IndicatorData!AY142&gt;AF$166,10,IF(P1_IndicatorData!AY142&lt;AF$165,0,10-(AF$166-P1_IndicatorData!AY142)/(AF$166-AF$165)*10)),1))</f>
        <v>0</v>
      </c>
      <c r="AG142" s="42">
        <f>IF(P1_IndicatorData!AZ142="No data","x",IF(P1_IndicatorData!AZ142=0,0,ROUND(IF(LOG(P1_IndicatorData!AZ142)&gt;AG$166,10,IF(LOG(P1_IndicatorData!AZ142)&lt;AG$165,0,10-(AG$166-LOG(P1_IndicatorData!AZ142))/(AG$166-AG$165)*10)),1)))</f>
        <v>4.3</v>
      </c>
      <c r="AH142" s="42">
        <f>IF(P1_IndicatorData!BA142="No data","x",ROUND(IF(P1_IndicatorData!BA142&gt;AH$166,10,IF(P1_IndicatorData!BA142&lt;AH$165,0,10-(AH$166-P1_IndicatorData!BA142)/(AH$166-AH$165)*10)),1))</f>
        <v>2</v>
      </c>
      <c r="AI142" s="42">
        <f>IF(P1_IndicatorData!BD142="No data","x",IF(P1_IndicatorData!BD142=0,0,ROUND(IF(LOG(P1_IndicatorData!BD142)&gt;AI$166,10,IF(LOG(P1_IndicatorData!BD142)&lt;AI$165,0,10-(AI$166-LOG(P1_IndicatorData!BD142))/(AI$166-AI$165)*10)),1)))</f>
        <v>6.8</v>
      </c>
      <c r="AJ142" s="42">
        <f>IF(P1_IndicatorData!BE142="No data","x",ROUND(IF(P1_IndicatorData!BE142&gt;AJ$166,10,IF(P1_IndicatorData!BE142&lt;AJ$165,0,10-(AJ$166-P1_IndicatorData!BE142)/(AJ$166-AJ$165)*10)),1))</f>
        <v>6.4</v>
      </c>
      <c r="AK142" s="145">
        <f t="shared" si="52"/>
        <v>0</v>
      </c>
      <c r="AL142" s="145">
        <f t="shared" si="53"/>
        <v>8.8000000000000007</v>
      </c>
      <c r="AM142" s="145">
        <f t="shared" si="54"/>
        <v>9.1999999999999993</v>
      </c>
      <c r="AN142" s="147">
        <f t="shared" si="55"/>
        <v>0</v>
      </c>
      <c r="AO142" s="147">
        <f t="shared" si="56"/>
        <v>0</v>
      </c>
      <c r="AP142" s="145">
        <f t="shared" si="74"/>
        <v>0</v>
      </c>
      <c r="AQ142" s="149">
        <f t="shared" si="57"/>
        <v>2.7</v>
      </c>
      <c r="AR142" s="149">
        <f t="shared" si="58"/>
        <v>0.5</v>
      </c>
      <c r="AS142" s="149">
        <f t="shared" si="59"/>
        <v>1.7</v>
      </c>
      <c r="AT142" s="149">
        <f t="shared" si="60"/>
        <v>2.7</v>
      </c>
      <c r="AU142" s="149">
        <f t="shared" si="61"/>
        <v>0.5</v>
      </c>
      <c r="AV142" s="149">
        <f t="shared" si="75"/>
        <v>1.7</v>
      </c>
      <c r="AW142" s="147">
        <f t="shared" si="62"/>
        <v>1.7</v>
      </c>
      <c r="AX142" s="147">
        <f t="shared" si="63"/>
        <v>8.8000000000000007</v>
      </c>
      <c r="AY142" s="147">
        <f t="shared" si="64"/>
        <v>8.9</v>
      </c>
      <c r="AZ142" s="147">
        <f t="shared" si="65"/>
        <v>8.6999999999999993</v>
      </c>
      <c r="BA142" s="145">
        <f t="shared" si="66"/>
        <v>7.8</v>
      </c>
      <c r="BB142" s="145">
        <f t="shared" si="67"/>
        <v>8.3000000000000007</v>
      </c>
      <c r="BC142" s="147">
        <f t="shared" si="68"/>
        <v>3.5</v>
      </c>
      <c r="BD142" s="147">
        <f t="shared" si="69"/>
        <v>4.7</v>
      </c>
      <c r="BE142" s="145">
        <f t="shared" si="76"/>
        <v>4.0999999999999996</v>
      </c>
      <c r="BF142" s="147">
        <f t="shared" si="70"/>
        <v>3.2</v>
      </c>
      <c r="BG142" s="147">
        <f t="shared" si="71"/>
        <v>6.6</v>
      </c>
      <c r="BH142" s="145">
        <f t="shared" si="72"/>
        <v>5.0999999999999996</v>
      </c>
      <c r="BI142" s="198">
        <f t="shared" si="73"/>
        <v>6.5</v>
      </c>
    </row>
    <row r="143" spans="1:61">
      <c r="A143" s="1" t="s">
        <v>368</v>
      </c>
      <c r="B143" s="2" t="s">
        <v>369</v>
      </c>
      <c r="C143" s="39">
        <f>IF(P1_IndicatorData!D143="No data","x",IF(P1_IndicatorData!D143=0,0,ROUND(IF(LOG(P1_IndicatorData!D143)&gt;C$166,10,IF(LOG(P1_IndicatorData!D143)&lt;C$165,0,10-(C$166-LOG(P1_IndicatorData!D143))/(C$166-C$165)*10)),1)))</f>
        <v>4.2</v>
      </c>
      <c r="D143" s="39">
        <f>IF(P1_IndicatorData!E143="No data","x",ROUND(IF(P1_IndicatorData!E143&gt;D$166,10,IF(P1_IndicatorData!E143&lt;D$165,0,10-(D$166-P1_IndicatorData!E143)/(D$166-D$165)*10)),1))</f>
        <v>0.1</v>
      </c>
      <c r="E143" s="39">
        <f>IF(P1_IndicatorData!G143="No data",0.1,IF(P1_IndicatorData!G143=0,0.1,IF(LOG(P1_IndicatorData!G143)&lt;E$165,0.1,ROUND(IF(LOG(P1_IndicatorData!G143)&gt;E$166,10,IF(LOG(P1_IndicatorData!G143)&lt;E$165,0,10-(E$166-LOG(P1_IndicatorData!G143))/(E$166-E$165)*10)),1))))</f>
        <v>5.2</v>
      </c>
      <c r="F143" s="39">
        <f>IF(P1_IndicatorData!H143="No data",0.1,IF(ROUND(P1_IndicatorData!H143,2)=0,0.1,ROUND(IF(P1_IndicatorData!H143&gt;F$166,10,IF(P1_IndicatorData!H143&lt;F$165,0,10-(F$166-P1_IndicatorData!H143)/(F$166-F$165)*10)),1)))</f>
        <v>0.9</v>
      </c>
      <c r="G143" s="39">
        <f>IF(P1_IndicatorData!J143="No data","x",IF(P1_IndicatorData!J143=0,0,ROUND(IF(LOG(P1_IndicatorData!J143)&gt;G$166,10,IF(LOG(P1_IndicatorData!J143)&lt;G$165,0,10-(G$166-LOG(P1_IndicatorData!J143))/(G$166-G$165)*10)),1)))</f>
        <v>3.9</v>
      </c>
      <c r="H143" s="39">
        <f>IF(P1_IndicatorData!K143="No data","x",IF(P1_IndicatorData!K143=0,0,ROUND(IF(P1_IndicatorData!K143&gt;H$166,10,IF(P1_IndicatorData!K143&lt;H$165,0,10-(H$166-P1_IndicatorData!K143)/(H$166-H$165)*10)),1)))</f>
        <v>0.2</v>
      </c>
      <c r="I143" s="42">
        <f>IF(P1_IndicatorData!Q143="No data","x",IF(P1_IndicatorData!Q143=0,0,ROUND(IF(LOG(P1_IndicatorData!Q143)&gt;I$166,10,IF(LOG(P1_IndicatorData!Q143)&lt;I$165,0,10-(I$166-LOG(P1_IndicatorData!Q143))/(I$166-I$165)*10)),1)))</f>
        <v>0</v>
      </c>
      <c r="J143" s="42">
        <f>IF(P1_IndicatorData!R143="No data","x",ROUND(IF(P1_IndicatorData!R143&gt;J$166,10,IF(P1_IndicatorData!R143&lt;J$165,0,10-(J$166-P1_IndicatorData!R143)/(J$166-J$165)*10)),1))</f>
        <v>0</v>
      </c>
      <c r="K143" s="42">
        <f>IF(P1_IndicatorData!T143="No data","x",IF(P1_IndicatorData!T143=0,0,ROUND(IF(LOG(P1_IndicatorData!T143)&gt;K$166,10,IF(LOG(P1_IndicatorData!T143)&lt;K$165,0,10-(K$166-LOG(P1_IndicatorData!T143))/(K$166-K$165)*10)),1)))</f>
        <v>0</v>
      </c>
      <c r="L143" s="42">
        <f>IF(P1_IndicatorData!U143="No data","x",ROUND(IF(P1_IndicatorData!U143&gt;L$166,10,IF(P1_IndicatorData!U143&lt;L$165,0,10-(L$166-P1_IndicatorData!U143)/(L$166-L$165)*10)),1))</f>
        <v>0</v>
      </c>
      <c r="M143" s="39">
        <f>IF(P1_IndicatorData!W143="No data","x",IF(P1_IndicatorData!W143=0,0,ROUND(IF(LOG(P1_IndicatorData!W143)&gt;M$166,10,IF(LOG(P1_IndicatorData!W143)&lt;M$165,0,10-(M$166-LOG(P1_IndicatorData!W143))/(M$166-M$165)*10)),1)))</f>
        <v>0</v>
      </c>
      <c r="N143" s="39">
        <f>IF(P1_IndicatorData!X143="No data","x",ROUND(IF(P1_IndicatorData!X143&gt;N$166,10,IF(P1_IndicatorData!X143&lt;N$165,0,10-(N$166-P1_IndicatorData!X143)/(N$166-N$165)*10)),1))</f>
        <v>0</v>
      </c>
      <c r="O143" s="42">
        <f>IF(P1_IndicatorData!Z143="No data","x",IF(P1_IndicatorData!Z143=0,0,ROUND(IF(LOG(P1_IndicatorData!Z143)&gt;O$166,10,IF(LOG(P1_IndicatorData!Z143)&lt;O$165,0,10-(O$166-LOG(P1_IndicatorData!Z143))/(O$166-O$165)*10)),1)))</f>
        <v>0</v>
      </c>
      <c r="P143" s="42">
        <f>IF(P1_IndicatorData!AA143="No data","x",ROUND(IF(P1_IndicatorData!AA143&gt;P$166,10,IF(P1_IndicatorData!AA143&lt;P$165,0,10-(P$166-P1_IndicatorData!AA143)/(P$166-P$165)*10)),1))</f>
        <v>0</v>
      </c>
      <c r="Q143" s="42">
        <f>IF(P1_IndicatorData!AC143="No data","x",IF(P1_IndicatorData!AC143=0,0,ROUND(IF(LOG(P1_IndicatorData!AC143)&gt;Q$166,10,IF(LOG(P1_IndicatorData!AC143)&lt;Q$165,0,10-(Q$166-LOG(P1_IndicatorData!AC143))/(Q$166-Q$165)*10)),1)))</f>
        <v>0</v>
      </c>
      <c r="R143" s="42">
        <f>IF(P1_IndicatorData!AD143="No data","x",ROUND(IF(P1_IndicatorData!AD143&gt;R$166,10,IF(P1_IndicatorData!AD143&lt;R$165,0,10-(R$166-P1_IndicatorData!AD143)/(R$166-R$165)*10)),1))</f>
        <v>0</v>
      </c>
      <c r="S143" s="42">
        <f>IF(P1_IndicatorData!AF143="No data","x",IF(P1_IndicatorData!AF143=0,0,ROUND(IF(LOG(P1_IndicatorData!AF143)&gt;S$166,10,IF(LOG(P1_IndicatorData!AF143)&lt;S$165,0,10-(S$166-LOG(P1_IndicatorData!AF143))/(S$166-S$165)*10)),1)))</f>
        <v>0</v>
      </c>
      <c r="T143" s="42">
        <f>IF(P1_IndicatorData!AG143="No data","x",ROUND(IF(P1_IndicatorData!AG143&gt;T$166,10,IF(P1_IndicatorData!AG143&lt;T$165,0,10-(T$166-P1_IndicatorData!AG143)/(T$166-T$165)*10)),1))</f>
        <v>0</v>
      </c>
      <c r="U143" s="42">
        <f>IF(P1_IndicatorData!AI143="No data","x",IF(P1_IndicatorData!AI143=0,0,ROUND(IF(LOG(P1_IndicatorData!AI143)&gt;U$166,10,IF(LOG(P1_IndicatorData!AI143)&lt;U$165,0,10-(U$166-LOG(P1_IndicatorData!AI143))/(U$166-U$165)*10)),1)))</f>
        <v>0</v>
      </c>
      <c r="V143" s="42">
        <f>IF(P1_IndicatorData!AJ143="No data","x",ROUND(IF(P1_IndicatorData!AJ143&gt;V$166,10,IF(P1_IndicatorData!AJ143&lt;V$165,0,10-(V$166-P1_IndicatorData!AJ143)/(V$166-V$165)*10)),1))</f>
        <v>0</v>
      </c>
      <c r="W143" s="42">
        <f>IF(P1_IndicatorData!AL143="No data","x",IF(P1_IndicatorData!AL143=0,0,ROUND(IF(LOG(P1_IndicatorData!AL143)&gt;W$166,10,IF(LOG(P1_IndicatorData!AL143)&lt;W$165,0,10-(W$166-LOG(P1_IndicatorData!AL143))/(W$166-W$165)*10)),1)))</f>
        <v>0</v>
      </c>
      <c r="X143" s="42">
        <f>IF(P1_IndicatorData!AM143="No data","x",ROUND(IF(P1_IndicatorData!AM143&gt;X$166,10,IF(P1_IndicatorData!AM143&lt;X$165,0,10-(X$166-P1_IndicatorData!AM143)/(X$166-X$165)*10)),1))</f>
        <v>0</v>
      </c>
      <c r="Y143" s="42">
        <f>IF(P1_IndicatorData!AO143="No data","x",IF(P1_IndicatorData!AO143=0,0,ROUND(IF(LOG(P1_IndicatorData!AO143)&gt;Y$166,10,IF(LOG(P1_IndicatorData!AO143)&lt;Y$165,0,10-(Y$166-LOG(P1_IndicatorData!AO143))/(Y$166-Y$165)*10)),1)))</f>
        <v>0</v>
      </c>
      <c r="Z143" s="42">
        <f>IF(P1_IndicatorData!AP143="No data","x",ROUND(IF(P1_IndicatorData!AP143&gt;Z$166,10,IF(P1_IndicatorData!AP143&lt;Z$165,0,10-(Z$166-P1_IndicatorData!AP143)/(Z$166-Z$165)*10)),1))</f>
        <v>0</v>
      </c>
      <c r="AA143" s="42">
        <f>IF(P1_IndicatorData!AR143="No data","x",IF(P1_IndicatorData!AR143=0,0,ROUND(IF(LOG(P1_IndicatorData!AR143)&gt;AA$166,10,IF(LOG(P1_IndicatorData!AR143)&lt;AA$165,0,10-(AA$166-LOG(P1_IndicatorData!AR143))/(AA$166-AA$165)*10)),1)))</f>
        <v>8.4</v>
      </c>
      <c r="AB143" s="42">
        <f>IF(P1_IndicatorData!AS143="No data","x",ROUND(IF(P1_IndicatorData!AS143&gt;AB$166,10,IF(P1_IndicatorData!AS143&lt;AB$165,0,10-(AB$166-P1_IndicatorData!AS143)/(AB$166-AB$165)*10)),1))</f>
        <v>5.7</v>
      </c>
      <c r="AC143" s="42">
        <f>IF(P1_IndicatorData!AV143="No data","x",IF(P1_IndicatorData!AV143=0,0,ROUND(IF(LOG(P1_IndicatorData!AV143)&gt;AC$166,10,IF(LOG(P1_IndicatorData!AV143)&lt;AC$165,0,10-(AC$166-LOG(P1_IndicatorData!AV143))/(AC$166-AC$165)*10)),1)))</f>
        <v>7.5</v>
      </c>
      <c r="AD143" s="42">
        <f>IF(P1_IndicatorData!AW143="No data","x",ROUND(IF(P1_IndicatorData!AW143&gt;AD$166,10,IF(P1_IndicatorData!AW143&lt;AD$165,0,10-(AD$166-P1_IndicatorData!AW143)/(AD$166-AD$165)*10)),1))</f>
        <v>1.6</v>
      </c>
      <c r="AE143" s="42">
        <f>IF(P1_IndicatorData!AX143="No data","x",IF(P1_IndicatorData!AX143=0,0,ROUND(IF(LOG(P1_IndicatorData!AX143)&gt;AE$166,10,IF(LOG(P1_IndicatorData!AX143)&lt;AE$165,0,10-(AE$166-LOG(P1_IndicatorData!AX143))/(AE$166-AE$165)*10)),1)))</f>
        <v>0</v>
      </c>
      <c r="AF143" s="42">
        <f>IF(P1_IndicatorData!AY143="No data","x",ROUND(IF(P1_IndicatorData!AY143&gt;AF$166,10,IF(P1_IndicatorData!AY143&lt;AF$165,0,10-(AF$166-P1_IndicatorData!AY143)/(AF$166-AF$165)*10)),1))</f>
        <v>0</v>
      </c>
      <c r="AG143" s="42">
        <f>IF(P1_IndicatorData!AZ143="No data","x",IF(P1_IndicatorData!AZ143=0,0,ROUND(IF(LOG(P1_IndicatorData!AZ143)&gt;AG$166,10,IF(LOG(P1_IndicatorData!AZ143)&lt;AG$165,0,10-(AG$166-LOG(P1_IndicatorData!AZ143))/(AG$166-AG$165)*10)),1)))</f>
        <v>4.9000000000000004</v>
      </c>
      <c r="AH143" s="42">
        <f>IF(P1_IndicatorData!BA143="No data","x",ROUND(IF(P1_IndicatorData!BA143&gt;AH$166,10,IF(P1_IndicatorData!BA143&lt;AH$165,0,10-(AH$166-P1_IndicatorData!BA143)/(AH$166-AH$165)*10)),1))</f>
        <v>0.3</v>
      </c>
      <c r="AI143" s="42">
        <f>IF(P1_IndicatorData!BD143="No data","x",IF(P1_IndicatorData!BD143=0,0,ROUND(IF(LOG(P1_IndicatorData!BD143)&gt;AI$166,10,IF(LOG(P1_IndicatorData!BD143)&lt;AI$165,0,10-(AI$166-LOG(P1_IndicatorData!BD143))/(AI$166-AI$165)*10)),1)))</f>
        <v>1.9</v>
      </c>
      <c r="AJ143" s="42">
        <f>IF(P1_IndicatorData!BE143="No data","x",ROUND(IF(P1_IndicatorData!BE143&gt;AJ$166,10,IF(P1_IndicatorData!BE143&lt;AJ$165,0,10-(AJ$166-P1_IndicatorData!BE143)/(AJ$166-AJ$165)*10)),1))</f>
        <v>0</v>
      </c>
      <c r="AK143" s="145">
        <f t="shared" si="52"/>
        <v>2.4</v>
      </c>
      <c r="AL143" s="145">
        <f t="shared" si="53"/>
        <v>3.3</v>
      </c>
      <c r="AM143" s="145">
        <f t="shared" si="54"/>
        <v>2.2000000000000002</v>
      </c>
      <c r="AN143" s="147">
        <f t="shared" si="55"/>
        <v>0</v>
      </c>
      <c r="AO143" s="147">
        <f t="shared" si="56"/>
        <v>0</v>
      </c>
      <c r="AP143" s="145">
        <f t="shared" si="74"/>
        <v>0</v>
      </c>
      <c r="AQ143" s="149">
        <f t="shared" si="57"/>
        <v>0</v>
      </c>
      <c r="AR143" s="149">
        <f t="shared" si="58"/>
        <v>0</v>
      </c>
      <c r="AS143" s="149">
        <f t="shared" si="59"/>
        <v>0</v>
      </c>
      <c r="AT143" s="149">
        <f t="shared" si="60"/>
        <v>0</v>
      </c>
      <c r="AU143" s="149">
        <f t="shared" si="61"/>
        <v>0</v>
      </c>
      <c r="AV143" s="149">
        <f t="shared" si="75"/>
        <v>0</v>
      </c>
      <c r="AW143" s="147">
        <f t="shared" si="62"/>
        <v>0</v>
      </c>
      <c r="AX143" s="147">
        <f t="shared" si="63"/>
        <v>0</v>
      </c>
      <c r="AY143" s="147">
        <f t="shared" si="64"/>
        <v>0</v>
      </c>
      <c r="AZ143" s="147">
        <f t="shared" si="65"/>
        <v>0</v>
      </c>
      <c r="BA143" s="145">
        <f t="shared" si="66"/>
        <v>0</v>
      </c>
      <c r="BB143" s="145">
        <f t="shared" si="67"/>
        <v>7.3</v>
      </c>
      <c r="BC143" s="147">
        <f t="shared" si="68"/>
        <v>3.8</v>
      </c>
      <c r="BD143" s="147">
        <f t="shared" si="69"/>
        <v>0.8</v>
      </c>
      <c r="BE143" s="145">
        <f t="shared" si="76"/>
        <v>2.4</v>
      </c>
      <c r="BF143" s="147">
        <f t="shared" si="70"/>
        <v>2.9</v>
      </c>
      <c r="BG143" s="147">
        <f t="shared" si="71"/>
        <v>1</v>
      </c>
      <c r="BH143" s="145">
        <f t="shared" si="72"/>
        <v>2</v>
      </c>
      <c r="BI143" s="198">
        <f t="shared" si="73"/>
        <v>2.8</v>
      </c>
    </row>
    <row r="144" spans="1:61">
      <c r="A144" s="1" t="s">
        <v>370</v>
      </c>
      <c r="B144" s="2" t="s">
        <v>371</v>
      </c>
      <c r="C144" s="39">
        <f>IF(P1_IndicatorData!D144="No data","x",IF(P1_IndicatorData!D144=0,0,ROUND(IF(LOG(P1_IndicatorData!D144)&gt;C$166,10,IF(LOG(P1_IndicatorData!D144)&lt;C$165,0,10-(C$166-LOG(P1_IndicatorData!D144))/(C$166-C$165)*10)),1)))</f>
        <v>0</v>
      </c>
      <c r="D144" s="39">
        <f>IF(P1_IndicatorData!E144="No data","x",ROUND(IF(P1_IndicatorData!E144&gt;D$166,10,IF(P1_IndicatorData!E144&lt;D$165,0,10-(D$166-P1_IndicatorData!E144)/(D$166-D$165)*10)),1))</f>
        <v>0</v>
      </c>
      <c r="E144" s="39">
        <f>IF(P1_IndicatorData!G144="No data",0.1,IF(P1_IndicatorData!G144=0,0.1,IF(LOG(P1_IndicatorData!G144)&lt;E$165,0.1,ROUND(IF(LOG(P1_IndicatorData!G144)&gt;E$166,10,IF(LOG(P1_IndicatorData!G144)&lt;E$165,0,10-(E$166-LOG(P1_IndicatorData!G144))/(E$166-E$165)*10)),1))))</f>
        <v>5.5</v>
      </c>
      <c r="F144" s="39">
        <f>IF(P1_IndicatorData!H144="No data",0.1,IF(ROUND(P1_IndicatorData!H144,2)=0,0.1,ROUND(IF(P1_IndicatorData!H144&gt;F$166,10,IF(P1_IndicatorData!H144&lt;F$165,0,10-(F$166-P1_IndicatorData!H144)/(F$166-F$165)*10)),1)))</f>
        <v>1.6</v>
      </c>
      <c r="G144" s="39">
        <f>IF(P1_IndicatorData!J144="No data","x",IF(P1_IndicatorData!J144=0,0,ROUND(IF(LOG(P1_IndicatorData!J144)&gt;G$166,10,IF(LOG(P1_IndicatorData!J144)&lt;G$165,0,10-(G$166-LOG(P1_IndicatorData!J144))/(G$166-G$165)*10)),1)))</f>
        <v>0</v>
      </c>
      <c r="H144" s="39">
        <f>IF(P1_IndicatorData!K144="No data","x",IF(P1_IndicatorData!K144=0,0,ROUND(IF(P1_IndicatorData!K144&gt;H$166,10,IF(P1_IndicatorData!K144&lt;H$165,0,10-(H$166-P1_IndicatorData!K144)/(H$166-H$165)*10)),1)))</f>
        <v>0</v>
      </c>
      <c r="I144" s="42">
        <f>IF(P1_IndicatorData!Q144="No data","x",IF(P1_IndicatorData!Q144=0,0,ROUND(IF(LOG(P1_IndicatorData!Q144)&gt;I$166,10,IF(LOG(P1_IndicatorData!Q144)&lt;I$165,0,10-(I$166-LOG(P1_IndicatorData!Q144))/(I$166-I$165)*10)),1)))</f>
        <v>0</v>
      </c>
      <c r="J144" s="42">
        <f>IF(P1_IndicatorData!R144="No data","x",ROUND(IF(P1_IndicatorData!R144&gt;J$166,10,IF(P1_IndicatorData!R144&lt;J$165,0,10-(J$166-P1_IndicatorData!R144)/(J$166-J$165)*10)),1))</f>
        <v>0</v>
      </c>
      <c r="K144" s="42">
        <f>IF(P1_IndicatorData!T144="No data","x",IF(P1_IndicatorData!T144=0,0,ROUND(IF(LOG(P1_IndicatorData!T144)&gt;K$166,10,IF(LOG(P1_IndicatorData!T144)&lt;K$165,0,10-(K$166-LOG(P1_IndicatorData!T144))/(K$166-K$165)*10)),1)))</f>
        <v>0</v>
      </c>
      <c r="L144" s="42">
        <f>IF(P1_IndicatorData!U144="No data","x",ROUND(IF(P1_IndicatorData!U144&gt;L$166,10,IF(P1_IndicatorData!U144&lt;L$165,0,10-(L$166-P1_IndicatorData!U144)/(L$166-L$165)*10)),1))</f>
        <v>0</v>
      </c>
      <c r="M144" s="39">
        <f>IF(P1_IndicatorData!W144="No data","x",IF(P1_IndicatorData!W144=0,0,ROUND(IF(LOG(P1_IndicatorData!W144)&gt;M$166,10,IF(LOG(P1_IndicatorData!W144)&lt;M$165,0,10-(M$166-LOG(P1_IndicatorData!W144))/(M$166-M$165)*10)),1)))</f>
        <v>0</v>
      </c>
      <c r="N144" s="39">
        <f>IF(P1_IndicatorData!X144="No data","x",ROUND(IF(P1_IndicatorData!X144&gt;N$166,10,IF(P1_IndicatorData!X144&lt;N$165,0,10-(N$166-P1_IndicatorData!X144)/(N$166-N$165)*10)),1))</f>
        <v>0</v>
      </c>
      <c r="O144" s="42">
        <f>IF(P1_IndicatorData!Z144="No data","x",IF(P1_IndicatorData!Z144=0,0,ROUND(IF(LOG(P1_IndicatorData!Z144)&gt;O$166,10,IF(LOG(P1_IndicatorData!Z144)&lt;O$165,0,10-(O$166-LOG(P1_IndicatorData!Z144))/(O$166-O$165)*10)),1)))</f>
        <v>0</v>
      </c>
      <c r="P144" s="42">
        <f>IF(P1_IndicatorData!AA144="No data","x",ROUND(IF(P1_IndicatorData!AA144&gt;P$166,10,IF(P1_IndicatorData!AA144&lt;P$165,0,10-(P$166-P1_IndicatorData!AA144)/(P$166-P$165)*10)),1))</f>
        <v>0</v>
      </c>
      <c r="Q144" s="42">
        <f>IF(P1_IndicatorData!AC144="No data","x",IF(P1_IndicatorData!AC144=0,0,ROUND(IF(LOG(P1_IndicatorData!AC144)&gt;Q$166,10,IF(LOG(P1_IndicatorData!AC144)&lt;Q$165,0,10-(Q$166-LOG(P1_IndicatorData!AC144))/(Q$166-Q$165)*10)),1)))</f>
        <v>0</v>
      </c>
      <c r="R144" s="42">
        <f>IF(P1_IndicatorData!AD144="No data","x",ROUND(IF(P1_IndicatorData!AD144&gt;R$166,10,IF(P1_IndicatorData!AD144&lt;R$165,0,10-(R$166-P1_IndicatorData!AD144)/(R$166-R$165)*10)),1))</f>
        <v>0</v>
      </c>
      <c r="S144" s="42">
        <f>IF(P1_IndicatorData!AF144="No data","x",IF(P1_IndicatorData!AF144=0,0,ROUND(IF(LOG(P1_IndicatorData!AF144)&gt;S$166,10,IF(LOG(P1_IndicatorData!AF144)&lt;S$165,0,10-(S$166-LOG(P1_IndicatorData!AF144))/(S$166-S$165)*10)),1)))</f>
        <v>0</v>
      </c>
      <c r="T144" s="42">
        <f>IF(P1_IndicatorData!AG144="No data","x",ROUND(IF(P1_IndicatorData!AG144&gt;T$166,10,IF(P1_IndicatorData!AG144&lt;T$165,0,10-(T$166-P1_IndicatorData!AG144)/(T$166-T$165)*10)),1))</f>
        <v>0</v>
      </c>
      <c r="U144" s="42">
        <f>IF(P1_IndicatorData!AI144="No data","x",IF(P1_IndicatorData!AI144=0,0,ROUND(IF(LOG(P1_IndicatorData!AI144)&gt;U$166,10,IF(LOG(P1_IndicatorData!AI144)&lt;U$165,0,10-(U$166-LOG(P1_IndicatorData!AI144))/(U$166-U$165)*10)),1)))</f>
        <v>0</v>
      </c>
      <c r="V144" s="42">
        <f>IF(P1_IndicatorData!AJ144="No data","x",ROUND(IF(P1_IndicatorData!AJ144&gt;V$166,10,IF(P1_IndicatorData!AJ144&lt;V$165,0,10-(V$166-P1_IndicatorData!AJ144)/(V$166-V$165)*10)),1))</f>
        <v>0</v>
      </c>
      <c r="W144" s="42">
        <f>IF(P1_IndicatorData!AL144="No data","x",IF(P1_IndicatorData!AL144=0,0,ROUND(IF(LOG(P1_IndicatorData!AL144)&gt;W$166,10,IF(LOG(P1_IndicatorData!AL144)&lt;W$165,0,10-(W$166-LOG(P1_IndicatorData!AL144))/(W$166-W$165)*10)),1)))</f>
        <v>0</v>
      </c>
      <c r="X144" s="42">
        <f>IF(P1_IndicatorData!AM144="No data","x",ROUND(IF(P1_IndicatorData!AM144&gt;X$166,10,IF(P1_IndicatorData!AM144&lt;X$165,0,10-(X$166-P1_IndicatorData!AM144)/(X$166-X$165)*10)),1))</f>
        <v>0</v>
      </c>
      <c r="Y144" s="42">
        <f>IF(P1_IndicatorData!AO144="No data","x",IF(P1_IndicatorData!AO144=0,0,ROUND(IF(LOG(P1_IndicatorData!AO144)&gt;Y$166,10,IF(LOG(P1_IndicatorData!AO144)&lt;Y$165,0,10-(Y$166-LOG(P1_IndicatorData!AO144))/(Y$166-Y$165)*10)),1)))</f>
        <v>0</v>
      </c>
      <c r="Z144" s="42">
        <f>IF(P1_IndicatorData!AP144="No data","x",ROUND(IF(P1_IndicatorData!AP144&gt;Z$166,10,IF(P1_IndicatorData!AP144&lt;Z$165,0,10-(Z$166-P1_IndicatorData!AP144)/(Z$166-Z$165)*10)),1))</f>
        <v>0</v>
      </c>
      <c r="AA144" s="42">
        <f>IF(P1_IndicatorData!AR144="No data","x",IF(P1_IndicatorData!AR144=0,0,ROUND(IF(LOG(P1_IndicatorData!AR144)&gt;AA$166,10,IF(LOG(P1_IndicatorData!AR144)&lt;AA$165,0,10-(AA$166-LOG(P1_IndicatorData!AR144))/(AA$166-AA$165)*10)),1)))</f>
        <v>8.1</v>
      </c>
      <c r="AB144" s="42">
        <f>IF(P1_IndicatorData!AS144="No data","x",ROUND(IF(P1_IndicatorData!AS144&gt;AB$166,10,IF(P1_IndicatorData!AS144&lt;AB$165,0,10-(AB$166-P1_IndicatorData!AS144)/(AB$166-AB$165)*10)),1))</f>
        <v>4.9000000000000004</v>
      </c>
      <c r="AC144" s="42">
        <f>IF(P1_IndicatorData!AV144="No data","x",IF(P1_IndicatorData!AV144=0,0,ROUND(IF(LOG(P1_IndicatorData!AV144)&gt;AC$166,10,IF(LOG(P1_IndicatorData!AV144)&lt;AC$165,0,10-(AC$166-LOG(P1_IndicatorData!AV144))/(AC$166-AC$165)*10)),1)))</f>
        <v>8.6</v>
      </c>
      <c r="AD144" s="42">
        <f>IF(P1_IndicatorData!AW144="No data","x",ROUND(IF(P1_IndicatorData!AW144&gt;AD$166,10,IF(P1_IndicatorData!AW144&lt;AD$165,0,10-(AD$166-P1_IndicatorData!AW144)/(AD$166-AD$165)*10)),1))</f>
        <v>9.6</v>
      </c>
      <c r="AE144" s="42">
        <f>IF(P1_IndicatorData!AX144="No data","x",IF(P1_IndicatorData!AX144=0,0,ROUND(IF(LOG(P1_IndicatorData!AX144)&gt;AE$166,10,IF(LOG(P1_IndicatorData!AX144)&lt;AE$165,0,10-(AE$166-LOG(P1_IndicatorData!AX144))/(AE$166-AE$165)*10)),1)))</f>
        <v>0</v>
      </c>
      <c r="AF144" s="42">
        <f>IF(P1_IndicatorData!AY144="No data","x",ROUND(IF(P1_IndicatorData!AY144&gt;AF$166,10,IF(P1_IndicatorData!AY144&lt;AF$165,0,10-(AF$166-P1_IndicatorData!AY144)/(AF$166-AF$165)*10)),1))</f>
        <v>0</v>
      </c>
      <c r="AG144" s="42">
        <f>IF(P1_IndicatorData!AZ144="No data","x",IF(P1_IndicatorData!AZ144=0,0,ROUND(IF(LOG(P1_IndicatorData!AZ144)&gt;AG$166,10,IF(LOG(P1_IndicatorData!AZ144)&lt;AG$165,0,10-(AG$166-LOG(P1_IndicatorData!AZ144))/(AG$166-AG$165)*10)),1)))</f>
        <v>5.5</v>
      </c>
      <c r="AH144" s="42">
        <f>IF(P1_IndicatorData!BA144="No data","x",ROUND(IF(P1_IndicatorData!BA144&gt;AH$166,10,IF(P1_IndicatorData!BA144&lt;AH$165,0,10-(AH$166-P1_IndicatorData!BA144)/(AH$166-AH$165)*10)),1))</f>
        <v>0.9</v>
      </c>
      <c r="AI144" s="42">
        <f>IF(P1_IndicatorData!BD144="No data","x",IF(P1_IndicatorData!BD144=0,0,ROUND(IF(LOG(P1_IndicatorData!BD144)&gt;AI$166,10,IF(LOG(P1_IndicatorData!BD144)&lt;AI$165,0,10-(AI$166-LOG(P1_IndicatorData!BD144))/(AI$166-AI$165)*10)),1)))</f>
        <v>8.5</v>
      </c>
      <c r="AJ144" s="42">
        <f>IF(P1_IndicatorData!BE144="No data","x",ROUND(IF(P1_IndicatorData!BE144&gt;AJ$166,10,IF(P1_IndicatorData!BE144&lt;AJ$165,0,10-(AJ$166-P1_IndicatorData!BE144)/(AJ$166-AJ$165)*10)),1))</f>
        <v>8.4</v>
      </c>
      <c r="AK144" s="145">
        <f t="shared" si="52"/>
        <v>0</v>
      </c>
      <c r="AL144" s="145">
        <f t="shared" si="53"/>
        <v>3.8</v>
      </c>
      <c r="AM144" s="145">
        <f t="shared" si="54"/>
        <v>0</v>
      </c>
      <c r="AN144" s="147">
        <f t="shared" si="55"/>
        <v>0</v>
      </c>
      <c r="AO144" s="147">
        <f t="shared" si="56"/>
        <v>0</v>
      </c>
      <c r="AP144" s="145">
        <f t="shared" si="74"/>
        <v>0</v>
      </c>
      <c r="AQ144" s="149">
        <f t="shared" si="57"/>
        <v>0</v>
      </c>
      <c r="AR144" s="149">
        <f t="shared" si="58"/>
        <v>0</v>
      </c>
      <c r="AS144" s="149">
        <f t="shared" si="59"/>
        <v>0</v>
      </c>
      <c r="AT144" s="149">
        <f t="shared" si="60"/>
        <v>0</v>
      </c>
      <c r="AU144" s="149">
        <f t="shared" si="61"/>
        <v>0</v>
      </c>
      <c r="AV144" s="149">
        <f t="shared" si="75"/>
        <v>0</v>
      </c>
      <c r="AW144" s="147">
        <f t="shared" si="62"/>
        <v>0</v>
      </c>
      <c r="AX144" s="147">
        <f t="shared" si="63"/>
        <v>0</v>
      </c>
      <c r="AY144" s="147">
        <f t="shared" si="64"/>
        <v>0</v>
      </c>
      <c r="AZ144" s="147">
        <f t="shared" si="65"/>
        <v>0</v>
      </c>
      <c r="BA144" s="145">
        <f t="shared" si="66"/>
        <v>0</v>
      </c>
      <c r="BB144" s="145">
        <f t="shared" si="67"/>
        <v>6.8</v>
      </c>
      <c r="BC144" s="147">
        <f t="shared" si="68"/>
        <v>4.3</v>
      </c>
      <c r="BD144" s="147">
        <f t="shared" si="69"/>
        <v>4.8</v>
      </c>
      <c r="BE144" s="145">
        <f t="shared" si="76"/>
        <v>4.5999999999999996</v>
      </c>
      <c r="BF144" s="147">
        <f t="shared" si="70"/>
        <v>3.5</v>
      </c>
      <c r="BG144" s="147">
        <f t="shared" si="71"/>
        <v>8.5</v>
      </c>
      <c r="BH144" s="145">
        <f t="shared" si="72"/>
        <v>6.7</v>
      </c>
      <c r="BI144" s="198">
        <f t="shared" si="73"/>
        <v>3.3</v>
      </c>
    </row>
    <row r="145" spans="1:61">
      <c r="A145" s="1" t="s">
        <v>372</v>
      </c>
      <c r="B145" s="2" t="s">
        <v>373</v>
      </c>
      <c r="C145" s="39">
        <f>IF(P1_IndicatorData!D145="No data","x",IF(P1_IndicatorData!D145=0,0,ROUND(IF(LOG(P1_IndicatorData!D145)&gt;C$166,10,IF(LOG(P1_IndicatorData!D145)&lt;C$165,0,10-(C$166-LOG(P1_IndicatorData!D145))/(C$166-C$165)*10)),1)))</f>
        <v>9.4</v>
      </c>
      <c r="D145" s="39">
        <f>IF(P1_IndicatorData!E145="No data","x",ROUND(IF(P1_IndicatorData!E145&gt;D$166,10,IF(P1_IndicatorData!E145&lt;D$165,0,10-(D$166-P1_IndicatorData!E145)/(D$166-D$165)*10)),1))</f>
        <v>7.4</v>
      </c>
      <c r="E145" s="39">
        <f>IF(P1_IndicatorData!G145="No data",0.1,IF(P1_IndicatorData!G145=0,0.1,IF(LOG(P1_IndicatorData!G145)&lt;E$165,0.1,ROUND(IF(LOG(P1_IndicatorData!G145)&gt;E$166,10,IF(LOG(P1_IndicatorData!G145)&lt;E$165,0,10-(E$166-LOG(P1_IndicatorData!G145))/(E$166-E$165)*10)),1))))</f>
        <v>7.3</v>
      </c>
      <c r="F145" s="39">
        <f>IF(P1_IndicatorData!H145="No data",0.1,IF(ROUND(P1_IndicatorData!H145,2)=0,0.1,ROUND(IF(P1_IndicatorData!H145&gt;F$166,10,IF(P1_IndicatorData!H145&lt;F$165,0,10-(F$166-P1_IndicatorData!H145)/(F$166-F$165)*10)),1)))</f>
        <v>2.8</v>
      </c>
      <c r="G145" s="39">
        <f>IF(P1_IndicatorData!J145="No data","x",IF(P1_IndicatorData!J145=0,0,ROUND(IF(LOG(P1_IndicatorData!J145)&gt;G$166,10,IF(LOG(P1_IndicatorData!J145)&lt;G$165,0,10-(G$166-LOG(P1_IndicatorData!J145))/(G$166-G$165)*10)),1)))</f>
        <v>0</v>
      </c>
      <c r="H145" s="39">
        <f>IF(P1_IndicatorData!K145="No data","x",IF(P1_IndicatorData!K145=0,0,ROUND(IF(P1_IndicatorData!K145&gt;H$166,10,IF(P1_IndicatorData!K145&lt;H$165,0,10-(H$166-P1_IndicatorData!K145)/(H$166-H$165)*10)),1)))</f>
        <v>0</v>
      </c>
      <c r="I145" s="42">
        <f>IF(P1_IndicatorData!Q145="No data","x",IF(P1_IndicatorData!Q145=0,0,ROUND(IF(LOG(P1_IndicatorData!Q145)&gt;I$166,10,IF(LOG(P1_IndicatorData!Q145)&lt;I$165,0,10-(I$166-LOG(P1_IndicatorData!Q145))/(I$166-I$165)*10)),1)))</f>
        <v>0</v>
      </c>
      <c r="J145" s="42">
        <f>IF(P1_IndicatorData!R145="No data","x",ROUND(IF(P1_IndicatorData!R145&gt;J$166,10,IF(P1_IndicatorData!R145&lt;J$165,0,10-(J$166-P1_IndicatorData!R145)/(J$166-J$165)*10)),1))</f>
        <v>0</v>
      </c>
      <c r="K145" s="42">
        <f>IF(P1_IndicatorData!T145="No data","x",IF(P1_IndicatorData!T145=0,0,ROUND(IF(LOG(P1_IndicatorData!T145)&gt;K$166,10,IF(LOG(P1_IndicatorData!T145)&lt;K$165,0,10-(K$166-LOG(P1_IndicatorData!T145))/(K$166-K$165)*10)),1)))</f>
        <v>0</v>
      </c>
      <c r="L145" s="42">
        <f>IF(P1_IndicatorData!U145="No data","x",ROUND(IF(P1_IndicatorData!U145&gt;L$166,10,IF(P1_IndicatorData!U145&lt;L$165,0,10-(L$166-P1_IndicatorData!U145)/(L$166-L$165)*10)),1))</f>
        <v>0</v>
      </c>
      <c r="M145" s="39">
        <f>IF(P1_IndicatorData!W145="No data","x",IF(P1_IndicatorData!W145=0,0,ROUND(IF(LOG(P1_IndicatorData!W145)&gt;M$166,10,IF(LOG(P1_IndicatorData!W145)&lt;M$165,0,10-(M$166-LOG(P1_IndicatorData!W145))/(M$166-M$165)*10)),1)))</f>
        <v>0</v>
      </c>
      <c r="N145" s="39">
        <f>IF(P1_IndicatorData!X145="No data","x",ROUND(IF(P1_IndicatorData!X145&gt;N$166,10,IF(P1_IndicatorData!X145&lt;N$165,0,10-(N$166-P1_IndicatorData!X145)/(N$166-N$165)*10)),1))</f>
        <v>0</v>
      </c>
      <c r="O145" s="42">
        <f>IF(P1_IndicatorData!Z145="No data","x",IF(P1_IndicatorData!Z145=0,0,ROUND(IF(LOG(P1_IndicatorData!Z145)&gt;O$166,10,IF(LOG(P1_IndicatorData!Z145)&lt;O$165,0,10-(O$166-LOG(P1_IndicatorData!Z145))/(O$166-O$165)*10)),1)))</f>
        <v>4.2</v>
      </c>
      <c r="P145" s="42">
        <f>IF(P1_IndicatorData!AA145="No data","x",ROUND(IF(P1_IndicatorData!AA145&gt;P$166,10,IF(P1_IndicatorData!AA145&lt;P$165,0,10-(P$166-P1_IndicatorData!AA145)/(P$166-P$165)*10)),1))</f>
        <v>0</v>
      </c>
      <c r="Q145" s="42">
        <f>IF(P1_IndicatorData!AC145="No data","x",IF(P1_IndicatorData!AC145=0,0,ROUND(IF(LOG(P1_IndicatorData!AC145)&gt;Q$166,10,IF(LOG(P1_IndicatorData!AC145)&lt;Q$165,0,10-(Q$166-LOG(P1_IndicatorData!AC145))/(Q$166-Q$165)*10)),1)))</f>
        <v>0</v>
      </c>
      <c r="R145" s="42">
        <f>IF(P1_IndicatorData!AD145="No data","x",ROUND(IF(P1_IndicatorData!AD145&gt;R$166,10,IF(P1_IndicatorData!AD145&lt;R$165,0,10-(R$166-P1_IndicatorData!AD145)/(R$166-R$165)*10)),1))</f>
        <v>0</v>
      </c>
      <c r="S145" s="42">
        <f>IF(P1_IndicatorData!AF145="No data","x",IF(P1_IndicatorData!AF145=0,0,ROUND(IF(LOG(P1_IndicatorData!AF145)&gt;S$166,10,IF(LOG(P1_IndicatorData!AF145)&lt;S$165,0,10-(S$166-LOG(P1_IndicatorData!AF145))/(S$166-S$165)*10)),1)))</f>
        <v>0</v>
      </c>
      <c r="T145" s="42">
        <f>IF(P1_IndicatorData!AG145="No data","x",ROUND(IF(P1_IndicatorData!AG145&gt;T$166,10,IF(P1_IndicatorData!AG145&lt;T$165,0,10-(T$166-P1_IndicatorData!AG145)/(T$166-T$165)*10)),1))</f>
        <v>0</v>
      </c>
      <c r="U145" s="42">
        <f>IF(P1_IndicatorData!AI145="No data","x",IF(P1_IndicatorData!AI145=0,0,ROUND(IF(LOG(P1_IndicatorData!AI145)&gt;U$166,10,IF(LOG(P1_IndicatorData!AI145)&lt;U$165,0,10-(U$166-LOG(P1_IndicatorData!AI145))/(U$166-U$165)*10)),1)))</f>
        <v>5.3</v>
      </c>
      <c r="V145" s="42">
        <f>IF(P1_IndicatorData!AJ145="No data","x",ROUND(IF(P1_IndicatorData!AJ145&gt;V$166,10,IF(P1_IndicatorData!AJ145&lt;V$165,0,10-(V$166-P1_IndicatorData!AJ145)/(V$166-V$165)*10)),1))</f>
        <v>0</v>
      </c>
      <c r="W145" s="42">
        <f>IF(P1_IndicatorData!AL145="No data","x",IF(P1_IndicatorData!AL145=0,0,ROUND(IF(LOG(P1_IndicatorData!AL145)&gt;W$166,10,IF(LOG(P1_IndicatorData!AL145)&lt;W$165,0,10-(W$166-LOG(P1_IndicatorData!AL145))/(W$166-W$165)*10)),1)))</f>
        <v>6.9</v>
      </c>
      <c r="X145" s="42">
        <f>IF(P1_IndicatorData!AM145="No data","x",ROUND(IF(P1_IndicatorData!AM145&gt;X$166,10,IF(P1_IndicatorData!AM145&lt;X$165,0,10-(X$166-P1_IndicatorData!AM145)/(X$166-X$165)*10)),1))</f>
        <v>0.2</v>
      </c>
      <c r="Y145" s="42">
        <f>IF(P1_IndicatorData!AO145="No data","x",IF(P1_IndicatorData!AO145=0,0,ROUND(IF(LOG(P1_IndicatorData!AO145)&gt;Y$166,10,IF(LOG(P1_IndicatorData!AO145)&lt;Y$165,0,10-(Y$166-LOG(P1_IndicatorData!AO145))/(Y$166-Y$165)*10)),1)))</f>
        <v>9.4</v>
      </c>
      <c r="Z145" s="42">
        <f>IF(P1_IndicatorData!AP145="No data","x",ROUND(IF(P1_IndicatorData!AP145&gt;Z$166,10,IF(P1_IndicatorData!AP145&lt;Z$165,0,10-(Z$166-P1_IndicatorData!AP145)/(Z$166-Z$165)*10)),1))</f>
        <v>5.4</v>
      </c>
      <c r="AA145" s="42">
        <f>IF(P1_IndicatorData!AR145="No data","x",IF(P1_IndicatorData!AR145=0,0,ROUND(IF(LOG(P1_IndicatorData!AR145)&gt;AA$166,10,IF(LOG(P1_IndicatorData!AR145)&lt;AA$165,0,10-(AA$166-LOG(P1_IndicatorData!AR145))/(AA$166-AA$165)*10)),1)))</f>
        <v>0</v>
      </c>
      <c r="AB145" s="42">
        <f>IF(P1_IndicatorData!AS145="No data","x",ROUND(IF(P1_IndicatorData!AS145&gt;AB$166,10,IF(P1_IndicatorData!AS145&lt;AB$165,0,10-(AB$166-P1_IndicatorData!AS145)/(AB$166-AB$165)*10)),1))</f>
        <v>0</v>
      </c>
      <c r="AC145" s="42">
        <f>IF(P1_IndicatorData!AV145="No data","x",IF(P1_IndicatorData!AV145=0,0,ROUND(IF(LOG(P1_IndicatorData!AV145)&gt;AC$166,10,IF(LOG(P1_IndicatorData!AV145)&lt;AC$165,0,10-(AC$166-LOG(P1_IndicatorData!AV145))/(AC$166-AC$165)*10)),1)))</f>
        <v>9.8000000000000007</v>
      </c>
      <c r="AD145" s="42">
        <f>IF(P1_IndicatorData!AW145="No data","x",ROUND(IF(P1_IndicatorData!AW145&gt;AD$166,10,IF(P1_IndicatorData!AW145&lt;AD$165,0,10-(AD$166-P1_IndicatorData!AW145)/(AD$166-AD$165)*10)),1))</f>
        <v>9.9</v>
      </c>
      <c r="AE145" s="42">
        <f>IF(P1_IndicatorData!AX145="No data","x",IF(P1_IndicatorData!AX145=0,0,ROUND(IF(LOG(P1_IndicatorData!AX145)&gt;AE$166,10,IF(LOG(P1_IndicatorData!AX145)&lt;AE$165,0,10-(AE$166-LOG(P1_IndicatorData!AX145))/(AE$166-AE$165)*10)),1)))</f>
        <v>8.1</v>
      </c>
      <c r="AF145" s="42">
        <f>IF(P1_IndicatorData!AY145="No data","x",ROUND(IF(P1_IndicatorData!AY145&gt;AF$166,10,IF(P1_IndicatorData!AY145&lt;AF$165,0,10-(AF$166-P1_IndicatorData!AY145)/(AF$166-AF$165)*10)),1))</f>
        <v>1</v>
      </c>
      <c r="AG145" s="42">
        <f>IF(P1_IndicatorData!AZ145="No data","x",IF(P1_IndicatorData!AZ145=0,0,ROUND(IF(LOG(P1_IndicatorData!AZ145)&gt;AG$166,10,IF(LOG(P1_IndicatorData!AZ145)&lt;AG$165,0,10-(AG$166-LOG(P1_IndicatorData!AZ145))/(AG$166-AG$165)*10)),1)))</f>
        <v>8.6</v>
      </c>
      <c r="AH145" s="42">
        <f>IF(P1_IndicatorData!BA145="No data","x",ROUND(IF(P1_IndicatorData!BA145&gt;AH$166,10,IF(P1_IndicatorData!BA145&lt;AH$165,0,10-(AH$166-P1_IndicatorData!BA145)/(AH$166-AH$165)*10)),1))</f>
        <v>7.9</v>
      </c>
      <c r="AI145" s="42">
        <f>IF(P1_IndicatorData!BD145="No data","x",IF(P1_IndicatorData!BD145=0,0,ROUND(IF(LOG(P1_IndicatorData!BD145)&gt;AI$166,10,IF(LOG(P1_IndicatorData!BD145)&lt;AI$165,0,10-(AI$166-LOG(P1_IndicatorData!BD145))/(AI$166-AI$165)*10)),1)))</f>
        <v>9.1999999999999993</v>
      </c>
      <c r="AJ145" s="42">
        <f>IF(P1_IndicatorData!BE145="No data","x",ROUND(IF(P1_IndicatorData!BE145&gt;AJ$166,10,IF(P1_IndicatorData!BE145&lt;AJ$165,0,10-(AJ$166-P1_IndicatorData!BE145)/(AJ$166-AJ$165)*10)),1))</f>
        <v>4.5999999999999996</v>
      </c>
      <c r="AK145" s="145">
        <f t="shared" si="52"/>
        <v>8.6</v>
      </c>
      <c r="AL145" s="145">
        <f t="shared" si="53"/>
        <v>5.5</v>
      </c>
      <c r="AM145" s="145">
        <f t="shared" si="54"/>
        <v>0</v>
      </c>
      <c r="AN145" s="147">
        <f t="shared" si="55"/>
        <v>0</v>
      </c>
      <c r="AO145" s="147">
        <f t="shared" si="56"/>
        <v>0</v>
      </c>
      <c r="AP145" s="145">
        <f t="shared" si="74"/>
        <v>0</v>
      </c>
      <c r="AQ145" s="149">
        <f t="shared" si="57"/>
        <v>2.1</v>
      </c>
      <c r="AR145" s="149">
        <f t="shared" si="58"/>
        <v>0</v>
      </c>
      <c r="AS145" s="149">
        <f t="shared" si="59"/>
        <v>1.1000000000000001</v>
      </c>
      <c r="AT145" s="149">
        <f t="shared" si="60"/>
        <v>0</v>
      </c>
      <c r="AU145" s="149">
        <f t="shared" si="61"/>
        <v>0</v>
      </c>
      <c r="AV145" s="149">
        <f t="shared" si="75"/>
        <v>0</v>
      </c>
      <c r="AW145" s="147">
        <f t="shared" si="62"/>
        <v>0.6</v>
      </c>
      <c r="AX145" s="147">
        <f t="shared" si="63"/>
        <v>3.1</v>
      </c>
      <c r="AY145" s="147">
        <f t="shared" si="64"/>
        <v>4.3</v>
      </c>
      <c r="AZ145" s="147">
        <f t="shared" si="65"/>
        <v>8</v>
      </c>
      <c r="BA145" s="145">
        <f t="shared" si="66"/>
        <v>4.5999999999999996</v>
      </c>
      <c r="BB145" s="145">
        <f t="shared" si="67"/>
        <v>0</v>
      </c>
      <c r="BC145" s="147">
        <f t="shared" si="68"/>
        <v>9</v>
      </c>
      <c r="BD145" s="147">
        <f t="shared" si="69"/>
        <v>5.5</v>
      </c>
      <c r="BE145" s="145">
        <f t="shared" si="76"/>
        <v>7.7</v>
      </c>
      <c r="BF145" s="147">
        <f t="shared" si="70"/>
        <v>8.3000000000000007</v>
      </c>
      <c r="BG145" s="147">
        <f t="shared" si="71"/>
        <v>7.6</v>
      </c>
      <c r="BH145" s="145">
        <f t="shared" si="72"/>
        <v>8</v>
      </c>
      <c r="BI145" s="198">
        <f t="shared" si="73"/>
        <v>5.3</v>
      </c>
    </row>
    <row r="146" spans="1:61">
      <c r="A146" s="1" t="s">
        <v>374</v>
      </c>
      <c r="B146" s="2" t="s">
        <v>375</v>
      </c>
      <c r="C146" s="39">
        <f>IF(P1_IndicatorData!D146="No data","x",IF(P1_IndicatorData!D146=0,0,ROUND(IF(LOG(P1_IndicatorData!D146)&gt;C$166,10,IF(LOG(P1_IndicatorData!D146)&lt;C$165,0,10-(C$166-LOG(P1_IndicatorData!D146))/(C$166-C$165)*10)),1)))</f>
        <v>8.9</v>
      </c>
      <c r="D146" s="39">
        <f>IF(P1_IndicatorData!E146="No data","x",ROUND(IF(P1_IndicatorData!E146&gt;D$166,10,IF(P1_IndicatorData!E146&lt;D$165,0,10-(D$166-P1_IndicatorData!E146)/(D$166-D$165)*10)),1))</f>
        <v>7.5</v>
      </c>
      <c r="E146" s="39">
        <f>IF(P1_IndicatorData!G146="No data",0.1,IF(P1_IndicatorData!G146=0,0.1,IF(LOG(P1_IndicatorData!G146)&lt;E$165,0.1,ROUND(IF(LOG(P1_IndicatorData!G146)&gt;E$166,10,IF(LOG(P1_IndicatorData!G146)&lt;E$165,0,10-(E$166-LOG(P1_IndicatorData!G146))/(E$166-E$165)*10)),1))))</f>
        <v>7.1</v>
      </c>
      <c r="F146" s="39">
        <f>IF(P1_IndicatorData!H146="No data",0.1,IF(ROUND(P1_IndicatorData!H146,2)=0,0.1,ROUND(IF(P1_IndicatorData!H146&gt;F$166,10,IF(P1_IndicatorData!H146&lt;F$165,0,10-(F$166-P1_IndicatorData!H146)/(F$166-F$165)*10)),1)))</f>
        <v>4.0999999999999996</v>
      </c>
      <c r="G146" s="39">
        <f>IF(P1_IndicatorData!J146="No data","x",IF(P1_IndicatorData!J146=0,0,ROUND(IF(LOG(P1_IndicatorData!J146)&gt;G$166,10,IF(LOG(P1_IndicatorData!J146)&lt;G$165,0,10-(G$166-LOG(P1_IndicatorData!J146))/(G$166-G$165)*10)),1)))</f>
        <v>0</v>
      </c>
      <c r="H146" s="39">
        <f>IF(P1_IndicatorData!K146="No data","x",IF(P1_IndicatorData!K146=0,0,ROUND(IF(P1_IndicatorData!K146&gt;H$166,10,IF(P1_IndicatorData!K146&lt;H$165,0,10-(H$166-P1_IndicatorData!K146)/(H$166-H$165)*10)),1)))</f>
        <v>0</v>
      </c>
      <c r="I146" s="42">
        <f>IF(P1_IndicatorData!Q146="No data","x",IF(P1_IndicatorData!Q146=0,0,ROUND(IF(LOG(P1_IndicatorData!Q146)&gt;I$166,10,IF(LOG(P1_IndicatorData!Q146)&lt;I$165,0,10-(I$166-LOG(P1_IndicatorData!Q146))/(I$166-I$165)*10)),1)))</f>
        <v>0</v>
      </c>
      <c r="J146" s="42">
        <f>IF(P1_IndicatorData!R146="No data","x",ROUND(IF(P1_IndicatorData!R146&gt;J$166,10,IF(P1_IndicatorData!R146&lt;J$165,0,10-(J$166-P1_IndicatorData!R146)/(J$166-J$165)*10)),1))</f>
        <v>0</v>
      </c>
      <c r="K146" s="42">
        <f>IF(P1_IndicatorData!T146="No data","x",IF(P1_IndicatorData!T146=0,0,ROUND(IF(LOG(P1_IndicatorData!T146)&gt;K$166,10,IF(LOG(P1_IndicatorData!T146)&lt;K$165,0,10-(K$166-LOG(P1_IndicatorData!T146))/(K$166-K$165)*10)),1)))</f>
        <v>0</v>
      </c>
      <c r="L146" s="42">
        <f>IF(P1_IndicatorData!U146="No data","x",ROUND(IF(P1_IndicatorData!U146&gt;L$166,10,IF(P1_IndicatorData!U146&lt;L$165,0,10-(L$166-P1_IndicatorData!U146)/(L$166-L$165)*10)),1))</f>
        <v>0</v>
      </c>
      <c r="M146" s="39">
        <f>IF(P1_IndicatorData!W146="No data","x",IF(P1_IndicatorData!W146=0,0,ROUND(IF(LOG(P1_IndicatorData!W146)&gt;M$166,10,IF(LOG(P1_IndicatorData!W146)&lt;M$165,0,10-(M$166-LOG(P1_IndicatorData!W146))/(M$166-M$165)*10)),1)))</f>
        <v>8</v>
      </c>
      <c r="N146" s="39">
        <f>IF(P1_IndicatorData!X146="No data","x",ROUND(IF(P1_IndicatorData!X146&gt;N$166,10,IF(P1_IndicatorData!X146&lt;N$165,0,10-(N$166-P1_IndicatorData!X146)/(N$166-N$165)*10)),1))</f>
        <v>1.7</v>
      </c>
      <c r="O146" s="42">
        <f>IF(P1_IndicatorData!Z146="No data","x",IF(P1_IndicatorData!Z146=0,0,ROUND(IF(LOG(P1_IndicatorData!Z146)&gt;O$166,10,IF(LOG(P1_IndicatorData!Z146)&lt;O$165,0,10-(O$166-LOG(P1_IndicatorData!Z146))/(O$166-O$165)*10)),1)))</f>
        <v>8.6</v>
      </c>
      <c r="P146" s="42">
        <f>IF(P1_IndicatorData!AA146="No data","x",ROUND(IF(P1_IndicatorData!AA146&gt;P$166,10,IF(P1_IndicatorData!AA146&lt;P$165,0,10-(P$166-P1_IndicatorData!AA146)/(P$166-P$165)*10)),1))</f>
        <v>3.7</v>
      </c>
      <c r="Q146" s="42">
        <f>IF(P1_IndicatorData!AC146="No data","x",IF(P1_IndicatorData!AC146=0,0,ROUND(IF(LOG(P1_IndicatorData!AC146)&gt;Q$166,10,IF(LOG(P1_IndicatorData!AC146)&lt;Q$165,0,10-(Q$166-LOG(P1_IndicatorData!AC146))/(Q$166-Q$165)*10)),1)))</f>
        <v>3.6</v>
      </c>
      <c r="R146" s="42">
        <f>IF(P1_IndicatorData!AD146="No data","x",ROUND(IF(P1_IndicatorData!AD146&gt;R$166,10,IF(P1_IndicatorData!AD146&lt;R$165,0,10-(R$166-P1_IndicatorData!AD146)/(R$166-R$165)*10)),1))</f>
        <v>0</v>
      </c>
      <c r="S146" s="42">
        <f>IF(P1_IndicatorData!AF146="No data","x",IF(P1_IndicatorData!AF146=0,0,ROUND(IF(LOG(P1_IndicatorData!AF146)&gt;S$166,10,IF(LOG(P1_IndicatorData!AF146)&lt;S$165,0,10-(S$166-LOG(P1_IndicatorData!AF146))/(S$166-S$165)*10)),1)))</f>
        <v>9.6</v>
      </c>
      <c r="T146" s="42">
        <f>IF(P1_IndicatorData!AG146="No data","x",ROUND(IF(P1_IndicatorData!AG146&gt;T$166,10,IF(P1_IndicatorData!AG146&lt;T$165,0,10-(T$166-P1_IndicatorData!AG146)/(T$166-T$165)*10)),1))</f>
        <v>2.9</v>
      </c>
      <c r="U146" s="42">
        <f>IF(P1_IndicatorData!AI146="No data","x",IF(P1_IndicatorData!AI146=0,0,ROUND(IF(LOG(P1_IndicatorData!AI146)&gt;U$166,10,IF(LOG(P1_IndicatorData!AI146)&lt;U$165,0,10-(U$166-LOG(P1_IndicatorData!AI146))/(U$166-U$165)*10)),1)))</f>
        <v>7.2</v>
      </c>
      <c r="V146" s="42">
        <f>IF(P1_IndicatorData!AJ146="No data","x",ROUND(IF(P1_IndicatorData!AJ146&gt;V$166,10,IF(P1_IndicatorData!AJ146&lt;V$165,0,10-(V$166-P1_IndicatorData!AJ146)/(V$166-V$165)*10)),1))</f>
        <v>0.5</v>
      </c>
      <c r="W146" s="42">
        <f>IF(P1_IndicatorData!AL146="No data","x",IF(P1_IndicatorData!AL146=0,0,ROUND(IF(LOG(P1_IndicatorData!AL146)&gt;W$166,10,IF(LOG(P1_IndicatorData!AL146)&lt;W$165,0,10-(W$166-LOG(P1_IndicatorData!AL146))/(W$166-W$165)*10)),1)))</f>
        <v>6.6</v>
      </c>
      <c r="X146" s="42">
        <f>IF(P1_IndicatorData!AM146="No data","x",ROUND(IF(P1_IndicatorData!AM146&gt;X$166,10,IF(P1_IndicatorData!AM146&lt;X$165,0,10-(X$166-P1_IndicatorData!AM146)/(X$166-X$165)*10)),1))</f>
        <v>0.2</v>
      </c>
      <c r="Y146" s="42">
        <f>IF(P1_IndicatorData!AO146="No data","x",IF(P1_IndicatorData!AO146=0,0,ROUND(IF(LOG(P1_IndicatorData!AO146)&gt;Y$166,10,IF(LOG(P1_IndicatorData!AO146)&lt;Y$165,0,10-(Y$166-LOG(P1_IndicatorData!AO146))/(Y$166-Y$165)*10)),1)))</f>
        <v>8.5</v>
      </c>
      <c r="Z146" s="42">
        <f>IF(P1_IndicatorData!AP146="No data","x",ROUND(IF(P1_IndicatorData!AP146&gt;Z$166,10,IF(P1_IndicatorData!AP146&lt;Z$165,0,10-(Z$166-P1_IndicatorData!AP146)/(Z$166-Z$165)*10)),1))</f>
        <v>3.3</v>
      </c>
      <c r="AA146" s="42">
        <f>IF(P1_IndicatorData!AR146="No data","x",IF(P1_IndicatorData!AR146=0,0,ROUND(IF(LOG(P1_IndicatorData!AR146)&gt;AA$166,10,IF(LOG(P1_IndicatorData!AR146)&lt;AA$165,0,10-(AA$166-LOG(P1_IndicatorData!AR146))/(AA$166-AA$165)*10)),1)))</f>
        <v>9.1</v>
      </c>
      <c r="AB146" s="42">
        <f>IF(P1_IndicatorData!AS146="No data","x",ROUND(IF(P1_IndicatorData!AS146&gt;AB$166,10,IF(P1_IndicatorData!AS146&lt;AB$165,0,10-(AB$166-P1_IndicatorData!AS146)/(AB$166-AB$165)*10)),1))</f>
        <v>7.1</v>
      </c>
      <c r="AC146" s="42">
        <f>IF(P1_IndicatorData!AV146="No data","x",IF(P1_IndicatorData!AV146=0,0,ROUND(IF(LOG(P1_IndicatorData!AV146)&gt;AC$166,10,IF(LOG(P1_IndicatorData!AV146)&lt;AC$165,0,10-(AC$166-LOG(P1_IndicatorData!AV146))/(AC$166-AC$165)*10)),1)))</f>
        <v>9.3000000000000007</v>
      </c>
      <c r="AD146" s="42">
        <f>IF(P1_IndicatorData!AW146="No data","x",ROUND(IF(P1_IndicatorData!AW146&gt;AD$166,10,IF(P1_IndicatorData!AW146&lt;AD$165,0,10-(AD$166-P1_IndicatorData!AW146)/(AD$166-AD$165)*10)),1))</f>
        <v>10</v>
      </c>
      <c r="AE146" s="42">
        <f>IF(P1_IndicatorData!AX146="No data","x",IF(P1_IndicatorData!AX146=0,0,ROUND(IF(LOG(P1_IndicatorData!AX146)&gt;AE$166,10,IF(LOG(P1_IndicatorData!AX146)&lt;AE$165,0,10-(AE$166-LOG(P1_IndicatorData!AX146))/(AE$166-AE$165)*10)),1)))</f>
        <v>9.3000000000000007</v>
      </c>
      <c r="AF146" s="42">
        <f>IF(P1_IndicatorData!AY146="No data","x",ROUND(IF(P1_IndicatorData!AY146&gt;AF$166,10,IF(P1_IndicatorData!AY146&lt;AF$165,0,10-(AF$166-P1_IndicatorData!AY146)/(AF$166-AF$165)*10)),1))</f>
        <v>9.8000000000000007</v>
      </c>
      <c r="AG146" s="42">
        <f>IF(P1_IndicatorData!AZ146="No data","x",IF(P1_IndicatorData!AZ146=0,0,ROUND(IF(LOG(P1_IndicatorData!AZ146)&gt;AG$166,10,IF(LOG(P1_IndicatorData!AZ146)&lt;AG$165,0,10-(AG$166-LOG(P1_IndicatorData!AZ146))/(AG$166-AG$165)*10)),1)))</f>
        <v>8.5</v>
      </c>
      <c r="AH146" s="42">
        <f>IF(P1_IndicatorData!BA146="No data","x",ROUND(IF(P1_IndicatorData!BA146&gt;AH$166,10,IF(P1_IndicatorData!BA146&lt;AH$165,0,10-(AH$166-P1_IndicatorData!BA146)/(AH$166-AH$165)*10)),1))</f>
        <v>10</v>
      </c>
      <c r="AI146" s="42">
        <f>IF(P1_IndicatorData!BD146="No data","x",IF(P1_IndicatorData!BD146=0,0,ROUND(IF(LOG(P1_IndicatorData!BD146)&gt;AI$166,10,IF(LOG(P1_IndicatorData!BD146)&lt;AI$165,0,10-(AI$166-LOG(P1_IndicatorData!BD146))/(AI$166-AI$165)*10)),1)))</f>
        <v>7.9</v>
      </c>
      <c r="AJ146" s="42">
        <f>IF(P1_IndicatorData!BE146="No data","x",ROUND(IF(P1_IndicatorData!BE146&gt;AJ$166,10,IF(P1_IndicatorData!BE146&lt;AJ$165,0,10-(AJ$166-P1_IndicatorData!BE146)/(AJ$166-AJ$165)*10)),1))</f>
        <v>1.4</v>
      </c>
      <c r="AK146" s="145">
        <f t="shared" si="52"/>
        <v>8.3000000000000007</v>
      </c>
      <c r="AL146" s="145">
        <f t="shared" si="53"/>
        <v>5.8</v>
      </c>
      <c r="AM146" s="145">
        <f t="shared" si="54"/>
        <v>0</v>
      </c>
      <c r="AN146" s="147">
        <f t="shared" si="55"/>
        <v>0</v>
      </c>
      <c r="AO146" s="147">
        <f t="shared" si="56"/>
        <v>0</v>
      </c>
      <c r="AP146" s="145">
        <f t="shared" si="74"/>
        <v>0</v>
      </c>
      <c r="AQ146" s="149">
        <f t="shared" si="57"/>
        <v>8.3000000000000007</v>
      </c>
      <c r="AR146" s="149">
        <f t="shared" si="58"/>
        <v>2.7</v>
      </c>
      <c r="AS146" s="149">
        <f t="shared" si="59"/>
        <v>6.2</v>
      </c>
      <c r="AT146" s="149">
        <f t="shared" si="60"/>
        <v>6.6</v>
      </c>
      <c r="AU146" s="149">
        <f t="shared" si="61"/>
        <v>1.5</v>
      </c>
      <c r="AV146" s="149">
        <f t="shared" si="75"/>
        <v>4.5</v>
      </c>
      <c r="AW146" s="147">
        <f t="shared" si="62"/>
        <v>5.4</v>
      </c>
      <c r="AX146" s="147">
        <f t="shared" si="63"/>
        <v>4.7</v>
      </c>
      <c r="AY146" s="147">
        <f t="shared" si="64"/>
        <v>4.0999999999999996</v>
      </c>
      <c r="AZ146" s="147">
        <f t="shared" si="65"/>
        <v>6.6</v>
      </c>
      <c r="BA146" s="145">
        <f t="shared" si="66"/>
        <v>5.3</v>
      </c>
      <c r="BB146" s="145">
        <f t="shared" si="67"/>
        <v>8.3000000000000007</v>
      </c>
      <c r="BC146" s="147">
        <f t="shared" si="68"/>
        <v>9.3000000000000007</v>
      </c>
      <c r="BD146" s="147">
        <f t="shared" si="69"/>
        <v>9.9</v>
      </c>
      <c r="BE146" s="145">
        <f t="shared" si="76"/>
        <v>9.6</v>
      </c>
      <c r="BF146" s="147">
        <f t="shared" si="70"/>
        <v>9.4</v>
      </c>
      <c r="BG146" s="147">
        <f t="shared" si="71"/>
        <v>5.5</v>
      </c>
      <c r="BH146" s="145">
        <f t="shared" si="72"/>
        <v>8</v>
      </c>
      <c r="BI146" s="198">
        <f t="shared" si="73"/>
        <v>6.7</v>
      </c>
    </row>
    <row r="147" spans="1:61">
      <c r="A147" s="1" t="s">
        <v>376</v>
      </c>
      <c r="B147" s="2" t="s">
        <v>377</v>
      </c>
      <c r="C147" s="39">
        <f>IF(P1_IndicatorData!D147="No data","x",IF(P1_IndicatorData!D147=0,0,ROUND(IF(LOG(P1_IndicatorData!D147)&gt;C$166,10,IF(LOG(P1_IndicatorData!D147)&lt;C$165,0,10-(C$166-LOG(P1_IndicatorData!D147))/(C$166-C$165)*10)),1)))</f>
        <v>9.6</v>
      </c>
      <c r="D147" s="39">
        <f>IF(P1_IndicatorData!E147="No data","x",ROUND(IF(P1_IndicatorData!E147&gt;D$166,10,IF(P1_IndicatorData!E147&lt;D$165,0,10-(D$166-P1_IndicatorData!E147)/(D$166-D$165)*10)),1))</f>
        <v>5</v>
      </c>
      <c r="E147" s="39">
        <f>IF(P1_IndicatorData!G147="No data",0.1,IF(P1_IndicatorData!G147=0,0.1,IF(LOG(P1_IndicatorData!G147)&lt;E$165,0.1,ROUND(IF(LOG(P1_IndicatorData!G147)&gt;E$166,10,IF(LOG(P1_IndicatorData!G147)&lt;E$165,0,10-(E$166-LOG(P1_IndicatorData!G147))/(E$166-E$165)*10)),1))))</f>
        <v>8.9</v>
      </c>
      <c r="F147" s="39">
        <f>IF(P1_IndicatorData!H147="No data",0.1,IF(ROUND(P1_IndicatorData!H147,2)=0,0.1,ROUND(IF(P1_IndicatorData!H147&gt;F$166,10,IF(P1_IndicatorData!H147&lt;F$165,0,10-(F$166-P1_IndicatorData!H147)/(F$166-F$165)*10)),1)))</f>
        <v>9.4</v>
      </c>
      <c r="G147" s="39">
        <f>IF(P1_IndicatorData!J147="No data","x",IF(P1_IndicatorData!J147=0,0,ROUND(IF(LOG(P1_IndicatorData!J147)&gt;G$166,10,IF(LOG(P1_IndicatorData!J147)&lt;G$165,0,10-(G$166-LOG(P1_IndicatorData!J147))/(G$166-G$165)*10)),1)))</f>
        <v>10</v>
      </c>
      <c r="H147" s="39">
        <f>IF(P1_IndicatorData!K147="No data","x",IF(P1_IndicatorData!K147=0,0,ROUND(IF(P1_IndicatorData!K147&gt;H$166,10,IF(P1_IndicatorData!K147&lt;H$165,0,10-(H$166-P1_IndicatorData!K147)/(H$166-H$165)*10)),1)))</f>
        <v>10</v>
      </c>
      <c r="I147" s="42">
        <f>IF(P1_IndicatorData!Q147="No data","x",IF(P1_IndicatorData!Q147=0,0,ROUND(IF(LOG(P1_IndicatorData!Q147)&gt;I$166,10,IF(LOG(P1_IndicatorData!Q147)&lt;I$165,0,10-(I$166-LOG(P1_IndicatorData!Q147))/(I$166-I$165)*10)),1)))</f>
        <v>9</v>
      </c>
      <c r="J147" s="42">
        <f>IF(P1_IndicatorData!R147="No data","x",ROUND(IF(P1_IndicatorData!R147&gt;J$166,10,IF(P1_IndicatorData!R147&lt;J$165,0,10-(J$166-P1_IndicatorData!R147)/(J$166-J$165)*10)),1))</f>
        <v>1.8</v>
      </c>
      <c r="K147" s="42">
        <f>IF(P1_IndicatorData!T147="No data","x",IF(P1_IndicatorData!T147=0,0,ROUND(IF(LOG(P1_IndicatorData!T147)&gt;K$166,10,IF(LOG(P1_IndicatorData!T147)&lt;K$165,0,10-(K$166-LOG(P1_IndicatorData!T147))/(K$166-K$165)*10)),1)))</f>
        <v>0</v>
      </c>
      <c r="L147" s="42">
        <f>IF(P1_IndicatorData!U147="No data","x",ROUND(IF(P1_IndicatorData!U147&gt;L$166,10,IF(P1_IndicatorData!U147&lt;L$165,0,10-(L$166-P1_IndicatorData!U147)/(L$166-L$165)*10)),1))</f>
        <v>0</v>
      </c>
      <c r="M147" s="39">
        <f>IF(P1_IndicatorData!W147="No data","x",IF(P1_IndicatorData!W147=0,0,ROUND(IF(LOG(P1_IndicatorData!W147)&gt;M$166,10,IF(LOG(P1_IndicatorData!W147)&lt;M$165,0,10-(M$166-LOG(P1_IndicatorData!W147))/(M$166-M$165)*10)),1)))</f>
        <v>9.1999999999999993</v>
      </c>
      <c r="N147" s="39">
        <f>IF(P1_IndicatorData!X147="No data","x",ROUND(IF(P1_IndicatorData!X147&gt;N$166,10,IF(P1_IndicatorData!X147&lt;N$165,0,10-(N$166-P1_IndicatorData!X147)/(N$166-N$165)*10)),1))</f>
        <v>2.7</v>
      </c>
      <c r="O147" s="42">
        <f>IF(P1_IndicatorData!Z147="No data","x",IF(P1_IndicatorData!Z147=0,0,ROUND(IF(LOG(P1_IndicatorData!Z147)&gt;O$166,10,IF(LOG(P1_IndicatorData!Z147)&lt;O$165,0,10-(O$166-LOG(P1_IndicatorData!Z147))/(O$166-O$165)*10)),1)))</f>
        <v>9.4</v>
      </c>
      <c r="P147" s="42">
        <f>IF(P1_IndicatorData!AA147="No data","x",ROUND(IF(P1_IndicatorData!AA147&gt;P$166,10,IF(P1_IndicatorData!AA147&lt;P$165,0,10-(P$166-P1_IndicatorData!AA147)/(P$166-P$165)*10)),1))</f>
        <v>3.2</v>
      </c>
      <c r="Q147" s="42">
        <f>IF(P1_IndicatorData!AC147="No data","x",IF(P1_IndicatorData!AC147=0,0,ROUND(IF(LOG(P1_IndicatorData!AC147)&gt;Q$166,10,IF(LOG(P1_IndicatorData!AC147)&lt;Q$165,0,10-(Q$166-LOG(P1_IndicatorData!AC147))/(Q$166-Q$165)*10)),1)))</f>
        <v>9.1999999999999993</v>
      </c>
      <c r="R147" s="42">
        <f>IF(P1_IndicatorData!AD147="No data","x",ROUND(IF(P1_IndicatorData!AD147&gt;R$166,10,IF(P1_IndicatorData!AD147&lt;R$165,0,10-(R$166-P1_IndicatorData!AD147)/(R$166-R$165)*10)),1))</f>
        <v>2.5</v>
      </c>
      <c r="S147" s="42">
        <f>IF(P1_IndicatorData!AF147="No data","x",IF(P1_IndicatorData!AF147=0,0,ROUND(IF(LOG(P1_IndicatorData!AF147)&gt;S$166,10,IF(LOG(P1_IndicatorData!AF147)&lt;S$165,0,10-(S$166-LOG(P1_IndicatorData!AF147))/(S$166-S$165)*10)),1)))</f>
        <v>10</v>
      </c>
      <c r="T147" s="42">
        <f>IF(P1_IndicatorData!AG147="No data","x",ROUND(IF(P1_IndicatorData!AG147&gt;T$166,10,IF(P1_IndicatorData!AG147&lt;T$165,0,10-(T$166-P1_IndicatorData!AG147)/(T$166-T$165)*10)),1))</f>
        <v>5.5</v>
      </c>
      <c r="U147" s="42">
        <f>IF(P1_IndicatorData!AI147="No data","x",IF(P1_IndicatorData!AI147=0,0,ROUND(IF(LOG(P1_IndicatorData!AI147)&gt;U$166,10,IF(LOG(P1_IndicatorData!AI147)&lt;U$165,0,10-(U$166-LOG(P1_IndicatorData!AI147))/(U$166-U$165)*10)),1)))</f>
        <v>10</v>
      </c>
      <c r="V147" s="42">
        <f>IF(P1_IndicatorData!AJ147="No data","x",ROUND(IF(P1_IndicatorData!AJ147&gt;V$166,10,IF(P1_IndicatorData!AJ147&lt;V$165,0,10-(V$166-P1_IndicatorData!AJ147)/(V$166-V$165)*10)),1))</f>
        <v>8.5</v>
      </c>
      <c r="W147" s="42">
        <f>IF(P1_IndicatorData!AL147="No data","x",IF(P1_IndicatorData!AL147=0,0,ROUND(IF(LOG(P1_IndicatorData!AL147)&gt;W$166,10,IF(LOG(P1_IndicatorData!AL147)&lt;W$165,0,10-(W$166-LOG(P1_IndicatorData!AL147))/(W$166-W$165)*10)),1)))</f>
        <v>10</v>
      </c>
      <c r="X147" s="42">
        <f>IF(P1_IndicatorData!AM147="No data","x",ROUND(IF(P1_IndicatorData!AM147&gt;X$166,10,IF(P1_IndicatorData!AM147&lt;X$165,0,10-(X$166-P1_IndicatorData!AM147)/(X$166-X$165)*10)),1))</f>
        <v>9.9</v>
      </c>
      <c r="Y147" s="42">
        <f>IF(P1_IndicatorData!AO147="No data","x",IF(P1_IndicatorData!AO147=0,0,ROUND(IF(LOG(P1_IndicatorData!AO147)&gt;Y$166,10,IF(LOG(P1_IndicatorData!AO147)&lt;Y$165,0,10-(Y$166-LOG(P1_IndicatorData!AO147))/(Y$166-Y$165)*10)),1)))</f>
        <v>10</v>
      </c>
      <c r="Z147" s="42">
        <f>IF(P1_IndicatorData!AP147="No data","x",ROUND(IF(P1_IndicatorData!AP147&gt;Z$166,10,IF(P1_IndicatorData!AP147&lt;Z$165,0,10-(Z$166-P1_IndicatorData!AP147)/(Z$166-Z$165)*10)),1))</f>
        <v>9.1</v>
      </c>
      <c r="AA147" s="42">
        <f>IF(P1_IndicatorData!AR147="No data","x",IF(P1_IndicatorData!AR147=0,0,ROUND(IF(LOG(P1_IndicatorData!AR147)&gt;AA$166,10,IF(LOG(P1_IndicatorData!AR147)&lt;AA$165,0,10-(AA$166-LOG(P1_IndicatorData!AR147))/(AA$166-AA$165)*10)),1)))</f>
        <v>9.6</v>
      </c>
      <c r="AB147" s="42">
        <f>IF(P1_IndicatorData!AS147="No data","x",ROUND(IF(P1_IndicatorData!AS147&gt;AB$166,10,IF(P1_IndicatorData!AS147&lt;AB$165,0,10-(AB$166-P1_IndicatorData!AS147)/(AB$166-AB$165)*10)),1))</f>
        <v>4.3</v>
      </c>
      <c r="AC147" s="42">
        <f>IF(P1_IndicatorData!AV147="No data","x",IF(P1_IndicatorData!AV147=0,0,ROUND(IF(LOG(P1_IndicatorData!AV147)&gt;AC$166,10,IF(LOG(P1_IndicatorData!AV147)&lt;AC$165,0,10-(AC$166-LOG(P1_IndicatorData!AV147))/(AC$166-AC$165)*10)),1)))</f>
        <v>10</v>
      </c>
      <c r="AD147" s="42">
        <f>IF(P1_IndicatorData!AW147="No data","x",ROUND(IF(P1_IndicatorData!AW147&gt;AD$166,10,IF(P1_IndicatorData!AW147&lt;AD$165,0,10-(AD$166-P1_IndicatorData!AW147)/(AD$166-AD$165)*10)),1))</f>
        <v>9.9</v>
      </c>
      <c r="AE147" s="42">
        <f>IF(P1_IndicatorData!AX147="No data","x",IF(P1_IndicatorData!AX147=0,0,ROUND(IF(LOG(P1_IndicatorData!AX147)&gt;AE$166,10,IF(LOG(P1_IndicatorData!AX147)&lt;AE$165,0,10-(AE$166-LOG(P1_IndicatorData!AX147))/(AE$166-AE$165)*10)),1)))</f>
        <v>9.6</v>
      </c>
      <c r="AF147" s="42">
        <f>IF(P1_IndicatorData!AY147="No data","x",ROUND(IF(P1_IndicatorData!AY147&gt;AF$166,10,IF(P1_IndicatorData!AY147&lt;AF$165,0,10-(AF$166-P1_IndicatorData!AY147)/(AF$166-AF$165)*10)),1))</f>
        <v>4.2</v>
      </c>
      <c r="AG147" s="42">
        <f>IF(P1_IndicatorData!AZ147="No data","x",IF(P1_IndicatorData!AZ147=0,0,ROUND(IF(LOG(P1_IndicatorData!AZ147)&gt;AG$166,10,IF(LOG(P1_IndicatorData!AZ147)&lt;AG$165,0,10-(AG$166-LOG(P1_IndicatorData!AZ147))/(AG$166-AG$165)*10)),1)))</f>
        <v>6.2</v>
      </c>
      <c r="AH147" s="42">
        <f>IF(P1_IndicatorData!BA147="No data","x",ROUND(IF(P1_IndicatorData!BA147&gt;AH$166,10,IF(P1_IndicatorData!BA147&lt;AH$165,0,10-(AH$166-P1_IndicatorData!BA147)/(AH$166-AH$165)*10)),1))</f>
        <v>0.2</v>
      </c>
      <c r="AI147" s="42">
        <f>IF(P1_IndicatorData!BD147="No data","x",IF(P1_IndicatorData!BD147=0,0,ROUND(IF(LOG(P1_IndicatorData!BD147)&gt;AI$166,10,IF(LOG(P1_IndicatorData!BD147)&lt;AI$165,0,10-(AI$166-LOG(P1_IndicatorData!BD147))/(AI$166-AI$165)*10)),1)))</f>
        <v>9.6</v>
      </c>
      <c r="AJ147" s="42">
        <f>IF(P1_IndicatorData!BE147="No data","x",ROUND(IF(P1_IndicatorData!BE147&gt;AJ$166,10,IF(P1_IndicatorData!BE147&lt;AJ$165,0,10-(AJ$166-P1_IndicatorData!BE147)/(AJ$166-AJ$165)*10)),1))</f>
        <v>4.2</v>
      </c>
      <c r="AK147" s="145">
        <f t="shared" si="52"/>
        <v>8.1</v>
      </c>
      <c r="AL147" s="145">
        <f t="shared" si="53"/>
        <v>9.1999999999999993</v>
      </c>
      <c r="AM147" s="145">
        <f t="shared" si="54"/>
        <v>10</v>
      </c>
      <c r="AN147" s="147">
        <f t="shared" si="55"/>
        <v>6.3</v>
      </c>
      <c r="AO147" s="147">
        <f t="shared" si="56"/>
        <v>0.9</v>
      </c>
      <c r="AP147" s="145">
        <f t="shared" si="74"/>
        <v>4.0999999999999996</v>
      </c>
      <c r="AQ147" s="149">
        <f t="shared" si="57"/>
        <v>9.3000000000000007</v>
      </c>
      <c r="AR147" s="149">
        <f t="shared" si="58"/>
        <v>3</v>
      </c>
      <c r="AS147" s="149">
        <f t="shared" si="59"/>
        <v>7.3</v>
      </c>
      <c r="AT147" s="149">
        <f t="shared" si="60"/>
        <v>9.6</v>
      </c>
      <c r="AU147" s="149">
        <f t="shared" si="61"/>
        <v>4</v>
      </c>
      <c r="AV147" s="149">
        <f t="shared" si="75"/>
        <v>7.8</v>
      </c>
      <c r="AW147" s="147">
        <f t="shared" si="62"/>
        <v>7.6</v>
      </c>
      <c r="AX147" s="147">
        <f t="shared" si="63"/>
        <v>9.4</v>
      </c>
      <c r="AY147" s="147">
        <f t="shared" si="64"/>
        <v>10</v>
      </c>
      <c r="AZ147" s="147">
        <f t="shared" si="65"/>
        <v>9.6</v>
      </c>
      <c r="BA147" s="145">
        <f t="shared" si="66"/>
        <v>9.3000000000000007</v>
      </c>
      <c r="BB147" s="145">
        <f t="shared" si="67"/>
        <v>7.9</v>
      </c>
      <c r="BC147" s="147">
        <f t="shared" si="68"/>
        <v>9.8000000000000007</v>
      </c>
      <c r="BD147" s="147">
        <f t="shared" si="69"/>
        <v>7.1</v>
      </c>
      <c r="BE147" s="145">
        <f t="shared" si="76"/>
        <v>8.8000000000000007</v>
      </c>
      <c r="BF147" s="147">
        <f t="shared" si="70"/>
        <v>3.8</v>
      </c>
      <c r="BG147" s="147">
        <f t="shared" si="71"/>
        <v>7.9</v>
      </c>
      <c r="BH147" s="145">
        <f t="shared" si="72"/>
        <v>6.3</v>
      </c>
      <c r="BI147" s="198">
        <f t="shared" si="73"/>
        <v>8.4</v>
      </c>
    </row>
    <row r="148" spans="1:61">
      <c r="A148" s="1" t="s">
        <v>378</v>
      </c>
      <c r="B148" s="2" t="s">
        <v>379</v>
      </c>
      <c r="C148" s="39">
        <f>IF(P1_IndicatorData!D148="No data","x",IF(P1_IndicatorData!D148=0,0,ROUND(IF(LOG(P1_IndicatorData!D148)&gt;C$166,10,IF(LOG(P1_IndicatorData!D148)&lt;C$165,0,10-(C$166-LOG(P1_IndicatorData!D148))/(C$166-C$165)*10)),1)))</f>
        <v>4.5999999999999996</v>
      </c>
      <c r="D148" s="39">
        <f>IF(P1_IndicatorData!E148="No data","x",ROUND(IF(P1_IndicatorData!E148&gt;D$166,10,IF(P1_IndicatorData!E148&lt;D$165,0,10-(D$166-P1_IndicatorData!E148)/(D$166-D$165)*10)),1))</f>
        <v>0.1</v>
      </c>
      <c r="E148" s="39">
        <f>IF(P1_IndicatorData!G148="No data",0.1,IF(P1_IndicatorData!G148=0,0.1,IF(LOG(P1_IndicatorData!G148)&lt;E$165,0.1,ROUND(IF(LOG(P1_IndicatorData!G148)&gt;E$166,10,IF(LOG(P1_IndicatorData!G148)&lt;E$165,0,10-(E$166-LOG(P1_IndicatorData!G148))/(E$166-E$165)*10)),1))))</f>
        <v>7.4</v>
      </c>
      <c r="F148" s="39">
        <f>IF(P1_IndicatorData!H148="No data",0.1,IF(ROUND(P1_IndicatorData!H148,2)=0,0.1,ROUND(IF(P1_IndicatorData!H148&gt;F$166,10,IF(P1_IndicatorData!H148&lt;F$165,0,10-(F$166-P1_IndicatorData!H148)/(F$166-F$165)*10)),1)))</f>
        <v>5.7</v>
      </c>
      <c r="G148" s="39">
        <f>IF(P1_IndicatorData!J148="No data","x",IF(P1_IndicatorData!J148=0,0,ROUND(IF(LOG(P1_IndicatorData!J148)&gt;G$166,10,IF(LOG(P1_IndicatorData!J148)&lt;G$165,0,10-(G$166-LOG(P1_IndicatorData!J148))/(G$166-G$165)*10)),1)))</f>
        <v>10</v>
      </c>
      <c r="H148" s="39">
        <f>IF(P1_IndicatorData!K148="No data","x",IF(P1_IndicatorData!K148=0,0,ROUND(IF(P1_IndicatorData!K148&gt;H$166,10,IF(P1_IndicatorData!K148&lt;H$165,0,10-(H$166-P1_IndicatorData!K148)/(H$166-H$165)*10)),1)))</f>
        <v>10</v>
      </c>
      <c r="I148" s="42">
        <f>IF(P1_IndicatorData!Q148="No data","x",IF(P1_IndicatorData!Q148=0,0,ROUND(IF(LOG(P1_IndicatorData!Q148)&gt;I$166,10,IF(LOG(P1_IndicatorData!Q148)&lt;I$165,0,10-(I$166-LOG(P1_IndicatorData!Q148))/(I$166-I$165)*10)),1)))</f>
        <v>0</v>
      </c>
      <c r="J148" s="42">
        <f>IF(P1_IndicatorData!R148="No data","x",ROUND(IF(P1_IndicatorData!R148&gt;J$166,10,IF(P1_IndicatorData!R148&lt;J$165,0,10-(J$166-P1_IndicatorData!R148)/(J$166-J$165)*10)),1))</f>
        <v>0</v>
      </c>
      <c r="K148" s="42">
        <f>IF(P1_IndicatorData!T148="No data","x",IF(P1_IndicatorData!T148=0,0,ROUND(IF(LOG(P1_IndicatorData!T148)&gt;K$166,10,IF(LOG(P1_IndicatorData!T148)&lt;K$165,0,10-(K$166-LOG(P1_IndicatorData!T148))/(K$166-K$165)*10)),1)))</f>
        <v>0</v>
      </c>
      <c r="L148" s="42">
        <f>IF(P1_IndicatorData!U148="No data","x",ROUND(IF(P1_IndicatorData!U148&gt;L$166,10,IF(P1_IndicatorData!U148&lt;L$165,0,10-(L$166-P1_IndicatorData!U148)/(L$166-L$165)*10)),1))</f>
        <v>0</v>
      </c>
      <c r="M148" s="39">
        <f>IF(P1_IndicatorData!W148="No data","x",IF(P1_IndicatorData!W148=0,0,ROUND(IF(LOG(P1_IndicatorData!W148)&gt;M$166,10,IF(LOG(P1_IndicatorData!W148)&lt;M$165,0,10-(M$166-LOG(P1_IndicatorData!W148))/(M$166-M$165)*10)),1)))</f>
        <v>0</v>
      </c>
      <c r="N148" s="39">
        <f>IF(P1_IndicatorData!X148="No data","x",ROUND(IF(P1_IndicatorData!X148&gt;N$166,10,IF(P1_IndicatorData!X148&lt;N$165,0,10-(N$166-P1_IndicatorData!X148)/(N$166-N$165)*10)),1))</f>
        <v>0</v>
      </c>
      <c r="O148" s="42">
        <f>IF(P1_IndicatorData!Z148="No data","x",IF(P1_IndicatorData!Z148=0,0,ROUND(IF(LOG(P1_IndicatorData!Z148)&gt;O$166,10,IF(LOG(P1_IndicatorData!Z148)&lt;O$165,0,10-(O$166-LOG(P1_IndicatorData!Z148))/(O$166-O$165)*10)),1)))</f>
        <v>9.3000000000000007</v>
      </c>
      <c r="P148" s="42">
        <f>IF(P1_IndicatorData!AA148="No data","x",ROUND(IF(P1_IndicatorData!AA148&gt;P$166,10,IF(P1_IndicatorData!AA148&lt;P$165,0,10-(P$166-P1_IndicatorData!AA148)/(P$166-P$165)*10)),1))</f>
        <v>10</v>
      </c>
      <c r="Q148" s="42">
        <f>IF(P1_IndicatorData!AC148="No data","x",IF(P1_IndicatorData!AC148=0,0,ROUND(IF(LOG(P1_IndicatorData!AC148)&gt;Q$166,10,IF(LOG(P1_IndicatorData!AC148)&lt;Q$165,0,10-(Q$166-LOG(P1_IndicatorData!AC148))/(Q$166-Q$165)*10)),1)))</f>
        <v>9.3000000000000007</v>
      </c>
      <c r="R148" s="42">
        <f>IF(P1_IndicatorData!AD148="No data","x",ROUND(IF(P1_IndicatorData!AD148&gt;R$166,10,IF(P1_IndicatorData!AD148&lt;R$165,0,10-(R$166-P1_IndicatorData!AD148)/(R$166-R$165)*10)),1))</f>
        <v>10</v>
      </c>
      <c r="S148" s="42">
        <f>IF(P1_IndicatorData!AF148="No data","x",IF(P1_IndicatorData!AF148=0,0,ROUND(IF(LOG(P1_IndicatorData!AF148)&gt;S$166,10,IF(LOG(P1_IndicatorData!AF148)&lt;S$165,0,10-(S$166-LOG(P1_IndicatorData!AF148))/(S$166-S$165)*10)),1)))</f>
        <v>4.3</v>
      </c>
      <c r="T148" s="42">
        <f>IF(P1_IndicatorData!AG148="No data","x",ROUND(IF(P1_IndicatorData!AG148&gt;T$166,10,IF(P1_IndicatorData!AG148&lt;T$165,0,10-(T$166-P1_IndicatorData!AG148)/(T$166-T$165)*10)),1))</f>
        <v>0</v>
      </c>
      <c r="U148" s="42">
        <f>IF(P1_IndicatorData!AI148="No data","x",IF(P1_IndicatorData!AI148=0,0,ROUND(IF(LOG(P1_IndicatorData!AI148)&gt;U$166,10,IF(LOG(P1_IndicatorData!AI148)&lt;U$165,0,10-(U$166-LOG(P1_IndicatorData!AI148))/(U$166-U$165)*10)),1)))</f>
        <v>9</v>
      </c>
      <c r="V148" s="42">
        <f>IF(P1_IndicatorData!AJ148="No data","x",ROUND(IF(P1_IndicatorData!AJ148&gt;V$166,10,IF(P1_IndicatorData!AJ148&lt;V$165,0,10-(V$166-P1_IndicatorData!AJ148)/(V$166-V$165)*10)),1))</f>
        <v>6.4</v>
      </c>
      <c r="W148" s="42">
        <f>IF(P1_IndicatorData!AL148="No data","x",IF(P1_IndicatorData!AL148=0,0,ROUND(IF(LOG(P1_IndicatorData!AL148)&gt;W$166,10,IF(LOG(P1_IndicatorData!AL148)&lt;W$165,0,10-(W$166-LOG(P1_IndicatorData!AL148))/(W$166-W$165)*10)),1)))</f>
        <v>9.3000000000000007</v>
      </c>
      <c r="X148" s="42">
        <f>IF(P1_IndicatorData!AM148="No data","x",ROUND(IF(P1_IndicatorData!AM148&gt;X$166,10,IF(P1_IndicatorData!AM148&lt;X$165,0,10-(X$166-P1_IndicatorData!AM148)/(X$166-X$165)*10)),1))</f>
        <v>9.9</v>
      </c>
      <c r="Y148" s="42">
        <f>IF(P1_IndicatorData!AO148="No data","x",IF(P1_IndicatorData!AO148=0,0,ROUND(IF(LOG(P1_IndicatorData!AO148)&gt;Y$166,10,IF(LOG(P1_IndicatorData!AO148)&lt;Y$165,0,10-(Y$166-LOG(P1_IndicatorData!AO148))/(Y$166-Y$165)*10)),1)))</f>
        <v>9.3000000000000007</v>
      </c>
      <c r="Z148" s="42">
        <f>IF(P1_IndicatorData!AP148="No data","x",ROUND(IF(P1_IndicatorData!AP148&gt;Z$166,10,IF(P1_IndicatorData!AP148&lt;Z$165,0,10-(Z$166-P1_IndicatorData!AP148)/(Z$166-Z$165)*10)),1))</f>
        <v>9.6</v>
      </c>
      <c r="AA148" s="42">
        <f>IF(P1_IndicatorData!AR148="No data","x",IF(P1_IndicatorData!AR148=0,0,ROUND(IF(LOG(P1_IndicatorData!AR148)&gt;AA$166,10,IF(LOG(P1_IndicatorData!AR148)&lt;AA$165,0,10-(AA$166-LOG(P1_IndicatorData!AR148))/(AA$166-AA$165)*10)),1)))</f>
        <v>8.9</v>
      </c>
      <c r="AB148" s="42">
        <f>IF(P1_IndicatorData!AS148="No data","x",ROUND(IF(P1_IndicatorData!AS148&gt;AB$166,10,IF(P1_IndicatorData!AS148&lt;AB$165,0,10-(AB$166-P1_IndicatorData!AS148)/(AB$166-AB$165)*10)),1))</f>
        <v>5.7</v>
      </c>
      <c r="AC148" s="42">
        <f>IF(P1_IndicatorData!AV148="No data","x",IF(P1_IndicatorData!AV148=0,0,ROUND(IF(LOG(P1_IndicatorData!AV148)&gt;AC$166,10,IF(LOG(P1_IndicatorData!AV148)&lt;AC$165,0,10-(AC$166-LOG(P1_IndicatorData!AV148))/(AC$166-AC$165)*10)),1)))</f>
        <v>9.3000000000000007</v>
      </c>
      <c r="AD148" s="42">
        <f>IF(P1_IndicatorData!AW148="No data","x",ROUND(IF(P1_IndicatorData!AW148&gt;AD$166,10,IF(P1_IndicatorData!AW148&lt;AD$165,0,10-(AD$166-P1_IndicatorData!AW148)/(AD$166-AD$165)*10)),1))</f>
        <v>9.8000000000000007</v>
      </c>
      <c r="AE148" s="42">
        <f>IF(P1_IndicatorData!AX148="No data","x",IF(P1_IndicatorData!AX148=0,0,ROUND(IF(LOG(P1_IndicatorData!AX148)&gt;AE$166,10,IF(LOG(P1_IndicatorData!AX148)&lt;AE$165,0,10-(AE$166-LOG(P1_IndicatorData!AX148))/(AE$166-AE$165)*10)),1)))</f>
        <v>9.3000000000000007</v>
      </c>
      <c r="AF148" s="42">
        <f>IF(P1_IndicatorData!AY148="No data","x",ROUND(IF(P1_IndicatorData!AY148&gt;AF$166,10,IF(P1_IndicatorData!AY148&lt;AF$165,0,10-(AF$166-P1_IndicatorData!AY148)/(AF$166-AF$165)*10)),1))</f>
        <v>9.8000000000000007</v>
      </c>
      <c r="AG148" s="42">
        <f>IF(P1_IndicatorData!AZ148="No data","x",IF(P1_IndicatorData!AZ148=0,0,ROUND(IF(LOG(P1_IndicatorData!AZ148)&gt;AG$166,10,IF(LOG(P1_IndicatorData!AZ148)&lt;AG$165,0,10-(AG$166-LOG(P1_IndicatorData!AZ148))/(AG$166-AG$165)*10)),1)))</f>
        <v>8.4</v>
      </c>
      <c r="AH148" s="42">
        <f>IF(P1_IndicatorData!BA148="No data","x",ROUND(IF(P1_IndicatorData!BA148&gt;AH$166,10,IF(P1_IndicatorData!BA148&lt;AH$165,0,10-(AH$166-P1_IndicatorData!BA148)/(AH$166-AH$165)*10)),1))</f>
        <v>10</v>
      </c>
      <c r="AI148" s="42">
        <f>IF(P1_IndicatorData!BD148="No data","x",IF(P1_IndicatorData!BD148=0,0,ROUND(IF(LOG(P1_IndicatorData!BD148)&gt;AI$166,10,IF(LOG(P1_IndicatorData!BD148)&lt;AI$165,0,10-(AI$166-LOG(P1_IndicatorData!BD148))/(AI$166-AI$165)*10)),1)))</f>
        <v>8.6999999999999993</v>
      </c>
      <c r="AJ148" s="42">
        <f>IF(P1_IndicatorData!BE148="No data","x",ROUND(IF(P1_IndicatorData!BE148&gt;AJ$166,10,IF(P1_IndicatorData!BE148&lt;AJ$165,0,10-(AJ$166-P1_IndicatorData!BE148)/(AJ$166-AJ$165)*10)),1))</f>
        <v>4.4000000000000004</v>
      </c>
      <c r="AK148" s="145">
        <f t="shared" si="52"/>
        <v>2.6</v>
      </c>
      <c r="AL148" s="145">
        <f t="shared" si="53"/>
        <v>6.6</v>
      </c>
      <c r="AM148" s="145">
        <f t="shared" si="54"/>
        <v>10</v>
      </c>
      <c r="AN148" s="147">
        <f t="shared" si="55"/>
        <v>0</v>
      </c>
      <c r="AO148" s="147">
        <f t="shared" si="56"/>
        <v>0</v>
      </c>
      <c r="AP148" s="145">
        <f t="shared" si="74"/>
        <v>0</v>
      </c>
      <c r="AQ148" s="149">
        <f t="shared" si="57"/>
        <v>4.7</v>
      </c>
      <c r="AR148" s="149">
        <f t="shared" si="58"/>
        <v>5</v>
      </c>
      <c r="AS148" s="149">
        <f t="shared" si="59"/>
        <v>4.9000000000000004</v>
      </c>
      <c r="AT148" s="149">
        <f t="shared" si="60"/>
        <v>6.8</v>
      </c>
      <c r="AU148" s="149">
        <f t="shared" si="61"/>
        <v>5</v>
      </c>
      <c r="AV148" s="149">
        <f t="shared" si="75"/>
        <v>6</v>
      </c>
      <c r="AW148" s="147">
        <f t="shared" si="62"/>
        <v>5.5</v>
      </c>
      <c r="AX148" s="147">
        <f t="shared" si="63"/>
        <v>8</v>
      </c>
      <c r="AY148" s="147">
        <f t="shared" si="64"/>
        <v>9.6</v>
      </c>
      <c r="AZ148" s="147">
        <f t="shared" si="65"/>
        <v>9.5</v>
      </c>
      <c r="BA148" s="145">
        <f t="shared" si="66"/>
        <v>8.6</v>
      </c>
      <c r="BB148" s="145">
        <f t="shared" si="67"/>
        <v>7.7</v>
      </c>
      <c r="BC148" s="147">
        <f t="shared" si="68"/>
        <v>9.3000000000000007</v>
      </c>
      <c r="BD148" s="147">
        <f t="shared" si="69"/>
        <v>9.8000000000000007</v>
      </c>
      <c r="BE148" s="145">
        <f t="shared" si="76"/>
        <v>9.6</v>
      </c>
      <c r="BF148" s="147">
        <f t="shared" si="70"/>
        <v>9.4</v>
      </c>
      <c r="BG148" s="147">
        <f t="shared" si="71"/>
        <v>7.1</v>
      </c>
      <c r="BH148" s="145">
        <f t="shared" si="72"/>
        <v>8.5</v>
      </c>
      <c r="BI148" s="198">
        <f t="shared" si="73"/>
        <v>7.8</v>
      </c>
    </row>
    <row r="149" spans="1:61">
      <c r="A149" s="1" t="s">
        <v>380</v>
      </c>
      <c r="B149" s="2" t="s">
        <v>381</v>
      </c>
      <c r="C149" s="39">
        <f>IF(P1_IndicatorData!D149="No data","x",IF(P1_IndicatorData!D149=0,0,ROUND(IF(LOG(P1_IndicatorData!D149)&gt;C$166,10,IF(LOG(P1_IndicatorData!D149)&lt;C$165,0,10-(C$166-LOG(P1_IndicatorData!D149))/(C$166-C$165)*10)),1)))</f>
        <v>8.8000000000000007</v>
      </c>
      <c r="D149" s="39">
        <f>IF(P1_IndicatorData!E149="No data","x",ROUND(IF(P1_IndicatorData!E149&gt;D$166,10,IF(P1_IndicatorData!E149&lt;D$165,0,10-(D$166-P1_IndicatorData!E149)/(D$166-D$165)*10)),1))</f>
        <v>8.1999999999999993</v>
      </c>
      <c r="E149" s="39">
        <f>IF(P1_IndicatorData!G149="No data",0.1,IF(P1_IndicatorData!G149=0,0.1,IF(LOG(P1_IndicatorData!G149)&lt;E$165,0.1,ROUND(IF(LOG(P1_IndicatorData!G149)&gt;E$166,10,IF(LOG(P1_IndicatorData!G149)&lt;E$165,0,10-(E$166-LOG(P1_IndicatorData!G149))/(E$166-E$165)*10)),1))))</f>
        <v>6.4</v>
      </c>
      <c r="F149" s="39">
        <f>IF(P1_IndicatorData!H149="No data",0.1,IF(ROUND(P1_IndicatorData!H149,2)=0,0.1,ROUND(IF(P1_IndicatorData!H149&gt;F$166,10,IF(P1_IndicatorData!H149&lt;F$165,0,10-(F$166-P1_IndicatorData!H149)/(F$166-F$165)*10)),1)))</f>
        <v>2.1</v>
      </c>
      <c r="G149" s="39">
        <f>IF(P1_IndicatorData!J149="No data","x",IF(P1_IndicatorData!J149=0,0,ROUND(IF(LOG(P1_IndicatorData!J149)&gt;G$166,10,IF(LOG(P1_IndicatorData!J149)&lt;G$165,0,10-(G$166-LOG(P1_IndicatorData!J149))/(G$166-G$165)*10)),1)))</f>
        <v>0</v>
      </c>
      <c r="H149" s="39">
        <f>IF(P1_IndicatorData!K149="No data","x",IF(P1_IndicatorData!K149=0,0,ROUND(IF(P1_IndicatorData!K149&gt;H$166,10,IF(P1_IndicatorData!K149&lt;H$165,0,10-(H$166-P1_IndicatorData!K149)/(H$166-H$165)*10)),1)))</f>
        <v>0</v>
      </c>
      <c r="I149" s="42">
        <f>IF(P1_IndicatorData!Q149="No data","x",IF(P1_IndicatorData!Q149=0,0,ROUND(IF(LOG(P1_IndicatorData!Q149)&gt;I$166,10,IF(LOG(P1_IndicatorData!Q149)&lt;I$165,0,10-(I$166-LOG(P1_IndicatorData!Q149))/(I$166-I$165)*10)),1)))</f>
        <v>0</v>
      </c>
      <c r="J149" s="42">
        <f>IF(P1_IndicatorData!R149="No data","x",ROUND(IF(P1_IndicatorData!R149&gt;J$166,10,IF(P1_IndicatorData!R149&lt;J$165,0,10-(J$166-P1_IndicatorData!R149)/(J$166-J$165)*10)),1))</f>
        <v>0</v>
      </c>
      <c r="K149" s="42">
        <f>IF(P1_IndicatorData!T149="No data","x",IF(P1_IndicatorData!T149=0,0,ROUND(IF(LOG(P1_IndicatorData!T149)&gt;K$166,10,IF(LOG(P1_IndicatorData!T149)&lt;K$165,0,10-(K$166-LOG(P1_IndicatorData!T149))/(K$166-K$165)*10)),1)))</f>
        <v>0</v>
      </c>
      <c r="L149" s="42">
        <f>IF(P1_IndicatorData!U149="No data","x",ROUND(IF(P1_IndicatorData!U149&gt;L$166,10,IF(P1_IndicatorData!U149&lt;L$165,0,10-(L$166-P1_IndicatorData!U149)/(L$166-L$165)*10)),1))</f>
        <v>0</v>
      </c>
      <c r="M149" s="39">
        <f>IF(P1_IndicatorData!W149="No data","x",IF(P1_IndicatorData!W149=0,0,ROUND(IF(LOG(P1_IndicatorData!W149)&gt;M$166,10,IF(LOG(P1_IndicatorData!W149)&lt;M$165,0,10-(M$166-LOG(P1_IndicatorData!W149))/(M$166-M$165)*10)),1)))</f>
        <v>0</v>
      </c>
      <c r="N149" s="39">
        <f>IF(P1_IndicatorData!X149="No data","x",ROUND(IF(P1_IndicatorData!X149&gt;N$166,10,IF(P1_IndicatorData!X149&lt;N$165,0,10-(N$166-P1_IndicatorData!X149)/(N$166-N$165)*10)),1))</f>
        <v>0</v>
      </c>
      <c r="O149" s="42">
        <f>IF(P1_IndicatorData!Z149="No data","x",IF(P1_IndicatorData!Z149=0,0,ROUND(IF(LOG(P1_IndicatorData!Z149)&gt;O$166,10,IF(LOG(P1_IndicatorData!Z149)&lt;O$165,0,10-(O$166-LOG(P1_IndicatorData!Z149))/(O$166-O$165)*10)),1)))</f>
        <v>0</v>
      </c>
      <c r="P149" s="42">
        <f>IF(P1_IndicatorData!AA149="No data","x",ROUND(IF(P1_IndicatorData!AA149&gt;P$166,10,IF(P1_IndicatorData!AA149&lt;P$165,0,10-(P$166-P1_IndicatorData!AA149)/(P$166-P$165)*10)),1))</f>
        <v>0</v>
      </c>
      <c r="Q149" s="42">
        <f>IF(P1_IndicatorData!AC149="No data","x",IF(P1_IndicatorData!AC149=0,0,ROUND(IF(LOG(P1_IndicatorData!AC149)&gt;Q$166,10,IF(LOG(P1_IndicatorData!AC149)&lt;Q$165,0,10-(Q$166-LOG(P1_IndicatorData!AC149))/(Q$166-Q$165)*10)),1)))</f>
        <v>0</v>
      </c>
      <c r="R149" s="42">
        <f>IF(P1_IndicatorData!AD149="No data","x",ROUND(IF(P1_IndicatorData!AD149&gt;R$166,10,IF(P1_IndicatorData!AD149&lt;R$165,0,10-(R$166-P1_IndicatorData!AD149)/(R$166-R$165)*10)),1))</f>
        <v>0</v>
      </c>
      <c r="S149" s="42">
        <f>IF(P1_IndicatorData!AF149="No data","x",IF(P1_IndicatorData!AF149=0,0,ROUND(IF(LOG(P1_IndicatorData!AF149)&gt;S$166,10,IF(LOG(P1_IndicatorData!AF149)&lt;S$165,0,10-(S$166-LOG(P1_IndicatorData!AF149))/(S$166-S$165)*10)),1)))</f>
        <v>0</v>
      </c>
      <c r="T149" s="42">
        <f>IF(P1_IndicatorData!AG149="No data","x",ROUND(IF(P1_IndicatorData!AG149&gt;T$166,10,IF(P1_IndicatorData!AG149&lt;T$165,0,10-(T$166-P1_IndicatorData!AG149)/(T$166-T$165)*10)),1))</f>
        <v>0</v>
      </c>
      <c r="U149" s="42">
        <f>IF(P1_IndicatorData!AI149="No data","x",IF(P1_IndicatorData!AI149=0,0,ROUND(IF(LOG(P1_IndicatorData!AI149)&gt;U$166,10,IF(LOG(P1_IndicatorData!AI149)&lt;U$165,0,10-(U$166-LOG(P1_IndicatorData!AI149))/(U$166-U$165)*10)),1)))</f>
        <v>0</v>
      </c>
      <c r="V149" s="42">
        <f>IF(P1_IndicatorData!AJ149="No data","x",ROUND(IF(P1_IndicatorData!AJ149&gt;V$166,10,IF(P1_IndicatorData!AJ149&lt;V$165,0,10-(V$166-P1_IndicatorData!AJ149)/(V$166-V$165)*10)),1))</f>
        <v>0</v>
      </c>
      <c r="W149" s="42">
        <f>IF(P1_IndicatorData!AL149="No data","x",IF(P1_IndicatorData!AL149=0,0,ROUND(IF(LOG(P1_IndicatorData!AL149)&gt;W$166,10,IF(LOG(P1_IndicatorData!AL149)&lt;W$165,0,10-(W$166-LOG(P1_IndicatorData!AL149))/(W$166-W$165)*10)),1)))</f>
        <v>6.3</v>
      </c>
      <c r="X149" s="42">
        <f>IF(P1_IndicatorData!AM149="No data","x",ROUND(IF(P1_IndicatorData!AM149&gt;X$166,10,IF(P1_IndicatorData!AM149&lt;X$165,0,10-(X$166-P1_IndicatorData!AM149)/(X$166-X$165)*10)),1))</f>
        <v>0.2</v>
      </c>
      <c r="Y149" s="42">
        <f>IF(P1_IndicatorData!AO149="No data","x",IF(P1_IndicatorData!AO149=0,0,ROUND(IF(LOG(P1_IndicatorData!AO149)&gt;Y$166,10,IF(LOG(P1_IndicatorData!AO149)&lt;Y$165,0,10-(Y$166-LOG(P1_IndicatorData!AO149))/(Y$166-Y$165)*10)),1)))</f>
        <v>8.5</v>
      </c>
      <c r="Z149" s="42">
        <f>IF(P1_IndicatorData!AP149="No data","x",ROUND(IF(P1_IndicatorData!AP149&gt;Z$166,10,IF(P1_IndicatorData!AP149&lt;Z$165,0,10-(Z$166-P1_IndicatorData!AP149)/(Z$166-Z$165)*10)),1))</f>
        <v>3.9</v>
      </c>
      <c r="AA149" s="42">
        <f>IF(P1_IndicatorData!AR149="No data","x",IF(P1_IndicatorData!AR149=0,0,ROUND(IF(LOG(P1_IndicatorData!AR149)&gt;AA$166,10,IF(LOG(P1_IndicatorData!AR149)&lt;AA$165,0,10-(AA$166-LOG(P1_IndicatorData!AR149))/(AA$166-AA$165)*10)),1)))</f>
        <v>6</v>
      </c>
      <c r="AB149" s="42">
        <f>IF(P1_IndicatorData!AS149="No data","x",ROUND(IF(P1_IndicatorData!AS149&gt;AB$166,10,IF(P1_IndicatorData!AS149&lt;AB$165,0,10-(AB$166-P1_IndicatorData!AS149)/(AB$166-AB$165)*10)),1))</f>
        <v>0.1</v>
      </c>
      <c r="AC149" s="42">
        <f>IF(P1_IndicatorData!AV149="No data","x",IF(P1_IndicatorData!AV149=0,0,ROUND(IF(LOG(P1_IndicatorData!AV149)&gt;AC$166,10,IF(LOG(P1_IndicatorData!AV149)&lt;AC$165,0,10-(AC$166-LOG(P1_IndicatorData!AV149))/(AC$166-AC$165)*10)),1)))</f>
        <v>9.1999999999999993</v>
      </c>
      <c r="AD149" s="42">
        <f>IF(P1_IndicatorData!AW149="No data","x",ROUND(IF(P1_IndicatorData!AW149&gt;AD$166,10,IF(P1_IndicatorData!AW149&lt;AD$165,0,10-(AD$166-P1_IndicatorData!AW149)/(AD$166-AD$165)*10)),1))</f>
        <v>9.4</v>
      </c>
      <c r="AE149" s="42">
        <f>IF(P1_IndicatorData!AX149="No data","x",IF(P1_IndicatorData!AX149=0,0,ROUND(IF(LOG(P1_IndicatorData!AX149)&gt;AE$166,10,IF(LOG(P1_IndicatorData!AX149)&lt;AE$165,0,10-(AE$166-LOG(P1_IndicatorData!AX149))/(AE$166-AE$165)*10)),1)))</f>
        <v>5.4</v>
      </c>
      <c r="AF149" s="42">
        <f>IF(P1_IndicatorData!AY149="No data","x",ROUND(IF(P1_IndicatorData!AY149&gt;AF$166,10,IF(P1_IndicatorData!AY149&lt;AF$165,0,10-(AF$166-P1_IndicatorData!AY149)/(AF$166-AF$165)*10)),1))</f>
        <v>0.1</v>
      </c>
      <c r="AG149" s="42">
        <f>IF(P1_IndicatorData!AZ149="No data","x",IF(P1_IndicatorData!AZ149=0,0,ROUND(IF(LOG(P1_IndicatorData!AZ149)&gt;AG$166,10,IF(LOG(P1_IndicatorData!AZ149)&lt;AG$165,0,10-(AG$166-LOG(P1_IndicatorData!AZ149))/(AG$166-AG$165)*10)),1)))</f>
        <v>7.3</v>
      </c>
      <c r="AH149" s="42">
        <f>IF(P1_IndicatorData!BA149="No data","x",ROUND(IF(P1_IndicatorData!BA149&gt;AH$166,10,IF(P1_IndicatorData!BA149&lt;AH$165,0,10-(AH$166-P1_IndicatorData!BA149)/(AH$166-AH$165)*10)),1))</f>
        <v>3.7</v>
      </c>
      <c r="AI149" s="42">
        <f>IF(P1_IndicatorData!BD149="No data","x",IF(P1_IndicatorData!BD149=0,0,ROUND(IF(LOG(P1_IndicatorData!BD149)&gt;AI$166,10,IF(LOG(P1_IndicatorData!BD149)&lt;AI$165,0,10-(AI$166-LOG(P1_IndicatorData!BD149))/(AI$166-AI$165)*10)),1)))</f>
        <v>7.5</v>
      </c>
      <c r="AJ149" s="42">
        <f>IF(P1_IndicatorData!BE149="No data","x",ROUND(IF(P1_IndicatorData!BE149&gt;AJ$166,10,IF(P1_IndicatorData!BE149&lt;AJ$165,0,10-(AJ$166-P1_IndicatorData!BE149)/(AJ$166-AJ$165)*10)),1))</f>
        <v>1</v>
      </c>
      <c r="AK149" s="145">
        <f t="shared" si="52"/>
        <v>8.5</v>
      </c>
      <c r="AL149" s="145">
        <f t="shared" si="53"/>
        <v>4.5999999999999996</v>
      </c>
      <c r="AM149" s="145">
        <f t="shared" si="54"/>
        <v>0</v>
      </c>
      <c r="AN149" s="147">
        <f t="shared" si="55"/>
        <v>0</v>
      </c>
      <c r="AO149" s="147">
        <f t="shared" si="56"/>
        <v>0</v>
      </c>
      <c r="AP149" s="145">
        <f t="shared" si="74"/>
        <v>0</v>
      </c>
      <c r="AQ149" s="149">
        <f t="shared" si="57"/>
        <v>0</v>
      </c>
      <c r="AR149" s="149">
        <f t="shared" si="58"/>
        <v>0</v>
      </c>
      <c r="AS149" s="149">
        <f t="shared" si="59"/>
        <v>0</v>
      </c>
      <c r="AT149" s="149">
        <f t="shared" si="60"/>
        <v>0</v>
      </c>
      <c r="AU149" s="149">
        <f t="shared" si="61"/>
        <v>0</v>
      </c>
      <c r="AV149" s="149">
        <f t="shared" si="75"/>
        <v>0</v>
      </c>
      <c r="AW149" s="147">
        <f t="shared" si="62"/>
        <v>0</v>
      </c>
      <c r="AX149" s="147">
        <f t="shared" si="63"/>
        <v>0</v>
      </c>
      <c r="AY149" s="147">
        <f t="shared" si="64"/>
        <v>3.9</v>
      </c>
      <c r="AZ149" s="147">
        <f t="shared" si="65"/>
        <v>6.8</v>
      </c>
      <c r="BA149" s="145">
        <f t="shared" si="66"/>
        <v>3.2</v>
      </c>
      <c r="BB149" s="145">
        <f t="shared" si="67"/>
        <v>3.6</v>
      </c>
      <c r="BC149" s="147">
        <f t="shared" si="68"/>
        <v>7.3</v>
      </c>
      <c r="BD149" s="147">
        <f t="shared" si="69"/>
        <v>4.8</v>
      </c>
      <c r="BE149" s="145">
        <f t="shared" si="76"/>
        <v>6.2</v>
      </c>
      <c r="BF149" s="147">
        <f t="shared" si="70"/>
        <v>5.8</v>
      </c>
      <c r="BG149" s="147">
        <f t="shared" si="71"/>
        <v>5.0999999999999996</v>
      </c>
      <c r="BH149" s="145">
        <f t="shared" si="72"/>
        <v>5.5</v>
      </c>
      <c r="BI149" s="198">
        <f t="shared" si="73"/>
        <v>4.5</v>
      </c>
    </row>
    <row r="150" spans="1:61">
      <c r="A150" s="1" t="s">
        <v>382</v>
      </c>
      <c r="B150" s="2" t="s">
        <v>383</v>
      </c>
      <c r="C150" s="39">
        <f>IF(P1_IndicatorData!D150="No data","x",IF(P1_IndicatorData!D150=0,0,ROUND(IF(LOG(P1_IndicatorData!D150)&gt;C$166,10,IF(LOG(P1_IndicatorData!D150)&lt;C$165,0,10-(C$166-LOG(P1_IndicatorData!D150))/(C$166-C$165)*10)),1)))</f>
        <v>10</v>
      </c>
      <c r="D150" s="39">
        <f>IF(P1_IndicatorData!E150="No data","x",ROUND(IF(P1_IndicatorData!E150&gt;D$166,10,IF(P1_IndicatorData!E150&lt;D$165,0,10-(D$166-P1_IndicatorData!E150)/(D$166-D$165)*10)),1))</f>
        <v>4.8</v>
      </c>
      <c r="E150" s="39">
        <f>IF(P1_IndicatorData!G150="No data",0.1,IF(P1_IndicatorData!G150=0,0.1,IF(LOG(P1_IndicatorData!G150)&lt;E$165,0.1,ROUND(IF(LOG(P1_IndicatorData!G150)&gt;E$166,10,IF(LOG(P1_IndicatorData!G150)&lt;E$165,0,10-(E$166-LOG(P1_IndicatorData!G150))/(E$166-E$165)*10)),1))))</f>
        <v>8</v>
      </c>
      <c r="F150" s="39">
        <f>IF(P1_IndicatorData!H150="No data",0.1,IF(ROUND(P1_IndicatorData!H150,2)=0,0.1,ROUND(IF(P1_IndicatorData!H150&gt;F$166,10,IF(P1_IndicatorData!H150&lt;F$165,0,10-(F$166-P1_IndicatorData!H150)/(F$166-F$165)*10)),1)))</f>
        <v>1.9</v>
      </c>
      <c r="G150" s="39">
        <f>IF(P1_IndicatorData!J150="No data","x",IF(P1_IndicatorData!J150=0,0,ROUND(IF(LOG(P1_IndicatorData!J150)&gt;G$166,10,IF(LOG(P1_IndicatorData!J150)&lt;G$165,0,10-(G$166-LOG(P1_IndicatorData!J150))/(G$166-G$165)*10)),1)))</f>
        <v>0</v>
      </c>
      <c r="H150" s="39">
        <f>IF(P1_IndicatorData!K150="No data","x",IF(P1_IndicatorData!K150=0,0,ROUND(IF(P1_IndicatorData!K150&gt;H$166,10,IF(P1_IndicatorData!K150&lt;H$165,0,10-(H$166-P1_IndicatorData!K150)/(H$166-H$165)*10)),1)))</f>
        <v>0</v>
      </c>
      <c r="I150" s="42">
        <f>IF(P1_IndicatorData!Q150="No data","x",IF(P1_IndicatorData!Q150=0,0,ROUND(IF(LOG(P1_IndicatorData!Q150)&gt;I$166,10,IF(LOG(P1_IndicatorData!Q150)&lt;I$165,0,10-(I$166-LOG(P1_IndicatorData!Q150))/(I$166-I$165)*10)),1)))</f>
        <v>0</v>
      </c>
      <c r="J150" s="42">
        <f>IF(P1_IndicatorData!R150="No data","x",ROUND(IF(P1_IndicatorData!R150&gt;J$166,10,IF(P1_IndicatorData!R150&lt;J$165,0,10-(J$166-P1_IndicatorData!R150)/(J$166-J$165)*10)),1))</f>
        <v>0</v>
      </c>
      <c r="K150" s="42">
        <f>IF(P1_IndicatorData!T150="No data","x",IF(P1_IndicatorData!T150=0,0,ROUND(IF(LOG(P1_IndicatorData!T150)&gt;K$166,10,IF(LOG(P1_IndicatorData!T150)&lt;K$165,0,10-(K$166-LOG(P1_IndicatorData!T150))/(K$166-K$165)*10)),1)))</f>
        <v>0</v>
      </c>
      <c r="L150" s="42">
        <f>IF(P1_IndicatorData!U150="No data","x",ROUND(IF(P1_IndicatorData!U150&gt;L$166,10,IF(P1_IndicatorData!U150&lt;L$165,0,10-(L$166-P1_IndicatorData!U150)/(L$166-L$165)*10)),1))</f>
        <v>0</v>
      </c>
      <c r="M150" s="39">
        <f>IF(P1_IndicatorData!W150="No data","x",IF(P1_IndicatorData!W150=0,0,ROUND(IF(LOG(P1_IndicatorData!W150)&gt;M$166,10,IF(LOG(P1_IndicatorData!W150)&lt;M$165,0,10-(M$166-LOG(P1_IndicatorData!W150))/(M$166-M$165)*10)),1)))</f>
        <v>6.2</v>
      </c>
      <c r="N150" s="39">
        <f>IF(P1_IndicatorData!X150="No data","x",ROUND(IF(P1_IndicatorData!X150&gt;N$166,10,IF(P1_IndicatorData!X150&lt;N$165,0,10-(N$166-P1_IndicatorData!X150)/(N$166-N$165)*10)),1))</f>
        <v>0</v>
      </c>
      <c r="O150" s="42">
        <f>IF(P1_IndicatorData!Z150="No data","x",IF(P1_IndicatorData!Z150=0,0,ROUND(IF(LOG(P1_IndicatorData!Z150)&gt;O$166,10,IF(LOG(P1_IndicatorData!Z150)&lt;O$165,0,10-(O$166-LOG(P1_IndicatorData!Z150))/(O$166-O$165)*10)),1)))</f>
        <v>7.6</v>
      </c>
      <c r="P150" s="42">
        <f>IF(P1_IndicatorData!AA150="No data","x",ROUND(IF(P1_IndicatorData!AA150&gt;P$166,10,IF(P1_IndicatorData!AA150&lt;P$165,0,10-(P$166-P1_IndicatorData!AA150)/(P$166-P$165)*10)),1))</f>
        <v>0.1</v>
      </c>
      <c r="Q150" s="42">
        <f>IF(P1_IndicatorData!AC150="No data","x",IF(P1_IndicatorData!AC150=0,0,ROUND(IF(LOG(P1_IndicatorData!AC150)&gt;Q$166,10,IF(LOG(P1_IndicatorData!AC150)&lt;Q$165,0,10-(Q$166-LOG(P1_IndicatorData!AC150))/(Q$166-Q$165)*10)),1)))</f>
        <v>0</v>
      </c>
      <c r="R150" s="42">
        <f>IF(P1_IndicatorData!AD150="No data","x",ROUND(IF(P1_IndicatorData!AD150&gt;R$166,10,IF(P1_IndicatorData!AD150&lt;R$165,0,10-(R$166-P1_IndicatorData!AD150)/(R$166-R$165)*10)),1))</f>
        <v>0</v>
      </c>
      <c r="S150" s="42">
        <f>IF(P1_IndicatorData!AF150="No data","x",IF(P1_IndicatorData!AF150=0,0,ROUND(IF(LOG(P1_IndicatorData!AF150)&gt;S$166,10,IF(LOG(P1_IndicatorData!AF150)&lt;S$165,0,10-(S$166-LOG(P1_IndicatorData!AF150))/(S$166-S$165)*10)),1)))</f>
        <v>0</v>
      </c>
      <c r="T150" s="42">
        <f>IF(P1_IndicatorData!AG150="No data","x",ROUND(IF(P1_IndicatorData!AG150&gt;T$166,10,IF(P1_IndicatorData!AG150&lt;T$165,0,10-(T$166-P1_IndicatorData!AG150)/(T$166-T$165)*10)),1))</f>
        <v>0</v>
      </c>
      <c r="U150" s="42">
        <f>IF(P1_IndicatorData!AI150="No data","x",IF(P1_IndicatorData!AI150=0,0,ROUND(IF(LOG(P1_IndicatorData!AI150)&gt;U$166,10,IF(LOG(P1_IndicatorData!AI150)&lt;U$165,0,10-(U$166-LOG(P1_IndicatorData!AI150))/(U$166-U$165)*10)),1)))</f>
        <v>5.9</v>
      </c>
      <c r="V150" s="42">
        <f>IF(P1_IndicatorData!AJ150="No data","x",ROUND(IF(P1_IndicatorData!AJ150&gt;V$166,10,IF(P1_IndicatorData!AJ150&lt;V$165,0,10-(V$166-P1_IndicatorData!AJ150)/(V$166-V$165)*10)),1))</f>
        <v>0</v>
      </c>
      <c r="W150" s="42">
        <f>IF(P1_IndicatorData!AL150="No data","x",IF(P1_IndicatorData!AL150=0,0,ROUND(IF(LOG(P1_IndicatorData!AL150)&gt;W$166,10,IF(LOG(P1_IndicatorData!AL150)&lt;W$165,0,10-(W$166-LOG(P1_IndicatorData!AL150))/(W$166-W$165)*10)),1)))</f>
        <v>8</v>
      </c>
      <c r="X150" s="42">
        <f>IF(P1_IndicatorData!AM150="No data","x",ROUND(IF(P1_IndicatorData!AM150&gt;X$166,10,IF(P1_IndicatorData!AM150&lt;X$165,0,10-(X$166-P1_IndicatorData!AM150)/(X$166-X$165)*10)),1))</f>
        <v>0.3</v>
      </c>
      <c r="Y150" s="42">
        <f>IF(P1_IndicatorData!AO150="No data","x",IF(P1_IndicatorData!AO150=0,0,ROUND(IF(LOG(P1_IndicatorData!AO150)&gt;Y$166,10,IF(LOG(P1_IndicatorData!AO150)&lt;Y$165,0,10-(Y$166-LOG(P1_IndicatorData!AO150))/(Y$166-Y$165)*10)),1)))</f>
        <v>9.1999999999999993</v>
      </c>
      <c r="Z150" s="42">
        <f>IF(P1_IndicatorData!AP150="No data","x",ROUND(IF(P1_IndicatorData!AP150&gt;Z$166,10,IF(P1_IndicatorData!AP150&lt;Z$165,0,10-(Z$166-P1_IndicatorData!AP150)/(Z$166-Z$165)*10)),1))</f>
        <v>1.4</v>
      </c>
      <c r="AA150" s="42">
        <f>IF(P1_IndicatorData!AR150="No data","x",IF(P1_IndicatorData!AR150=0,0,ROUND(IF(LOG(P1_IndicatorData!AR150)&gt;AA$166,10,IF(LOG(P1_IndicatorData!AR150)&lt;AA$165,0,10-(AA$166-LOG(P1_IndicatorData!AR150))/(AA$166-AA$165)*10)),1)))</f>
        <v>9.3000000000000007</v>
      </c>
      <c r="AB150" s="42">
        <f>IF(P1_IndicatorData!AS150="No data","x",ROUND(IF(P1_IndicatorData!AS150&gt;AB$166,10,IF(P1_IndicatorData!AS150&lt;AB$165,0,10-(AB$166-P1_IndicatorData!AS150)/(AB$166-AB$165)*10)),1))</f>
        <v>1.6</v>
      </c>
      <c r="AC150" s="42">
        <f>IF(P1_IndicatorData!AV150="No data","x",IF(P1_IndicatorData!AV150=0,0,ROUND(IF(LOG(P1_IndicatorData!AV150)&gt;AC$166,10,IF(LOG(P1_IndicatorData!AV150)&lt;AC$165,0,10-(AC$166-LOG(P1_IndicatorData!AV150))/(AC$166-AC$165)*10)),1)))</f>
        <v>10</v>
      </c>
      <c r="AD150" s="42">
        <f>IF(P1_IndicatorData!AW150="No data","x",ROUND(IF(P1_IndicatorData!AW150&gt;AD$166,10,IF(P1_IndicatorData!AW150&lt;AD$165,0,10-(AD$166-P1_IndicatorData!AW150)/(AD$166-AD$165)*10)),1))</f>
        <v>9.8000000000000007</v>
      </c>
      <c r="AE150" s="42">
        <f>IF(P1_IndicatorData!AX150="No data","x",IF(P1_IndicatorData!AX150=0,0,ROUND(IF(LOG(P1_IndicatorData!AX150)&gt;AE$166,10,IF(LOG(P1_IndicatorData!AX150)&lt;AE$165,0,10-(AE$166-LOG(P1_IndicatorData!AX150))/(AE$166-AE$165)*10)),1)))</f>
        <v>7</v>
      </c>
      <c r="AF150" s="42">
        <f>IF(P1_IndicatorData!AY150="No data","x",ROUND(IF(P1_IndicatorData!AY150&gt;AF$166,10,IF(P1_IndicatorData!AY150&lt;AF$165,0,10-(AF$166-P1_IndicatorData!AY150)/(AF$166-AF$165)*10)),1))</f>
        <v>0.1</v>
      </c>
      <c r="AG150" s="42">
        <f>IF(P1_IndicatorData!AZ150="No data","x",IF(P1_IndicatorData!AZ150=0,0,ROUND(IF(LOG(P1_IndicatorData!AZ150)&gt;AG$166,10,IF(LOG(P1_IndicatorData!AZ150)&lt;AG$165,0,10-(AG$166-LOG(P1_IndicatorData!AZ150))/(AG$166-AG$165)*10)),1)))</f>
        <v>7.6</v>
      </c>
      <c r="AH150" s="42">
        <f>IF(P1_IndicatorData!BA150="No data","x",ROUND(IF(P1_IndicatorData!BA150&gt;AH$166,10,IF(P1_IndicatorData!BA150&lt;AH$165,0,10-(AH$166-P1_IndicatorData!BA150)/(AH$166-AH$165)*10)),1))</f>
        <v>0.7</v>
      </c>
      <c r="AI150" s="42">
        <f>IF(P1_IndicatorData!BD150="No data","x",IF(P1_IndicatorData!BD150=0,0,ROUND(IF(LOG(P1_IndicatorData!BD150)&gt;AI$166,10,IF(LOG(P1_IndicatorData!BD150)&lt;AI$165,0,10-(AI$166-LOG(P1_IndicatorData!BD150))/(AI$166-AI$165)*10)),1)))</f>
        <v>10</v>
      </c>
      <c r="AJ150" s="42">
        <f>IF(P1_IndicatorData!BE150="No data","x",ROUND(IF(P1_IndicatorData!BE150&gt;AJ$166,10,IF(P1_IndicatorData!BE150&lt;AJ$165,0,10-(AJ$166-P1_IndicatorData!BE150)/(AJ$166-AJ$165)*10)),1))</f>
        <v>7.8</v>
      </c>
      <c r="AK150" s="145">
        <f t="shared" si="52"/>
        <v>8.5</v>
      </c>
      <c r="AL150" s="145">
        <f t="shared" si="53"/>
        <v>5.8</v>
      </c>
      <c r="AM150" s="145">
        <f t="shared" si="54"/>
        <v>0</v>
      </c>
      <c r="AN150" s="147">
        <f t="shared" si="55"/>
        <v>0</v>
      </c>
      <c r="AO150" s="147">
        <f t="shared" si="56"/>
        <v>0</v>
      </c>
      <c r="AP150" s="145">
        <f t="shared" si="74"/>
        <v>0</v>
      </c>
      <c r="AQ150" s="149">
        <f t="shared" si="57"/>
        <v>6.9</v>
      </c>
      <c r="AR150" s="149">
        <f t="shared" si="58"/>
        <v>0.1</v>
      </c>
      <c r="AS150" s="149">
        <f t="shared" si="59"/>
        <v>4.3</v>
      </c>
      <c r="AT150" s="149">
        <f t="shared" si="60"/>
        <v>0</v>
      </c>
      <c r="AU150" s="149">
        <f t="shared" si="61"/>
        <v>0</v>
      </c>
      <c r="AV150" s="149">
        <f t="shared" si="75"/>
        <v>0</v>
      </c>
      <c r="AW150" s="147">
        <f t="shared" si="62"/>
        <v>2.4</v>
      </c>
      <c r="AX150" s="147">
        <f t="shared" si="63"/>
        <v>3.5</v>
      </c>
      <c r="AY150" s="147">
        <f t="shared" si="64"/>
        <v>5.3</v>
      </c>
      <c r="AZ150" s="147">
        <f t="shared" si="65"/>
        <v>6.8</v>
      </c>
      <c r="BA150" s="145">
        <f t="shared" si="66"/>
        <v>4.7</v>
      </c>
      <c r="BB150" s="145">
        <f t="shared" si="67"/>
        <v>7</v>
      </c>
      <c r="BC150" s="147">
        <f t="shared" si="68"/>
        <v>8.5</v>
      </c>
      <c r="BD150" s="147">
        <f t="shared" si="69"/>
        <v>5</v>
      </c>
      <c r="BE150" s="145">
        <f t="shared" si="76"/>
        <v>7.1</v>
      </c>
      <c r="BF150" s="147">
        <f t="shared" si="70"/>
        <v>5.0999999999999996</v>
      </c>
      <c r="BG150" s="147">
        <f t="shared" si="71"/>
        <v>9.1999999999999993</v>
      </c>
      <c r="BH150" s="145">
        <f t="shared" si="72"/>
        <v>7.7</v>
      </c>
      <c r="BI150" s="198">
        <f t="shared" si="73"/>
        <v>5.8</v>
      </c>
    </row>
    <row r="151" spans="1:61">
      <c r="A151" s="1" t="s">
        <v>384</v>
      </c>
      <c r="B151" s="2" t="s">
        <v>385</v>
      </c>
      <c r="C151" s="39">
        <f>IF(P1_IndicatorData!D151="No data","x",IF(P1_IndicatorData!D151=0,0,ROUND(IF(LOG(P1_IndicatorData!D151)&gt;C$166,10,IF(LOG(P1_IndicatorData!D151)&lt;C$165,0,10-(C$166-LOG(P1_IndicatorData!D151))/(C$166-C$165)*10)),1)))</f>
        <v>8.6</v>
      </c>
      <c r="D151" s="39">
        <f>IF(P1_IndicatorData!E151="No data","x",ROUND(IF(P1_IndicatorData!E151&gt;D$166,10,IF(P1_IndicatorData!E151&lt;D$165,0,10-(D$166-P1_IndicatorData!E151)/(D$166-D$165)*10)),1))</f>
        <v>10</v>
      </c>
      <c r="E151" s="39">
        <f>IF(P1_IndicatorData!G151="No data",0.1,IF(P1_IndicatorData!G151=0,0.1,IF(LOG(P1_IndicatorData!G151)&lt;E$165,0.1,ROUND(IF(LOG(P1_IndicatorData!G151)&gt;E$166,10,IF(LOG(P1_IndicatorData!G151)&lt;E$165,0,10-(E$166-LOG(P1_IndicatorData!G151))/(E$166-E$165)*10)),1))))</f>
        <v>6.8</v>
      </c>
      <c r="F151" s="39">
        <f>IF(P1_IndicatorData!H151="No data",0.1,IF(ROUND(P1_IndicatorData!H151,2)=0,0.1,ROUND(IF(P1_IndicatorData!H151&gt;F$166,10,IF(P1_IndicatorData!H151&lt;F$165,0,10-(F$166-P1_IndicatorData!H151)/(F$166-F$165)*10)),1)))</f>
        <v>5.7</v>
      </c>
      <c r="G151" s="39">
        <f>IF(P1_IndicatorData!J151="No data","x",IF(P1_IndicatorData!J151=0,0,ROUND(IF(LOG(P1_IndicatorData!J151)&gt;G$166,10,IF(LOG(P1_IndicatorData!J151)&lt;G$165,0,10-(G$166-LOG(P1_IndicatorData!J151))/(G$166-G$165)*10)),1)))</f>
        <v>0</v>
      </c>
      <c r="H151" s="39">
        <f>IF(P1_IndicatorData!K151="No data","x",IF(P1_IndicatorData!K151=0,0,ROUND(IF(P1_IndicatorData!K151&gt;H$166,10,IF(P1_IndicatorData!K151&lt;H$165,0,10-(H$166-P1_IndicatorData!K151)/(H$166-H$165)*10)),1)))</f>
        <v>0</v>
      </c>
      <c r="I151" s="42">
        <f>IF(P1_IndicatorData!Q151="No data","x",IF(P1_IndicatorData!Q151=0,0,ROUND(IF(LOG(P1_IndicatorData!Q151)&gt;I$166,10,IF(LOG(P1_IndicatorData!Q151)&lt;I$165,0,10-(I$166-LOG(P1_IndicatorData!Q151))/(I$166-I$165)*10)),1)))</f>
        <v>0</v>
      </c>
      <c r="J151" s="42">
        <f>IF(P1_IndicatorData!R151="No data","x",ROUND(IF(P1_IndicatorData!R151&gt;J$166,10,IF(P1_IndicatorData!R151&lt;J$165,0,10-(J$166-P1_IndicatorData!R151)/(J$166-J$165)*10)),1))</f>
        <v>0</v>
      </c>
      <c r="K151" s="42">
        <f>IF(P1_IndicatorData!T151="No data","x",IF(P1_IndicatorData!T151=0,0,ROUND(IF(LOG(P1_IndicatorData!T151)&gt;K$166,10,IF(LOG(P1_IndicatorData!T151)&lt;K$165,0,10-(K$166-LOG(P1_IndicatorData!T151))/(K$166-K$165)*10)),1)))</f>
        <v>0</v>
      </c>
      <c r="L151" s="42">
        <f>IF(P1_IndicatorData!U151="No data","x",ROUND(IF(P1_IndicatorData!U151&gt;L$166,10,IF(P1_IndicatorData!U151&lt;L$165,0,10-(L$166-P1_IndicatorData!U151)/(L$166-L$165)*10)),1))</f>
        <v>0</v>
      </c>
      <c r="M151" s="39">
        <f>IF(P1_IndicatorData!W151="No data","x",IF(P1_IndicatorData!W151=0,0,ROUND(IF(LOG(P1_IndicatorData!W151)&gt;M$166,10,IF(LOG(P1_IndicatorData!W151)&lt;M$165,0,10-(M$166-LOG(P1_IndicatorData!W151))/(M$166-M$165)*10)),1)))</f>
        <v>2.7</v>
      </c>
      <c r="N151" s="39">
        <f>IF(P1_IndicatorData!X151="No data","x",ROUND(IF(P1_IndicatorData!X151&gt;N$166,10,IF(P1_IndicatorData!X151&lt;N$165,0,10-(N$166-P1_IndicatorData!X151)/(N$166-N$165)*10)),1))</f>
        <v>0</v>
      </c>
      <c r="O151" s="42">
        <f>IF(P1_IndicatorData!Z151="No data","x",IF(P1_IndicatorData!Z151=0,0,ROUND(IF(LOG(P1_IndicatorData!Z151)&gt;O$166,10,IF(LOG(P1_IndicatorData!Z151)&lt;O$165,0,10-(O$166-LOG(P1_IndicatorData!Z151))/(O$166-O$165)*10)),1)))</f>
        <v>4</v>
      </c>
      <c r="P151" s="42">
        <f>IF(P1_IndicatorData!AA151="No data","x",ROUND(IF(P1_IndicatorData!AA151&gt;P$166,10,IF(P1_IndicatorData!AA151&lt;P$165,0,10-(P$166-P1_IndicatorData!AA151)/(P$166-P$165)*10)),1))</f>
        <v>0</v>
      </c>
      <c r="Q151" s="42">
        <f>IF(P1_IndicatorData!AC151="No data","x",IF(P1_IndicatorData!AC151=0,0,ROUND(IF(LOG(P1_IndicatorData!AC151)&gt;Q$166,10,IF(LOG(P1_IndicatorData!AC151)&lt;Q$165,0,10-(Q$166-LOG(P1_IndicatorData!AC151))/(Q$166-Q$165)*10)),1)))</f>
        <v>2.9</v>
      </c>
      <c r="R151" s="42">
        <f>IF(P1_IndicatorData!AD151="No data","x",ROUND(IF(P1_IndicatorData!AD151&gt;R$166,10,IF(P1_IndicatorData!AD151&lt;R$165,0,10-(R$166-P1_IndicatorData!AD151)/(R$166-R$165)*10)),1))</f>
        <v>0</v>
      </c>
      <c r="S151" s="42">
        <f>IF(P1_IndicatorData!AF151="No data","x",IF(P1_IndicatorData!AF151=0,0,ROUND(IF(LOG(P1_IndicatorData!AF151)&gt;S$166,10,IF(LOG(P1_IndicatorData!AF151)&lt;S$165,0,10-(S$166-LOG(P1_IndicatorData!AF151))/(S$166-S$165)*10)),1)))</f>
        <v>4.7</v>
      </c>
      <c r="T151" s="42">
        <f>IF(P1_IndicatorData!AG151="No data","x",ROUND(IF(P1_IndicatorData!AG151&gt;T$166,10,IF(P1_IndicatorData!AG151&lt;T$165,0,10-(T$166-P1_IndicatorData!AG151)/(T$166-T$165)*10)),1))</f>
        <v>0</v>
      </c>
      <c r="U151" s="42">
        <f>IF(P1_IndicatorData!AI151="No data","x",IF(P1_IndicatorData!AI151=0,0,ROUND(IF(LOG(P1_IndicatorData!AI151)&gt;U$166,10,IF(LOG(P1_IndicatorData!AI151)&lt;U$165,0,10-(U$166-LOG(P1_IndicatorData!AI151))/(U$166-U$165)*10)),1)))</f>
        <v>0</v>
      </c>
      <c r="V151" s="42">
        <f>IF(P1_IndicatorData!AJ151="No data","x",ROUND(IF(P1_IndicatorData!AJ151&gt;V$166,10,IF(P1_IndicatorData!AJ151&lt;V$165,0,10-(V$166-P1_IndicatorData!AJ151)/(V$166-V$165)*10)),1))</f>
        <v>0</v>
      </c>
      <c r="W151" s="42">
        <f>IF(P1_IndicatorData!AL151="No data","x",IF(P1_IndicatorData!AL151=0,0,ROUND(IF(LOG(P1_IndicatorData!AL151)&gt;W$166,10,IF(LOG(P1_IndicatorData!AL151)&lt;W$165,0,10-(W$166-LOG(P1_IndicatorData!AL151))/(W$166-W$165)*10)),1)))</f>
        <v>1.6</v>
      </c>
      <c r="X151" s="42">
        <f>IF(P1_IndicatorData!AM151="No data","x",ROUND(IF(P1_IndicatorData!AM151&gt;X$166,10,IF(P1_IndicatorData!AM151&lt;X$165,0,10-(X$166-P1_IndicatorData!AM151)/(X$166-X$165)*10)),1))</f>
        <v>0</v>
      </c>
      <c r="Y151" s="42">
        <f>IF(P1_IndicatorData!AO151="No data","x",IF(P1_IndicatorData!AO151=0,0,ROUND(IF(LOG(P1_IndicatorData!AO151)&gt;Y$166,10,IF(LOG(P1_IndicatorData!AO151)&lt;Y$165,0,10-(Y$166-LOG(P1_IndicatorData!AO151))/(Y$166-Y$165)*10)),1)))</f>
        <v>7.5</v>
      </c>
      <c r="Z151" s="42">
        <f>IF(P1_IndicatorData!AP151="No data","x",ROUND(IF(P1_IndicatorData!AP151&gt;Z$166,10,IF(P1_IndicatorData!AP151&lt;Z$165,0,10-(Z$166-P1_IndicatorData!AP151)/(Z$166-Z$165)*10)),1))</f>
        <v>1.6</v>
      </c>
      <c r="AA151" s="42">
        <f>IF(P1_IndicatorData!AR151="No data","x",IF(P1_IndicatorData!AR151=0,0,ROUND(IF(LOG(P1_IndicatorData!AR151)&gt;AA$166,10,IF(LOG(P1_IndicatorData!AR151)&lt;AA$165,0,10-(AA$166-LOG(P1_IndicatorData!AR151))/(AA$166-AA$165)*10)),1)))</f>
        <v>8.8000000000000007</v>
      </c>
      <c r="AB151" s="42">
        <f>IF(P1_IndicatorData!AS151="No data","x",ROUND(IF(P1_IndicatorData!AS151&gt;AB$166,10,IF(P1_IndicatorData!AS151&lt;AB$165,0,10-(AB$166-P1_IndicatorData!AS151)/(AB$166-AB$165)*10)),1))</f>
        <v>9.1999999999999993</v>
      </c>
      <c r="AC151" s="42">
        <f>IF(P1_IndicatorData!AV151="No data","x",IF(P1_IndicatorData!AV151=0,0,ROUND(IF(LOG(P1_IndicatorData!AV151)&gt;AC$166,10,IF(LOG(P1_IndicatorData!AV151)&lt;AC$165,0,10-(AC$166-LOG(P1_IndicatorData!AV151))/(AC$166-AC$165)*10)),1)))</f>
        <v>8.9</v>
      </c>
      <c r="AD151" s="42">
        <f>IF(P1_IndicatorData!AW151="No data","x",ROUND(IF(P1_IndicatorData!AW151&gt;AD$166,10,IF(P1_IndicatorData!AW151&lt;AD$165,0,10-(AD$166-P1_IndicatorData!AW151)/(AD$166-AD$165)*10)),1))</f>
        <v>10</v>
      </c>
      <c r="AE151" s="42">
        <f>IF(P1_IndicatorData!AX151="No data","x",IF(P1_IndicatorData!AX151=0,0,ROUND(IF(LOG(P1_IndicatorData!AX151)&gt;AE$166,10,IF(LOG(P1_IndicatorData!AX151)&lt;AE$165,0,10-(AE$166-LOG(P1_IndicatorData!AX151))/(AE$166-AE$165)*10)),1)))</f>
        <v>8.8000000000000007</v>
      </c>
      <c r="AF151" s="42">
        <f>IF(P1_IndicatorData!AY151="No data","x",ROUND(IF(P1_IndicatorData!AY151&gt;AF$166,10,IF(P1_IndicatorData!AY151&lt;AF$165,0,10-(AF$166-P1_IndicatorData!AY151)/(AF$166-AF$165)*10)),1))</f>
        <v>9.6</v>
      </c>
      <c r="AG151" s="42">
        <f>IF(P1_IndicatorData!AZ151="No data","x",IF(P1_IndicatorData!AZ151=0,0,ROUND(IF(LOG(P1_IndicatorData!AZ151)&gt;AG$166,10,IF(LOG(P1_IndicatorData!AZ151)&lt;AG$165,0,10-(AG$166-LOG(P1_IndicatorData!AZ151))/(AG$166-AG$165)*10)),1)))</f>
        <v>6.1</v>
      </c>
      <c r="AH151" s="42">
        <f>IF(P1_IndicatorData!BA151="No data","x",ROUND(IF(P1_IndicatorData!BA151&gt;AH$166,10,IF(P1_IndicatorData!BA151&lt;AH$165,0,10-(AH$166-P1_IndicatorData!BA151)/(AH$166-AH$165)*10)),1))</f>
        <v>1.4</v>
      </c>
      <c r="AI151" s="42">
        <f>IF(P1_IndicatorData!BD151="No data","x",IF(P1_IndicatorData!BD151=0,0,ROUND(IF(LOG(P1_IndicatorData!BD151)&gt;AI$166,10,IF(LOG(P1_IndicatorData!BD151)&lt;AI$165,0,10-(AI$166-LOG(P1_IndicatorData!BD151))/(AI$166-AI$165)*10)),1)))</f>
        <v>8</v>
      </c>
      <c r="AJ151" s="42">
        <f>IF(P1_IndicatorData!BE151="No data","x",ROUND(IF(P1_IndicatorData!BE151&gt;AJ$166,10,IF(P1_IndicatorData!BE151&lt;AJ$165,0,10-(AJ$166-P1_IndicatorData!BE151)/(AJ$166-AJ$165)*10)),1))</f>
        <v>3</v>
      </c>
      <c r="AK151" s="145">
        <f t="shared" si="52"/>
        <v>9.4</v>
      </c>
      <c r="AL151" s="145">
        <f t="shared" si="53"/>
        <v>6.3</v>
      </c>
      <c r="AM151" s="145">
        <f t="shared" si="54"/>
        <v>0</v>
      </c>
      <c r="AN151" s="147">
        <f t="shared" si="55"/>
        <v>0</v>
      </c>
      <c r="AO151" s="147">
        <f t="shared" si="56"/>
        <v>0</v>
      </c>
      <c r="AP151" s="145">
        <f t="shared" si="74"/>
        <v>0</v>
      </c>
      <c r="AQ151" s="149">
        <f t="shared" si="57"/>
        <v>3.4</v>
      </c>
      <c r="AR151" s="149">
        <f t="shared" si="58"/>
        <v>0</v>
      </c>
      <c r="AS151" s="149">
        <f t="shared" si="59"/>
        <v>1.9</v>
      </c>
      <c r="AT151" s="149">
        <f t="shared" si="60"/>
        <v>3.8</v>
      </c>
      <c r="AU151" s="149">
        <f t="shared" si="61"/>
        <v>0</v>
      </c>
      <c r="AV151" s="149">
        <f t="shared" si="75"/>
        <v>2.1</v>
      </c>
      <c r="AW151" s="147">
        <f t="shared" si="62"/>
        <v>2</v>
      </c>
      <c r="AX151" s="147">
        <f t="shared" si="63"/>
        <v>0</v>
      </c>
      <c r="AY151" s="147">
        <f t="shared" si="64"/>
        <v>0.8</v>
      </c>
      <c r="AZ151" s="147">
        <f t="shared" si="65"/>
        <v>5.3</v>
      </c>
      <c r="BA151" s="145">
        <f t="shared" si="66"/>
        <v>2.2999999999999998</v>
      </c>
      <c r="BB151" s="145">
        <f t="shared" si="67"/>
        <v>9</v>
      </c>
      <c r="BC151" s="147">
        <f t="shared" si="68"/>
        <v>8.9</v>
      </c>
      <c r="BD151" s="147">
        <f t="shared" si="69"/>
        <v>9.8000000000000007</v>
      </c>
      <c r="BE151" s="145">
        <f t="shared" si="76"/>
        <v>9.4</v>
      </c>
      <c r="BF151" s="147">
        <f t="shared" si="70"/>
        <v>4.0999999999999996</v>
      </c>
      <c r="BG151" s="147">
        <f t="shared" si="71"/>
        <v>6.1</v>
      </c>
      <c r="BH151" s="145">
        <f t="shared" si="72"/>
        <v>5.2</v>
      </c>
      <c r="BI151" s="198">
        <f t="shared" si="73"/>
        <v>6.5</v>
      </c>
    </row>
    <row r="152" spans="1:61">
      <c r="A152" s="1" t="s">
        <v>386</v>
      </c>
      <c r="B152" s="2" t="s">
        <v>387</v>
      </c>
      <c r="C152" s="39">
        <f>IF(P1_IndicatorData!D152="No data","x",IF(P1_IndicatorData!D152=0,0,ROUND(IF(LOG(P1_IndicatorData!D152)&gt;C$166,10,IF(LOG(P1_IndicatorData!D152)&lt;C$165,0,10-(C$166-LOG(P1_IndicatorData!D152))/(C$166-C$165)*10)),1)))</f>
        <v>8.6999999999999993</v>
      </c>
      <c r="D152" s="39">
        <f>IF(P1_IndicatorData!E152="No data","x",ROUND(IF(P1_IndicatorData!E152&gt;D$166,10,IF(P1_IndicatorData!E152&lt;D$165,0,10-(D$166-P1_IndicatorData!E152)/(D$166-D$165)*10)),1))</f>
        <v>1</v>
      </c>
      <c r="E152" s="39">
        <f>IF(P1_IndicatorData!G152="No data",0.1,IF(P1_IndicatorData!G152=0,0.1,IF(LOG(P1_IndicatorData!G152)&lt;E$165,0.1,ROUND(IF(LOG(P1_IndicatorData!G152)&gt;E$166,10,IF(LOG(P1_IndicatorData!G152)&lt;E$165,0,10-(E$166-LOG(P1_IndicatorData!G152))/(E$166-E$165)*10)),1))))</f>
        <v>8.4</v>
      </c>
      <c r="F152" s="39">
        <f>IF(P1_IndicatorData!H152="No data",0.1,IF(ROUND(P1_IndicatorData!H152,2)=0,0.1,ROUND(IF(P1_IndicatorData!H152&gt;F$166,10,IF(P1_IndicatorData!H152&lt;F$165,0,10-(F$166-P1_IndicatorData!H152)/(F$166-F$165)*10)),1)))</f>
        <v>2.9</v>
      </c>
      <c r="G152" s="39">
        <f>IF(P1_IndicatorData!J152="No data","x",IF(P1_IndicatorData!J152=0,0,ROUND(IF(LOG(P1_IndicatorData!J152)&gt;G$166,10,IF(LOG(P1_IndicatorData!J152)&lt;G$165,0,10-(G$166-LOG(P1_IndicatorData!J152))/(G$166-G$165)*10)),1)))</f>
        <v>0</v>
      </c>
      <c r="H152" s="39">
        <f>IF(P1_IndicatorData!K152="No data","x",IF(P1_IndicatorData!K152=0,0,ROUND(IF(P1_IndicatorData!K152&gt;H$166,10,IF(P1_IndicatorData!K152&lt;H$165,0,10-(H$166-P1_IndicatorData!K152)/(H$166-H$165)*10)),1)))</f>
        <v>0</v>
      </c>
      <c r="I152" s="42">
        <f>IF(P1_IndicatorData!Q152="No data","x",IF(P1_IndicatorData!Q152=0,0,ROUND(IF(LOG(P1_IndicatorData!Q152)&gt;I$166,10,IF(LOG(P1_IndicatorData!Q152)&lt;I$165,0,10-(I$166-LOG(P1_IndicatorData!Q152))/(I$166-I$165)*10)),1)))</f>
        <v>0</v>
      </c>
      <c r="J152" s="42">
        <f>IF(P1_IndicatorData!R152="No data","x",ROUND(IF(P1_IndicatorData!R152&gt;J$166,10,IF(P1_IndicatorData!R152&lt;J$165,0,10-(J$166-P1_IndicatorData!R152)/(J$166-J$165)*10)),1))</f>
        <v>0</v>
      </c>
      <c r="K152" s="42">
        <f>IF(P1_IndicatorData!T152="No data","x",IF(P1_IndicatorData!T152=0,0,ROUND(IF(LOG(P1_IndicatorData!T152)&gt;K$166,10,IF(LOG(P1_IndicatorData!T152)&lt;K$165,0,10-(K$166-LOG(P1_IndicatorData!T152))/(K$166-K$165)*10)),1)))</f>
        <v>0</v>
      </c>
      <c r="L152" s="42">
        <f>IF(P1_IndicatorData!U152="No data","x",ROUND(IF(P1_IndicatorData!U152&gt;L$166,10,IF(P1_IndicatorData!U152&lt;L$165,0,10-(L$166-P1_IndicatorData!U152)/(L$166-L$165)*10)),1))</f>
        <v>0</v>
      </c>
      <c r="M152" s="39">
        <f>IF(P1_IndicatorData!W152="No data","x",IF(P1_IndicatorData!W152=0,0,ROUND(IF(LOG(P1_IndicatorData!W152)&gt;M$166,10,IF(LOG(P1_IndicatorData!W152)&lt;M$165,0,10-(M$166-LOG(P1_IndicatorData!W152))/(M$166-M$165)*10)),1)))</f>
        <v>8.4</v>
      </c>
      <c r="N152" s="39">
        <f>IF(P1_IndicatorData!X152="No data","x",ROUND(IF(P1_IndicatorData!X152&gt;N$166,10,IF(P1_IndicatorData!X152&lt;N$165,0,10-(N$166-P1_IndicatorData!X152)/(N$166-N$165)*10)),1))</f>
        <v>0.5</v>
      </c>
      <c r="O152" s="42">
        <f>IF(P1_IndicatorData!Z152="No data","x",IF(P1_IndicatorData!Z152=0,0,ROUND(IF(LOG(P1_IndicatorData!Z152)&gt;O$166,10,IF(LOG(P1_IndicatorData!Z152)&lt;O$165,0,10-(O$166-LOG(P1_IndicatorData!Z152))/(O$166-O$165)*10)),1)))</f>
        <v>10</v>
      </c>
      <c r="P152" s="42">
        <f>IF(P1_IndicatorData!AA152="No data","x",ROUND(IF(P1_IndicatorData!AA152&gt;P$166,10,IF(P1_IndicatorData!AA152&lt;P$165,0,10-(P$166-P1_IndicatorData!AA152)/(P$166-P$165)*10)),1))</f>
        <v>9.4</v>
      </c>
      <c r="Q152" s="42">
        <f>IF(P1_IndicatorData!AC152="No data","x",IF(P1_IndicatorData!AC152=0,0,ROUND(IF(LOG(P1_IndicatorData!AC152)&gt;Q$166,10,IF(LOG(P1_IndicatorData!AC152)&lt;Q$165,0,10-(Q$166-LOG(P1_IndicatorData!AC152))/(Q$166-Q$165)*10)),1)))</f>
        <v>10</v>
      </c>
      <c r="R152" s="42">
        <f>IF(P1_IndicatorData!AD152="No data","x",ROUND(IF(P1_IndicatorData!AD152&gt;R$166,10,IF(P1_IndicatorData!AD152&lt;R$165,0,10-(R$166-P1_IndicatorData!AD152)/(R$166-R$165)*10)),1))</f>
        <v>9.6</v>
      </c>
      <c r="S152" s="42">
        <f>IF(P1_IndicatorData!AF152="No data","x",IF(P1_IndicatorData!AF152=0,0,ROUND(IF(LOG(P1_IndicatorData!AF152)&gt;S$166,10,IF(LOG(P1_IndicatorData!AF152)&lt;S$165,0,10-(S$166-LOG(P1_IndicatorData!AF152))/(S$166-S$165)*10)),1)))</f>
        <v>6.5</v>
      </c>
      <c r="T152" s="42">
        <f>IF(P1_IndicatorData!AG152="No data","x",ROUND(IF(P1_IndicatorData!AG152&gt;T$166,10,IF(P1_IndicatorData!AG152&lt;T$165,0,10-(T$166-P1_IndicatorData!AG152)/(T$166-T$165)*10)),1))</f>
        <v>0</v>
      </c>
      <c r="U152" s="42">
        <f>IF(P1_IndicatorData!AI152="No data","x",IF(P1_IndicatorData!AI152=0,0,ROUND(IF(LOG(P1_IndicatorData!AI152)&gt;U$166,10,IF(LOG(P1_IndicatorData!AI152)&lt;U$165,0,10-(U$166-LOG(P1_IndicatorData!AI152))/(U$166-U$165)*10)),1)))</f>
        <v>10</v>
      </c>
      <c r="V152" s="42">
        <f>IF(P1_IndicatorData!AJ152="No data","x",ROUND(IF(P1_IndicatorData!AJ152&gt;V$166,10,IF(P1_IndicatorData!AJ152&lt;V$165,0,10-(V$166-P1_IndicatorData!AJ152)/(V$166-V$165)*10)),1))</f>
        <v>8.5</v>
      </c>
      <c r="W152" s="42">
        <f>IF(P1_IndicatorData!AL152="No data","x",IF(P1_IndicatorData!AL152=0,0,ROUND(IF(LOG(P1_IndicatorData!AL152)&gt;W$166,10,IF(LOG(P1_IndicatorData!AL152)&lt;W$165,0,10-(W$166-LOG(P1_IndicatorData!AL152))/(W$166-W$165)*10)),1)))</f>
        <v>10</v>
      </c>
      <c r="X152" s="42">
        <f>IF(P1_IndicatorData!AM152="No data","x",ROUND(IF(P1_IndicatorData!AM152&gt;X$166,10,IF(P1_IndicatorData!AM152&lt;X$165,0,10-(X$166-P1_IndicatorData!AM152)/(X$166-X$165)*10)),1))</f>
        <v>6</v>
      </c>
      <c r="Y152" s="42">
        <f>IF(P1_IndicatorData!AO152="No data","x",IF(P1_IndicatorData!AO152=0,0,ROUND(IF(LOG(P1_IndicatorData!AO152)&gt;Y$166,10,IF(LOG(P1_IndicatorData!AO152)&lt;Y$165,0,10-(Y$166-LOG(P1_IndicatorData!AO152))/(Y$166-Y$165)*10)),1)))</f>
        <v>10</v>
      </c>
      <c r="Z152" s="42">
        <f>IF(P1_IndicatorData!AP152="No data","x",ROUND(IF(P1_IndicatorData!AP152&gt;Z$166,10,IF(P1_IndicatorData!AP152&lt;Z$165,0,10-(Z$166-P1_IndicatorData!AP152)/(Z$166-Z$165)*10)),1))</f>
        <v>8.1999999999999993</v>
      </c>
      <c r="AA152" s="42">
        <f>IF(P1_IndicatorData!AR152="No data","x",IF(P1_IndicatorData!AR152=0,0,ROUND(IF(LOG(P1_IndicatorData!AR152)&gt;AA$166,10,IF(LOG(P1_IndicatorData!AR152)&lt;AA$165,0,10-(AA$166-LOG(P1_IndicatorData!AR152))/(AA$166-AA$165)*10)),1)))</f>
        <v>9.6999999999999993</v>
      </c>
      <c r="AB152" s="42">
        <f>IF(P1_IndicatorData!AS152="No data","x",ROUND(IF(P1_IndicatorData!AS152&gt;AB$166,10,IF(P1_IndicatorData!AS152&lt;AB$165,0,10-(AB$166-P1_IndicatorData!AS152)/(AB$166-AB$165)*10)),1))</f>
        <v>2.7</v>
      </c>
      <c r="AC152" s="42">
        <f>IF(P1_IndicatorData!AV152="No data","x",IF(P1_IndicatorData!AV152=0,0,ROUND(IF(LOG(P1_IndicatorData!AV152)&gt;AC$166,10,IF(LOG(P1_IndicatorData!AV152)&lt;AC$165,0,10-(AC$166-LOG(P1_IndicatorData!AV152))/(AC$166-AC$165)*10)),1)))</f>
        <v>10</v>
      </c>
      <c r="AD152" s="42">
        <f>IF(P1_IndicatorData!AW152="No data","x",ROUND(IF(P1_IndicatorData!AW152&gt;AD$166,10,IF(P1_IndicatorData!AW152&lt;AD$165,0,10-(AD$166-P1_IndicatorData!AW152)/(AD$166-AD$165)*10)),1))</f>
        <v>9.8000000000000007</v>
      </c>
      <c r="AE152" s="42">
        <f>IF(P1_IndicatorData!AX152="No data","x",IF(P1_IndicatorData!AX152=0,0,ROUND(IF(LOG(P1_IndicatorData!AX152)&gt;AE$166,10,IF(LOG(P1_IndicatorData!AX152)&lt;AE$165,0,10-(AE$166-LOG(P1_IndicatorData!AX152))/(AE$166-AE$165)*10)),1)))</f>
        <v>9.4</v>
      </c>
      <c r="AF152" s="42">
        <f>IF(P1_IndicatorData!AY152="No data","x",ROUND(IF(P1_IndicatorData!AY152&gt;AF$166,10,IF(P1_IndicatorData!AY152&lt;AF$165,0,10-(AF$166-P1_IndicatorData!AY152)/(AF$166-AF$165)*10)),1))</f>
        <v>1.7</v>
      </c>
      <c r="AG152" s="42">
        <f>IF(P1_IndicatorData!AZ152="No data","x",IF(P1_IndicatorData!AZ152=0,0,ROUND(IF(LOG(P1_IndicatorData!AZ152)&gt;AG$166,10,IF(LOG(P1_IndicatorData!AZ152)&lt;AG$165,0,10-(AG$166-LOG(P1_IndicatorData!AZ152))/(AG$166-AG$165)*10)),1)))</f>
        <v>9.4</v>
      </c>
      <c r="AH152" s="42">
        <f>IF(P1_IndicatorData!BA152="No data","x",ROUND(IF(P1_IndicatorData!BA152&gt;AH$166,10,IF(P1_IndicatorData!BA152&lt;AH$165,0,10-(AH$166-P1_IndicatorData!BA152)/(AH$166-AH$165)*10)),1))</f>
        <v>5.8</v>
      </c>
      <c r="AI152" s="42">
        <f>IF(P1_IndicatorData!BD152="No data","x",IF(P1_IndicatorData!BD152=0,0,ROUND(IF(LOG(P1_IndicatorData!BD152)&gt;AI$166,10,IF(LOG(P1_IndicatorData!BD152)&lt;AI$165,0,10-(AI$166-LOG(P1_IndicatorData!BD152))/(AI$166-AI$165)*10)),1)))</f>
        <v>6.6</v>
      </c>
      <c r="AJ152" s="42">
        <f>IF(P1_IndicatorData!BE152="No data","x",ROUND(IF(P1_IndicatorData!BE152&gt;AJ$166,10,IF(P1_IndicatorData!BE152&lt;AJ$165,0,10-(AJ$166-P1_IndicatorData!BE152)/(AJ$166-AJ$165)*10)),1))</f>
        <v>0</v>
      </c>
      <c r="AK152" s="145">
        <f t="shared" si="52"/>
        <v>6.2</v>
      </c>
      <c r="AL152" s="145">
        <f t="shared" si="53"/>
        <v>6.4</v>
      </c>
      <c r="AM152" s="145">
        <f t="shared" si="54"/>
        <v>0</v>
      </c>
      <c r="AN152" s="147">
        <f t="shared" si="55"/>
        <v>0</v>
      </c>
      <c r="AO152" s="147">
        <f t="shared" si="56"/>
        <v>0</v>
      </c>
      <c r="AP152" s="145">
        <f t="shared" si="74"/>
        <v>0</v>
      </c>
      <c r="AQ152" s="149">
        <f t="shared" si="57"/>
        <v>9.1999999999999993</v>
      </c>
      <c r="AR152" s="149">
        <f t="shared" si="58"/>
        <v>5</v>
      </c>
      <c r="AS152" s="149">
        <f t="shared" si="59"/>
        <v>7.7</v>
      </c>
      <c r="AT152" s="149">
        <f t="shared" si="60"/>
        <v>8.3000000000000007</v>
      </c>
      <c r="AU152" s="149">
        <f t="shared" si="61"/>
        <v>4.8</v>
      </c>
      <c r="AV152" s="149">
        <f t="shared" si="75"/>
        <v>6.9</v>
      </c>
      <c r="AW152" s="147">
        <f t="shared" si="62"/>
        <v>7.3</v>
      </c>
      <c r="AX152" s="147">
        <f t="shared" si="63"/>
        <v>9.4</v>
      </c>
      <c r="AY152" s="147">
        <f t="shared" si="64"/>
        <v>8.6999999999999993</v>
      </c>
      <c r="AZ152" s="147">
        <f t="shared" si="65"/>
        <v>9.3000000000000007</v>
      </c>
      <c r="BA152" s="145">
        <f t="shared" si="66"/>
        <v>8.8000000000000007</v>
      </c>
      <c r="BB152" s="145">
        <f t="shared" si="67"/>
        <v>7.7</v>
      </c>
      <c r="BC152" s="147">
        <f t="shared" si="68"/>
        <v>9.6999999999999993</v>
      </c>
      <c r="BD152" s="147">
        <f t="shared" si="69"/>
        <v>5.8</v>
      </c>
      <c r="BE152" s="145">
        <f t="shared" si="76"/>
        <v>8.4</v>
      </c>
      <c r="BF152" s="147">
        <f t="shared" si="70"/>
        <v>8.1</v>
      </c>
      <c r="BG152" s="147">
        <f t="shared" si="71"/>
        <v>4</v>
      </c>
      <c r="BH152" s="145">
        <f t="shared" si="72"/>
        <v>6.5</v>
      </c>
      <c r="BI152" s="198">
        <f t="shared" si="73"/>
        <v>6.3</v>
      </c>
    </row>
    <row r="153" spans="1:61">
      <c r="A153" s="1" t="s">
        <v>388</v>
      </c>
      <c r="B153" s="2" t="s">
        <v>389</v>
      </c>
      <c r="C153" s="39">
        <f>IF(P1_IndicatorData!D153="No data","x",IF(P1_IndicatorData!D153=0,0,ROUND(IF(LOG(P1_IndicatorData!D153)&gt;C$166,10,IF(LOG(P1_IndicatorData!D153)&lt;C$165,0,10-(C$166-LOG(P1_IndicatorData!D153))/(C$166-C$165)*10)),1)))</f>
        <v>5.8</v>
      </c>
      <c r="D153" s="39">
        <f>IF(P1_IndicatorData!E153="No data","x",ROUND(IF(P1_IndicatorData!E153&gt;D$166,10,IF(P1_IndicatorData!E153&lt;D$165,0,10-(D$166-P1_IndicatorData!E153)/(D$166-D$165)*10)),1))</f>
        <v>0.1</v>
      </c>
      <c r="E153" s="39">
        <f>IF(P1_IndicatorData!G153="No data",0.1,IF(P1_IndicatorData!G153=0,0.1,IF(LOG(P1_IndicatorData!G153)&lt;E$165,0.1,ROUND(IF(LOG(P1_IndicatorData!G153)&gt;E$166,10,IF(LOG(P1_IndicatorData!G153)&lt;E$165,0,10-(E$166-LOG(P1_IndicatorData!G153))/(E$166-E$165)*10)),1))))</f>
        <v>8.1</v>
      </c>
      <c r="F153" s="39">
        <f>IF(P1_IndicatorData!H153="No data",0.1,IF(ROUND(P1_IndicatorData!H153,2)=0,0.1,ROUND(IF(P1_IndicatorData!H153&gt;F$166,10,IF(P1_IndicatorData!H153&lt;F$165,0,10-(F$166-P1_IndicatorData!H153)/(F$166-F$165)*10)),1)))</f>
        <v>6.4</v>
      </c>
      <c r="G153" s="39">
        <f>IF(P1_IndicatorData!J153="No data","x",IF(P1_IndicatorData!J153=0,0,ROUND(IF(LOG(P1_IndicatorData!J153)&gt;G$166,10,IF(LOG(P1_IndicatorData!J153)&lt;G$165,0,10-(G$166-LOG(P1_IndicatorData!J153))/(G$166-G$165)*10)),1)))</f>
        <v>0</v>
      </c>
      <c r="H153" s="39">
        <f>IF(P1_IndicatorData!K153="No data","x",IF(P1_IndicatorData!K153=0,0,ROUND(IF(P1_IndicatorData!K153&gt;H$166,10,IF(P1_IndicatorData!K153&lt;H$165,0,10-(H$166-P1_IndicatorData!K153)/(H$166-H$165)*10)),1)))</f>
        <v>0</v>
      </c>
      <c r="I153" s="42">
        <f>IF(P1_IndicatorData!Q153="No data","x",IF(P1_IndicatorData!Q153=0,0,ROUND(IF(LOG(P1_IndicatorData!Q153)&gt;I$166,10,IF(LOG(P1_IndicatorData!Q153)&lt;I$165,0,10-(I$166-LOG(P1_IndicatorData!Q153))/(I$166-I$165)*10)),1)))</f>
        <v>0</v>
      </c>
      <c r="J153" s="42">
        <f>IF(P1_IndicatorData!R153="No data","x",ROUND(IF(P1_IndicatorData!R153&gt;J$166,10,IF(P1_IndicatorData!R153&lt;J$165,0,10-(J$166-P1_IndicatorData!R153)/(J$166-J$165)*10)),1))</f>
        <v>0</v>
      </c>
      <c r="K153" s="42">
        <f>IF(P1_IndicatorData!T153="No data","x",IF(P1_IndicatorData!T153=0,0,ROUND(IF(LOG(P1_IndicatorData!T153)&gt;K$166,10,IF(LOG(P1_IndicatorData!T153)&lt;K$165,0,10-(K$166-LOG(P1_IndicatorData!T153))/(K$166-K$165)*10)),1)))</f>
        <v>0</v>
      </c>
      <c r="L153" s="42">
        <f>IF(P1_IndicatorData!U153="No data","x",ROUND(IF(P1_IndicatorData!U153&gt;L$166,10,IF(P1_IndicatorData!U153&lt;L$165,0,10-(L$166-P1_IndicatorData!U153)/(L$166-L$165)*10)),1))</f>
        <v>0</v>
      </c>
      <c r="M153" s="39">
        <f>IF(P1_IndicatorData!W153="No data","x",IF(P1_IndicatorData!W153=0,0,ROUND(IF(LOG(P1_IndicatorData!W153)&gt;M$166,10,IF(LOG(P1_IndicatorData!W153)&lt;M$165,0,10-(M$166-LOG(P1_IndicatorData!W153))/(M$166-M$165)*10)),1)))</f>
        <v>0</v>
      </c>
      <c r="N153" s="39">
        <f>IF(P1_IndicatorData!X153="No data","x",ROUND(IF(P1_IndicatorData!X153&gt;N$166,10,IF(P1_IndicatorData!X153&lt;N$165,0,10-(N$166-P1_IndicatorData!X153)/(N$166-N$165)*10)),1))</f>
        <v>0</v>
      </c>
      <c r="O153" s="42">
        <f>IF(P1_IndicatorData!Z153="No data","x",IF(P1_IndicatorData!Z153=0,0,ROUND(IF(LOG(P1_IndicatorData!Z153)&gt;O$166,10,IF(LOG(P1_IndicatorData!Z153)&lt;O$165,0,10-(O$166-LOG(P1_IndicatorData!Z153))/(O$166-O$165)*10)),1)))</f>
        <v>0</v>
      </c>
      <c r="P153" s="42">
        <f>IF(P1_IndicatorData!AA153="No data","x",ROUND(IF(P1_IndicatorData!AA153&gt;P$166,10,IF(P1_IndicatorData!AA153&lt;P$165,0,10-(P$166-P1_IndicatorData!AA153)/(P$166-P$165)*10)),1))</f>
        <v>0</v>
      </c>
      <c r="Q153" s="42">
        <f>IF(P1_IndicatorData!AC153="No data","x",IF(P1_IndicatorData!AC153=0,0,ROUND(IF(LOG(P1_IndicatorData!AC153)&gt;Q$166,10,IF(LOG(P1_IndicatorData!AC153)&lt;Q$165,0,10-(Q$166-LOG(P1_IndicatorData!AC153))/(Q$166-Q$165)*10)),1)))</f>
        <v>0</v>
      </c>
      <c r="R153" s="42">
        <f>IF(P1_IndicatorData!AD153="No data","x",ROUND(IF(P1_IndicatorData!AD153&gt;R$166,10,IF(P1_IndicatorData!AD153&lt;R$165,0,10-(R$166-P1_IndicatorData!AD153)/(R$166-R$165)*10)),1))</f>
        <v>0</v>
      </c>
      <c r="S153" s="42">
        <f>IF(P1_IndicatorData!AF153="No data","x",IF(P1_IndicatorData!AF153=0,0,ROUND(IF(LOG(P1_IndicatorData!AF153)&gt;S$166,10,IF(LOG(P1_IndicatorData!AF153)&lt;S$165,0,10-(S$166-LOG(P1_IndicatorData!AF153))/(S$166-S$165)*10)),1)))</f>
        <v>0</v>
      </c>
      <c r="T153" s="42">
        <f>IF(P1_IndicatorData!AG153="No data","x",ROUND(IF(P1_IndicatorData!AG153&gt;T$166,10,IF(P1_IndicatorData!AG153&lt;T$165,0,10-(T$166-P1_IndicatorData!AG153)/(T$166-T$165)*10)),1))</f>
        <v>0</v>
      </c>
      <c r="U153" s="42">
        <f>IF(P1_IndicatorData!AI153="No data","x",IF(P1_IndicatorData!AI153=0,0,ROUND(IF(LOG(P1_IndicatorData!AI153)&gt;U$166,10,IF(LOG(P1_IndicatorData!AI153)&lt;U$165,0,10-(U$166-LOG(P1_IndicatorData!AI153))/(U$166-U$165)*10)),1)))</f>
        <v>0</v>
      </c>
      <c r="V153" s="42">
        <f>IF(P1_IndicatorData!AJ153="No data","x",ROUND(IF(P1_IndicatorData!AJ153&gt;V$166,10,IF(P1_IndicatorData!AJ153&lt;V$165,0,10-(V$166-P1_IndicatorData!AJ153)/(V$166-V$165)*10)),1))</f>
        <v>0</v>
      </c>
      <c r="W153" s="42">
        <f>IF(P1_IndicatorData!AL153="No data","x",IF(P1_IndicatorData!AL153=0,0,ROUND(IF(LOG(P1_IndicatorData!AL153)&gt;W$166,10,IF(LOG(P1_IndicatorData!AL153)&lt;W$165,0,10-(W$166-LOG(P1_IndicatorData!AL153))/(W$166-W$165)*10)),1)))</f>
        <v>0</v>
      </c>
      <c r="X153" s="42">
        <f>IF(P1_IndicatorData!AM153="No data","x",ROUND(IF(P1_IndicatorData!AM153&gt;X$166,10,IF(P1_IndicatorData!AM153&lt;X$165,0,10-(X$166-P1_IndicatorData!AM153)/(X$166-X$165)*10)),1))</f>
        <v>0</v>
      </c>
      <c r="Y153" s="42">
        <f>IF(P1_IndicatorData!AO153="No data","x",IF(P1_IndicatorData!AO153=0,0,ROUND(IF(LOG(P1_IndicatorData!AO153)&gt;Y$166,10,IF(LOG(P1_IndicatorData!AO153)&lt;Y$165,0,10-(Y$166-LOG(P1_IndicatorData!AO153))/(Y$166-Y$165)*10)),1)))</f>
        <v>0</v>
      </c>
      <c r="Z153" s="42">
        <f>IF(P1_IndicatorData!AP153="No data","x",ROUND(IF(P1_IndicatorData!AP153&gt;Z$166,10,IF(P1_IndicatorData!AP153&lt;Z$165,0,10-(Z$166-P1_IndicatorData!AP153)/(Z$166-Z$165)*10)),1))</f>
        <v>0</v>
      </c>
      <c r="AA153" s="42">
        <f>IF(P1_IndicatorData!AR153="No data","x",IF(P1_IndicatorData!AR153=0,0,ROUND(IF(LOG(P1_IndicatorData!AR153)&gt;AA$166,10,IF(LOG(P1_IndicatorData!AR153)&lt;AA$165,0,10-(AA$166-LOG(P1_IndicatorData!AR153))/(AA$166-AA$165)*10)),1)))</f>
        <v>9.8000000000000007</v>
      </c>
      <c r="AB153" s="42">
        <f>IF(P1_IndicatorData!AS153="No data","x",ROUND(IF(P1_IndicatorData!AS153&gt;AB$166,10,IF(P1_IndicatorData!AS153&lt;AB$165,0,10-(AB$166-P1_IndicatorData!AS153)/(AB$166-AB$165)*10)),1))</f>
        <v>9.1999999999999993</v>
      </c>
      <c r="AC153" s="42">
        <f>IF(P1_IndicatorData!AV153="No data","x",IF(P1_IndicatorData!AV153=0,0,ROUND(IF(LOG(P1_IndicatorData!AV153)&gt;AC$166,10,IF(LOG(P1_IndicatorData!AV153)&lt;AC$165,0,10-(AC$166-LOG(P1_IndicatorData!AV153))/(AC$166-AC$165)*10)),1)))</f>
        <v>9.8000000000000007</v>
      </c>
      <c r="AD153" s="42">
        <f>IF(P1_IndicatorData!AW153="No data","x",ROUND(IF(P1_IndicatorData!AW153&gt;AD$166,10,IF(P1_IndicatorData!AW153&lt;AD$165,0,10-(AD$166-P1_IndicatorData!AW153)/(AD$166-AD$165)*10)),1))</f>
        <v>9.9</v>
      </c>
      <c r="AE153" s="42">
        <f>IF(P1_IndicatorData!AX153="No data","x",IF(P1_IndicatorData!AX153=0,0,ROUND(IF(LOG(P1_IndicatorData!AX153)&gt;AE$166,10,IF(LOG(P1_IndicatorData!AX153)&lt;AE$165,0,10-(AE$166-LOG(P1_IndicatorData!AX153))/(AE$166-AE$165)*10)),1)))</f>
        <v>0</v>
      </c>
      <c r="AF153" s="42">
        <f>IF(P1_IndicatorData!AY153="No data","x",ROUND(IF(P1_IndicatorData!AY153&gt;AF$166,10,IF(P1_IndicatorData!AY153&lt;AF$165,0,10-(AF$166-P1_IndicatorData!AY153)/(AF$166-AF$165)*10)),1))</f>
        <v>0</v>
      </c>
      <c r="AG153" s="42">
        <f>IF(P1_IndicatorData!AZ153="No data","x",IF(P1_IndicatorData!AZ153=0,0,ROUND(IF(LOG(P1_IndicatorData!AZ153)&gt;AG$166,10,IF(LOG(P1_IndicatorData!AZ153)&lt;AG$165,0,10-(AG$166-LOG(P1_IndicatorData!AZ153))/(AG$166-AG$165)*10)),1)))</f>
        <v>6.8</v>
      </c>
      <c r="AH153" s="42">
        <f>IF(P1_IndicatorData!BA153="No data","x",ROUND(IF(P1_IndicatorData!BA153&gt;AH$166,10,IF(P1_IndicatorData!BA153&lt;AH$165,0,10-(AH$166-P1_IndicatorData!BA153)/(AH$166-AH$165)*10)),1))</f>
        <v>0.8</v>
      </c>
      <c r="AI153" s="42">
        <f>IF(P1_IndicatorData!BD153="No data","x",IF(P1_IndicatorData!BD153=0,0,ROUND(IF(LOG(P1_IndicatorData!BD153)&gt;AI$166,10,IF(LOG(P1_IndicatorData!BD153)&lt;AI$165,0,10-(AI$166-LOG(P1_IndicatorData!BD153))/(AI$166-AI$165)*10)),1)))</f>
        <v>9.8000000000000007</v>
      </c>
      <c r="AJ153" s="42">
        <f>IF(P1_IndicatorData!BE153="No data","x",ROUND(IF(P1_IndicatorData!BE153&gt;AJ$166,10,IF(P1_IndicatorData!BE153&lt;AJ$165,0,10-(AJ$166-P1_IndicatorData!BE153)/(AJ$166-AJ$165)*10)),1))</f>
        <v>9.1999999999999993</v>
      </c>
      <c r="AK153" s="145">
        <f t="shared" si="52"/>
        <v>3.5</v>
      </c>
      <c r="AL153" s="145">
        <f t="shared" si="53"/>
        <v>7.3</v>
      </c>
      <c r="AM153" s="145">
        <f t="shared" si="54"/>
        <v>0</v>
      </c>
      <c r="AN153" s="147">
        <f t="shared" si="55"/>
        <v>0</v>
      </c>
      <c r="AO153" s="147">
        <f t="shared" si="56"/>
        <v>0</v>
      </c>
      <c r="AP153" s="145">
        <f t="shared" si="74"/>
        <v>0</v>
      </c>
      <c r="AQ153" s="149">
        <f t="shared" si="57"/>
        <v>0</v>
      </c>
      <c r="AR153" s="149">
        <f t="shared" si="58"/>
        <v>0</v>
      </c>
      <c r="AS153" s="149">
        <f t="shared" si="59"/>
        <v>0</v>
      </c>
      <c r="AT153" s="149">
        <f t="shared" si="60"/>
        <v>0</v>
      </c>
      <c r="AU153" s="149">
        <f t="shared" si="61"/>
        <v>0</v>
      </c>
      <c r="AV153" s="149">
        <f t="shared" si="75"/>
        <v>0</v>
      </c>
      <c r="AW153" s="147">
        <f t="shared" si="62"/>
        <v>0</v>
      </c>
      <c r="AX153" s="147">
        <f t="shared" si="63"/>
        <v>0</v>
      </c>
      <c r="AY153" s="147">
        <f t="shared" si="64"/>
        <v>0</v>
      </c>
      <c r="AZ153" s="147">
        <f t="shared" si="65"/>
        <v>0</v>
      </c>
      <c r="BA153" s="145">
        <f t="shared" si="66"/>
        <v>0</v>
      </c>
      <c r="BB153" s="145">
        <f t="shared" si="67"/>
        <v>9.5</v>
      </c>
      <c r="BC153" s="147">
        <f t="shared" si="68"/>
        <v>4.9000000000000004</v>
      </c>
      <c r="BD153" s="147">
        <f t="shared" si="69"/>
        <v>5</v>
      </c>
      <c r="BE153" s="145">
        <f t="shared" si="76"/>
        <v>5</v>
      </c>
      <c r="BF153" s="147">
        <f t="shared" si="70"/>
        <v>4.4000000000000004</v>
      </c>
      <c r="BG153" s="147">
        <f t="shared" si="71"/>
        <v>9.5</v>
      </c>
      <c r="BH153" s="145">
        <f t="shared" si="72"/>
        <v>7.8</v>
      </c>
      <c r="BI153" s="198">
        <f t="shared" si="73"/>
        <v>5.3</v>
      </c>
    </row>
    <row r="154" spans="1:61">
      <c r="A154" s="1" t="s">
        <v>390</v>
      </c>
      <c r="B154" s="2" t="s">
        <v>391</v>
      </c>
      <c r="C154" s="39">
        <f>IF(P1_IndicatorData!D154="No data","x",IF(P1_IndicatorData!D154=0,0,ROUND(IF(LOG(P1_IndicatorData!D154)&gt;C$166,10,IF(LOG(P1_IndicatorData!D154)&lt;C$165,0,10-(C$166-LOG(P1_IndicatorData!D154))/(C$166-C$165)*10)),1)))</f>
        <v>8.4</v>
      </c>
      <c r="D154" s="39">
        <f>IF(P1_IndicatorData!E154="No data","x",ROUND(IF(P1_IndicatorData!E154&gt;D$166,10,IF(P1_IndicatorData!E154&lt;D$165,0,10-(D$166-P1_IndicatorData!E154)/(D$166-D$165)*10)),1))</f>
        <v>10</v>
      </c>
      <c r="E154" s="39">
        <f>IF(P1_IndicatorData!G154="No data",0.1,IF(P1_IndicatorData!G154=0,0.1,IF(LOG(P1_IndicatorData!G154)&lt;E$165,0.1,ROUND(IF(LOG(P1_IndicatorData!G154)&gt;E$166,10,IF(LOG(P1_IndicatorData!G154)&lt;E$165,0,10-(E$166-LOG(P1_IndicatorData!G154))/(E$166-E$165)*10)),1))))</f>
        <v>5.9</v>
      </c>
      <c r="F154" s="39">
        <f>IF(P1_IndicatorData!H154="No data",0.1,IF(ROUND(P1_IndicatorData!H154,2)=0,0.1,ROUND(IF(P1_IndicatorData!H154&gt;F$166,10,IF(P1_IndicatorData!H154&lt;F$165,0,10-(F$166-P1_IndicatorData!H154)/(F$166-F$165)*10)),1)))</f>
        <v>2.6</v>
      </c>
      <c r="G154" s="39">
        <f>IF(P1_IndicatorData!J154="No data","x",IF(P1_IndicatorData!J154=0,0,ROUND(IF(LOG(P1_IndicatorData!J154)&gt;G$166,10,IF(LOG(P1_IndicatorData!J154)&lt;G$165,0,10-(G$166-LOG(P1_IndicatorData!J154))/(G$166-G$165)*10)),1)))</f>
        <v>0</v>
      </c>
      <c r="H154" s="39">
        <f>IF(P1_IndicatorData!K154="No data","x",IF(P1_IndicatorData!K154=0,0,ROUND(IF(P1_IndicatorData!K154&gt;H$166,10,IF(P1_IndicatorData!K154&lt;H$165,0,10-(H$166-P1_IndicatorData!K154)/(H$166-H$165)*10)),1)))</f>
        <v>0</v>
      </c>
      <c r="I154" s="42">
        <f>IF(P1_IndicatorData!Q154="No data","x",IF(P1_IndicatorData!Q154=0,0,ROUND(IF(LOG(P1_IndicatorData!Q154)&gt;I$166,10,IF(LOG(P1_IndicatorData!Q154)&lt;I$165,0,10-(I$166-LOG(P1_IndicatorData!Q154))/(I$166-I$165)*10)),1)))</f>
        <v>0</v>
      </c>
      <c r="J154" s="42">
        <f>IF(P1_IndicatorData!R154="No data","x",ROUND(IF(P1_IndicatorData!R154&gt;J$166,10,IF(P1_IndicatorData!R154&lt;J$165,0,10-(J$166-P1_IndicatorData!R154)/(J$166-J$165)*10)),1))</f>
        <v>0</v>
      </c>
      <c r="K154" s="42">
        <f>IF(P1_IndicatorData!T154="No data","x",IF(P1_IndicatorData!T154=0,0,ROUND(IF(LOG(P1_IndicatorData!T154)&gt;K$166,10,IF(LOG(P1_IndicatorData!T154)&lt;K$165,0,10-(K$166-LOG(P1_IndicatorData!T154))/(K$166-K$165)*10)),1)))</f>
        <v>0</v>
      </c>
      <c r="L154" s="42">
        <f>IF(P1_IndicatorData!U154="No data","x",ROUND(IF(P1_IndicatorData!U154&gt;L$166,10,IF(P1_IndicatorData!U154&lt;L$165,0,10-(L$166-P1_IndicatorData!U154)/(L$166-L$165)*10)),1))</f>
        <v>0</v>
      </c>
      <c r="M154" s="39">
        <f>IF(P1_IndicatorData!W154="No data","x",IF(P1_IndicatorData!W154=0,0,ROUND(IF(LOG(P1_IndicatorData!W154)&gt;M$166,10,IF(LOG(P1_IndicatorData!W154)&lt;M$165,0,10-(M$166-LOG(P1_IndicatorData!W154))/(M$166-M$165)*10)),1)))</f>
        <v>0</v>
      </c>
      <c r="N154" s="39">
        <f>IF(P1_IndicatorData!X154="No data","x",ROUND(IF(P1_IndicatorData!X154&gt;N$166,10,IF(P1_IndicatorData!X154&lt;N$165,0,10-(N$166-P1_IndicatorData!X154)/(N$166-N$165)*10)),1))</f>
        <v>0</v>
      </c>
      <c r="O154" s="42">
        <f>IF(P1_IndicatorData!Z154="No data","x",IF(P1_IndicatorData!Z154=0,0,ROUND(IF(LOG(P1_IndicatorData!Z154)&gt;O$166,10,IF(LOG(P1_IndicatorData!Z154)&lt;O$165,0,10-(O$166-LOG(P1_IndicatorData!Z154))/(O$166-O$165)*10)),1)))</f>
        <v>0</v>
      </c>
      <c r="P154" s="42">
        <f>IF(P1_IndicatorData!AA154="No data","x",ROUND(IF(P1_IndicatorData!AA154&gt;P$166,10,IF(P1_IndicatorData!AA154&lt;P$165,0,10-(P$166-P1_IndicatorData!AA154)/(P$166-P$165)*10)),1))</f>
        <v>0</v>
      </c>
      <c r="Q154" s="42">
        <f>IF(P1_IndicatorData!AC154="No data","x",IF(P1_IndicatorData!AC154=0,0,ROUND(IF(LOG(P1_IndicatorData!AC154)&gt;Q$166,10,IF(LOG(P1_IndicatorData!AC154)&lt;Q$165,0,10-(Q$166-LOG(P1_IndicatorData!AC154))/(Q$166-Q$165)*10)),1)))</f>
        <v>0</v>
      </c>
      <c r="R154" s="42">
        <f>IF(P1_IndicatorData!AD154="No data","x",ROUND(IF(P1_IndicatorData!AD154&gt;R$166,10,IF(P1_IndicatorData!AD154&lt;R$165,0,10-(R$166-P1_IndicatorData!AD154)/(R$166-R$165)*10)),1))</f>
        <v>0</v>
      </c>
      <c r="S154" s="42">
        <f>IF(P1_IndicatorData!AF154="No data","x",IF(P1_IndicatorData!AF154=0,0,ROUND(IF(LOG(P1_IndicatorData!AF154)&gt;S$166,10,IF(LOG(P1_IndicatorData!AF154)&lt;S$165,0,10-(S$166-LOG(P1_IndicatorData!AF154))/(S$166-S$165)*10)),1)))</f>
        <v>0</v>
      </c>
      <c r="T154" s="42">
        <f>IF(P1_IndicatorData!AG154="No data","x",ROUND(IF(P1_IndicatorData!AG154&gt;T$166,10,IF(P1_IndicatorData!AG154&lt;T$165,0,10-(T$166-P1_IndicatorData!AG154)/(T$166-T$165)*10)),1))</f>
        <v>0</v>
      </c>
      <c r="U154" s="42">
        <f>IF(P1_IndicatorData!AI154="No data","x",IF(P1_IndicatorData!AI154=0,0,ROUND(IF(LOG(P1_IndicatorData!AI154)&gt;U$166,10,IF(LOG(P1_IndicatorData!AI154)&lt;U$165,0,10-(U$166-LOG(P1_IndicatorData!AI154))/(U$166-U$165)*10)),1)))</f>
        <v>6.7</v>
      </c>
      <c r="V154" s="42">
        <f>IF(P1_IndicatorData!AJ154="No data","x",ROUND(IF(P1_IndicatorData!AJ154&gt;V$166,10,IF(P1_IndicatorData!AJ154&lt;V$165,0,10-(V$166-P1_IndicatorData!AJ154)/(V$166-V$165)*10)),1))</f>
        <v>0.7</v>
      </c>
      <c r="W154" s="42">
        <f>IF(P1_IndicatorData!AL154="No data","x",IF(P1_IndicatorData!AL154=0,0,ROUND(IF(LOG(P1_IndicatorData!AL154)&gt;W$166,10,IF(LOG(P1_IndicatorData!AL154)&lt;W$165,0,10-(W$166-LOG(P1_IndicatorData!AL154))/(W$166-W$165)*10)),1)))</f>
        <v>8.6</v>
      </c>
      <c r="X154" s="42">
        <f>IF(P1_IndicatorData!AM154="No data","x",ROUND(IF(P1_IndicatorData!AM154&gt;X$166,10,IF(P1_IndicatorData!AM154&lt;X$165,0,10-(X$166-P1_IndicatorData!AM154)/(X$166-X$165)*10)),1))</f>
        <v>9.1999999999999993</v>
      </c>
      <c r="Y154" s="42">
        <f>IF(P1_IndicatorData!AO154="No data","x",IF(P1_IndicatorData!AO154=0,0,ROUND(IF(LOG(P1_IndicatorData!AO154)&gt;Y$166,10,IF(LOG(P1_IndicatorData!AO154)&lt;Y$165,0,10-(Y$166-LOG(P1_IndicatorData!AO154))/(Y$166-Y$165)*10)),1)))</f>
        <v>7.7</v>
      </c>
      <c r="Z154" s="42">
        <f>IF(P1_IndicatorData!AP154="No data","x",ROUND(IF(P1_IndicatorData!AP154&gt;Z$166,10,IF(P1_IndicatorData!AP154&lt;Z$165,0,10-(Z$166-P1_IndicatorData!AP154)/(Z$166-Z$165)*10)),1))</f>
        <v>2.5</v>
      </c>
      <c r="AA154" s="42">
        <f>IF(P1_IndicatorData!AR154="No data","x",IF(P1_IndicatorData!AR154=0,0,ROUND(IF(LOG(P1_IndicatorData!AR154)&gt;AA$166,10,IF(LOG(P1_IndicatorData!AR154)&lt;AA$165,0,10-(AA$166-LOG(P1_IndicatorData!AR154))/(AA$166-AA$165)*10)),1)))</f>
        <v>7.9</v>
      </c>
      <c r="AB154" s="42">
        <f>IF(P1_IndicatorData!AS154="No data","x",ROUND(IF(P1_IndicatorData!AS154&gt;AB$166,10,IF(P1_IndicatorData!AS154&lt;AB$165,0,10-(AB$166-P1_IndicatorData!AS154)/(AB$166-AB$165)*10)),1))</f>
        <v>3.3</v>
      </c>
      <c r="AC154" s="42">
        <f>IF(P1_IndicatorData!AV154="No data","x",IF(P1_IndicatorData!AV154=0,0,ROUND(IF(LOG(P1_IndicatorData!AV154)&gt;AC$166,10,IF(LOG(P1_IndicatorData!AV154)&lt;AC$165,0,10-(AC$166-LOG(P1_IndicatorData!AV154))/(AC$166-AC$165)*10)),1)))</f>
        <v>8.6</v>
      </c>
      <c r="AD154" s="42">
        <f>IF(P1_IndicatorData!AW154="No data","x",ROUND(IF(P1_IndicatorData!AW154&gt;AD$166,10,IF(P1_IndicatorData!AW154&lt;AD$165,0,10-(AD$166-P1_IndicatorData!AW154)/(AD$166-AD$165)*10)),1))</f>
        <v>9.8000000000000007</v>
      </c>
      <c r="AE154" s="42">
        <f>IF(P1_IndicatorData!AX154="No data","x",IF(P1_IndicatorData!AX154=0,0,ROUND(IF(LOG(P1_IndicatorData!AX154)&gt;AE$166,10,IF(LOG(P1_IndicatorData!AX154)&lt;AE$165,0,10-(AE$166-LOG(P1_IndicatorData!AX154))/(AE$166-AE$165)*10)),1)))</f>
        <v>8.6</v>
      </c>
      <c r="AF154" s="42">
        <f>IF(P1_IndicatorData!AY154="No data","x",ROUND(IF(P1_IndicatorData!AY154&gt;AF$166,10,IF(P1_IndicatorData!AY154&lt;AF$165,0,10-(AF$166-P1_IndicatorData!AY154)/(AF$166-AF$165)*10)),1))</f>
        <v>9.8000000000000007</v>
      </c>
      <c r="AG154" s="42">
        <f>IF(P1_IndicatorData!AZ154="No data","x",IF(P1_IndicatorData!AZ154=0,0,ROUND(IF(LOG(P1_IndicatorData!AZ154)&gt;AG$166,10,IF(LOG(P1_IndicatorData!AZ154)&lt;AG$165,0,10-(AG$166-LOG(P1_IndicatorData!AZ154))/(AG$166-AG$165)*10)),1)))</f>
        <v>5.2</v>
      </c>
      <c r="AH154" s="42">
        <f>IF(P1_IndicatorData!BA154="No data","x",ROUND(IF(P1_IndicatorData!BA154&gt;AH$166,10,IF(P1_IndicatorData!BA154&lt;AH$165,0,10-(AH$166-P1_IndicatorData!BA154)/(AH$166-AH$165)*10)),1))</f>
        <v>0.7</v>
      </c>
      <c r="AI154" s="42">
        <f>IF(P1_IndicatorData!BD154="No data","x",IF(P1_IndicatorData!BD154=0,0,ROUND(IF(LOG(P1_IndicatorData!BD154)&gt;AI$166,10,IF(LOG(P1_IndicatorData!BD154)&lt;AI$165,0,10-(AI$166-LOG(P1_IndicatorData!BD154))/(AI$166-AI$165)*10)),1)))</f>
        <v>7.3</v>
      </c>
      <c r="AJ154" s="42">
        <f>IF(P1_IndicatorData!BE154="No data","x",ROUND(IF(P1_IndicatorData!BE154&gt;AJ$166,10,IF(P1_IndicatorData!BE154&lt;AJ$165,0,10-(AJ$166-P1_IndicatorData!BE154)/(AJ$166-AJ$165)*10)),1))</f>
        <v>1.6</v>
      </c>
      <c r="AK154" s="145">
        <f t="shared" si="52"/>
        <v>9.4</v>
      </c>
      <c r="AL154" s="145">
        <f t="shared" si="53"/>
        <v>4.5</v>
      </c>
      <c r="AM154" s="145">
        <f t="shared" si="54"/>
        <v>0</v>
      </c>
      <c r="AN154" s="147">
        <f t="shared" si="55"/>
        <v>0</v>
      </c>
      <c r="AO154" s="147">
        <f t="shared" si="56"/>
        <v>0</v>
      </c>
      <c r="AP154" s="145">
        <f t="shared" si="74"/>
        <v>0</v>
      </c>
      <c r="AQ154" s="149">
        <f t="shared" si="57"/>
        <v>0</v>
      </c>
      <c r="AR154" s="149">
        <f t="shared" si="58"/>
        <v>0</v>
      </c>
      <c r="AS154" s="149">
        <f t="shared" si="59"/>
        <v>0</v>
      </c>
      <c r="AT154" s="149">
        <f t="shared" si="60"/>
        <v>0</v>
      </c>
      <c r="AU154" s="149">
        <f t="shared" si="61"/>
        <v>0</v>
      </c>
      <c r="AV154" s="149">
        <f t="shared" si="75"/>
        <v>0</v>
      </c>
      <c r="AW154" s="147">
        <f t="shared" si="62"/>
        <v>0</v>
      </c>
      <c r="AX154" s="147">
        <f t="shared" si="63"/>
        <v>4.3</v>
      </c>
      <c r="AY154" s="147">
        <f t="shared" si="64"/>
        <v>8.9</v>
      </c>
      <c r="AZ154" s="147">
        <f t="shared" si="65"/>
        <v>5.7</v>
      </c>
      <c r="BA154" s="145">
        <f t="shared" si="66"/>
        <v>5.6</v>
      </c>
      <c r="BB154" s="145">
        <f t="shared" si="67"/>
        <v>6.1</v>
      </c>
      <c r="BC154" s="147">
        <f t="shared" si="68"/>
        <v>8.6</v>
      </c>
      <c r="BD154" s="147">
        <f t="shared" si="69"/>
        <v>9.8000000000000007</v>
      </c>
      <c r="BE154" s="145">
        <f t="shared" si="76"/>
        <v>9.3000000000000007</v>
      </c>
      <c r="BF154" s="147">
        <f t="shared" si="70"/>
        <v>3.3</v>
      </c>
      <c r="BG154" s="147">
        <f t="shared" si="71"/>
        <v>5.0999999999999996</v>
      </c>
      <c r="BH154" s="145">
        <f t="shared" si="72"/>
        <v>4.3</v>
      </c>
      <c r="BI154" s="198">
        <f t="shared" si="73"/>
        <v>6</v>
      </c>
    </row>
    <row r="155" spans="1:61">
      <c r="A155" s="1" t="s">
        <v>392</v>
      </c>
      <c r="B155" s="2" t="s">
        <v>393</v>
      </c>
      <c r="C155" s="39">
        <f>IF(P1_IndicatorData!D155="No data","x",IF(P1_IndicatorData!D155=0,0,ROUND(IF(LOG(P1_IndicatorData!D155)&gt;C$166,10,IF(LOG(P1_IndicatorData!D155)&lt;C$165,0,10-(C$166-LOG(P1_IndicatorData!D155))/(C$166-C$165)*10)),1)))</f>
        <v>8</v>
      </c>
      <c r="D155" s="39">
        <f>IF(P1_IndicatorData!E155="No data","x",ROUND(IF(P1_IndicatorData!E155&gt;D$166,10,IF(P1_IndicatorData!E155&lt;D$165,0,10-(D$166-P1_IndicatorData!E155)/(D$166-D$165)*10)),1))</f>
        <v>0.8</v>
      </c>
      <c r="E155" s="39">
        <f>IF(P1_IndicatorData!G155="No data",0.1,IF(P1_IndicatorData!G155=0,0.1,IF(LOG(P1_IndicatorData!G155)&lt;E$165,0.1,ROUND(IF(LOG(P1_IndicatorData!G155)&gt;E$166,10,IF(LOG(P1_IndicatorData!G155)&lt;E$165,0,10-(E$166-LOG(P1_IndicatorData!G155))/(E$166-E$165)*10)),1))))</f>
        <v>7.1</v>
      </c>
      <c r="F155" s="39">
        <f>IF(P1_IndicatorData!H155="No data",0.1,IF(ROUND(P1_IndicatorData!H155,2)=0,0.1,ROUND(IF(P1_IndicatorData!H155&gt;F$166,10,IF(P1_IndicatorData!H155&lt;F$165,0,10-(F$166-P1_IndicatorData!H155)/(F$166-F$165)*10)),1)))</f>
        <v>1.2</v>
      </c>
      <c r="G155" s="39">
        <f>IF(P1_IndicatorData!J155="No data","x",IF(P1_IndicatorData!J155=0,0,ROUND(IF(LOG(P1_IndicatorData!J155)&gt;G$166,10,IF(LOG(P1_IndicatorData!J155)&lt;G$165,0,10-(G$166-LOG(P1_IndicatorData!J155))/(G$166-G$165)*10)),1)))</f>
        <v>9.4</v>
      </c>
      <c r="H155" s="39">
        <f>IF(P1_IndicatorData!K155="No data","x",IF(P1_IndicatorData!K155=0,0,ROUND(IF(P1_IndicatorData!K155&gt;H$166,10,IF(P1_IndicatorData!K155&lt;H$165,0,10-(H$166-P1_IndicatorData!K155)/(H$166-H$165)*10)),1)))</f>
        <v>4.0999999999999996</v>
      </c>
      <c r="I155" s="42">
        <f>IF(P1_IndicatorData!Q155="No data","x",IF(P1_IndicatorData!Q155=0,0,ROUND(IF(LOG(P1_IndicatorData!Q155)&gt;I$166,10,IF(LOG(P1_IndicatorData!Q155)&lt;I$165,0,10-(I$166-LOG(P1_IndicatorData!Q155))/(I$166-I$165)*10)),1)))</f>
        <v>0</v>
      </c>
      <c r="J155" s="42">
        <f>IF(P1_IndicatorData!R155="No data","x",ROUND(IF(P1_IndicatorData!R155&gt;J$166,10,IF(P1_IndicatorData!R155&lt;J$165,0,10-(J$166-P1_IndicatorData!R155)/(J$166-J$165)*10)),1))</f>
        <v>0</v>
      </c>
      <c r="K155" s="42">
        <f>IF(P1_IndicatorData!T155="No data","x",IF(P1_IndicatorData!T155=0,0,ROUND(IF(LOG(P1_IndicatorData!T155)&gt;K$166,10,IF(LOG(P1_IndicatorData!T155)&lt;K$165,0,10-(K$166-LOG(P1_IndicatorData!T155))/(K$166-K$165)*10)),1)))</f>
        <v>0</v>
      </c>
      <c r="L155" s="42">
        <f>IF(P1_IndicatorData!U155="No data","x",ROUND(IF(P1_IndicatorData!U155&gt;L$166,10,IF(P1_IndicatorData!U155&lt;L$165,0,10-(L$166-P1_IndicatorData!U155)/(L$166-L$165)*10)),1))</f>
        <v>0</v>
      </c>
      <c r="M155" s="39">
        <f>IF(P1_IndicatorData!W155="No data","x",IF(P1_IndicatorData!W155=0,0,ROUND(IF(LOG(P1_IndicatorData!W155)&gt;M$166,10,IF(LOG(P1_IndicatorData!W155)&lt;M$165,0,10-(M$166-LOG(P1_IndicatorData!W155))/(M$166-M$165)*10)),1)))</f>
        <v>0</v>
      </c>
      <c r="N155" s="39">
        <f>IF(P1_IndicatorData!X155="No data","x",ROUND(IF(P1_IndicatorData!X155&gt;N$166,10,IF(P1_IndicatorData!X155&lt;N$165,0,10-(N$166-P1_IndicatorData!X155)/(N$166-N$165)*10)),1))</f>
        <v>0</v>
      </c>
      <c r="O155" s="42">
        <f>IF(P1_IndicatorData!Z155="No data","x",IF(P1_IndicatorData!Z155=0,0,ROUND(IF(LOG(P1_IndicatorData!Z155)&gt;O$166,10,IF(LOG(P1_IndicatorData!Z155)&lt;O$165,0,10-(O$166-LOG(P1_IndicatorData!Z155))/(O$166-O$165)*10)),1)))</f>
        <v>0</v>
      </c>
      <c r="P155" s="42">
        <f>IF(P1_IndicatorData!AA155="No data","x",ROUND(IF(P1_IndicatorData!AA155&gt;P$166,10,IF(P1_IndicatorData!AA155&lt;P$165,0,10-(P$166-P1_IndicatorData!AA155)/(P$166-P$165)*10)),1))</f>
        <v>0</v>
      </c>
      <c r="Q155" s="42">
        <f>IF(P1_IndicatorData!AC155="No data","x",IF(P1_IndicatorData!AC155=0,0,ROUND(IF(LOG(P1_IndicatorData!AC155)&gt;Q$166,10,IF(LOG(P1_IndicatorData!AC155)&lt;Q$165,0,10-(Q$166-LOG(P1_IndicatorData!AC155))/(Q$166-Q$165)*10)),1)))</f>
        <v>0</v>
      </c>
      <c r="R155" s="42">
        <f>IF(P1_IndicatorData!AD155="No data","x",ROUND(IF(P1_IndicatorData!AD155&gt;R$166,10,IF(P1_IndicatorData!AD155&lt;R$165,0,10-(R$166-P1_IndicatorData!AD155)/(R$166-R$165)*10)),1))</f>
        <v>0</v>
      </c>
      <c r="S155" s="42">
        <f>IF(P1_IndicatorData!AF155="No data","x",IF(P1_IndicatorData!AF155=0,0,ROUND(IF(LOG(P1_IndicatorData!AF155)&gt;S$166,10,IF(LOG(P1_IndicatorData!AF155)&lt;S$165,0,10-(S$166-LOG(P1_IndicatorData!AF155))/(S$166-S$165)*10)),1)))</f>
        <v>0</v>
      </c>
      <c r="T155" s="42">
        <f>IF(P1_IndicatorData!AG155="No data","x",ROUND(IF(P1_IndicatorData!AG155&gt;T$166,10,IF(P1_IndicatorData!AG155&lt;T$165,0,10-(T$166-P1_IndicatorData!AG155)/(T$166-T$165)*10)),1))</f>
        <v>0</v>
      </c>
      <c r="U155" s="42">
        <f>IF(P1_IndicatorData!AI155="No data","x",IF(P1_IndicatorData!AI155=0,0,ROUND(IF(LOG(P1_IndicatorData!AI155)&gt;U$166,10,IF(LOG(P1_IndicatorData!AI155)&lt;U$165,0,10-(U$166-LOG(P1_IndicatorData!AI155))/(U$166-U$165)*10)),1)))</f>
        <v>0</v>
      </c>
      <c r="V155" s="42">
        <f>IF(P1_IndicatorData!AJ155="No data","x",ROUND(IF(P1_IndicatorData!AJ155&gt;V$166,10,IF(P1_IndicatorData!AJ155&lt;V$165,0,10-(V$166-P1_IndicatorData!AJ155)/(V$166-V$165)*10)),1))</f>
        <v>0</v>
      </c>
      <c r="W155" s="42">
        <f>IF(P1_IndicatorData!AL155="No data","x",IF(P1_IndicatorData!AL155=0,0,ROUND(IF(LOG(P1_IndicatorData!AL155)&gt;W$166,10,IF(LOG(P1_IndicatorData!AL155)&lt;W$165,0,10-(W$166-LOG(P1_IndicatorData!AL155))/(W$166-W$165)*10)),1)))</f>
        <v>0</v>
      </c>
      <c r="X155" s="42">
        <f>IF(P1_IndicatorData!AM155="No data","x",ROUND(IF(P1_IndicatorData!AM155&gt;X$166,10,IF(P1_IndicatorData!AM155&lt;X$165,0,10-(X$166-P1_IndicatorData!AM155)/(X$166-X$165)*10)),1))</f>
        <v>0</v>
      </c>
      <c r="Y155" s="42">
        <f>IF(P1_IndicatorData!AO155="No data","x",IF(P1_IndicatorData!AO155=0,0,ROUND(IF(LOG(P1_IndicatorData!AO155)&gt;Y$166,10,IF(LOG(P1_IndicatorData!AO155)&lt;Y$165,0,10-(Y$166-LOG(P1_IndicatorData!AO155))/(Y$166-Y$165)*10)),1)))</f>
        <v>0</v>
      </c>
      <c r="Z155" s="42">
        <f>IF(P1_IndicatorData!AP155="No data","x",ROUND(IF(P1_IndicatorData!AP155&gt;Z$166,10,IF(P1_IndicatorData!AP155&lt;Z$165,0,10-(Z$166-P1_IndicatorData!AP155)/(Z$166-Z$165)*10)),1))</f>
        <v>0</v>
      </c>
      <c r="AA155" s="42">
        <f>IF(P1_IndicatorData!AR155="No data","x",IF(P1_IndicatorData!AR155=0,0,ROUND(IF(LOG(P1_IndicatorData!AR155)&gt;AA$166,10,IF(LOG(P1_IndicatorData!AR155)&lt;AA$165,0,10-(AA$166-LOG(P1_IndicatorData!AR155))/(AA$166-AA$165)*10)),1)))</f>
        <v>10</v>
      </c>
      <c r="AB155" s="42">
        <f>IF(P1_IndicatorData!AS155="No data","x",ROUND(IF(P1_IndicatorData!AS155&gt;AB$166,10,IF(P1_IndicatorData!AS155&lt;AB$165,0,10-(AB$166-P1_IndicatorData!AS155)/(AB$166-AB$165)*10)),1))</f>
        <v>7.8</v>
      </c>
      <c r="AC155" s="42">
        <f>IF(P1_IndicatorData!AV155="No data","x",IF(P1_IndicatorData!AV155=0,0,ROUND(IF(LOG(P1_IndicatorData!AV155)&gt;AC$166,10,IF(LOG(P1_IndicatorData!AV155)&lt;AC$165,0,10-(AC$166-LOG(P1_IndicatorData!AV155))/(AC$166-AC$165)*10)),1)))</f>
        <v>10</v>
      </c>
      <c r="AD155" s="42">
        <f>IF(P1_IndicatorData!AW155="No data","x",ROUND(IF(P1_IndicatorData!AW155&gt;AD$166,10,IF(P1_IndicatorData!AW155&lt;AD$165,0,10-(AD$166-P1_IndicatorData!AW155)/(AD$166-AD$165)*10)),1))</f>
        <v>7.5</v>
      </c>
      <c r="AE155" s="42">
        <f>IF(P1_IndicatorData!AX155="No data","x",IF(P1_IndicatorData!AX155=0,0,ROUND(IF(LOG(P1_IndicatorData!AX155)&gt;AE$166,10,IF(LOG(P1_IndicatorData!AX155)&lt;AE$165,0,10-(AE$166-LOG(P1_IndicatorData!AX155))/(AE$166-AE$165)*10)),1)))</f>
        <v>0</v>
      </c>
      <c r="AF155" s="42">
        <f>IF(P1_IndicatorData!AY155="No data","x",ROUND(IF(P1_IndicatorData!AY155&gt;AF$166,10,IF(P1_IndicatorData!AY155&lt;AF$165,0,10-(AF$166-P1_IndicatorData!AY155)/(AF$166-AF$165)*10)),1))</f>
        <v>0</v>
      </c>
      <c r="AG155" s="42">
        <f>IF(P1_IndicatorData!AZ155="No data","x",IF(P1_IndicatorData!AZ155=0,0,ROUND(IF(LOG(P1_IndicatorData!AZ155)&gt;AG$166,10,IF(LOG(P1_IndicatorData!AZ155)&lt;AG$165,0,10-(AG$166-LOG(P1_IndicatorData!AZ155))/(AG$166-AG$165)*10)),1)))</f>
        <v>6.7</v>
      </c>
      <c r="AH155" s="42">
        <f>IF(P1_IndicatorData!BA155="No data","x",ROUND(IF(P1_IndicatorData!BA155&gt;AH$166,10,IF(P1_IndicatorData!BA155&lt;AH$165,0,10-(AH$166-P1_IndicatorData!BA155)/(AH$166-AH$165)*10)),1))</f>
        <v>0.4</v>
      </c>
      <c r="AI155" s="42">
        <f>IF(P1_IndicatorData!BD155="No data","x",IF(P1_IndicatorData!BD155=0,0,ROUND(IF(LOG(P1_IndicatorData!BD155)&gt;AI$166,10,IF(LOG(P1_IndicatorData!BD155)&lt;AI$165,0,10-(AI$166-LOG(P1_IndicatorData!BD155))/(AI$166-AI$165)*10)),1)))</f>
        <v>9.9</v>
      </c>
      <c r="AJ155" s="42">
        <f>IF(P1_IndicatorData!BE155="No data","x",ROUND(IF(P1_IndicatorData!BE155&gt;AJ$166,10,IF(P1_IndicatorData!BE155&lt;AJ$165,0,10-(AJ$166-P1_IndicatorData!BE155)/(AJ$166-AJ$165)*10)),1))</f>
        <v>6.2</v>
      </c>
      <c r="AK155" s="145">
        <f t="shared" si="52"/>
        <v>5.4</v>
      </c>
      <c r="AL155" s="145">
        <f t="shared" si="53"/>
        <v>4.8</v>
      </c>
      <c r="AM155" s="145">
        <f t="shared" si="54"/>
        <v>7.6</v>
      </c>
      <c r="AN155" s="147">
        <f t="shared" si="55"/>
        <v>0</v>
      </c>
      <c r="AO155" s="147">
        <f t="shared" si="56"/>
        <v>0</v>
      </c>
      <c r="AP155" s="145">
        <f t="shared" si="74"/>
        <v>0</v>
      </c>
      <c r="AQ155" s="149">
        <f t="shared" si="57"/>
        <v>0</v>
      </c>
      <c r="AR155" s="149">
        <f t="shared" si="58"/>
        <v>0</v>
      </c>
      <c r="AS155" s="149">
        <f t="shared" si="59"/>
        <v>0</v>
      </c>
      <c r="AT155" s="149">
        <f t="shared" si="60"/>
        <v>0</v>
      </c>
      <c r="AU155" s="149">
        <f t="shared" si="61"/>
        <v>0</v>
      </c>
      <c r="AV155" s="149">
        <f t="shared" si="75"/>
        <v>0</v>
      </c>
      <c r="AW155" s="147">
        <f t="shared" si="62"/>
        <v>0</v>
      </c>
      <c r="AX155" s="147">
        <f t="shared" si="63"/>
        <v>0</v>
      </c>
      <c r="AY155" s="147">
        <f t="shared" si="64"/>
        <v>0</v>
      </c>
      <c r="AZ155" s="147">
        <f t="shared" si="65"/>
        <v>0</v>
      </c>
      <c r="BA155" s="145">
        <f t="shared" si="66"/>
        <v>0</v>
      </c>
      <c r="BB155" s="145">
        <f t="shared" si="67"/>
        <v>9.1999999999999993</v>
      </c>
      <c r="BC155" s="147">
        <f t="shared" si="68"/>
        <v>5</v>
      </c>
      <c r="BD155" s="147">
        <f t="shared" si="69"/>
        <v>3.8</v>
      </c>
      <c r="BE155" s="145">
        <f t="shared" si="76"/>
        <v>4.4000000000000004</v>
      </c>
      <c r="BF155" s="147">
        <f t="shared" si="70"/>
        <v>4.2</v>
      </c>
      <c r="BG155" s="147">
        <f t="shared" si="71"/>
        <v>8.6999999999999993</v>
      </c>
      <c r="BH155" s="145">
        <f t="shared" si="72"/>
        <v>7</v>
      </c>
      <c r="BI155" s="198">
        <f t="shared" si="73"/>
        <v>5.6</v>
      </c>
    </row>
    <row r="156" spans="1:61">
      <c r="A156" s="1" t="s">
        <v>394</v>
      </c>
      <c r="B156" s="2" t="s">
        <v>395</v>
      </c>
      <c r="C156" s="39">
        <f>IF(P1_IndicatorData!D156="No data","x",IF(P1_IndicatorData!D156=0,0,ROUND(IF(LOG(P1_IndicatorData!D156)&gt;C$166,10,IF(LOG(P1_IndicatorData!D156)&lt;C$165,0,10-(C$166-LOG(P1_IndicatorData!D156))/(C$166-C$165)*10)),1)))</f>
        <v>9.5</v>
      </c>
      <c r="D156" s="39">
        <f>IF(P1_IndicatorData!E156="No data","x",ROUND(IF(P1_IndicatorData!E156&gt;D$166,10,IF(P1_IndicatorData!E156&lt;D$165,0,10-(D$166-P1_IndicatorData!E156)/(D$166-D$165)*10)),1))</f>
        <v>2</v>
      </c>
      <c r="E156" s="39">
        <f>IF(P1_IndicatorData!G156="No data",0.1,IF(P1_IndicatorData!G156=0,0.1,IF(LOG(P1_IndicatorData!G156)&lt;E$165,0.1,ROUND(IF(LOG(P1_IndicatorData!G156)&gt;E$166,10,IF(LOG(P1_IndicatorData!G156)&lt;E$165,0,10-(E$166-LOG(P1_IndicatorData!G156))/(E$166-E$165)*10)),1))))</f>
        <v>8.6</v>
      </c>
      <c r="F156" s="39">
        <f>IF(P1_IndicatorData!H156="No data",0.1,IF(ROUND(P1_IndicatorData!H156,2)=0,0.1,ROUND(IF(P1_IndicatorData!H156&gt;F$166,10,IF(P1_IndicatorData!H156&lt;F$165,0,10-(F$166-P1_IndicatorData!H156)/(F$166-F$165)*10)),1)))</f>
        <v>2.8</v>
      </c>
      <c r="G156" s="39">
        <f>IF(P1_IndicatorData!J156="No data","x",IF(P1_IndicatorData!J156=0,0,ROUND(IF(LOG(P1_IndicatorData!J156)&gt;G$166,10,IF(LOG(P1_IndicatorData!J156)&lt;G$165,0,10-(G$166-LOG(P1_IndicatorData!J156))/(G$166-G$165)*10)),1)))</f>
        <v>8.8000000000000007</v>
      </c>
      <c r="H156" s="39">
        <f>IF(P1_IndicatorData!K156="No data","x",IF(P1_IndicatorData!K156=0,0,ROUND(IF(P1_IndicatorData!K156&gt;H$166,10,IF(P1_IndicatorData!K156&lt;H$165,0,10-(H$166-P1_IndicatorData!K156)/(H$166-H$165)*10)),1)))</f>
        <v>1</v>
      </c>
      <c r="I156" s="42">
        <f>IF(P1_IndicatorData!Q156="No data","x",IF(P1_IndicatorData!Q156=0,0,ROUND(IF(LOG(P1_IndicatorData!Q156)&gt;I$166,10,IF(LOG(P1_IndicatorData!Q156)&lt;I$165,0,10-(I$166-LOG(P1_IndicatorData!Q156))/(I$166-I$165)*10)),1)))</f>
        <v>0</v>
      </c>
      <c r="J156" s="42">
        <f>IF(P1_IndicatorData!R156="No data","x",ROUND(IF(P1_IndicatorData!R156&gt;J$166,10,IF(P1_IndicatorData!R156&lt;J$165,0,10-(J$166-P1_IndicatorData!R156)/(J$166-J$165)*10)),1))</f>
        <v>0</v>
      </c>
      <c r="K156" s="42">
        <f>IF(P1_IndicatorData!T156="No data","x",IF(P1_IndicatorData!T156=0,0,ROUND(IF(LOG(P1_IndicatorData!T156)&gt;K$166,10,IF(LOG(P1_IndicatorData!T156)&lt;K$165,0,10-(K$166-LOG(P1_IndicatorData!T156))/(K$166-K$165)*10)),1)))</f>
        <v>0</v>
      </c>
      <c r="L156" s="42">
        <f>IF(P1_IndicatorData!U156="No data","x",ROUND(IF(P1_IndicatorData!U156&gt;L$166,10,IF(P1_IndicatorData!U156&lt;L$165,0,10-(L$166-P1_IndicatorData!U156)/(L$166-L$165)*10)),1))</f>
        <v>0</v>
      </c>
      <c r="M156" s="39">
        <f>IF(P1_IndicatorData!W156="No data","x",IF(P1_IndicatorData!W156=0,0,ROUND(IF(LOG(P1_IndicatorData!W156)&gt;M$166,10,IF(LOG(P1_IndicatorData!W156)&lt;M$165,0,10-(M$166-LOG(P1_IndicatorData!W156))/(M$166-M$165)*10)),1)))</f>
        <v>0</v>
      </c>
      <c r="N156" s="39">
        <f>IF(P1_IndicatorData!X156="No data","x",ROUND(IF(P1_IndicatorData!X156&gt;N$166,10,IF(P1_IndicatorData!X156&lt;N$165,0,10-(N$166-P1_IndicatorData!X156)/(N$166-N$165)*10)),1))</f>
        <v>0</v>
      </c>
      <c r="O156" s="42">
        <f>IF(P1_IndicatorData!Z156="No data","x",IF(P1_IndicatorData!Z156=0,0,ROUND(IF(LOG(P1_IndicatorData!Z156)&gt;O$166,10,IF(LOG(P1_IndicatorData!Z156)&lt;O$165,0,10-(O$166-LOG(P1_IndicatorData!Z156))/(O$166-O$165)*10)),1)))</f>
        <v>10</v>
      </c>
      <c r="P156" s="42">
        <f>IF(P1_IndicatorData!AA156="No data","x",ROUND(IF(P1_IndicatorData!AA156&gt;P$166,10,IF(P1_IndicatorData!AA156&lt;P$165,0,10-(P$166-P1_IndicatorData!AA156)/(P$166-P$165)*10)),1))</f>
        <v>9.9</v>
      </c>
      <c r="Q156" s="42">
        <f>IF(P1_IndicatorData!AC156="No data","x",IF(P1_IndicatorData!AC156=0,0,ROUND(IF(LOG(P1_IndicatorData!AC156)&gt;Q$166,10,IF(LOG(P1_IndicatorData!AC156)&lt;Q$165,0,10-(Q$166-LOG(P1_IndicatorData!AC156))/(Q$166-Q$165)*10)),1)))</f>
        <v>10</v>
      </c>
      <c r="R156" s="42">
        <f>IF(P1_IndicatorData!AD156="No data","x",ROUND(IF(P1_IndicatorData!AD156&gt;R$166,10,IF(P1_IndicatorData!AD156&lt;R$165,0,10-(R$166-P1_IndicatorData!AD156)/(R$166-R$165)*10)),1))</f>
        <v>9.6999999999999993</v>
      </c>
      <c r="S156" s="42">
        <f>IF(P1_IndicatorData!AF156="No data","x",IF(P1_IndicatorData!AF156=0,0,ROUND(IF(LOG(P1_IndicatorData!AF156)&gt;S$166,10,IF(LOG(P1_IndicatorData!AF156)&lt;S$165,0,10-(S$166-LOG(P1_IndicatorData!AF156))/(S$166-S$165)*10)),1)))</f>
        <v>5.3</v>
      </c>
      <c r="T156" s="42">
        <f>IF(P1_IndicatorData!AG156="No data","x",ROUND(IF(P1_IndicatorData!AG156&gt;T$166,10,IF(P1_IndicatorData!AG156&lt;T$165,0,10-(T$166-P1_IndicatorData!AG156)/(T$166-T$165)*10)),1))</f>
        <v>0</v>
      </c>
      <c r="U156" s="42">
        <f>IF(P1_IndicatorData!AI156="No data","x",IF(P1_IndicatorData!AI156=0,0,ROUND(IF(LOG(P1_IndicatorData!AI156)&gt;U$166,10,IF(LOG(P1_IndicatorData!AI156)&lt;U$165,0,10-(U$166-LOG(P1_IndicatorData!AI156))/(U$166-U$165)*10)),1)))</f>
        <v>10</v>
      </c>
      <c r="V156" s="42">
        <f>IF(P1_IndicatorData!AJ156="No data","x",ROUND(IF(P1_IndicatorData!AJ156&gt;V$166,10,IF(P1_IndicatorData!AJ156&lt;V$165,0,10-(V$166-P1_IndicatorData!AJ156)/(V$166-V$165)*10)),1))</f>
        <v>4.5</v>
      </c>
      <c r="W156" s="42">
        <f>IF(P1_IndicatorData!AL156="No data","x",IF(P1_IndicatorData!AL156=0,0,ROUND(IF(LOG(P1_IndicatorData!AL156)&gt;W$166,10,IF(LOG(P1_IndicatorData!AL156)&lt;W$165,0,10-(W$166-LOG(P1_IndicatorData!AL156))/(W$166-W$165)*10)),1)))</f>
        <v>10</v>
      </c>
      <c r="X156" s="42">
        <f>IF(P1_IndicatorData!AM156="No data","x",ROUND(IF(P1_IndicatorData!AM156&gt;X$166,10,IF(P1_IndicatorData!AM156&lt;X$165,0,10-(X$166-P1_IndicatorData!AM156)/(X$166-X$165)*10)),1))</f>
        <v>6</v>
      </c>
      <c r="Y156" s="42">
        <f>IF(P1_IndicatorData!AO156="No data","x",IF(P1_IndicatorData!AO156=0,0,ROUND(IF(LOG(P1_IndicatorData!AO156)&gt;Y$166,10,IF(LOG(P1_IndicatorData!AO156)&lt;Y$165,0,10-(Y$166-LOG(P1_IndicatorData!AO156))/(Y$166-Y$165)*10)),1)))</f>
        <v>10</v>
      </c>
      <c r="Z156" s="42">
        <f>IF(P1_IndicatorData!AP156="No data","x",ROUND(IF(P1_IndicatorData!AP156&gt;Z$166,10,IF(P1_IndicatorData!AP156&lt;Z$165,0,10-(Z$166-P1_IndicatorData!AP156)/(Z$166-Z$165)*10)),1))</f>
        <v>8.6</v>
      </c>
      <c r="AA156" s="42">
        <f>IF(P1_IndicatorData!AR156="No data","x",IF(P1_IndicatorData!AR156=0,0,ROUND(IF(LOG(P1_IndicatorData!AR156)&gt;AA$166,10,IF(LOG(P1_IndicatorData!AR156)&lt;AA$165,0,10-(AA$166-LOG(P1_IndicatorData!AR156))/(AA$166-AA$165)*10)),1)))</f>
        <v>9.6</v>
      </c>
      <c r="AB156" s="42">
        <f>IF(P1_IndicatorData!AS156="No data","x",ROUND(IF(P1_IndicatorData!AS156&gt;AB$166,10,IF(P1_IndicatorData!AS156&lt;AB$165,0,10-(AB$166-P1_IndicatorData!AS156)/(AB$166-AB$165)*10)),1))</f>
        <v>2</v>
      </c>
      <c r="AC156" s="42">
        <f>IF(P1_IndicatorData!AV156="No data","x",IF(P1_IndicatorData!AV156=0,0,ROUND(IF(LOG(P1_IndicatorData!AV156)&gt;AC$166,10,IF(LOG(P1_IndicatorData!AV156)&lt;AC$165,0,10-(AC$166-LOG(P1_IndicatorData!AV156))/(AC$166-AC$165)*10)),1)))</f>
        <v>10</v>
      </c>
      <c r="AD156" s="42">
        <f>IF(P1_IndicatorData!AW156="No data","x",ROUND(IF(P1_IndicatorData!AW156&gt;AD$166,10,IF(P1_IndicatorData!AW156&lt;AD$165,0,10-(AD$166-P1_IndicatorData!AW156)/(AD$166-AD$165)*10)),1))</f>
        <v>5</v>
      </c>
      <c r="AE156" s="42">
        <f>IF(P1_IndicatorData!AX156="No data","x",IF(P1_IndicatorData!AX156=0,0,ROUND(IF(LOG(P1_IndicatorData!AX156)&gt;AE$166,10,IF(LOG(P1_IndicatorData!AX156)&lt;AE$165,0,10-(AE$166-LOG(P1_IndicatorData!AX156))/(AE$166-AE$165)*10)),1)))</f>
        <v>0</v>
      </c>
      <c r="AF156" s="42">
        <f>IF(P1_IndicatorData!AY156="No data","x",ROUND(IF(P1_IndicatorData!AY156&gt;AF$166,10,IF(P1_IndicatorData!AY156&lt;AF$165,0,10-(AF$166-P1_IndicatorData!AY156)/(AF$166-AF$165)*10)),1))</f>
        <v>0</v>
      </c>
      <c r="AG156" s="42">
        <f>IF(P1_IndicatorData!AZ156="No data","x",IF(P1_IndicatorData!AZ156=0,0,ROUND(IF(LOG(P1_IndicatorData!AZ156)&gt;AG$166,10,IF(LOG(P1_IndicatorData!AZ156)&lt;AG$165,0,10-(AG$166-LOG(P1_IndicatorData!AZ156))/(AG$166-AG$165)*10)),1)))</f>
        <v>9.6999999999999993</v>
      </c>
      <c r="AH156" s="42">
        <f>IF(P1_IndicatorData!BA156="No data","x",ROUND(IF(P1_IndicatorData!BA156&gt;AH$166,10,IF(P1_IndicatorData!BA156&lt;AH$165,0,10-(AH$166-P1_IndicatorData!BA156)/(AH$166-AH$165)*10)),1))</f>
        <v>6.6</v>
      </c>
      <c r="AI156" s="42">
        <f>IF(P1_IndicatorData!BD156="No data","x",IF(P1_IndicatorData!BD156=0,0,ROUND(IF(LOG(P1_IndicatorData!BD156)&gt;AI$166,10,IF(LOG(P1_IndicatorData!BD156)&lt;AI$165,0,10-(AI$166-LOG(P1_IndicatorData!BD156))/(AI$166-AI$165)*10)),1)))</f>
        <v>4.5</v>
      </c>
      <c r="AJ156" s="42">
        <f>IF(P1_IndicatorData!BE156="No data","x",ROUND(IF(P1_IndicatorData!BE156&gt;AJ$166,10,IF(P1_IndicatorData!BE156&lt;AJ$165,0,10-(AJ$166-P1_IndicatorData!BE156)/(AJ$166-AJ$165)*10)),1))</f>
        <v>0</v>
      </c>
      <c r="AK156" s="145">
        <f t="shared" ref="AK156:AK164" si="77">IF(AND(C156="x",D156="x"),"x",ROUND((10-GEOMEAN(((10-C156)/10*9+1),((10-D156)/10*9+1)))/9*10,1))</f>
        <v>7.3</v>
      </c>
      <c r="AL156" s="145">
        <f t="shared" ref="AL156:AL164" si="78">IF(AND(E156="x",F156="x"),"x",ROUND((10-GEOMEAN(((10-E156)/10*9+1),((10-F156)/10*9+1)))/9*10,1))</f>
        <v>6.5</v>
      </c>
      <c r="AM156" s="145">
        <f t="shared" ref="AM156:AM164" si="79">IF(AND(G156="x",H156="x"),"x",ROUND((10-GEOMEAN(((10-G156)/10*9+1),((10-H156)/10*9+1)))/9*10,1))</f>
        <v>6.3</v>
      </c>
      <c r="AN156" s="147">
        <f t="shared" ref="AN156:AN164" si="80">IF(OR(I156="x",K156="x"),"x",ROUND((10-GEOMEAN(((10-I156)/10*9+1),((10-K156)/10*9+1)))/9*10,1))</f>
        <v>0</v>
      </c>
      <c r="AO156" s="147">
        <f t="shared" ref="AO156:AO164" si="81">IF(OR(J156="x",L156="x"),"x",ROUND((10-GEOMEAN(((10-J156)/10*9+1),((10-L156)/10*9+1)))/9*10,1))</f>
        <v>0</v>
      </c>
      <c r="AP156" s="145">
        <f t="shared" si="74"/>
        <v>0</v>
      </c>
      <c r="AQ156" s="149">
        <f t="shared" ref="AQ156:AQ164" si="82">ROUND(AVERAGE(M156,O156),1)</f>
        <v>5</v>
      </c>
      <c r="AR156" s="149">
        <f t="shared" ref="AR156:AR164" si="83">ROUND(AVERAGE(N156,P156),1)</f>
        <v>5</v>
      </c>
      <c r="AS156" s="149">
        <f t="shared" ref="AS156:AS164" si="84">IF(AND(AQ156="x",AR156="x"),"x",ROUND((10-GEOMEAN(((10-AQ156)/10*9+1),((10-AR156)/10*9+1)))/9*10,1))</f>
        <v>5</v>
      </c>
      <c r="AT156" s="149">
        <f t="shared" ref="AT156:AT164" si="85">ROUND(AVERAGE(Q156,S156),1)</f>
        <v>7.7</v>
      </c>
      <c r="AU156" s="149">
        <f t="shared" ref="AU156:AU164" si="86">ROUND(AVERAGE(R156,T156),1)</f>
        <v>4.9000000000000004</v>
      </c>
      <c r="AV156" s="149">
        <f t="shared" si="75"/>
        <v>6.5</v>
      </c>
      <c r="AW156" s="147">
        <f t="shared" ref="AW156:AW164" si="87">IF(AND(AS156="x",AV156="x"),"x",ROUND((10-GEOMEAN(((10-AS156)/10*9+1),((10-AV156)/10*9+1)))/9*10,1))</f>
        <v>5.8</v>
      </c>
      <c r="AX156" s="147">
        <f t="shared" ref="AX156:AX164" si="88">IF(AND(U156="x",V156="x"),"x",ROUND((10-GEOMEAN(((10-U156)/10*9+1),((10-V156)/10*9+1)))/9*10,1))</f>
        <v>8.4</v>
      </c>
      <c r="AY156" s="147">
        <f t="shared" ref="AY156:AY164" si="89">IF(AND(W156="x",X156="x"),"x",ROUND((10-GEOMEAN(((10-W156)/10*9+1),((10-X156)/10*9+1)))/9*10,1))</f>
        <v>8.6999999999999993</v>
      </c>
      <c r="AZ156" s="147">
        <f t="shared" ref="AZ156:AZ164" si="90">IF(AND(Y156="x",Z156="x"),"x",ROUND((10-GEOMEAN(((10-Y156)/10*9+1),((10-Z156)/10*9+1)))/9*10,1))</f>
        <v>9.4</v>
      </c>
      <c r="BA156" s="145">
        <f t="shared" ref="BA156:BA164" si="91">IF(OR(AX156="x",AY156="x",AZ156="x"),"x",ROUND((10-GEOMEAN(((10-AW156)/10*9+1),((10-AX156)/10*9+1),((10-AY156)/10*9+1),((10-AZ156)/10*9+1)))/9*10,1))</f>
        <v>8.3000000000000007</v>
      </c>
      <c r="BB156" s="145">
        <f t="shared" ref="BB156:BB164" si="92">IF(AND(AA156="x",AB156="x"),"x",IF(AA156="x", AB156, ROUND((10-GEOMEAN(((10-AA156)/10*9+1),((10-AB156)/10*9+1)))/9*10,1)))</f>
        <v>7.4</v>
      </c>
      <c r="BC156" s="147">
        <f t="shared" ref="BC156:BC164" si="93">IF(AC156="x","x",ROUND(AVERAGE(AC156,AE156),1))</f>
        <v>5</v>
      </c>
      <c r="BD156" s="147">
        <f t="shared" ref="BD156:BD164" si="94">IF(AD156="x","x",ROUND(AVERAGE(AD156,AF156),1))</f>
        <v>2.5</v>
      </c>
      <c r="BE156" s="145">
        <f t="shared" si="76"/>
        <v>3.9</v>
      </c>
      <c r="BF156" s="147">
        <f t="shared" ref="BF156:BF164" si="95">IF(AND(AG156="x",AH156="x"),"x",IF(AH156="x", AG156, ROUND((10-GEOMEAN(((10-AG156)/10*9+1),((10-AH156)/10*9+1)))/9*10,1)))</f>
        <v>8.6</v>
      </c>
      <c r="BG156" s="147">
        <f t="shared" ref="BG156:BG164" si="96">IF(AND(AI156="x",AJ156="x"),"x",IF(AJ156="x", AI156, ROUND((10-GEOMEAN(((10-AI156)/10*9+1),((10-AJ156)/10*9+1)))/9*10,1)))</f>
        <v>2.5</v>
      </c>
      <c r="BH156" s="145">
        <f t="shared" ref="BH156:BH164" si="97">IF(AND(BF156="x",BG156="x"),"x",IF(BF156="x", BG156, IF(BG156="x", BF156, ROUND((10-GEOMEAN(((10-BF156)/10*9+1),((10-BG156)/10*9+1)))/9*10,1))))</f>
        <v>6.5</v>
      </c>
      <c r="BI156" s="198">
        <f t="shared" ref="BI156:BI164" si="98">IF(OR(AND(AK156="x",AP156="x",BA156="x"),AND(AM156="x",AP156="x",BA156="x")), "x",IF(AND(AP156="x",BA156="x"), ROUND((10-GEOMEAN(((10-AK156)/10*9+1),((10-AL156)/10*9+1),((10-AM156)/10*9+1),((10-BB156)/10*9+1),((10-BE156)/10*9+1),((10-BH156)/10*9+1)))/9*10,1),IF(AND(AK156="x",BH156="x"), ROUND((10-GEOMEAN(((10-AL156)/10*9+1),((10-AM156)/10*9+1),((10-AP156)/10*9+1),((10-BA156)/10*9+1),((10-BE156)/10*9+1),((10-BB156)/10*9+1)))/9*10,1), IF(AK156="x",ROUND((10-GEOMEAN(((10-AL156)/10*9+1),((10-AM156)/10*9+1),((10-AP156)/10*9+1),((10-BA156)/10*9+1),((10-BB156)/10*9+1),((10-BE156)/10*9+1),((10-BH156)/10*9+1)))/9*10,1), IF(BH156="x",ROUND((10-GEOMEAN(((10-AL156)/10*9+1),((10-AM156)/10*9+1),((10-AP156)/10*9+1),((10-BA156)/10*9+1),((10-AK156)/10*9+1),((10-BE156)/10*9+1),((10-BB156)/10*9+1)))/9*10,1),IF(AP156="x",ROUND((10-GEOMEAN(((10-AL156)/10*9+1),((10-AM156)/10*9+1),((10-BA156)/10*9+1),((10-BH156)/10*9+1),((10-AK156)/10*9+1),((10-BE156)/10*9+1),((10-BB156)/10*9+1)))/9*10,1),IF(BA156="x",ROUND((10-GEOMEAN(((10-AL156)/10*9+1),((10-AM156)/10*9+1),((10-AP156)/10*9+1),((10-BB156)/10*9+1),((10-BE156)/10*9+1),((10-BH156)/10*9+1),((10-AK156)/10*9+1)))/9*10,1),ROUND((10-GEOMEAN(((10-AK156)/10*9+1),((10-AL156)/10*9+1),((10-AM156)/10*9+1),((10-AP156)/10*9+1),((10-BA156)/10*9+1),((10-BB156)/10*9+1),((10-BE156)/10*9+1),((10-BH156)/10*9+1)))/9*10,1))))))))</f>
        <v>6.2</v>
      </c>
    </row>
    <row r="157" spans="1:61">
      <c r="A157" s="1" t="s">
        <v>396</v>
      </c>
      <c r="B157" s="2" t="s">
        <v>397</v>
      </c>
      <c r="C157" s="39">
        <f>IF(P1_IndicatorData!D157="No data","x",IF(P1_IndicatorData!D157=0,0,ROUND(IF(LOG(P1_IndicatorData!D157)&gt;C$166,10,IF(LOG(P1_IndicatorData!D157)&lt;C$165,0,10-(C$166-LOG(P1_IndicatorData!D157))/(C$166-C$165)*10)),1)))</f>
        <v>10</v>
      </c>
      <c r="D157" s="39">
        <f>IF(P1_IndicatorData!E157="No data","x",ROUND(IF(P1_IndicatorData!E157&gt;D$166,10,IF(P1_IndicatorData!E157&lt;D$165,0,10-(D$166-P1_IndicatorData!E157)/(D$166-D$165)*10)),1))</f>
        <v>3</v>
      </c>
      <c r="E157" s="39">
        <f>IF(P1_IndicatorData!G157="No data",0.1,IF(P1_IndicatorData!G157=0,0.1,IF(LOG(P1_IndicatorData!G157)&lt;E$165,0.1,ROUND(IF(LOG(P1_IndicatorData!G157)&gt;E$166,10,IF(LOG(P1_IndicatorData!G157)&lt;E$165,0,10-(E$166-LOG(P1_IndicatorData!G157))/(E$166-E$165)*10)),1))))</f>
        <v>8.6</v>
      </c>
      <c r="F157" s="39">
        <f>IF(P1_IndicatorData!H157="No data",0.1,IF(ROUND(P1_IndicatorData!H157,2)=0,0.1,ROUND(IF(P1_IndicatorData!H157&gt;F$166,10,IF(P1_IndicatorData!H157&lt;F$165,0,10-(F$166-P1_IndicatorData!H157)/(F$166-F$165)*10)),1)))</f>
        <v>1.3</v>
      </c>
      <c r="G157" s="39">
        <f>IF(P1_IndicatorData!J157="No data","x",IF(P1_IndicatorData!J157=0,0,ROUND(IF(LOG(P1_IndicatorData!J157)&gt;G$166,10,IF(LOG(P1_IndicatorData!J157)&lt;G$165,0,10-(G$166-LOG(P1_IndicatorData!J157))/(G$166-G$165)*10)),1)))</f>
        <v>9.8000000000000007</v>
      </c>
      <c r="H157" s="39">
        <f>IF(P1_IndicatorData!K157="No data","x",IF(P1_IndicatorData!K157=0,0,ROUND(IF(P1_IndicatorData!K157&gt;H$166,10,IF(P1_IndicatorData!K157&lt;H$165,0,10-(H$166-P1_IndicatorData!K157)/(H$166-H$165)*10)),1)))</f>
        <v>1.1000000000000001</v>
      </c>
      <c r="I157" s="42">
        <f>IF(P1_IndicatorData!Q157="No data","x",IF(P1_IndicatorData!Q157=0,0,ROUND(IF(LOG(P1_IndicatorData!Q157)&gt;I$166,10,IF(LOG(P1_IndicatorData!Q157)&lt;I$165,0,10-(I$166-LOG(P1_IndicatorData!Q157))/(I$166-I$165)*10)),1)))</f>
        <v>10</v>
      </c>
      <c r="J157" s="42">
        <f>IF(P1_IndicatorData!R157="No data","x",ROUND(IF(P1_IndicatorData!R157&gt;J$166,10,IF(P1_IndicatorData!R157&lt;J$165,0,10-(J$166-P1_IndicatorData!R157)/(J$166-J$165)*10)),1))</f>
        <v>3.3</v>
      </c>
      <c r="K157" s="42">
        <f>IF(P1_IndicatorData!T157="No data","x",IF(P1_IndicatorData!T157=0,0,ROUND(IF(LOG(P1_IndicatorData!T157)&gt;K$166,10,IF(LOG(P1_IndicatorData!T157)&lt;K$165,0,10-(K$166-LOG(P1_IndicatorData!T157))/(K$166-K$165)*10)),1)))</f>
        <v>9.4</v>
      </c>
      <c r="L157" s="42">
        <f>IF(P1_IndicatorData!U157="No data","x",ROUND(IF(P1_IndicatorData!U157&gt;L$166,10,IF(P1_IndicatorData!U157&lt;L$165,0,10-(L$166-P1_IndicatorData!U157)/(L$166-L$165)*10)),1))</f>
        <v>0.6</v>
      </c>
      <c r="M157" s="39">
        <f>IF(P1_IndicatorData!W157="No data","x",IF(P1_IndicatorData!W157=0,0,ROUND(IF(LOG(P1_IndicatorData!W157)&gt;M$166,10,IF(LOG(P1_IndicatorData!W157)&lt;M$165,0,10-(M$166-LOG(P1_IndicatorData!W157))/(M$166-M$165)*10)),1)))</f>
        <v>0</v>
      </c>
      <c r="N157" s="39">
        <f>IF(P1_IndicatorData!X157="No data","x",ROUND(IF(P1_IndicatorData!X157&gt;N$166,10,IF(P1_IndicatorData!X157&lt;N$165,0,10-(N$166-P1_IndicatorData!X157)/(N$166-N$165)*10)),1))</f>
        <v>0</v>
      </c>
      <c r="O157" s="42">
        <f>IF(P1_IndicatorData!Z157="No data","x",IF(P1_IndicatorData!Z157=0,0,ROUND(IF(LOG(P1_IndicatorData!Z157)&gt;O$166,10,IF(LOG(P1_IndicatorData!Z157)&lt;O$165,0,10-(O$166-LOG(P1_IndicatorData!Z157))/(O$166-O$165)*10)),1)))</f>
        <v>0</v>
      </c>
      <c r="P157" s="42">
        <f>IF(P1_IndicatorData!AA157="No data","x",ROUND(IF(P1_IndicatorData!AA157&gt;P$166,10,IF(P1_IndicatorData!AA157&lt;P$165,0,10-(P$166-P1_IndicatorData!AA157)/(P$166-P$165)*10)),1))</f>
        <v>0</v>
      </c>
      <c r="Q157" s="42">
        <f>IF(P1_IndicatorData!AC157="No data","x",IF(P1_IndicatorData!AC157=0,0,ROUND(IF(LOG(P1_IndicatorData!AC157)&gt;Q$166,10,IF(LOG(P1_IndicatorData!AC157)&lt;Q$165,0,10-(Q$166-LOG(P1_IndicatorData!AC157))/(Q$166-Q$165)*10)),1)))</f>
        <v>0</v>
      </c>
      <c r="R157" s="42">
        <f>IF(P1_IndicatorData!AD157="No data","x",ROUND(IF(P1_IndicatorData!AD157&gt;R$166,10,IF(P1_IndicatorData!AD157&lt;R$165,0,10-(R$166-P1_IndicatorData!AD157)/(R$166-R$165)*10)),1))</f>
        <v>0</v>
      </c>
      <c r="S157" s="42">
        <f>IF(P1_IndicatorData!AF157="No data","x",IF(P1_IndicatorData!AF157=0,0,ROUND(IF(LOG(P1_IndicatorData!AF157)&gt;S$166,10,IF(LOG(P1_IndicatorData!AF157)&lt;S$165,0,10-(S$166-LOG(P1_IndicatorData!AF157))/(S$166-S$165)*10)),1)))</f>
        <v>0</v>
      </c>
      <c r="T157" s="42">
        <f>IF(P1_IndicatorData!AG157="No data","x",ROUND(IF(P1_IndicatorData!AG157&gt;T$166,10,IF(P1_IndicatorData!AG157&lt;T$165,0,10-(T$166-P1_IndicatorData!AG157)/(T$166-T$165)*10)),1))</f>
        <v>0</v>
      </c>
      <c r="U157" s="42">
        <f>IF(P1_IndicatorData!AI157="No data","x",IF(P1_IndicatorData!AI157=0,0,ROUND(IF(LOG(P1_IndicatorData!AI157)&gt;U$166,10,IF(LOG(P1_IndicatorData!AI157)&lt;U$165,0,10-(U$166-LOG(P1_IndicatorData!AI157))/(U$166-U$165)*10)),1)))</f>
        <v>10</v>
      </c>
      <c r="V157" s="42">
        <f>IF(P1_IndicatorData!AJ157="No data","x",ROUND(IF(P1_IndicatorData!AJ157&gt;V$166,10,IF(P1_IndicatorData!AJ157&lt;V$165,0,10-(V$166-P1_IndicatorData!AJ157)/(V$166-V$165)*10)),1))</f>
        <v>1.7</v>
      </c>
      <c r="W157" s="42">
        <f>IF(P1_IndicatorData!AL157="No data","x",IF(P1_IndicatorData!AL157=0,0,ROUND(IF(LOG(P1_IndicatorData!AL157)&gt;W$166,10,IF(LOG(P1_IndicatorData!AL157)&lt;W$165,0,10-(W$166-LOG(P1_IndicatorData!AL157))/(W$166-W$165)*10)),1)))</f>
        <v>9.8000000000000007</v>
      </c>
      <c r="X157" s="42">
        <f>IF(P1_IndicatorData!AM157="No data","x",ROUND(IF(P1_IndicatorData!AM157&gt;X$166,10,IF(P1_IndicatorData!AM157&lt;X$165,0,10-(X$166-P1_IndicatorData!AM157)/(X$166-X$165)*10)),1))</f>
        <v>1.1000000000000001</v>
      </c>
      <c r="Y157" s="42">
        <f>IF(P1_IndicatorData!AO157="No data","x",IF(P1_IndicatorData!AO157=0,0,ROUND(IF(LOG(P1_IndicatorData!AO157)&gt;Y$166,10,IF(LOG(P1_IndicatorData!AO157)&lt;Y$165,0,10-(Y$166-LOG(P1_IndicatorData!AO157))/(Y$166-Y$165)*10)),1)))</f>
        <v>10</v>
      </c>
      <c r="Z157" s="42">
        <f>IF(P1_IndicatorData!AP157="No data","x",ROUND(IF(P1_IndicatorData!AP157&gt;Z$166,10,IF(P1_IndicatorData!AP157&lt;Z$165,0,10-(Z$166-P1_IndicatorData!AP157)/(Z$166-Z$165)*10)),1))</f>
        <v>5.3</v>
      </c>
      <c r="AA157" s="42">
        <f>IF(P1_IndicatorData!AR157="No data","x",IF(P1_IndicatorData!AR157=0,0,ROUND(IF(LOG(P1_IndicatorData!AR157)&gt;AA$166,10,IF(LOG(P1_IndicatorData!AR157)&lt;AA$165,0,10-(AA$166-LOG(P1_IndicatorData!AR157))/(AA$166-AA$165)*10)),1)))</f>
        <v>10</v>
      </c>
      <c r="AB157" s="42">
        <f>IF(P1_IndicatorData!AS157="No data","x",ROUND(IF(P1_IndicatorData!AS157&gt;AB$166,10,IF(P1_IndicatorData!AS157&lt;AB$165,0,10-(AB$166-P1_IndicatorData!AS157)/(AB$166-AB$165)*10)),1))</f>
        <v>8</v>
      </c>
      <c r="AC157" s="42">
        <f>IF(P1_IndicatorData!AV157="No data","x",IF(P1_IndicatorData!AV157=0,0,ROUND(IF(LOG(P1_IndicatorData!AV157)&gt;AC$166,10,IF(LOG(P1_IndicatorData!AV157)&lt;AC$165,0,10-(AC$166-LOG(P1_IndicatorData!AV157))/(AC$166-AC$165)*10)),1)))</f>
        <v>10</v>
      </c>
      <c r="AD157" s="42">
        <f>IF(P1_IndicatorData!AW157="No data","x",ROUND(IF(P1_IndicatorData!AW157&gt;AD$166,10,IF(P1_IndicatorData!AW157&lt;AD$165,0,10-(AD$166-P1_IndicatorData!AW157)/(AD$166-AD$165)*10)),1))</f>
        <v>1.3</v>
      </c>
      <c r="AE157" s="42">
        <f>IF(P1_IndicatorData!AX157="No data","x",IF(P1_IndicatorData!AX157=0,0,ROUND(IF(LOG(P1_IndicatorData!AX157)&gt;AE$166,10,IF(LOG(P1_IndicatorData!AX157)&lt;AE$165,0,10-(AE$166-LOG(P1_IndicatorData!AX157))/(AE$166-AE$165)*10)),1)))</f>
        <v>0.7</v>
      </c>
      <c r="AF157" s="42">
        <f>IF(P1_IndicatorData!AY157="No data","x",ROUND(IF(P1_IndicatorData!AY157&gt;AF$166,10,IF(P1_IndicatorData!AY157&lt;AF$165,0,10-(AF$166-P1_IndicatorData!AY157)/(AF$166-AF$165)*10)),1))</f>
        <v>0</v>
      </c>
      <c r="AG157" s="42">
        <f>IF(P1_IndicatorData!AZ157="No data","x",IF(P1_IndicatorData!AZ157=0,0,ROUND(IF(LOG(P1_IndicatorData!AZ157)&gt;AG$166,10,IF(LOG(P1_IndicatorData!AZ157)&lt;AG$165,0,10-(AG$166-LOG(P1_IndicatorData!AZ157))/(AG$166-AG$165)*10)),1)))</f>
        <v>8.1999999999999993</v>
      </c>
      <c r="AH157" s="42">
        <f>IF(P1_IndicatorData!BA157="No data","x",ROUND(IF(P1_IndicatorData!BA157&gt;AH$166,10,IF(P1_IndicatorData!BA157&lt;AH$165,0,10-(AH$166-P1_IndicatorData!BA157)/(AH$166-AH$165)*10)),1))</f>
        <v>0.4</v>
      </c>
      <c r="AI157" s="42">
        <f>IF(P1_IndicatorData!BD157="No data","x",IF(P1_IndicatorData!BD157=0,0,ROUND(IF(LOG(P1_IndicatorData!BD157)&gt;AI$166,10,IF(LOG(P1_IndicatorData!BD157)&lt;AI$165,0,10-(AI$166-LOG(P1_IndicatorData!BD157))/(AI$166-AI$165)*10)),1)))</f>
        <v>10</v>
      </c>
      <c r="AJ157" s="42">
        <f>IF(P1_IndicatorData!BE157="No data","x",ROUND(IF(P1_IndicatorData!BE157&gt;AJ$166,10,IF(P1_IndicatorData!BE157&lt;AJ$165,0,10-(AJ$166-P1_IndicatorData!BE157)/(AJ$166-AJ$165)*10)),1))</f>
        <v>2.7</v>
      </c>
      <c r="AK157" s="145">
        <f t="shared" si="77"/>
        <v>8.1</v>
      </c>
      <c r="AL157" s="145">
        <f t="shared" si="78"/>
        <v>6.1</v>
      </c>
      <c r="AM157" s="145">
        <f t="shared" si="79"/>
        <v>7.5</v>
      </c>
      <c r="AN157" s="147">
        <f t="shared" si="80"/>
        <v>9.6999999999999993</v>
      </c>
      <c r="AO157" s="147">
        <f t="shared" si="81"/>
        <v>2.1</v>
      </c>
      <c r="AP157" s="145">
        <f t="shared" ref="AP157:AP164" si="99">IF(AND(AN157="x",AO157="x"),"x",ROUND((10-GEOMEAN(((10-AN157)/10*9+1),((10-AO157)/10*9+1)))/9*10,1))</f>
        <v>7.5</v>
      </c>
      <c r="AQ157" s="149">
        <f t="shared" si="82"/>
        <v>0</v>
      </c>
      <c r="AR157" s="149">
        <f t="shared" si="83"/>
        <v>0</v>
      </c>
      <c r="AS157" s="149">
        <f t="shared" si="84"/>
        <v>0</v>
      </c>
      <c r="AT157" s="149">
        <f t="shared" si="85"/>
        <v>0</v>
      </c>
      <c r="AU157" s="149">
        <f t="shared" si="86"/>
        <v>0</v>
      </c>
      <c r="AV157" s="149">
        <f t="shared" ref="AV157:AV164" si="100">IF(AND(AT157="x",AU157="x"),"x",ROUND((10-GEOMEAN(((10-AT157)/10*9+1),((10-AU157)/10*9+1)))/9*10,1))</f>
        <v>0</v>
      </c>
      <c r="AW157" s="147">
        <f t="shared" si="87"/>
        <v>0</v>
      </c>
      <c r="AX157" s="147">
        <f t="shared" si="88"/>
        <v>7.9</v>
      </c>
      <c r="AY157" s="147">
        <f t="shared" si="89"/>
        <v>7.5</v>
      </c>
      <c r="AZ157" s="147">
        <f t="shared" si="90"/>
        <v>8.6</v>
      </c>
      <c r="BA157" s="145">
        <f t="shared" si="91"/>
        <v>6.9</v>
      </c>
      <c r="BB157" s="145">
        <f t="shared" si="92"/>
        <v>9.3000000000000007</v>
      </c>
      <c r="BC157" s="147">
        <f t="shared" si="93"/>
        <v>5.4</v>
      </c>
      <c r="BD157" s="147">
        <f t="shared" si="94"/>
        <v>0.7</v>
      </c>
      <c r="BE157" s="145">
        <f t="shared" ref="BE157:BE164" si="101">IF(AND(BC157="x",BD157="x"),"x",ROUND((10-GEOMEAN(((10-BC157)/10*9+1),((10-BD157)/10*9+1)))/9*10,1))</f>
        <v>3.4</v>
      </c>
      <c r="BF157" s="147">
        <f t="shared" si="95"/>
        <v>5.5</v>
      </c>
      <c r="BG157" s="147">
        <f t="shared" si="96"/>
        <v>8.1</v>
      </c>
      <c r="BH157" s="145">
        <f t="shared" si="97"/>
        <v>7</v>
      </c>
      <c r="BI157" s="198">
        <f t="shared" si="98"/>
        <v>7.3</v>
      </c>
    </row>
    <row r="158" spans="1:61">
      <c r="A158" s="1" t="s">
        <v>398</v>
      </c>
      <c r="B158" s="2" t="s">
        <v>399</v>
      </c>
      <c r="C158" s="39">
        <f>IF(P1_IndicatorData!D158="No data","x",IF(P1_IndicatorData!D158=0,0,ROUND(IF(LOG(P1_IndicatorData!D158)&gt;C$166,10,IF(LOG(P1_IndicatorData!D158)&lt;C$165,0,10-(C$166-LOG(P1_IndicatorData!D158))/(C$166-C$165)*10)),1)))</f>
        <v>0.8</v>
      </c>
      <c r="D158" s="39">
        <f>IF(P1_IndicatorData!E158="No data","x",ROUND(IF(P1_IndicatorData!E158&gt;D$166,10,IF(P1_IndicatorData!E158&lt;D$165,0,10-(D$166-P1_IndicatorData!E158)/(D$166-D$165)*10)),1))</f>
        <v>0</v>
      </c>
      <c r="E158" s="39">
        <f>IF(P1_IndicatorData!G158="No data",0.1,IF(P1_IndicatorData!G158=0,0.1,IF(LOG(P1_IndicatorData!G158)&lt;E$165,0.1,ROUND(IF(LOG(P1_IndicatorData!G158)&gt;E$166,10,IF(LOG(P1_IndicatorData!G158)&lt;E$165,0,10-(E$166-LOG(P1_IndicatorData!G158))/(E$166-E$165)*10)),1))))</f>
        <v>6.1</v>
      </c>
      <c r="F158" s="39">
        <f>IF(P1_IndicatorData!H158="No data",0.1,IF(ROUND(P1_IndicatorData!H158,2)=0,0.1,ROUND(IF(P1_IndicatorData!H158&gt;F$166,10,IF(P1_IndicatorData!H158&lt;F$165,0,10-(F$166-P1_IndicatorData!H158)/(F$166-F$165)*10)),1)))</f>
        <v>5.8</v>
      </c>
      <c r="G158" s="39">
        <f>IF(P1_IndicatorData!J158="No data","x",IF(P1_IndicatorData!J158=0,0,ROUND(IF(LOG(P1_IndicatorData!J158)&gt;G$166,10,IF(LOG(P1_IndicatorData!J158)&lt;G$165,0,10-(G$166-LOG(P1_IndicatorData!J158))/(G$166-G$165)*10)),1)))</f>
        <v>0</v>
      </c>
      <c r="H158" s="39">
        <f>IF(P1_IndicatorData!K158="No data","x",IF(P1_IndicatorData!K158=0,0,ROUND(IF(P1_IndicatorData!K158&gt;H$166,10,IF(P1_IndicatorData!K158&lt;H$165,0,10-(H$166-P1_IndicatorData!K158)/(H$166-H$165)*10)),1)))</f>
        <v>0</v>
      </c>
      <c r="I158" s="42">
        <f>IF(P1_IndicatorData!Q158="No data","x",IF(P1_IndicatorData!Q158=0,0,ROUND(IF(LOG(P1_IndicatorData!Q158)&gt;I$166,10,IF(LOG(P1_IndicatorData!Q158)&lt;I$165,0,10-(I$166-LOG(P1_IndicatorData!Q158))/(I$166-I$165)*10)),1)))</f>
        <v>0</v>
      </c>
      <c r="J158" s="42">
        <f>IF(P1_IndicatorData!R158="No data","x",ROUND(IF(P1_IndicatorData!R158&gt;J$166,10,IF(P1_IndicatorData!R158&lt;J$165,0,10-(J$166-P1_IndicatorData!R158)/(J$166-J$165)*10)),1))</f>
        <v>0</v>
      </c>
      <c r="K158" s="42">
        <f>IF(P1_IndicatorData!T158="No data","x",IF(P1_IndicatorData!T158=0,0,ROUND(IF(LOG(P1_IndicatorData!T158)&gt;K$166,10,IF(LOG(P1_IndicatorData!T158)&lt;K$165,0,10-(K$166-LOG(P1_IndicatorData!T158))/(K$166-K$165)*10)),1)))</f>
        <v>0</v>
      </c>
      <c r="L158" s="42">
        <f>IF(P1_IndicatorData!U158="No data","x",ROUND(IF(P1_IndicatorData!U158&gt;L$166,10,IF(P1_IndicatorData!U158&lt;L$165,0,10-(L$166-P1_IndicatorData!U158)/(L$166-L$165)*10)),1))</f>
        <v>0</v>
      </c>
      <c r="M158" s="39">
        <f>IF(P1_IndicatorData!W158="No data","x",IF(P1_IndicatorData!W158=0,0,ROUND(IF(LOG(P1_IndicatorData!W158)&gt;M$166,10,IF(LOG(P1_IndicatorData!W158)&lt;M$165,0,10-(M$166-LOG(P1_IndicatorData!W158))/(M$166-M$165)*10)),1)))</f>
        <v>0</v>
      </c>
      <c r="N158" s="39">
        <f>IF(P1_IndicatorData!X158="No data","x",ROUND(IF(P1_IndicatorData!X158&gt;N$166,10,IF(P1_IndicatorData!X158&lt;N$165,0,10-(N$166-P1_IndicatorData!X158)/(N$166-N$165)*10)),1))</f>
        <v>0</v>
      </c>
      <c r="O158" s="42">
        <f>IF(P1_IndicatorData!Z158="No data","x",IF(P1_IndicatorData!Z158=0,0,ROUND(IF(LOG(P1_IndicatorData!Z158)&gt;O$166,10,IF(LOG(P1_IndicatorData!Z158)&lt;O$165,0,10-(O$166-LOG(P1_IndicatorData!Z158))/(O$166-O$165)*10)),1)))</f>
        <v>0</v>
      </c>
      <c r="P158" s="42">
        <f>IF(P1_IndicatorData!AA158="No data","x",ROUND(IF(P1_IndicatorData!AA158&gt;P$166,10,IF(P1_IndicatorData!AA158&lt;P$165,0,10-(P$166-P1_IndicatorData!AA158)/(P$166-P$165)*10)),1))</f>
        <v>0</v>
      </c>
      <c r="Q158" s="42">
        <f>IF(P1_IndicatorData!AC158="No data","x",IF(P1_IndicatorData!AC158=0,0,ROUND(IF(LOG(P1_IndicatorData!AC158)&gt;Q$166,10,IF(LOG(P1_IndicatorData!AC158)&lt;Q$165,0,10-(Q$166-LOG(P1_IndicatorData!AC158))/(Q$166-Q$165)*10)),1)))</f>
        <v>0</v>
      </c>
      <c r="R158" s="42">
        <f>IF(P1_IndicatorData!AD158="No data","x",ROUND(IF(P1_IndicatorData!AD158&gt;R$166,10,IF(P1_IndicatorData!AD158&lt;R$165,0,10-(R$166-P1_IndicatorData!AD158)/(R$166-R$165)*10)),1))</f>
        <v>0</v>
      </c>
      <c r="S158" s="42">
        <f>IF(P1_IndicatorData!AF158="No data","x",IF(P1_IndicatorData!AF158=0,0,ROUND(IF(LOG(P1_IndicatorData!AF158)&gt;S$166,10,IF(LOG(P1_IndicatorData!AF158)&lt;S$165,0,10-(S$166-LOG(P1_IndicatorData!AF158))/(S$166-S$165)*10)),1)))</f>
        <v>0</v>
      </c>
      <c r="T158" s="42">
        <f>IF(P1_IndicatorData!AG158="No data","x",ROUND(IF(P1_IndicatorData!AG158&gt;T$166,10,IF(P1_IndicatorData!AG158&lt;T$165,0,10-(T$166-P1_IndicatorData!AG158)/(T$166-T$165)*10)),1))</f>
        <v>0</v>
      </c>
      <c r="U158" s="42">
        <f>IF(P1_IndicatorData!AI158="No data","x",IF(P1_IndicatorData!AI158=0,0,ROUND(IF(LOG(P1_IndicatorData!AI158)&gt;U$166,10,IF(LOG(P1_IndicatorData!AI158)&lt;U$165,0,10-(U$166-LOG(P1_IndicatorData!AI158))/(U$166-U$165)*10)),1)))</f>
        <v>5.4</v>
      </c>
      <c r="V158" s="42">
        <f>IF(P1_IndicatorData!AJ158="No data","x",ROUND(IF(P1_IndicatorData!AJ158&gt;V$166,10,IF(P1_IndicatorData!AJ158&lt;V$165,0,10-(V$166-P1_IndicatorData!AJ158)/(V$166-V$165)*10)),1))</f>
        <v>0.2</v>
      </c>
      <c r="W158" s="42">
        <f>IF(P1_IndicatorData!AL158="No data","x",IF(P1_IndicatorData!AL158=0,0,ROUND(IF(LOG(P1_IndicatorData!AL158)&gt;W$166,10,IF(LOG(P1_IndicatorData!AL158)&lt;W$165,0,10-(W$166-LOG(P1_IndicatorData!AL158))/(W$166-W$165)*10)),1)))</f>
        <v>5.9</v>
      </c>
      <c r="X158" s="42">
        <f>IF(P1_IndicatorData!AM158="No data","x",ROUND(IF(P1_IndicatorData!AM158&gt;X$166,10,IF(P1_IndicatorData!AM158&lt;X$165,0,10-(X$166-P1_IndicatorData!AM158)/(X$166-X$165)*10)),1))</f>
        <v>0.4</v>
      </c>
      <c r="Y158" s="42">
        <f>IF(P1_IndicatorData!AO158="No data","x",IF(P1_IndicatorData!AO158=0,0,ROUND(IF(LOG(P1_IndicatorData!AO158)&gt;Y$166,10,IF(LOG(P1_IndicatorData!AO158)&lt;Y$165,0,10-(Y$166-LOG(P1_IndicatorData!AO158))/(Y$166-Y$165)*10)),1)))</f>
        <v>7.9</v>
      </c>
      <c r="Z158" s="42">
        <f>IF(P1_IndicatorData!AP158="No data","x",ROUND(IF(P1_IndicatorData!AP158&gt;Z$166,10,IF(P1_IndicatorData!AP158&lt;Z$165,0,10-(Z$166-P1_IndicatorData!AP158)/(Z$166-Z$165)*10)),1))</f>
        <v>6.9</v>
      </c>
      <c r="AA158" s="42">
        <f>IF(P1_IndicatorData!AR158="No data","x",IF(P1_IndicatorData!AR158=0,0,ROUND(IF(LOG(P1_IndicatorData!AR158)&gt;AA$166,10,IF(LOG(P1_IndicatorData!AR158)&lt;AA$165,0,10-(AA$166-LOG(P1_IndicatorData!AR158))/(AA$166-AA$165)*10)),1)))</f>
        <v>8.1</v>
      </c>
      <c r="AB158" s="42">
        <f>IF(P1_IndicatorData!AS158="No data","x",ROUND(IF(P1_IndicatorData!AS158&gt;AB$166,10,IF(P1_IndicatorData!AS158&lt;AB$165,0,10-(AB$166-P1_IndicatorData!AS158)/(AB$166-AB$165)*10)),1))</f>
        <v>8.4</v>
      </c>
      <c r="AC158" s="42">
        <f>IF(P1_IndicatorData!AV158="No data","x",IF(P1_IndicatorData!AV158=0,0,ROUND(IF(LOG(P1_IndicatorData!AV158)&gt;AC$166,10,IF(LOG(P1_IndicatorData!AV158)&lt;AC$165,0,10-(AC$166-LOG(P1_IndicatorData!AV158))/(AC$166-AC$165)*10)),1)))</f>
        <v>0</v>
      </c>
      <c r="AD158" s="42">
        <f>IF(P1_IndicatorData!AW158="No data","x",ROUND(IF(P1_IndicatorData!AW158&gt;AD$166,10,IF(P1_IndicatorData!AW158&lt;AD$165,0,10-(AD$166-P1_IndicatorData!AW158)/(AD$166-AD$165)*10)),1))</f>
        <v>0</v>
      </c>
      <c r="AE158" s="42">
        <f>IF(P1_IndicatorData!AX158="No data","x",IF(P1_IndicatorData!AX158=0,0,ROUND(IF(LOG(P1_IndicatorData!AX158)&gt;AE$166,10,IF(LOG(P1_IndicatorData!AX158)&lt;AE$165,0,10-(AE$166-LOG(P1_IndicatorData!AX158))/(AE$166-AE$165)*10)),1)))</f>
        <v>0</v>
      </c>
      <c r="AF158" s="42">
        <f>IF(P1_IndicatorData!AY158="No data","x",ROUND(IF(P1_IndicatorData!AY158&gt;AF$166,10,IF(P1_IndicatorData!AY158&lt;AF$165,0,10-(AF$166-P1_IndicatorData!AY158)/(AF$166-AF$165)*10)),1))</f>
        <v>0</v>
      </c>
      <c r="AG158" s="42">
        <f>IF(P1_IndicatorData!AZ158="No data","x",IF(P1_IndicatorData!AZ158=0,0,ROUND(IF(LOG(P1_IndicatorData!AZ158)&gt;AG$166,10,IF(LOG(P1_IndicatorData!AZ158)&lt;AG$165,0,10-(AG$166-LOG(P1_IndicatorData!AZ158))/(AG$166-AG$165)*10)),1)))</f>
        <v>6.5</v>
      </c>
      <c r="AH158" s="42">
        <f>IF(P1_IndicatorData!BA158="No data","x",ROUND(IF(P1_IndicatorData!BA158&gt;AH$166,10,IF(P1_IndicatorData!BA158&lt;AH$165,0,10-(AH$166-P1_IndicatorData!BA158)/(AH$166-AH$165)*10)),1))</f>
        <v>5.3</v>
      </c>
      <c r="AI158" s="42">
        <f>IF(P1_IndicatorData!BD158="No data","x",IF(P1_IndicatorData!BD158=0,0,ROUND(IF(LOG(P1_IndicatorData!BD158)&gt;AI$166,10,IF(LOG(P1_IndicatorData!BD158)&lt;AI$165,0,10-(AI$166-LOG(P1_IndicatorData!BD158))/(AI$166-AI$165)*10)),1)))</f>
        <v>7.9</v>
      </c>
      <c r="AJ158" s="42">
        <f>IF(P1_IndicatorData!BE158="No data","x",ROUND(IF(P1_IndicatorData!BE158&gt;AJ$166,10,IF(P1_IndicatorData!BE158&lt;AJ$165,0,10-(AJ$166-P1_IndicatorData!BE158)/(AJ$166-AJ$165)*10)),1))</f>
        <v>6.2</v>
      </c>
      <c r="AK158" s="145">
        <f t="shared" si="77"/>
        <v>0.4</v>
      </c>
      <c r="AL158" s="145">
        <f t="shared" si="78"/>
        <v>6</v>
      </c>
      <c r="AM158" s="145">
        <f t="shared" si="79"/>
        <v>0</v>
      </c>
      <c r="AN158" s="147">
        <f t="shared" si="80"/>
        <v>0</v>
      </c>
      <c r="AO158" s="147">
        <f t="shared" si="81"/>
        <v>0</v>
      </c>
      <c r="AP158" s="145">
        <f t="shared" si="99"/>
        <v>0</v>
      </c>
      <c r="AQ158" s="149">
        <f t="shared" si="82"/>
        <v>0</v>
      </c>
      <c r="AR158" s="149">
        <f t="shared" si="83"/>
        <v>0</v>
      </c>
      <c r="AS158" s="149">
        <f t="shared" si="84"/>
        <v>0</v>
      </c>
      <c r="AT158" s="149">
        <f t="shared" si="85"/>
        <v>0</v>
      </c>
      <c r="AU158" s="149">
        <f t="shared" si="86"/>
        <v>0</v>
      </c>
      <c r="AV158" s="149">
        <f t="shared" si="100"/>
        <v>0</v>
      </c>
      <c r="AW158" s="147">
        <f t="shared" si="87"/>
        <v>0</v>
      </c>
      <c r="AX158" s="147">
        <f t="shared" si="88"/>
        <v>3.2</v>
      </c>
      <c r="AY158" s="147">
        <f t="shared" si="89"/>
        <v>3.6</v>
      </c>
      <c r="AZ158" s="147">
        <f t="shared" si="90"/>
        <v>7.4</v>
      </c>
      <c r="BA158" s="145">
        <f t="shared" si="91"/>
        <v>4.0999999999999996</v>
      </c>
      <c r="BB158" s="145">
        <f t="shared" si="92"/>
        <v>8.3000000000000007</v>
      </c>
      <c r="BC158" s="147">
        <f t="shared" si="93"/>
        <v>0</v>
      </c>
      <c r="BD158" s="147">
        <f t="shared" si="94"/>
        <v>0</v>
      </c>
      <c r="BE158" s="145">
        <f t="shared" si="101"/>
        <v>0</v>
      </c>
      <c r="BF158" s="147">
        <f t="shared" si="95"/>
        <v>5.9</v>
      </c>
      <c r="BG158" s="147">
        <f t="shared" si="96"/>
        <v>7.1</v>
      </c>
      <c r="BH158" s="145">
        <f t="shared" si="97"/>
        <v>6.5</v>
      </c>
      <c r="BI158" s="198">
        <f t="shared" si="98"/>
        <v>4</v>
      </c>
    </row>
    <row r="159" spans="1:61">
      <c r="A159" s="1" t="s">
        <v>400</v>
      </c>
      <c r="B159" s="2" t="s">
        <v>401</v>
      </c>
      <c r="C159" s="39">
        <f>IF(P1_IndicatorData!D159="No data","x",IF(P1_IndicatorData!D159=0,0,ROUND(IF(LOG(P1_IndicatorData!D159)&gt;C$166,10,IF(LOG(P1_IndicatorData!D159)&lt;C$165,0,10-(C$166-LOG(P1_IndicatorData!D159))/(C$166-C$165)*10)),1)))</f>
        <v>9.9</v>
      </c>
      <c r="D159" s="39">
        <f>IF(P1_IndicatorData!E159="No data","x",ROUND(IF(P1_IndicatorData!E159&gt;D$166,10,IF(P1_IndicatorData!E159&lt;D$165,0,10-(D$166-P1_IndicatorData!E159)/(D$166-D$165)*10)),1))</f>
        <v>9.9</v>
      </c>
      <c r="E159" s="39">
        <f>IF(P1_IndicatorData!G159="No data",0.1,IF(P1_IndicatorData!G159=0,0.1,IF(LOG(P1_IndicatorData!G159)&lt;E$165,0.1,ROUND(IF(LOG(P1_IndicatorData!G159)&gt;E$166,10,IF(LOG(P1_IndicatorData!G159)&lt;E$165,0,10-(E$166-LOG(P1_IndicatorData!G159))/(E$166-E$165)*10)),1))))</f>
        <v>8.1</v>
      </c>
      <c r="F159" s="39">
        <f>IF(P1_IndicatorData!H159="No data",0.1,IF(ROUND(P1_IndicatorData!H159,2)=0,0.1,ROUND(IF(P1_IndicatorData!H159&gt;F$166,10,IF(P1_IndicatorData!H159&lt;F$165,0,10-(F$166-P1_IndicatorData!H159)/(F$166-F$165)*10)),1)))</f>
        <v>5.0999999999999996</v>
      </c>
      <c r="G159" s="39">
        <f>IF(P1_IndicatorData!J159="No data","x",IF(P1_IndicatorData!J159=0,0,ROUND(IF(LOG(P1_IndicatorData!J159)&gt;G$166,10,IF(LOG(P1_IndicatorData!J159)&lt;G$165,0,10-(G$166-LOG(P1_IndicatorData!J159))/(G$166-G$165)*10)),1)))</f>
        <v>0</v>
      </c>
      <c r="H159" s="39">
        <f>IF(P1_IndicatorData!K159="No data","x",IF(P1_IndicatorData!K159=0,0,ROUND(IF(P1_IndicatorData!K159&gt;H$166,10,IF(P1_IndicatorData!K159&lt;H$165,0,10-(H$166-P1_IndicatorData!K159)/(H$166-H$165)*10)),1)))</f>
        <v>0</v>
      </c>
      <c r="I159" s="42">
        <f>IF(P1_IndicatorData!Q159="No data","x",IF(P1_IndicatorData!Q159=0,0,ROUND(IF(LOG(P1_IndicatorData!Q159)&gt;I$166,10,IF(LOG(P1_IndicatorData!Q159)&lt;I$165,0,10-(I$166-LOG(P1_IndicatorData!Q159))/(I$166-I$165)*10)),1)))</f>
        <v>0</v>
      </c>
      <c r="J159" s="42">
        <f>IF(P1_IndicatorData!R159="No data","x",ROUND(IF(P1_IndicatorData!R159&gt;J$166,10,IF(P1_IndicatorData!R159&lt;J$165,0,10-(J$166-P1_IndicatorData!R159)/(J$166-J$165)*10)),1))</f>
        <v>0</v>
      </c>
      <c r="K159" s="42">
        <f>IF(P1_IndicatorData!T159="No data","x",IF(P1_IndicatorData!T159=0,0,ROUND(IF(LOG(P1_IndicatorData!T159)&gt;K$166,10,IF(LOG(P1_IndicatorData!T159)&lt;K$165,0,10-(K$166-LOG(P1_IndicatorData!T159))/(K$166-K$165)*10)),1)))</f>
        <v>0</v>
      </c>
      <c r="L159" s="42">
        <f>IF(P1_IndicatorData!U159="No data","x",ROUND(IF(P1_IndicatorData!U159&gt;L$166,10,IF(P1_IndicatorData!U159&lt;L$165,0,10-(L$166-P1_IndicatorData!U159)/(L$166-L$165)*10)),1))</f>
        <v>0</v>
      </c>
      <c r="M159" s="39">
        <f>IF(P1_IndicatorData!W159="No data","x",IF(P1_IndicatorData!W159=0,0,ROUND(IF(LOG(P1_IndicatorData!W159)&gt;M$166,10,IF(LOG(P1_IndicatorData!W159)&lt;M$165,0,10-(M$166-LOG(P1_IndicatorData!W159))/(M$166-M$165)*10)),1)))</f>
        <v>0</v>
      </c>
      <c r="N159" s="39">
        <f>IF(P1_IndicatorData!X159="No data","x",ROUND(IF(P1_IndicatorData!X159&gt;N$166,10,IF(P1_IndicatorData!X159&lt;N$165,0,10-(N$166-P1_IndicatorData!X159)/(N$166-N$165)*10)),1))</f>
        <v>0</v>
      </c>
      <c r="O159" s="42">
        <f>IF(P1_IndicatorData!Z159="No data","x",IF(P1_IndicatorData!Z159=0,0,ROUND(IF(LOG(P1_IndicatorData!Z159)&gt;O$166,10,IF(LOG(P1_IndicatorData!Z159)&lt;O$165,0,10-(O$166-LOG(P1_IndicatorData!Z159))/(O$166-O$165)*10)),1)))</f>
        <v>7.2</v>
      </c>
      <c r="P159" s="42">
        <f>IF(P1_IndicatorData!AA159="No data","x",ROUND(IF(P1_IndicatorData!AA159&gt;P$166,10,IF(P1_IndicatorData!AA159&lt;P$165,0,10-(P$166-P1_IndicatorData!AA159)/(P$166-P$165)*10)),1))</f>
        <v>0.2</v>
      </c>
      <c r="Q159" s="42">
        <f>IF(P1_IndicatorData!AC159="No data","x",IF(P1_IndicatorData!AC159=0,0,ROUND(IF(LOG(P1_IndicatorData!AC159)&gt;Q$166,10,IF(LOG(P1_IndicatorData!AC159)&lt;Q$165,0,10-(Q$166-LOG(P1_IndicatorData!AC159))/(Q$166-Q$165)*10)),1)))</f>
        <v>0</v>
      </c>
      <c r="R159" s="42">
        <f>IF(P1_IndicatorData!AD159="No data","x",ROUND(IF(P1_IndicatorData!AD159&gt;R$166,10,IF(P1_IndicatorData!AD159&lt;R$165,0,10-(R$166-P1_IndicatorData!AD159)/(R$166-R$165)*10)),1))</f>
        <v>0</v>
      </c>
      <c r="S159" s="42">
        <f>IF(P1_IndicatorData!AF159="No data","x",IF(P1_IndicatorData!AF159=0,0,ROUND(IF(LOG(P1_IndicatorData!AF159)&gt;S$166,10,IF(LOG(P1_IndicatorData!AF159)&lt;S$165,0,10-(S$166-LOG(P1_IndicatorData!AF159))/(S$166-S$165)*10)),1)))</f>
        <v>0</v>
      </c>
      <c r="T159" s="42">
        <f>IF(P1_IndicatorData!AG159="No data","x",ROUND(IF(P1_IndicatorData!AG159&gt;T$166,10,IF(P1_IndicatorData!AG159&lt;T$165,0,10-(T$166-P1_IndicatorData!AG159)/(T$166-T$165)*10)),1))</f>
        <v>0</v>
      </c>
      <c r="U159" s="42">
        <f>IF(P1_IndicatorData!AI159="No data","x",IF(P1_IndicatorData!AI159=0,0,ROUND(IF(LOG(P1_IndicatorData!AI159)&gt;U$166,10,IF(LOG(P1_IndicatorData!AI159)&lt;U$165,0,10-(U$166-LOG(P1_IndicatorData!AI159))/(U$166-U$165)*10)),1)))</f>
        <v>0</v>
      </c>
      <c r="V159" s="42">
        <f>IF(P1_IndicatorData!AJ159="No data","x",ROUND(IF(P1_IndicatorData!AJ159&gt;V$166,10,IF(P1_IndicatorData!AJ159&lt;V$165,0,10-(V$166-P1_IndicatorData!AJ159)/(V$166-V$165)*10)),1))</f>
        <v>0</v>
      </c>
      <c r="W159" s="42">
        <f>IF(P1_IndicatorData!AL159="No data","x",IF(P1_IndicatorData!AL159=0,0,ROUND(IF(LOG(P1_IndicatorData!AL159)&gt;W$166,10,IF(LOG(P1_IndicatorData!AL159)&lt;W$165,0,10-(W$166-LOG(P1_IndicatorData!AL159))/(W$166-W$165)*10)),1)))</f>
        <v>4.5</v>
      </c>
      <c r="X159" s="42">
        <f>IF(P1_IndicatorData!AM159="No data","x",ROUND(IF(P1_IndicatorData!AM159&gt;X$166,10,IF(P1_IndicatorData!AM159&lt;X$165,0,10-(X$166-P1_IndicatorData!AM159)/(X$166-X$165)*10)),1))</f>
        <v>0</v>
      </c>
      <c r="Y159" s="42">
        <f>IF(P1_IndicatorData!AO159="No data","x",IF(P1_IndicatorData!AO159=0,0,ROUND(IF(LOG(P1_IndicatorData!AO159)&gt;Y$166,10,IF(LOG(P1_IndicatorData!AO159)&lt;Y$165,0,10-(Y$166-LOG(P1_IndicatorData!AO159))/(Y$166-Y$165)*10)),1)))</f>
        <v>8.8000000000000007</v>
      </c>
      <c r="Z159" s="42">
        <f>IF(P1_IndicatorData!AP159="No data","x",ROUND(IF(P1_IndicatorData!AP159&gt;Z$166,10,IF(P1_IndicatorData!AP159&lt;Z$165,0,10-(Z$166-P1_IndicatorData!AP159)/(Z$166-Z$165)*10)),1))</f>
        <v>1.7</v>
      </c>
      <c r="AA159" s="42">
        <f>IF(P1_IndicatorData!AR159="No data","x",IF(P1_IndicatorData!AR159=0,0,ROUND(IF(LOG(P1_IndicatorData!AR159)&gt;AA$166,10,IF(LOG(P1_IndicatorData!AR159)&lt;AA$165,0,10-(AA$166-LOG(P1_IndicatorData!AR159))/(AA$166-AA$165)*10)),1)))</f>
        <v>10</v>
      </c>
      <c r="AB159" s="42">
        <f>IF(P1_IndicatorData!AS159="No data","x",ROUND(IF(P1_IndicatorData!AS159&gt;AB$166,10,IF(P1_IndicatorData!AS159&lt;AB$165,0,10-(AB$166-P1_IndicatorData!AS159)/(AB$166-AB$165)*10)),1))</f>
        <v>9.1</v>
      </c>
      <c r="AC159" s="42">
        <f>IF(P1_IndicatorData!AV159="No data","x",IF(P1_IndicatorData!AV159=0,0,ROUND(IF(LOG(P1_IndicatorData!AV159)&gt;AC$166,10,IF(LOG(P1_IndicatorData!AV159)&lt;AC$165,0,10-(AC$166-LOG(P1_IndicatorData!AV159))/(AC$166-AC$165)*10)),1)))</f>
        <v>10</v>
      </c>
      <c r="AD159" s="42">
        <f>IF(P1_IndicatorData!AW159="No data","x",ROUND(IF(P1_IndicatorData!AW159&gt;AD$166,10,IF(P1_IndicatorData!AW159&lt;AD$165,0,10-(AD$166-P1_IndicatorData!AW159)/(AD$166-AD$165)*10)),1))</f>
        <v>10</v>
      </c>
      <c r="AE159" s="42">
        <f>IF(P1_IndicatorData!AX159="No data","x",IF(P1_IndicatorData!AX159=0,0,ROUND(IF(LOG(P1_IndicatorData!AX159)&gt;AE$166,10,IF(LOG(P1_IndicatorData!AX159)&lt;AE$165,0,10-(AE$166-LOG(P1_IndicatorData!AX159))/(AE$166-AE$165)*10)),1)))</f>
        <v>10</v>
      </c>
      <c r="AF159" s="42">
        <f>IF(P1_IndicatorData!AY159="No data","x",ROUND(IF(P1_IndicatorData!AY159&gt;AF$166,10,IF(P1_IndicatorData!AY159&lt;AF$165,0,10-(AF$166-P1_IndicatorData!AY159)/(AF$166-AF$165)*10)),1))</f>
        <v>9.1999999999999993</v>
      </c>
      <c r="AG159" s="42">
        <f>IF(P1_IndicatorData!AZ159="No data","x",IF(P1_IndicatorData!AZ159=0,0,ROUND(IF(LOG(P1_IndicatorData!AZ159)&gt;AG$166,10,IF(LOG(P1_IndicatorData!AZ159)&lt;AG$165,0,10-(AG$166-LOG(P1_IndicatorData!AZ159))/(AG$166-AG$165)*10)),1)))</f>
        <v>8.4</v>
      </c>
      <c r="AH159" s="42">
        <f>IF(P1_IndicatorData!BA159="No data","x",ROUND(IF(P1_IndicatorData!BA159&gt;AH$166,10,IF(P1_IndicatorData!BA159&lt;AH$165,0,10-(AH$166-P1_IndicatorData!BA159)/(AH$166-AH$165)*10)),1))</f>
        <v>3.9</v>
      </c>
      <c r="AI159" s="42">
        <f>IF(P1_IndicatorData!BD159="No data","x",IF(P1_IndicatorData!BD159=0,0,ROUND(IF(LOG(P1_IndicatorData!BD159)&gt;AI$166,10,IF(LOG(P1_IndicatorData!BD159)&lt;AI$165,0,10-(AI$166-LOG(P1_IndicatorData!BD159))/(AI$166-AI$165)*10)),1)))</f>
        <v>9.8000000000000007</v>
      </c>
      <c r="AJ159" s="42">
        <f>IF(P1_IndicatorData!BE159="No data","x",ROUND(IF(P1_IndicatorData!BE159&gt;AJ$166,10,IF(P1_IndicatorData!BE159&lt;AJ$165,0,10-(AJ$166-P1_IndicatorData!BE159)/(AJ$166-AJ$165)*10)),1))</f>
        <v>7.7</v>
      </c>
      <c r="AK159" s="145">
        <f t="shared" si="77"/>
        <v>9.9</v>
      </c>
      <c r="AL159" s="145">
        <f t="shared" si="78"/>
        <v>6.9</v>
      </c>
      <c r="AM159" s="145">
        <f t="shared" si="79"/>
        <v>0</v>
      </c>
      <c r="AN159" s="147">
        <f t="shared" si="80"/>
        <v>0</v>
      </c>
      <c r="AO159" s="147">
        <f t="shared" si="81"/>
        <v>0</v>
      </c>
      <c r="AP159" s="145">
        <f t="shared" si="99"/>
        <v>0</v>
      </c>
      <c r="AQ159" s="149">
        <f t="shared" si="82"/>
        <v>3.6</v>
      </c>
      <c r="AR159" s="149">
        <f t="shared" si="83"/>
        <v>0.1</v>
      </c>
      <c r="AS159" s="149">
        <f t="shared" si="84"/>
        <v>2</v>
      </c>
      <c r="AT159" s="149">
        <f t="shared" si="85"/>
        <v>0</v>
      </c>
      <c r="AU159" s="149">
        <f t="shared" si="86"/>
        <v>0</v>
      </c>
      <c r="AV159" s="149">
        <f t="shared" si="100"/>
        <v>0</v>
      </c>
      <c r="AW159" s="147">
        <f t="shared" si="87"/>
        <v>1</v>
      </c>
      <c r="AX159" s="147">
        <f t="shared" si="88"/>
        <v>0</v>
      </c>
      <c r="AY159" s="147">
        <f t="shared" si="89"/>
        <v>2.5</v>
      </c>
      <c r="AZ159" s="147">
        <f t="shared" si="90"/>
        <v>6.4</v>
      </c>
      <c r="BA159" s="145">
        <f t="shared" si="91"/>
        <v>2.9</v>
      </c>
      <c r="BB159" s="145">
        <f t="shared" si="92"/>
        <v>9.6</v>
      </c>
      <c r="BC159" s="147">
        <f t="shared" si="93"/>
        <v>10</v>
      </c>
      <c r="BD159" s="147">
        <f t="shared" si="94"/>
        <v>9.6</v>
      </c>
      <c r="BE159" s="145">
        <f t="shared" si="101"/>
        <v>9.8000000000000007</v>
      </c>
      <c r="BF159" s="147">
        <f t="shared" si="95"/>
        <v>6.7</v>
      </c>
      <c r="BG159" s="147">
        <f t="shared" si="96"/>
        <v>9</v>
      </c>
      <c r="BH159" s="145">
        <f t="shared" si="97"/>
        <v>8.1</v>
      </c>
      <c r="BI159" s="198">
        <f t="shared" si="98"/>
        <v>7.5</v>
      </c>
    </row>
    <row r="160" spans="1:61">
      <c r="A160" s="1" t="s">
        <v>402</v>
      </c>
      <c r="B160" s="2" t="s">
        <v>403</v>
      </c>
      <c r="C160" s="39">
        <f>IF(P1_IndicatorData!D160="No data","x",IF(P1_IndicatorData!D160=0,0,ROUND(IF(LOG(P1_IndicatorData!D160)&gt;C$166,10,IF(LOG(P1_IndicatorData!D160)&lt;C$165,0,10-(C$166-LOG(P1_IndicatorData!D160))/(C$166-C$165)*10)),1)))</f>
        <v>9.1999999999999993</v>
      </c>
      <c r="D160" s="39">
        <f>IF(P1_IndicatorData!E160="No data","x",ROUND(IF(P1_IndicatorData!E160&gt;D$166,10,IF(P1_IndicatorData!E160&lt;D$165,0,10-(D$166-P1_IndicatorData!E160)/(D$166-D$165)*10)),1))</f>
        <v>4.3</v>
      </c>
      <c r="E160" s="39">
        <f>IF(P1_IndicatorData!G160="No data",0.1,IF(P1_IndicatorData!G160=0,0.1,IF(LOG(P1_IndicatorData!G160)&lt;E$165,0.1,ROUND(IF(LOG(P1_IndicatorData!G160)&gt;E$166,10,IF(LOG(P1_IndicatorData!G160)&lt;E$165,0,10-(E$166-LOG(P1_IndicatorData!G160))/(E$166-E$165)*10)),1))))</f>
        <v>8.1</v>
      </c>
      <c r="F160" s="39">
        <f>IF(P1_IndicatorData!H160="No data",0.1,IF(ROUND(P1_IndicatorData!H160,2)=0,0.1,ROUND(IF(P1_IndicatorData!H160&gt;F$166,10,IF(P1_IndicatorData!H160&lt;F$165,0,10-(F$166-P1_IndicatorData!H160)/(F$166-F$165)*10)),1)))</f>
        <v>4.5999999999999996</v>
      </c>
      <c r="G160" s="39">
        <f>IF(P1_IndicatorData!J160="No data","x",IF(P1_IndicatorData!J160=0,0,ROUND(IF(LOG(P1_IndicatorData!J160)&gt;G$166,10,IF(LOG(P1_IndicatorData!J160)&lt;G$165,0,10-(G$166-LOG(P1_IndicatorData!J160))/(G$166-G$165)*10)),1)))</f>
        <v>9.1</v>
      </c>
      <c r="H160" s="39">
        <f>IF(P1_IndicatorData!K160="No data","x",IF(P1_IndicatorData!K160=0,0,ROUND(IF(P1_IndicatorData!K160&gt;H$166,10,IF(P1_IndicatorData!K160&lt;H$165,0,10-(H$166-P1_IndicatorData!K160)/(H$166-H$165)*10)),1)))</f>
        <v>3.9</v>
      </c>
      <c r="I160" s="42">
        <f>IF(P1_IndicatorData!Q160="No data","x",IF(P1_IndicatorData!Q160=0,0,ROUND(IF(LOG(P1_IndicatorData!Q160)&gt;I$166,10,IF(LOG(P1_IndicatorData!Q160)&lt;I$165,0,10-(I$166-LOG(P1_IndicatorData!Q160))/(I$166-I$165)*10)),1)))</f>
        <v>7.5</v>
      </c>
      <c r="J160" s="42">
        <f>IF(P1_IndicatorData!R160="No data","x",ROUND(IF(P1_IndicatorData!R160&gt;J$166,10,IF(P1_IndicatorData!R160&lt;J$165,0,10-(J$166-P1_IndicatorData!R160)/(J$166-J$165)*10)),1))</f>
        <v>0.3</v>
      </c>
      <c r="K160" s="42">
        <f>IF(P1_IndicatorData!T160="No data","x",IF(P1_IndicatorData!T160=0,0,ROUND(IF(LOG(P1_IndicatorData!T160)&gt;K$166,10,IF(LOG(P1_IndicatorData!T160)&lt;K$165,0,10-(K$166-LOG(P1_IndicatorData!T160))/(K$166-K$165)*10)),1)))</f>
        <v>0</v>
      </c>
      <c r="L160" s="42">
        <f>IF(P1_IndicatorData!U160="No data","x",ROUND(IF(P1_IndicatorData!U160&gt;L$166,10,IF(P1_IndicatorData!U160&lt;L$165,0,10-(L$166-P1_IndicatorData!U160)/(L$166-L$165)*10)),1))</f>
        <v>0</v>
      </c>
      <c r="M160" s="39">
        <f>IF(P1_IndicatorData!W160="No data","x",IF(P1_IndicatorData!W160=0,0,ROUND(IF(LOG(P1_IndicatorData!W160)&gt;M$166,10,IF(LOG(P1_IndicatorData!W160)&lt;M$165,0,10-(M$166-LOG(P1_IndicatorData!W160))/(M$166-M$165)*10)),1)))</f>
        <v>8.8000000000000007</v>
      </c>
      <c r="N160" s="39">
        <f>IF(P1_IndicatorData!X160="No data","x",ROUND(IF(P1_IndicatorData!X160&gt;N$166,10,IF(P1_IndicatorData!X160&lt;N$165,0,10-(N$166-P1_IndicatorData!X160)/(N$166-N$165)*10)),1))</f>
        <v>2</v>
      </c>
      <c r="O160" s="42">
        <f>IF(P1_IndicatorData!Z160="No data","x",IF(P1_IndicatorData!Z160=0,0,ROUND(IF(LOG(P1_IndicatorData!Z160)&gt;O$166,10,IF(LOG(P1_IndicatorData!Z160)&lt;O$165,0,10-(O$166-LOG(P1_IndicatorData!Z160))/(O$166-O$165)*10)),1)))</f>
        <v>9.6999999999999993</v>
      </c>
      <c r="P160" s="42">
        <f>IF(P1_IndicatorData!AA160="No data","x",ROUND(IF(P1_IndicatorData!AA160&gt;P$166,10,IF(P1_IndicatorData!AA160&lt;P$165,0,10-(P$166-P1_IndicatorData!AA160)/(P$166-P$165)*10)),1))</f>
        <v>6.2</v>
      </c>
      <c r="Q160" s="42">
        <f>IF(P1_IndicatorData!AC160="No data","x",IF(P1_IndicatorData!AC160=0,0,ROUND(IF(LOG(P1_IndicatorData!AC160)&gt;Q$166,10,IF(LOG(P1_IndicatorData!AC160)&lt;Q$165,0,10-(Q$166-LOG(P1_IndicatorData!AC160))/(Q$166-Q$165)*10)),1)))</f>
        <v>8</v>
      </c>
      <c r="R160" s="42">
        <f>IF(P1_IndicatorData!AD160="No data","x",ROUND(IF(P1_IndicatorData!AD160&gt;R$166,10,IF(P1_IndicatorData!AD160&lt;R$165,0,10-(R$166-P1_IndicatorData!AD160)/(R$166-R$165)*10)),1))</f>
        <v>0.6</v>
      </c>
      <c r="S160" s="42">
        <f>IF(P1_IndicatorData!AF160="No data","x",IF(P1_IndicatorData!AF160=0,0,ROUND(IF(LOG(P1_IndicatorData!AF160)&gt;S$166,10,IF(LOG(P1_IndicatorData!AF160)&lt;S$165,0,10-(S$166-LOG(P1_IndicatorData!AF160))/(S$166-S$165)*10)),1)))</f>
        <v>4.8</v>
      </c>
      <c r="T160" s="42">
        <f>IF(P1_IndicatorData!AG160="No data","x",ROUND(IF(P1_IndicatorData!AG160&gt;T$166,10,IF(P1_IndicatorData!AG160&lt;T$165,0,10-(T$166-P1_IndicatorData!AG160)/(T$166-T$165)*10)),1))</f>
        <v>0</v>
      </c>
      <c r="U160" s="42">
        <f>IF(P1_IndicatorData!AI160="No data","x",IF(P1_IndicatorData!AI160=0,0,ROUND(IF(LOG(P1_IndicatorData!AI160)&gt;U$166,10,IF(LOG(P1_IndicatorData!AI160)&lt;U$165,0,10-(U$166-LOG(P1_IndicatorData!AI160))/(U$166-U$165)*10)),1)))</f>
        <v>9.6999999999999993</v>
      </c>
      <c r="V160" s="42">
        <f>IF(P1_IndicatorData!AJ160="No data","x",ROUND(IF(P1_IndicatorData!AJ160&gt;V$166,10,IF(P1_IndicatorData!AJ160&lt;V$165,0,10-(V$166-P1_IndicatorData!AJ160)/(V$166-V$165)*10)),1))</f>
        <v>6.5</v>
      </c>
      <c r="W160" s="42">
        <f>IF(P1_IndicatorData!AL160="No data","x",IF(P1_IndicatorData!AL160=0,0,ROUND(IF(LOG(P1_IndicatorData!AL160)&gt;W$166,10,IF(LOG(P1_IndicatorData!AL160)&lt;W$165,0,10-(W$166-LOG(P1_IndicatorData!AL160))/(W$166-W$165)*10)),1)))</f>
        <v>9.9</v>
      </c>
      <c r="X160" s="42">
        <f>IF(P1_IndicatorData!AM160="No data","x",ROUND(IF(P1_IndicatorData!AM160&gt;X$166,10,IF(P1_IndicatorData!AM160&lt;X$165,0,10-(X$166-P1_IndicatorData!AM160)/(X$166-X$165)*10)),1))</f>
        <v>7.7</v>
      </c>
      <c r="Y160" s="42">
        <f>IF(P1_IndicatorData!AO160="No data","x",IF(P1_IndicatorData!AO160=0,0,ROUND(IF(LOG(P1_IndicatorData!AO160)&gt;Y$166,10,IF(LOG(P1_IndicatorData!AO160)&lt;Y$165,0,10-(Y$166-LOG(P1_IndicatorData!AO160))/(Y$166-Y$165)*10)),1)))</f>
        <v>9.9</v>
      </c>
      <c r="Z160" s="42">
        <f>IF(P1_IndicatorData!AP160="No data","x",ROUND(IF(P1_IndicatorData!AP160&gt;Z$166,10,IF(P1_IndicatorData!AP160&lt;Z$165,0,10-(Z$166-P1_IndicatorData!AP160)/(Z$166-Z$165)*10)),1))</f>
        <v>7.8</v>
      </c>
      <c r="AA160" s="42">
        <f>IF(P1_IndicatorData!AR160="No data","x",IF(P1_IndicatorData!AR160=0,0,ROUND(IF(LOG(P1_IndicatorData!AR160)&gt;AA$166,10,IF(LOG(P1_IndicatorData!AR160)&lt;AA$165,0,10-(AA$166-LOG(P1_IndicatorData!AR160))/(AA$166-AA$165)*10)),1)))</f>
        <v>8.6</v>
      </c>
      <c r="AB160" s="42">
        <f>IF(P1_IndicatorData!AS160="No data","x",ROUND(IF(P1_IndicatorData!AS160&gt;AB$166,10,IF(P1_IndicatorData!AS160&lt;AB$165,0,10-(AB$166-P1_IndicatorData!AS160)/(AB$166-AB$165)*10)),1))</f>
        <v>1.4</v>
      </c>
      <c r="AC160" s="42">
        <f>IF(P1_IndicatorData!AV160="No data","x",IF(P1_IndicatorData!AV160=0,0,ROUND(IF(LOG(P1_IndicatorData!AV160)&gt;AC$166,10,IF(LOG(P1_IndicatorData!AV160)&lt;AC$165,0,10-(AC$166-LOG(P1_IndicatorData!AV160))/(AC$166-AC$165)*10)),1)))</f>
        <v>9.6999999999999993</v>
      </c>
      <c r="AD160" s="42">
        <f>IF(P1_IndicatorData!AW160="No data","x",ROUND(IF(P1_IndicatorData!AW160&gt;AD$166,10,IF(P1_IndicatorData!AW160&lt;AD$165,0,10-(AD$166-P1_IndicatorData!AW160)/(AD$166-AD$165)*10)),1))</f>
        <v>6</v>
      </c>
      <c r="AE160" s="42">
        <f>IF(P1_IndicatorData!AX160="No data","x",IF(P1_IndicatorData!AX160=0,0,ROUND(IF(LOG(P1_IndicatorData!AX160)&gt;AE$166,10,IF(LOG(P1_IndicatorData!AX160)&lt;AE$165,0,10-(AE$166-LOG(P1_IndicatorData!AX160))/(AE$166-AE$165)*10)),1)))</f>
        <v>6.2</v>
      </c>
      <c r="AF160" s="42">
        <f>IF(P1_IndicatorData!AY160="No data","x",ROUND(IF(P1_IndicatorData!AY160&gt;AF$166,10,IF(P1_IndicatorData!AY160&lt;AF$165,0,10-(AF$166-P1_IndicatorData!AY160)/(AF$166-AF$165)*10)),1))</f>
        <v>0.1</v>
      </c>
      <c r="AG160" s="42">
        <f>IF(P1_IndicatorData!AZ160="No data","x",IF(P1_IndicatorData!AZ160=0,0,ROUND(IF(LOG(P1_IndicatorData!AZ160)&gt;AG$166,10,IF(LOG(P1_IndicatorData!AZ160)&lt;AG$165,0,10-(AG$166-LOG(P1_IndicatorData!AZ160))/(AG$166-AG$165)*10)),1)))</f>
        <v>8.9</v>
      </c>
      <c r="AH160" s="42">
        <f>IF(P1_IndicatorData!BA160="No data","x",ROUND(IF(P1_IndicatorData!BA160&gt;AH$166,10,IF(P1_IndicatorData!BA160&lt;AH$165,0,10-(AH$166-P1_IndicatorData!BA160)/(AH$166-AH$165)*10)),1))</f>
        <v>8</v>
      </c>
      <c r="AI160" s="42">
        <f>IF(P1_IndicatorData!BD160="No data","x",IF(P1_IndicatorData!BD160=0,0,ROUND(IF(LOG(P1_IndicatorData!BD160)&gt;AI$166,10,IF(LOG(P1_IndicatorData!BD160)&lt;AI$165,0,10-(AI$166-LOG(P1_IndicatorData!BD160))/(AI$166-AI$165)*10)),1)))</f>
        <v>8.9</v>
      </c>
      <c r="AJ160" s="42">
        <f>IF(P1_IndicatorData!BE160="No data","x",ROUND(IF(P1_IndicatorData!BE160&gt;AJ$166,10,IF(P1_IndicatorData!BE160&lt;AJ$165,0,10-(AJ$166-P1_IndicatorData!BE160)/(AJ$166-AJ$165)*10)),1))</f>
        <v>2.1</v>
      </c>
      <c r="AK160" s="145">
        <f t="shared" si="77"/>
        <v>7.5</v>
      </c>
      <c r="AL160" s="145">
        <f t="shared" si="78"/>
        <v>6.7</v>
      </c>
      <c r="AM160" s="145">
        <f t="shared" si="79"/>
        <v>7.3</v>
      </c>
      <c r="AN160" s="147">
        <f t="shared" si="80"/>
        <v>4.8</v>
      </c>
      <c r="AO160" s="147">
        <f t="shared" si="81"/>
        <v>0.2</v>
      </c>
      <c r="AP160" s="145">
        <f t="shared" si="99"/>
        <v>2.8</v>
      </c>
      <c r="AQ160" s="149">
        <f t="shared" si="82"/>
        <v>9.3000000000000007</v>
      </c>
      <c r="AR160" s="149">
        <f t="shared" si="83"/>
        <v>4.0999999999999996</v>
      </c>
      <c r="AS160" s="149">
        <f t="shared" si="84"/>
        <v>7.5</v>
      </c>
      <c r="AT160" s="149">
        <f t="shared" si="85"/>
        <v>6.4</v>
      </c>
      <c r="AU160" s="149">
        <f t="shared" si="86"/>
        <v>0.3</v>
      </c>
      <c r="AV160" s="149">
        <f t="shared" si="100"/>
        <v>4</v>
      </c>
      <c r="AW160" s="147">
        <f t="shared" si="87"/>
        <v>6</v>
      </c>
      <c r="AX160" s="147">
        <f t="shared" si="88"/>
        <v>8.6</v>
      </c>
      <c r="AY160" s="147">
        <f t="shared" si="89"/>
        <v>9.1</v>
      </c>
      <c r="AZ160" s="147">
        <f t="shared" si="90"/>
        <v>9.1</v>
      </c>
      <c r="BA160" s="145">
        <f t="shared" si="91"/>
        <v>8.4</v>
      </c>
      <c r="BB160" s="145">
        <f t="shared" si="92"/>
        <v>6.2</v>
      </c>
      <c r="BC160" s="147">
        <f t="shared" si="93"/>
        <v>8</v>
      </c>
      <c r="BD160" s="147">
        <f t="shared" si="94"/>
        <v>3.1</v>
      </c>
      <c r="BE160" s="145">
        <f t="shared" si="101"/>
        <v>6.1</v>
      </c>
      <c r="BF160" s="147">
        <f t="shared" si="95"/>
        <v>8.5</v>
      </c>
      <c r="BG160" s="147">
        <f t="shared" si="96"/>
        <v>6.6</v>
      </c>
      <c r="BH160" s="145">
        <f t="shared" si="97"/>
        <v>7.7</v>
      </c>
      <c r="BI160" s="198">
        <f t="shared" si="98"/>
        <v>6.8</v>
      </c>
    </row>
    <row r="161" spans="1:61">
      <c r="A161" s="1" t="s">
        <v>404</v>
      </c>
      <c r="B161" s="2" t="s">
        <v>405</v>
      </c>
      <c r="C161" s="39">
        <f>IF(P1_IndicatorData!D161="No data","x",IF(P1_IndicatorData!D161=0,0,ROUND(IF(LOG(P1_IndicatorData!D161)&gt;C$166,10,IF(LOG(P1_IndicatorData!D161)&lt;C$165,0,10-(C$166-LOG(P1_IndicatorData!D161))/(C$166-C$165)*10)),1)))</f>
        <v>8.6</v>
      </c>
      <c r="D161" s="39">
        <f>IF(P1_IndicatorData!E161="No data","x",ROUND(IF(P1_IndicatorData!E161&gt;D$166,10,IF(P1_IndicatorData!E161&lt;D$165,0,10-(D$166-P1_IndicatorData!E161)/(D$166-D$165)*10)),1))</f>
        <v>0.8</v>
      </c>
      <c r="E161" s="39">
        <f>IF(P1_IndicatorData!G161="No data",0.1,IF(P1_IndicatorData!G161=0,0.1,IF(LOG(P1_IndicatorData!G161)&lt;E$165,0.1,ROUND(IF(LOG(P1_IndicatorData!G161)&gt;E$166,10,IF(LOG(P1_IndicatorData!G161)&lt;E$165,0,10-(E$166-LOG(P1_IndicatorData!G161))/(E$166-E$165)*10)),1))))</f>
        <v>10</v>
      </c>
      <c r="F161" s="39">
        <f>IF(P1_IndicatorData!H161="No data",0.1,IF(ROUND(P1_IndicatorData!H161,2)=0,0.1,ROUND(IF(P1_IndicatorData!H161&gt;F$166,10,IF(P1_IndicatorData!H161&lt;F$165,0,10-(F$166-P1_IndicatorData!H161)/(F$166-F$165)*10)),1)))</f>
        <v>10</v>
      </c>
      <c r="G161" s="39">
        <f>IF(P1_IndicatorData!J161="No data","x",IF(P1_IndicatorData!J161=0,0,ROUND(IF(LOG(P1_IndicatorData!J161)&gt;G$166,10,IF(LOG(P1_IndicatorData!J161)&lt;G$165,0,10-(G$166-LOG(P1_IndicatorData!J161))/(G$166-G$165)*10)),1)))</f>
        <v>10</v>
      </c>
      <c r="H161" s="39">
        <f>IF(P1_IndicatorData!K161="No data","x",IF(P1_IndicatorData!K161=0,0,ROUND(IF(P1_IndicatorData!K161&gt;H$166,10,IF(P1_IndicatorData!K161&lt;H$165,0,10-(H$166-P1_IndicatorData!K161)/(H$166-H$165)*10)),1)))</f>
        <v>10</v>
      </c>
      <c r="I161" s="42">
        <f>IF(P1_IndicatorData!Q161="No data","x",IF(P1_IndicatorData!Q161=0,0,ROUND(IF(LOG(P1_IndicatorData!Q161)&gt;I$166,10,IF(LOG(P1_IndicatorData!Q161)&lt;I$165,0,10-(I$166-LOG(P1_IndicatorData!Q161))/(I$166-I$165)*10)),1)))</f>
        <v>10</v>
      </c>
      <c r="J161" s="42">
        <f>IF(P1_IndicatorData!R161="No data","x",ROUND(IF(P1_IndicatorData!R161&gt;J$166,10,IF(P1_IndicatorData!R161&lt;J$165,0,10-(J$166-P1_IndicatorData!R161)/(J$166-J$165)*10)),1))</f>
        <v>6.1</v>
      </c>
      <c r="K161" s="42">
        <f>IF(P1_IndicatorData!T161="No data","x",IF(P1_IndicatorData!T161=0,0,ROUND(IF(LOG(P1_IndicatorData!T161)&gt;K$166,10,IF(LOG(P1_IndicatorData!T161)&lt;K$165,0,10-(K$166-LOG(P1_IndicatorData!T161))/(K$166-K$165)*10)),1)))</f>
        <v>9.3000000000000007</v>
      </c>
      <c r="L161" s="42">
        <f>IF(P1_IndicatorData!U161="No data","x",ROUND(IF(P1_IndicatorData!U161&gt;L$166,10,IF(P1_IndicatorData!U161&lt;L$165,0,10-(L$166-P1_IndicatorData!U161)/(L$166-L$165)*10)),1))</f>
        <v>1.4</v>
      </c>
      <c r="M161" s="39">
        <f>IF(P1_IndicatorData!W161="No data","x",IF(P1_IndicatorData!W161=0,0,ROUND(IF(LOG(P1_IndicatorData!W161)&gt;M$166,10,IF(LOG(P1_IndicatorData!W161)&lt;M$165,0,10-(M$166-LOG(P1_IndicatorData!W161))/(M$166-M$165)*10)),1)))</f>
        <v>8.6999999999999993</v>
      </c>
      <c r="N161" s="39">
        <f>IF(P1_IndicatorData!X161="No data","x",ROUND(IF(P1_IndicatorData!X161&gt;N$166,10,IF(P1_IndicatorData!X161&lt;N$165,0,10-(N$166-P1_IndicatorData!X161)/(N$166-N$165)*10)),1))</f>
        <v>0.7</v>
      </c>
      <c r="O161" s="42">
        <f>IF(P1_IndicatorData!Z161="No data","x",IF(P1_IndicatorData!Z161=0,0,ROUND(IF(LOG(P1_IndicatorData!Z161)&gt;O$166,10,IF(LOG(P1_IndicatorData!Z161)&lt;O$165,0,10-(O$166-LOG(P1_IndicatorData!Z161))/(O$166-O$165)*10)),1)))</f>
        <v>10</v>
      </c>
      <c r="P161" s="42">
        <f>IF(P1_IndicatorData!AA161="No data","x",ROUND(IF(P1_IndicatorData!AA161&gt;P$166,10,IF(P1_IndicatorData!AA161&lt;P$165,0,10-(P$166-P1_IndicatorData!AA161)/(P$166-P$165)*10)),1))</f>
        <v>4.7</v>
      </c>
      <c r="Q161" s="42">
        <f>IF(P1_IndicatorData!AC161="No data","x",IF(P1_IndicatorData!AC161=0,0,ROUND(IF(LOG(P1_IndicatorData!AC161)&gt;Q$166,10,IF(LOG(P1_IndicatorData!AC161)&lt;Q$165,0,10-(Q$166-LOG(P1_IndicatorData!AC161))/(Q$166-Q$165)*10)),1)))</f>
        <v>9.3000000000000007</v>
      </c>
      <c r="R161" s="42">
        <f>IF(P1_IndicatorData!AD161="No data","x",ROUND(IF(P1_IndicatorData!AD161&gt;R$166,10,IF(P1_IndicatorData!AD161&lt;R$165,0,10-(R$166-P1_IndicatorData!AD161)/(R$166-R$165)*10)),1))</f>
        <v>1.5</v>
      </c>
      <c r="S161" s="42">
        <f>IF(P1_IndicatorData!AF161="No data","x",IF(P1_IndicatorData!AF161=0,0,ROUND(IF(LOG(P1_IndicatorData!AF161)&gt;S$166,10,IF(LOG(P1_IndicatorData!AF161)&lt;S$165,0,10-(S$166-LOG(P1_IndicatorData!AF161))/(S$166-S$165)*10)),1)))</f>
        <v>10</v>
      </c>
      <c r="T161" s="42">
        <f>IF(P1_IndicatorData!AG161="No data","x",ROUND(IF(P1_IndicatorData!AG161&gt;T$166,10,IF(P1_IndicatorData!AG161&lt;T$165,0,10-(T$166-P1_IndicatorData!AG161)/(T$166-T$165)*10)),1))</f>
        <v>7.8</v>
      </c>
      <c r="U161" s="42">
        <f>IF(P1_IndicatorData!AI161="No data","x",IF(P1_IndicatorData!AI161=0,0,ROUND(IF(LOG(P1_IndicatorData!AI161)&gt;U$166,10,IF(LOG(P1_IndicatorData!AI161)&lt;U$165,0,10-(U$166-LOG(P1_IndicatorData!AI161))/(U$166-U$165)*10)),1)))</f>
        <v>10</v>
      </c>
      <c r="V161" s="42">
        <f>IF(P1_IndicatorData!AJ161="No data","x",ROUND(IF(P1_IndicatorData!AJ161&gt;V$166,10,IF(P1_IndicatorData!AJ161&lt;V$165,0,10-(V$166-P1_IndicatorData!AJ161)/(V$166-V$165)*10)),1))</f>
        <v>7.8</v>
      </c>
      <c r="W161" s="42">
        <f>IF(P1_IndicatorData!AL161="No data","x",IF(P1_IndicatorData!AL161=0,0,ROUND(IF(LOG(P1_IndicatorData!AL161)&gt;W$166,10,IF(LOG(P1_IndicatorData!AL161)&lt;W$165,0,10-(W$166-LOG(P1_IndicatorData!AL161))/(W$166-W$165)*10)),1)))</f>
        <v>10</v>
      </c>
      <c r="X161" s="42">
        <f>IF(P1_IndicatorData!AM161="No data","x",ROUND(IF(P1_IndicatorData!AM161&gt;X$166,10,IF(P1_IndicatorData!AM161&lt;X$165,0,10-(X$166-P1_IndicatorData!AM161)/(X$166-X$165)*10)),1))</f>
        <v>9.6999999999999993</v>
      </c>
      <c r="Y161" s="42">
        <f>IF(P1_IndicatorData!AO161="No data","x",IF(P1_IndicatorData!AO161=0,0,ROUND(IF(LOG(P1_IndicatorData!AO161)&gt;Y$166,10,IF(LOG(P1_IndicatorData!AO161)&lt;Y$165,0,10-(Y$166-LOG(P1_IndicatorData!AO161))/(Y$166-Y$165)*10)),1)))</f>
        <v>10</v>
      </c>
      <c r="Z161" s="42">
        <f>IF(P1_IndicatorData!AP161="No data","x",ROUND(IF(P1_IndicatorData!AP161&gt;Z$166,10,IF(P1_IndicatorData!AP161&lt;Z$165,0,10-(Z$166-P1_IndicatorData!AP161)/(Z$166-Z$165)*10)),1))</f>
        <v>8.9</v>
      </c>
      <c r="AA161" s="42">
        <f>IF(P1_IndicatorData!AR161="No data","x",IF(P1_IndicatorData!AR161=0,0,ROUND(IF(LOG(P1_IndicatorData!AR161)&gt;AA$166,10,IF(LOG(P1_IndicatorData!AR161)&lt;AA$165,0,10-(AA$166-LOG(P1_IndicatorData!AR161))/(AA$166-AA$165)*10)),1)))</f>
        <v>9.6</v>
      </c>
      <c r="AB161" s="42">
        <f>IF(P1_IndicatorData!AS161="No data","x",ROUND(IF(P1_IndicatorData!AS161&gt;AB$166,10,IF(P1_IndicatorData!AS161&lt;AB$165,0,10-(AB$166-P1_IndicatorData!AS161)/(AB$166-AB$165)*10)),1))</f>
        <v>2.2000000000000002</v>
      </c>
      <c r="AC161" s="42">
        <f>IF(P1_IndicatorData!AV161="No data","x",IF(P1_IndicatorData!AV161=0,0,ROUND(IF(LOG(P1_IndicatorData!AV161)&gt;AC$166,10,IF(LOG(P1_IndicatorData!AV161)&lt;AC$165,0,10-(AC$166-LOG(P1_IndicatorData!AV161))/(AC$166-AC$165)*10)),1)))</f>
        <v>10</v>
      </c>
      <c r="AD161" s="42">
        <f>IF(P1_IndicatorData!AW161="No data","x",ROUND(IF(P1_IndicatorData!AW161&gt;AD$166,10,IF(P1_IndicatorData!AW161&lt;AD$165,0,10-(AD$166-P1_IndicatorData!AW161)/(AD$166-AD$165)*10)),1))</f>
        <v>9.8000000000000007</v>
      </c>
      <c r="AE161" s="42">
        <f>IF(P1_IndicatorData!AX161="No data","x",IF(P1_IndicatorData!AX161=0,0,ROUND(IF(LOG(P1_IndicatorData!AX161)&gt;AE$166,10,IF(LOG(P1_IndicatorData!AX161)&lt;AE$165,0,10-(AE$166-LOG(P1_IndicatorData!AX161))/(AE$166-AE$165)*10)),1)))</f>
        <v>10</v>
      </c>
      <c r="AF161" s="42">
        <f>IF(P1_IndicatorData!AY161="No data","x",ROUND(IF(P1_IndicatorData!AY161&gt;AF$166,10,IF(P1_IndicatorData!AY161&lt;AF$165,0,10-(AF$166-P1_IndicatorData!AY161)/(AF$166-AF$165)*10)),1))</f>
        <v>3.8</v>
      </c>
      <c r="AG161" s="42">
        <f>IF(P1_IndicatorData!AZ161="No data","x",IF(P1_IndicatorData!AZ161=0,0,ROUND(IF(LOG(P1_IndicatorData!AZ161)&gt;AG$166,10,IF(LOG(P1_IndicatorData!AZ161)&lt;AG$165,0,10-(AG$166-LOG(P1_IndicatorData!AZ161))/(AG$166-AG$165)*10)),1)))</f>
        <v>9</v>
      </c>
      <c r="AH161" s="42">
        <f>IF(P1_IndicatorData!BA161="No data","x",ROUND(IF(P1_IndicatorData!BA161&gt;AH$166,10,IF(P1_IndicatorData!BA161&lt;AH$165,0,10-(AH$166-P1_IndicatorData!BA161)/(AH$166-AH$165)*10)),1))</f>
        <v>3.2</v>
      </c>
      <c r="AI161" s="42">
        <f>IF(P1_IndicatorData!BD161="No data","x",IF(P1_IndicatorData!BD161=0,0,ROUND(IF(LOG(P1_IndicatorData!BD161)&gt;AI$166,10,IF(LOG(P1_IndicatorData!BD161)&lt;AI$165,0,10-(AI$166-LOG(P1_IndicatorData!BD161))/(AI$166-AI$165)*10)),1)))</f>
        <v>10</v>
      </c>
      <c r="AJ161" s="42">
        <f>IF(P1_IndicatorData!BE161="No data","x",ROUND(IF(P1_IndicatorData!BE161&gt;AJ$166,10,IF(P1_IndicatorData!BE161&lt;AJ$165,0,10-(AJ$166-P1_IndicatorData!BE161)/(AJ$166-AJ$165)*10)),1))</f>
        <v>6.4</v>
      </c>
      <c r="AK161" s="145">
        <f t="shared" si="77"/>
        <v>6</v>
      </c>
      <c r="AL161" s="145">
        <f t="shared" si="78"/>
        <v>10</v>
      </c>
      <c r="AM161" s="145">
        <f t="shared" si="79"/>
        <v>10</v>
      </c>
      <c r="AN161" s="147">
        <f t="shared" si="80"/>
        <v>9.6999999999999993</v>
      </c>
      <c r="AO161" s="147">
        <f t="shared" si="81"/>
        <v>4.0999999999999996</v>
      </c>
      <c r="AP161" s="145">
        <f t="shared" si="99"/>
        <v>8</v>
      </c>
      <c r="AQ161" s="149">
        <f t="shared" si="82"/>
        <v>9.4</v>
      </c>
      <c r="AR161" s="149">
        <f t="shared" si="83"/>
        <v>2.7</v>
      </c>
      <c r="AS161" s="149">
        <f t="shared" si="84"/>
        <v>7.3</v>
      </c>
      <c r="AT161" s="149">
        <f t="shared" si="85"/>
        <v>9.6999999999999993</v>
      </c>
      <c r="AU161" s="149">
        <f t="shared" si="86"/>
        <v>4.7</v>
      </c>
      <c r="AV161" s="149">
        <f t="shared" si="100"/>
        <v>8.1</v>
      </c>
      <c r="AW161" s="147">
        <f t="shared" si="87"/>
        <v>7.7</v>
      </c>
      <c r="AX161" s="147">
        <f t="shared" si="88"/>
        <v>9.1999999999999993</v>
      </c>
      <c r="AY161" s="147">
        <f t="shared" si="89"/>
        <v>9.9</v>
      </c>
      <c r="AZ161" s="147">
        <f t="shared" si="90"/>
        <v>9.5</v>
      </c>
      <c r="BA161" s="145">
        <f t="shared" si="91"/>
        <v>9.1999999999999993</v>
      </c>
      <c r="BB161" s="145">
        <f t="shared" si="92"/>
        <v>7.4</v>
      </c>
      <c r="BC161" s="147">
        <f t="shared" si="93"/>
        <v>10</v>
      </c>
      <c r="BD161" s="147">
        <f t="shared" si="94"/>
        <v>6.8</v>
      </c>
      <c r="BE161" s="145">
        <f t="shared" si="101"/>
        <v>8.9</v>
      </c>
      <c r="BF161" s="147">
        <f t="shared" si="95"/>
        <v>7</v>
      </c>
      <c r="BG161" s="147">
        <f t="shared" si="96"/>
        <v>8.8000000000000007</v>
      </c>
      <c r="BH161" s="145">
        <f t="shared" si="97"/>
        <v>8</v>
      </c>
      <c r="BI161" s="198">
        <f t="shared" si="98"/>
        <v>8.8000000000000007</v>
      </c>
    </row>
    <row r="162" spans="1:61">
      <c r="A162" s="1" t="s">
        <v>406</v>
      </c>
      <c r="B162" s="2" t="s">
        <v>407</v>
      </c>
      <c r="C162" s="39">
        <f>IF(P1_IndicatorData!D162="No data","x",IF(P1_IndicatorData!D162=0,0,ROUND(IF(LOG(P1_IndicatorData!D162)&gt;C$166,10,IF(LOG(P1_IndicatorData!D162)&lt;C$165,0,10-(C$166-LOG(P1_IndicatorData!D162))/(C$166-C$165)*10)),1)))</f>
        <v>9.9</v>
      </c>
      <c r="D162" s="39">
        <f>IF(P1_IndicatorData!E162="No data","x",ROUND(IF(P1_IndicatorData!E162&gt;D$166,10,IF(P1_IndicatorData!E162&lt;D$165,0,10-(D$166-P1_IndicatorData!E162)/(D$166-D$165)*10)),1))</f>
        <v>7.8</v>
      </c>
      <c r="E162" s="39">
        <f>IF(P1_IndicatorData!G162="No data",0.1,IF(P1_IndicatorData!G162=0,0.1,IF(LOG(P1_IndicatorData!G162)&lt;E$165,0.1,ROUND(IF(LOG(P1_IndicatorData!G162)&gt;E$166,10,IF(LOG(P1_IndicatorData!G162)&lt;E$165,0,10-(E$166-LOG(P1_IndicatorData!G162))/(E$166-E$165)*10)),1))))</f>
        <v>7</v>
      </c>
      <c r="F162" s="39">
        <f>IF(P1_IndicatorData!H162="No data",0.1,IF(ROUND(P1_IndicatorData!H162,2)=0,0.1,ROUND(IF(P1_IndicatorData!H162&gt;F$166,10,IF(P1_IndicatorData!H162&lt;F$165,0,10-(F$166-P1_IndicatorData!H162)/(F$166-F$165)*10)),1)))</f>
        <v>1.1000000000000001</v>
      </c>
      <c r="G162" s="39">
        <f>IF(P1_IndicatorData!J162="No data","x",IF(P1_IndicatorData!J162=0,0,ROUND(IF(LOG(P1_IndicatorData!J162)&gt;G$166,10,IF(LOG(P1_IndicatorData!J162)&lt;G$165,0,10-(G$166-LOG(P1_IndicatorData!J162))/(G$166-G$165)*10)),1)))</f>
        <v>5.7</v>
      </c>
      <c r="H162" s="39">
        <f>IF(P1_IndicatorData!K162="No data","x",IF(P1_IndicatorData!K162=0,0,ROUND(IF(P1_IndicatorData!K162&gt;H$166,10,IF(P1_IndicatorData!K162&lt;H$165,0,10-(H$166-P1_IndicatorData!K162)/(H$166-H$165)*10)),1)))</f>
        <v>0.1</v>
      </c>
      <c r="I162" s="42">
        <f>IF(P1_IndicatorData!Q162="No data","x",IF(P1_IndicatorData!Q162=0,0,ROUND(IF(LOG(P1_IndicatorData!Q162)&gt;I$166,10,IF(LOG(P1_IndicatorData!Q162)&lt;I$165,0,10-(I$166-LOG(P1_IndicatorData!Q162))/(I$166-I$165)*10)),1)))</f>
        <v>0</v>
      </c>
      <c r="J162" s="42">
        <f>IF(P1_IndicatorData!R162="No data","x",ROUND(IF(P1_IndicatorData!R162&gt;J$166,10,IF(P1_IndicatorData!R162&lt;J$165,0,10-(J$166-P1_IndicatorData!R162)/(J$166-J$165)*10)),1))</f>
        <v>0</v>
      </c>
      <c r="K162" s="42">
        <f>IF(P1_IndicatorData!T162="No data","x",IF(P1_IndicatorData!T162=0,0,ROUND(IF(LOG(P1_IndicatorData!T162)&gt;K$166,10,IF(LOG(P1_IndicatorData!T162)&lt;K$165,0,10-(K$166-LOG(P1_IndicatorData!T162))/(K$166-K$165)*10)),1)))</f>
        <v>0</v>
      </c>
      <c r="L162" s="42">
        <f>IF(P1_IndicatorData!U162="No data","x",ROUND(IF(P1_IndicatorData!U162&gt;L$166,10,IF(P1_IndicatorData!U162&lt;L$165,0,10-(L$166-P1_IndicatorData!U162)/(L$166-L$165)*10)),1))</f>
        <v>0</v>
      </c>
      <c r="M162" s="39">
        <f>IF(P1_IndicatorData!W162="No data","x",IF(P1_IndicatorData!W162=0,0,ROUND(IF(LOG(P1_IndicatorData!W162)&gt;M$166,10,IF(LOG(P1_IndicatorData!W162)&lt;M$165,0,10-(M$166-LOG(P1_IndicatorData!W162))/(M$166-M$165)*10)),1)))</f>
        <v>2.1</v>
      </c>
      <c r="N162" s="39">
        <f>IF(P1_IndicatorData!X162="No data","x",ROUND(IF(P1_IndicatorData!X162&gt;N$166,10,IF(P1_IndicatorData!X162&lt;N$165,0,10-(N$166-P1_IndicatorData!X162)/(N$166-N$165)*10)),1))</f>
        <v>0</v>
      </c>
      <c r="O162" s="42">
        <f>IF(P1_IndicatorData!Z162="No data","x",IF(P1_IndicatorData!Z162=0,0,ROUND(IF(LOG(P1_IndicatorData!Z162)&gt;O$166,10,IF(LOG(P1_IndicatorData!Z162)&lt;O$165,0,10-(O$166-LOG(P1_IndicatorData!Z162))/(O$166-O$165)*10)),1)))</f>
        <v>10</v>
      </c>
      <c r="P162" s="42">
        <f>IF(P1_IndicatorData!AA162="No data","x",ROUND(IF(P1_IndicatorData!AA162&gt;P$166,10,IF(P1_IndicatorData!AA162&lt;P$165,0,10-(P$166-P1_IndicatorData!AA162)/(P$166-P$165)*10)),1))</f>
        <v>9.1</v>
      </c>
      <c r="Q162" s="42">
        <f>IF(P1_IndicatorData!AC162="No data","x",IF(P1_IndicatorData!AC162=0,0,ROUND(IF(LOG(P1_IndicatorData!AC162)&gt;Q$166,10,IF(LOG(P1_IndicatorData!AC162)&lt;Q$165,0,10-(Q$166-LOG(P1_IndicatorData!AC162))/(Q$166-Q$165)*10)),1)))</f>
        <v>9.5</v>
      </c>
      <c r="R162" s="42">
        <f>IF(P1_IndicatorData!AD162="No data","x",ROUND(IF(P1_IndicatorData!AD162&gt;R$166,10,IF(P1_IndicatorData!AD162&lt;R$165,0,10-(R$166-P1_IndicatorData!AD162)/(R$166-R$165)*10)),1))</f>
        <v>3.7</v>
      </c>
      <c r="S162" s="42">
        <f>IF(P1_IndicatorData!AF162="No data","x",IF(P1_IndicatorData!AF162=0,0,ROUND(IF(LOG(P1_IndicatorData!AF162)&gt;S$166,10,IF(LOG(P1_IndicatorData!AF162)&lt;S$165,0,10-(S$166-LOG(P1_IndicatorData!AF162))/(S$166-S$165)*10)),1)))</f>
        <v>10</v>
      </c>
      <c r="T162" s="42">
        <f>IF(P1_IndicatorData!AG162="No data","x",ROUND(IF(P1_IndicatorData!AG162&gt;T$166,10,IF(P1_IndicatorData!AG162&lt;T$165,0,10-(T$166-P1_IndicatorData!AG162)/(T$166-T$165)*10)),1))</f>
        <v>9.8000000000000007</v>
      </c>
      <c r="U162" s="42">
        <f>IF(P1_IndicatorData!AI162="No data","x",IF(P1_IndicatorData!AI162=0,0,ROUND(IF(LOG(P1_IndicatorData!AI162)&gt;U$166,10,IF(LOG(P1_IndicatorData!AI162)&lt;U$165,0,10-(U$166-LOG(P1_IndicatorData!AI162))/(U$166-U$165)*10)),1)))</f>
        <v>7.9</v>
      </c>
      <c r="V162" s="42">
        <f>IF(P1_IndicatorData!AJ162="No data","x",ROUND(IF(P1_IndicatorData!AJ162&gt;V$166,10,IF(P1_IndicatorData!AJ162&lt;V$165,0,10-(V$166-P1_IndicatorData!AJ162)/(V$166-V$165)*10)),1))</f>
        <v>0.4</v>
      </c>
      <c r="W162" s="42">
        <f>IF(P1_IndicatorData!AL162="No data","x",IF(P1_IndicatorData!AL162=0,0,ROUND(IF(LOG(P1_IndicatorData!AL162)&gt;W$166,10,IF(LOG(P1_IndicatorData!AL162)&lt;W$165,0,10-(W$166-LOG(P1_IndicatorData!AL162))/(W$166-W$165)*10)),1)))</f>
        <v>9.6</v>
      </c>
      <c r="X162" s="42">
        <f>IF(P1_IndicatorData!AM162="No data","x",ROUND(IF(P1_IndicatorData!AM162&gt;X$166,10,IF(P1_IndicatorData!AM162&lt;X$165,0,10-(X$166-P1_IndicatorData!AM162)/(X$166-X$165)*10)),1))</f>
        <v>4.2</v>
      </c>
      <c r="Y162" s="42">
        <f>IF(P1_IndicatorData!AO162="No data","x",IF(P1_IndicatorData!AO162=0,0,ROUND(IF(LOG(P1_IndicatorData!AO162)&gt;Y$166,10,IF(LOG(P1_IndicatorData!AO162)&lt;Y$165,0,10-(Y$166-LOG(P1_IndicatorData!AO162))/(Y$166-Y$165)*10)),1)))</f>
        <v>9.6</v>
      </c>
      <c r="Z162" s="42">
        <f>IF(P1_IndicatorData!AP162="No data","x",ROUND(IF(P1_IndicatorData!AP162&gt;Z$166,10,IF(P1_IndicatorData!AP162&lt;Z$165,0,10-(Z$166-P1_IndicatorData!AP162)/(Z$166-Z$165)*10)),1))</f>
        <v>4.5999999999999996</v>
      </c>
      <c r="AA162" s="42">
        <f>IF(P1_IndicatorData!AR162="No data","x",IF(P1_IndicatorData!AR162=0,0,ROUND(IF(LOG(P1_IndicatorData!AR162)&gt;AA$166,10,IF(LOG(P1_IndicatorData!AR162)&lt;AA$165,0,10-(AA$166-LOG(P1_IndicatorData!AR162))/(AA$166-AA$165)*10)),1)))</f>
        <v>7.9</v>
      </c>
      <c r="AB162" s="42">
        <f>IF(P1_IndicatorData!AS162="No data","x",ROUND(IF(P1_IndicatorData!AS162&gt;AB$166,10,IF(P1_IndicatorData!AS162&lt;AB$165,0,10-(AB$166-P1_IndicatorData!AS162)/(AB$166-AB$165)*10)),1))</f>
        <v>0.4</v>
      </c>
      <c r="AC162" s="42">
        <f>IF(P1_IndicatorData!AV162="No data","x",IF(P1_IndicatorData!AV162=0,0,ROUND(IF(LOG(P1_IndicatorData!AV162)&gt;AC$166,10,IF(LOG(P1_IndicatorData!AV162)&lt;AC$165,0,10-(AC$166-LOG(P1_IndicatorData!AV162))/(AC$166-AC$165)*10)),1)))</f>
        <v>10</v>
      </c>
      <c r="AD162" s="42">
        <f>IF(P1_IndicatorData!AW162="No data","x",ROUND(IF(P1_IndicatorData!AW162&gt;AD$166,10,IF(P1_IndicatorData!AW162&lt;AD$165,0,10-(AD$166-P1_IndicatorData!AW162)/(AD$166-AD$165)*10)),1))</f>
        <v>9.9</v>
      </c>
      <c r="AE162" s="42">
        <f>IF(P1_IndicatorData!AX162="No data","x",IF(P1_IndicatorData!AX162=0,0,ROUND(IF(LOG(P1_IndicatorData!AX162)&gt;AE$166,10,IF(LOG(P1_IndicatorData!AX162)&lt;AE$165,0,10-(AE$166-LOG(P1_IndicatorData!AX162))/(AE$166-AE$165)*10)),1)))</f>
        <v>10</v>
      </c>
      <c r="AF162" s="42">
        <f>IF(P1_IndicatorData!AY162="No data","x",ROUND(IF(P1_IndicatorData!AY162&gt;AF$166,10,IF(P1_IndicatorData!AY162&lt;AF$165,0,10-(AF$166-P1_IndicatorData!AY162)/(AF$166-AF$165)*10)),1))</f>
        <v>9.9</v>
      </c>
      <c r="AG162" s="42">
        <f>IF(P1_IndicatorData!AZ162="No data","x",IF(P1_IndicatorData!AZ162=0,0,ROUND(IF(LOG(P1_IndicatorData!AZ162)&gt;AG$166,10,IF(LOG(P1_IndicatorData!AZ162)&lt;AG$165,0,10-(AG$166-LOG(P1_IndicatorData!AZ162))/(AG$166-AG$165)*10)),1)))</f>
        <v>10</v>
      </c>
      <c r="AH162" s="42">
        <f>IF(P1_IndicatorData!BA162="No data","x",ROUND(IF(P1_IndicatorData!BA162&gt;AH$166,10,IF(P1_IndicatorData!BA162&lt;AH$165,0,10-(AH$166-P1_IndicatorData!BA162)/(AH$166-AH$165)*10)),1))</f>
        <v>10</v>
      </c>
      <c r="AI162" s="42">
        <f>IF(P1_IndicatorData!BD162="No data","x",IF(P1_IndicatorData!BD162=0,0,ROUND(IF(LOG(P1_IndicatorData!BD162)&gt;AI$166,10,IF(LOG(P1_IndicatorData!BD162)&lt;AI$165,0,10-(AI$166-LOG(P1_IndicatorData!BD162))/(AI$166-AI$165)*10)),1)))</f>
        <v>6.9</v>
      </c>
      <c r="AJ162" s="42">
        <f>IF(P1_IndicatorData!BE162="No data","x",ROUND(IF(P1_IndicatorData!BE162&gt;AJ$166,10,IF(P1_IndicatorData!BE162&lt;AJ$165,0,10-(AJ$166-P1_IndicatorData!BE162)/(AJ$166-AJ$165)*10)),1))</f>
        <v>0.1</v>
      </c>
      <c r="AK162" s="145">
        <f t="shared" si="77"/>
        <v>9.1</v>
      </c>
      <c r="AL162" s="145">
        <f t="shared" si="78"/>
        <v>4.7</v>
      </c>
      <c r="AM162" s="145">
        <f t="shared" si="79"/>
        <v>3.4</v>
      </c>
      <c r="AN162" s="147">
        <f t="shared" si="80"/>
        <v>0</v>
      </c>
      <c r="AO162" s="147">
        <f t="shared" si="81"/>
        <v>0</v>
      </c>
      <c r="AP162" s="145">
        <f t="shared" si="99"/>
        <v>0</v>
      </c>
      <c r="AQ162" s="149">
        <f t="shared" si="82"/>
        <v>6.1</v>
      </c>
      <c r="AR162" s="149">
        <f t="shared" si="83"/>
        <v>4.5999999999999996</v>
      </c>
      <c r="AS162" s="149">
        <f t="shared" si="84"/>
        <v>5.4</v>
      </c>
      <c r="AT162" s="149">
        <f t="shared" si="85"/>
        <v>9.8000000000000007</v>
      </c>
      <c r="AU162" s="149">
        <f t="shared" si="86"/>
        <v>6.8</v>
      </c>
      <c r="AV162" s="149">
        <f t="shared" si="100"/>
        <v>8.6999999999999993</v>
      </c>
      <c r="AW162" s="147">
        <f t="shared" si="87"/>
        <v>7.4</v>
      </c>
      <c r="AX162" s="147">
        <f t="shared" si="88"/>
        <v>5.2</v>
      </c>
      <c r="AY162" s="147">
        <f t="shared" si="89"/>
        <v>7.9</v>
      </c>
      <c r="AZ162" s="147">
        <f t="shared" si="90"/>
        <v>8</v>
      </c>
      <c r="BA162" s="145">
        <f t="shared" si="91"/>
        <v>7.3</v>
      </c>
      <c r="BB162" s="145">
        <f t="shared" si="92"/>
        <v>5.2</v>
      </c>
      <c r="BC162" s="147">
        <f t="shared" si="93"/>
        <v>10</v>
      </c>
      <c r="BD162" s="147">
        <f t="shared" si="94"/>
        <v>9.9</v>
      </c>
      <c r="BE162" s="145">
        <f t="shared" si="101"/>
        <v>10</v>
      </c>
      <c r="BF162" s="147">
        <f t="shared" si="95"/>
        <v>10</v>
      </c>
      <c r="BG162" s="147">
        <f t="shared" si="96"/>
        <v>4.3</v>
      </c>
      <c r="BH162" s="145">
        <f t="shared" si="97"/>
        <v>8.4</v>
      </c>
      <c r="BI162" s="198">
        <f t="shared" si="98"/>
        <v>7</v>
      </c>
    </row>
    <row r="163" spans="1:61">
      <c r="A163" s="1" t="s">
        <v>408</v>
      </c>
      <c r="B163" s="2" t="s">
        <v>409</v>
      </c>
      <c r="C163" s="39">
        <f>IF(P1_IndicatorData!D163="No data","x",IF(P1_IndicatorData!D163=0,0,ROUND(IF(LOG(P1_IndicatorData!D163)&gt;C$166,10,IF(LOG(P1_IndicatorData!D163)&lt;C$165,0,10-(C$166-LOG(P1_IndicatorData!D163))/(C$166-C$165)*10)),1)))</f>
        <v>9</v>
      </c>
      <c r="D163" s="39">
        <f>IF(P1_IndicatorData!E163="No data","x",ROUND(IF(P1_IndicatorData!E163&gt;D$166,10,IF(P1_IndicatorData!E163&lt;D$165,0,10-(D$166-P1_IndicatorData!E163)/(D$166-D$165)*10)),1))</f>
        <v>3.7</v>
      </c>
      <c r="E163" s="39">
        <f>IF(P1_IndicatorData!G163="No data",0.1,IF(P1_IndicatorData!G163=0,0.1,IF(LOG(P1_IndicatorData!G163)&lt;E$165,0.1,ROUND(IF(LOG(P1_IndicatorData!G163)&gt;E$166,10,IF(LOG(P1_IndicatorData!G163)&lt;E$165,0,10-(E$166-LOG(P1_IndicatorData!G163))/(E$166-E$165)*10)),1))))</f>
        <v>7.6</v>
      </c>
      <c r="F163" s="39">
        <f>IF(P1_IndicatorData!H163="No data",0.1,IF(ROUND(P1_IndicatorData!H163,2)=0,0.1,ROUND(IF(P1_IndicatorData!H163&gt;F$166,10,IF(P1_IndicatorData!H163&lt;F$165,0,10-(F$166-P1_IndicatorData!H163)/(F$166-F$165)*10)),1)))</f>
        <v>3.1</v>
      </c>
      <c r="G163" s="39">
        <f>IF(P1_IndicatorData!J163="No data","x",IF(P1_IndicatorData!J163=0,0,ROUND(IF(LOG(P1_IndicatorData!J163)&gt;G$166,10,IF(LOG(P1_IndicatorData!J163)&lt;G$165,0,10-(G$166-LOG(P1_IndicatorData!J163))/(G$166-G$165)*10)),1)))</f>
        <v>0</v>
      </c>
      <c r="H163" s="39">
        <f>IF(P1_IndicatorData!K163="No data","x",IF(P1_IndicatorData!K163=0,0,ROUND(IF(P1_IndicatorData!K163&gt;H$166,10,IF(P1_IndicatorData!K163&lt;H$165,0,10-(H$166-P1_IndicatorData!K163)/(H$166-H$165)*10)),1)))</f>
        <v>0</v>
      </c>
      <c r="I163" s="42">
        <f>IF(P1_IndicatorData!Q163="No data","x",IF(P1_IndicatorData!Q163=0,0,ROUND(IF(LOG(P1_IndicatorData!Q163)&gt;I$166,10,IF(LOG(P1_IndicatorData!Q163)&lt;I$165,0,10-(I$166-LOG(P1_IndicatorData!Q163))/(I$166-I$165)*10)),1)))</f>
        <v>0</v>
      </c>
      <c r="J163" s="42">
        <f>IF(P1_IndicatorData!R163="No data","x",ROUND(IF(P1_IndicatorData!R163&gt;J$166,10,IF(P1_IndicatorData!R163&lt;J$165,0,10-(J$166-P1_IndicatorData!R163)/(J$166-J$165)*10)),1))</f>
        <v>0</v>
      </c>
      <c r="K163" s="42">
        <f>IF(P1_IndicatorData!T163="No data","x",IF(P1_IndicatorData!T163=0,0,ROUND(IF(LOG(P1_IndicatorData!T163)&gt;K$166,10,IF(LOG(P1_IndicatorData!T163)&lt;K$165,0,10-(K$166-LOG(P1_IndicatorData!T163))/(K$166-K$165)*10)),1)))</f>
        <v>0</v>
      </c>
      <c r="L163" s="42">
        <f>IF(P1_IndicatorData!U163="No data","x",ROUND(IF(P1_IndicatorData!U163&gt;L$166,10,IF(P1_IndicatorData!U163&lt;L$165,0,10-(L$166-P1_IndicatorData!U163)/(L$166-L$165)*10)),1))</f>
        <v>0</v>
      </c>
      <c r="M163" s="39">
        <f>IF(P1_IndicatorData!W163="No data","x",IF(P1_IndicatorData!W163=0,0,ROUND(IF(LOG(P1_IndicatorData!W163)&gt;M$166,10,IF(LOG(P1_IndicatorData!W163)&lt;M$165,0,10-(M$166-LOG(P1_IndicatorData!W163))/(M$166-M$165)*10)),1)))</f>
        <v>0</v>
      </c>
      <c r="N163" s="39">
        <f>IF(P1_IndicatorData!X163="No data","x",ROUND(IF(P1_IndicatorData!X163&gt;N$166,10,IF(P1_IndicatorData!X163&lt;N$165,0,10-(N$166-P1_IndicatorData!X163)/(N$166-N$165)*10)),1))</f>
        <v>0</v>
      </c>
      <c r="O163" s="42">
        <f>IF(P1_IndicatorData!Z163="No data","x",IF(P1_IndicatorData!Z163=0,0,ROUND(IF(LOG(P1_IndicatorData!Z163)&gt;O$166,10,IF(LOG(P1_IndicatorData!Z163)&lt;O$165,0,10-(O$166-LOG(P1_IndicatorData!Z163))/(O$166-O$165)*10)),1)))</f>
        <v>10</v>
      </c>
      <c r="P163" s="42">
        <f>IF(P1_IndicatorData!AA163="No data","x",ROUND(IF(P1_IndicatorData!AA163&gt;P$166,10,IF(P1_IndicatorData!AA163&lt;P$165,0,10-(P$166-P1_IndicatorData!AA163)/(P$166-P$165)*10)),1))</f>
        <v>10</v>
      </c>
      <c r="Q163" s="42">
        <f>IF(P1_IndicatorData!AC163="No data","x",IF(P1_IndicatorData!AC163=0,0,ROUND(IF(LOG(P1_IndicatorData!AC163)&gt;Q$166,10,IF(LOG(P1_IndicatorData!AC163)&lt;Q$165,0,10-(Q$166-LOG(P1_IndicatorData!AC163))/(Q$166-Q$165)*10)),1)))</f>
        <v>10</v>
      </c>
      <c r="R163" s="42">
        <f>IF(P1_IndicatorData!AD163="No data","x",ROUND(IF(P1_IndicatorData!AD163&gt;R$166,10,IF(P1_IndicatorData!AD163&lt;R$165,0,10-(R$166-P1_IndicatorData!AD163)/(R$166-R$165)*10)),1))</f>
        <v>10</v>
      </c>
      <c r="S163" s="42">
        <f>IF(P1_IndicatorData!AF163="No data","x",IF(P1_IndicatorData!AF163=0,0,ROUND(IF(LOG(P1_IndicatorData!AF163)&gt;S$166,10,IF(LOG(P1_IndicatorData!AF163)&lt;S$165,0,10-(S$166-LOG(P1_IndicatorData!AF163))/(S$166-S$165)*10)),1)))</f>
        <v>0</v>
      </c>
      <c r="T163" s="42">
        <f>IF(P1_IndicatorData!AG163="No data","x",ROUND(IF(P1_IndicatorData!AG163&gt;T$166,10,IF(P1_IndicatorData!AG163&lt;T$165,0,10-(T$166-P1_IndicatorData!AG163)/(T$166-T$165)*10)),1))</f>
        <v>0</v>
      </c>
      <c r="U163" s="42">
        <f>IF(P1_IndicatorData!AI163="No data","x",IF(P1_IndicatorData!AI163=0,0,ROUND(IF(LOG(P1_IndicatorData!AI163)&gt;U$166,10,IF(LOG(P1_IndicatorData!AI163)&lt;U$165,0,10-(U$166-LOG(P1_IndicatorData!AI163))/(U$166-U$165)*10)),1)))</f>
        <v>9.1</v>
      </c>
      <c r="V163" s="42">
        <f>IF(P1_IndicatorData!AJ163="No data","x",ROUND(IF(P1_IndicatorData!AJ163&gt;V$166,10,IF(P1_IndicatorData!AJ163&lt;V$165,0,10-(V$166-P1_IndicatorData!AJ163)/(V$166-V$165)*10)),1))</f>
        <v>3.2</v>
      </c>
      <c r="W163" s="42">
        <f>IF(P1_IndicatorData!AL163="No data","x",IF(P1_IndicatorData!AL163=0,0,ROUND(IF(LOG(P1_IndicatorData!AL163)&gt;W$166,10,IF(LOG(P1_IndicatorData!AL163)&lt;W$165,0,10-(W$166-LOG(P1_IndicatorData!AL163))/(W$166-W$165)*10)),1)))</f>
        <v>9.5</v>
      </c>
      <c r="X163" s="42">
        <f>IF(P1_IndicatorData!AM163="No data","x",ROUND(IF(P1_IndicatorData!AM163&gt;X$166,10,IF(P1_IndicatorData!AM163&lt;X$165,0,10-(X$166-P1_IndicatorData!AM163)/(X$166-X$165)*10)),1))</f>
        <v>4.9000000000000004</v>
      </c>
      <c r="Y163" s="42">
        <f>IF(P1_IndicatorData!AO163="No data","x",IF(P1_IndicatorData!AO163=0,0,ROUND(IF(LOG(P1_IndicatorData!AO163)&gt;Y$166,10,IF(LOG(P1_IndicatorData!AO163)&lt;Y$165,0,10-(Y$166-LOG(P1_IndicatorData!AO163))/(Y$166-Y$165)*10)),1)))</f>
        <v>9.9</v>
      </c>
      <c r="Z163" s="42">
        <f>IF(P1_IndicatorData!AP163="No data","x",ROUND(IF(P1_IndicatorData!AP163&gt;Z$166,10,IF(P1_IndicatorData!AP163&lt;Z$165,0,10-(Z$166-P1_IndicatorData!AP163)/(Z$166-Z$165)*10)),1))</f>
        <v>9.1</v>
      </c>
      <c r="AA163" s="42">
        <f>IF(P1_IndicatorData!AR163="No data","x",IF(P1_IndicatorData!AR163=0,0,ROUND(IF(LOG(P1_IndicatorData!AR163)&gt;AA$166,10,IF(LOG(P1_IndicatorData!AR163)&lt;AA$165,0,10-(AA$166-LOG(P1_IndicatorData!AR163))/(AA$166-AA$165)*10)),1)))</f>
        <v>9</v>
      </c>
      <c r="AB163" s="42">
        <f>IF(P1_IndicatorData!AS163="No data","x",ROUND(IF(P1_IndicatorData!AS163&gt;AB$166,10,IF(P1_IndicatorData!AS163&lt;AB$165,0,10-(AB$166-P1_IndicatorData!AS163)/(AB$166-AB$165)*10)),1))</f>
        <v>2.4</v>
      </c>
      <c r="AC163" s="42">
        <f>IF(P1_IndicatorData!AV163="No data","x",IF(P1_IndicatorData!AV163=0,0,ROUND(IF(LOG(P1_IndicatorData!AV163)&gt;AC$166,10,IF(LOG(P1_IndicatorData!AV163)&lt;AC$165,0,10-(AC$166-LOG(P1_IndicatorData!AV163))/(AC$166-AC$165)*10)),1)))</f>
        <v>9.9</v>
      </c>
      <c r="AD163" s="42">
        <f>IF(P1_IndicatorData!AW163="No data","x",ROUND(IF(P1_IndicatorData!AW163&gt;AD$166,10,IF(P1_IndicatorData!AW163&lt;AD$165,0,10-(AD$166-P1_IndicatorData!AW163)/(AD$166-AD$165)*10)),1))</f>
        <v>9.1999999999999993</v>
      </c>
      <c r="AE163" s="42">
        <f>IF(P1_IndicatorData!AX163="No data","x",IF(P1_IndicatorData!AX163=0,0,ROUND(IF(LOG(P1_IndicatorData!AX163)&gt;AE$166,10,IF(LOG(P1_IndicatorData!AX163)&lt;AE$165,0,10-(AE$166-LOG(P1_IndicatorData!AX163))/(AE$166-AE$165)*10)),1)))</f>
        <v>0</v>
      </c>
      <c r="AF163" s="42">
        <f>IF(P1_IndicatorData!AY163="No data","x",ROUND(IF(P1_IndicatorData!AY163&gt;AF$166,10,IF(P1_IndicatorData!AY163&lt;AF$165,0,10-(AF$166-P1_IndicatorData!AY163)/(AF$166-AF$165)*10)),1))</f>
        <v>0</v>
      </c>
      <c r="AG163" s="42">
        <f>IF(P1_IndicatorData!AZ163="No data","x",IF(P1_IndicatorData!AZ163=0,0,ROUND(IF(LOG(P1_IndicatorData!AZ163)&gt;AG$166,10,IF(LOG(P1_IndicatorData!AZ163)&lt;AG$165,0,10-(AG$166-LOG(P1_IndicatorData!AZ163))/(AG$166-AG$165)*10)),1)))</f>
        <v>8.1999999999999993</v>
      </c>
      <c r="AH163" s="42">
        <f>IF(P1_IndicatorData!BA163="No data","x",ROUND(IF(P1_IndicatorData!BA163&gt;AH$166,10,IF(P1_IndicatorData!BA163&lt;AH$165,0,10-(AH$166-P1_IndicatorData!BA163)/(AH$166-AH$165)*10)),1))</f>
        <v>3.4</v>
      </c>
      <c r="AI163" s="42">
        <f>IF(P1_IndicatorData!BD163="No data","x",IF(P1_IndicatorData!BD163=0,0,ROUND(IF(LOG(P1_IndicatorData!BD163)&gt;AI$166,10,IF(LOG(P1_IndicatorData!BD163)&lt;AI$165,0,10-(AI$166-LOG(P1_IndicatorData!BD163))/(AI$166-AI$165)*10)),1)))</f>
        <v>6.6</v>
      </c>
      <c r="AJ163" s="42">
        <f>IF(P1_IndicatorData!BE163="No data","x",ROUND(IF(P1_IndicatorData!BE163&gt;AJ$166,10,IF(P1_IndicatorData!BE163&lt;AJ$165,0,10-(AJ$166-P1_IndicatorData!BE163)/(AJ$166-AJ$165)*10)),1))</f>
        <v>0.1</v>
      </c>
      <c r="AK163" s="145">
        <f t="shared" si="77"/>
        <v>7.2</v>
      </c>
      <c r="AL163" s="145">
        <f t="shared" si="78"/>
        <v>5.8</v>
      </c>
      <c r="AM163" s="145">
        <f t="shared" si="79"/>
        <v>0</v>
      </c>
      <c r="AN163" s="147">
        <f t="shared" si="80"/>
        <v>0</v>
      </c>
      <c r="AO163" s="147">
        <f t="shared" si="81"/>
        <v>0</v>
      </c>
      <c r="AP163" s="145">
        <f t="shared" si="99"/>
        <v>0</v>
      </c>
      <c r="AQ163" s="149">
        <f t="shared" si="82"/>
        <v>5</v>
      </c>
      <c r="AR163" s="149">
        <f t="shared" si="83"/>
        <v>5</v>
      </c>
      <c r="AS163" s="149">
        <f t="shared" si="84"/>
        <v>5</v>
      </c>
      <c r="AT163" s="149">
        <f t="shared" si="85"/>
        <v>5</v>
      </c>
      <c r="AU163" s="149">
        <f t="shared" si="86"/>
        <v>5</v>
      </c>
      <c r="AV163" s="149">
        <f t="shared" si="100"/>
        <v>5</v>
      </c>
      <c r="AW163" s="147">
        <f t="shared" si="87"/>
        <v>5</v>
      </c>
      <c r="AX163" s="147">
        <f t="shared" si="88"/>
        <v>7.1</v>
      </c>
      <c r="AY163" s="147">
        <f t="shared" si="89"/>
        <v>7.9</v>
      </c>
      <c r="AZ163" s="147">
        <f t="shared" si="90"/>
        <v>9.6</v>
      </c>
      <c r="BA163" s="145">
        <f t="shared" si="91"/>
        <v>7.8</v>
      </c>
      <c r="BB163" s="145">
        <f t="shared" si="92"/>
        <v>6.8</v>
      </c>
      <c r="BC163" s="147">
        <f t="shared" si="93"/>
        <v>5</v>
      </c>
      <c r="BD163" s="147">
        <f t="shared" si="94"/>
        <v>4.5999999999999996</v>
      </c>
      <c r="BE163" s="145">
        <f t="shared" si="101"/>
        <v>4.8</v>
      </c>
      <c r="BF163" s="147">
        <f t="shared" si="95"/>
        <v>6.4</v>
      </c>
      <c r="BG163" s="147">
        <f t="shared" si="96"/>
        <v>4.0999999999999996</v>
      </c>
      <c r="BH163" s="145">
        <f t="shared" si="97"/>
        <v>5.4</v>
      </c>
      <c r="BI163" s="198">
        <f t="shared" si="98"/>
        <v>5.3</v>
      </c>
    </row>
    <row r="164" spans="1:61">
      <c r="A164" s="1" t="s">
        <v>410</v>
      </c>
      <c r="B164" s="2" t="s">
        <v>411</v>
      </c>
      <c r="C164" s="39">
        <f>IF(P1_IndicatorData!D164="No data","x",IF(P1_IndicatorData!D164=0,0,ROUND(IF(LOG(P1_IndicatorData!D164)&gt;C$166,10,IF(LOG(P1_IndicatorData!D164)&lt;C$165,0,10-(C$166-LOG(P1_IndicatorData!D164))/(C$166-C$165)*10)),1)))</f>
        <v>9.5</v>
      </c>
      <c r="D164" s="39">
        <f>IF(P1_IndicatorData!E164="No data","x",ROUND(IF(P1_IndicatorData!E164&gt;D$166,10,IF(P1_IndicatorData!E164&lt;D$165,0,10-(D$166-P1_IndicatorData!E164)/(D$166-D$165)*10)),1))</f>
        <v>7.6</v>
      </c>
      <c r="E164" s="39">
        <f>IF(P1_IndicatorData!G164="No data",0.1,IF(P1_IndicatorData!G164=0,0.1,IF(LOG(P1_IndicatorData!G164)&lt;E$165,0.1,ROUND(IF(LOG(P1_IndicatorData!G164)&gt;E$166,10,IF(LOG(P1_IndicatorData!G164)&lt;E$165,0,10-(E$166-LOG(P1_IndicatorData!G164))/(E$166-E$165)*10)),1))))</f>
        <v>7.2</v>
      </c>
      <c r="F164" s="39">
        <f>IF(P1_IndicatorData!H164="No data",0.1,IF(ROUND(P1_IndicatorData!H164,2)=0,0.1,ROUND(IF(P1_IndicatorData!H164&gt;F$166,10,IF(P1_IndicatorData!H164&lt;F$165,0,10-(F$166-P1_IndicatorData!H164)/(F$166-F$165)*10)),1)))</f>
        <v>2.1</v>
      </c>
      <c r="G164" s="39">
        <f>IF(P1_IndicatorData!J164="No data","x",IF(P1_IndicatorData!J164=0,0,ROUND(IF(LOG(P1_IndicatorData!J164)&gt;G$166,10,IF(LOG(P1_IndicatorData!J164)&lt;G$165,0,10-(G$166-LOG(P1_IndicatorData!J164))/(G$166-G$165)*10)),1)))</f>
        <v>0</v>
      </c>
      <c r="H164" s="39">
        <f>IF(P1_IndicatorData!K164="No data","x",IF(P1_IndicatorData!K164=0,0,ROUND(IF(P1_IndicatorData!K164&gt;H$166,10,IF(P1_IndicatorData!K164&lt;H$165,0,10-(H$166-P1_IndicatorData!K164)/(H$166-H$165)*10)),1)))</f>
        <v>0</v>
      </c>
      <c r="I164" s="42">
        <f>IF(P1_IndicatorData!Q164="No data","x",IF(P1_IndicatorData!Q164=0,0,ROUND(IF(LOG(P1_IndicatorData!Q164)&gt;I$166,10,IF(LOG(P1_IndicatorData!Q164)&lt;I$165,0,10-(I$166-LOG(P1_IndicatorData!Q164))/(I$166-I$165)*10)),1)))</f>
        <v>0</v>
      </c>
      <c r="J164" s="42">
        <f>IF(P1_IndicatorData!R164="No data","x",ROUND(IF(P1_IndicatorData!R164&gt;J$166,10,IF(P1_IndicatorData!R164&lt;J$165,0,10-(J$166-P1_IndicatorData!R164)/(J$166-J$165)*10)),1))</f>
        <v>0</v>
      </c>
      <c r="K164" s="42">
        <f>IF(P1_IndicatorData!T164="No data","x",IF(P1_IndicatorData!T164=0,0,ROUND(IF(LOG(P1_IndicatorData!T164)&gt;K$166,10,IF(LOG(P1_IndicatorData!T164)&lt;K$165,0,10-(K$166-LOG(P1_IndicatorData!T164))/(K$166-K$165)*10)),1)))</f>
        <v>0</v>
      </c>
      <c r="L164" s="42">
        <f>IF(P1_IndicatorData!U164="No data","x",ROUND(IF(P1_IndicatorData!U164&gt;L$166,10,IF(P1_IndicatorData!U164&lt;L$165,0,10-(L$166-P1_IndicatorData!U164)/(L$166-L$165)*10)),1))</f>
        <v>0</v>
      </c>
      <c r="M164" s="39">
        <f>IF(P1_IndicatorData!W164="No data","x",IF(P1_IndicatorData!W164=0,0,ROUND(IF(LOG(P1_IndicatorData!W164)&gt;M$166,10,IF(LOG(P1_IndicatorData!W164)&lt;M$165,0,10-(M$166-LOG(P1_IndicatorData!W164))/(M$166-M$165)*10)),1)))</f>
        <v>0</v>
      </c>
      <c r="N164" s="39">
        <f>IF(P1_IndicatorData!X164="No data","x",ROUND(IF(P1_IndicatorData!X164&gt;N$166,10,IF(P1_IndicatorData!X164&lt;N$165,0,10-(N$166-P1_IndicatorData!X164)/(N$166-N$165)*10)),1))</f>
        <v>0</v>
      </c>
      <c r="O164" s="42">
        <f>IF(P1_IndicatorData!Z164="No data","x",IF(P1_IndicatorData!Z164=0,0,ROUND(IF(LOG(P1_IndicatorData!Z164)&gt;O$166,10,IF(LOG(P1_IndicatorData!Z164)&lt;O$165,0,10-(O$166-LOG(P1_IndicatorData!Z164))/(O$166-O$165)*10)),1)))</f>
        <v>9.9</v>
      </c>
      <c r="P164" s="42">
        <f>IF(P1_IndicatorData!AA164="No data","x",ROUND(IF(P1_IndicatorData!AA164&gt;P$166,10,IF(P1_IndicatorData!AA164&lt;P$165,0,10-(P$166-P1_IndicatorData!AA164)/(P$166-P$165)*10)),1))</f>
        <v>10</v>
      </c>
      <c r="Q164" s="42">
        <f>IF(P1_IndicatorData!AC164="No data","x",IF(P1_IndicatorData!AC164=0,0,ROUND(IF(LOG(P1_IndicatorData!AC164)&gt;Q$166,10,IF(LOG(P1_IndicatorData!AC164)&lt;Q$165,0,10-(Q$166-LOG(P1_IndicatorData!AC164))/(Q$166-Q$165)*10)),1)))</f>
        <v>9.9</v>
      </c>
      <c r="R164" s="42">
        <f>IF(P1_IndicatorData!AD164="No data","x",ROUND(IF(P1_IndicatorData!AD164&gt;R$166,10,IF(P1_IndicatorData!AD164&lt;R$165,0,10-(R$166-P1_IndicatorData!AD164)/(R$166-R$165)*10)),1))</f>
        <v>9.9</v>
      </c>
      <c r="S164" s="42">
        <f>IF(P1_IndicatorData!AF164="No data","x",IF(P1_IndicatorData!AF164=0,0,ROUND(IF(LOG(P1_IndicatorData!AF164)&gt;S$166,10,IF(LOG(P1_IndicatorData!AF164)&lt;S$165,0,10-(S$166-LOG(P1_IndicatorData!AF164))/(S$166-S$165)*10)),1)))</f>
        <v>0</v>
      </c>
      <c r="T164" s="42">
        <f>IF(P1_IndicatorData!AG164="No data","x",ROUND(IF(P1_IndicatorData!AG164&gt;T$166,10,IF(P1_IndicatorData!AG164&lt;T$165,0,10-(T$166-P1_IndicatorData!AG164)/(T$166-T$165)*10)),1))</f>
        <v>0</v>
      </c>
      <c r="U164" s="42">
        <f>IF(P1_IndicatorData!AI164="No data","x",IF(P1_IndicatorData!AI164=0,0,ROUND(IF(LOG(P1_IndicatorData!AI164)&gt;U$166,10,IF(LOG(P1_IndicatorData!AI164)&lt;U$165,0,10-(U$166-LOG(P1_IndicatorData!AI164))/(U$166-U$165)*10)),1)))</f>
        <v>6.8</v>
      </c>
      <c r="V164" s="42">
        <f>IF(P1_IndicatorData!AJ164="No data","x",ROUND(IF(P1_IndicatorData!AJ164&gt;V$166,10,IF(P1_IndicatorData!AJ164&lt;V$165,0,10-(V$166-P1_IndicatorData!AJ164)/(V$166-V$165)*10)),1))</f>
        <v>0.1</v>
      </c>
      <c r="W164" s="42">
        <f>IF(P1_IndicatorData!AL164="No data","x",IF(P1_IndicatorData!AL164=0,0,ROUND(IF(LOG(P1_IndicatorData!AL164)&gt;W$166,10,IF(LOG(P1_IndicatorData!AL164)&lt;W$165,0,10-(W$166-LOG(P1_IndicatorData!AL164))/(W$166-W$165)*10)),1)))</f>
        <v>7.6</v>
      </c>
      <c r="X164" s="42">
        <f>IF(P1_IndicatorData!AM164="No data","x",ROUND(IF(P1_IndicatorData!AM164&gt;X$166,10,IF(P1_IndicatorData!AM164&lt;X$165,0,10-(X$166-P1_IndicatorData!AM164)/(X$166-X$165)*10)),1))</f>
        <v>0.4</v>
      </c>
      <c r="Y164" s="42">
        <f>IF(P1_IndicatorData!AO164="No data","x",IF(P1_IndicatorData!AO164=0,0,ROUND(IF(LOG(P1_IndicatorData!AO164)&gt;Y$166,10,IF(LOG(P1_IndicatorData!AO164)&lt;Y$165,0,10-(Y$166-LOG(P1_IndicatorData!AO164))/(Y$166-Y$165)*10)),1)))</f>
        <v>9.6999999999999993</v>
      </c>
      <c r="Z164" s="42">
        <f>IF(P1_IndicatorData!AP164="No data","x",ROUND(IF(P1_IndicatorData!AP164&gt;Z$166,10,IF(P1_IndicatorData!AP164&lt;Z$165,0,10-(Z$166-P1_IndicatorData!AP164)/(Z$166-Z$165)*10)),1))</f>
        <v>7.7</v>
      </c>
      <c r="AA164" s="42">
        <f>IF(P1_IndicatorData!AR164="No data","x",IF(P1_IndicatorData!AR164=0,0,ROUND(IF(LOG(P1_IndicatorData!AR164)&gt;AA$166,10,IF(LOG(P1_IndicatorData!AR164)&lt;AA$165,0,10-(AA$166-LOG(P1_IndicatorData!AR164))/(AA$166-AA$165)*10)),1)))</f>
        <v>9.5</v>
      </c>
      <c r="AB164" s="42">
        <f>IF(P1_IndicatorData!AS164="No data","x",ROUND(IF(P1_IndicatorData!AS164&gt;AB$166,10,IF(P1_IndicatorData!AS164&lt;AB$165,0,10-(AB$166-P1_IndicatorData!AS164)/(AB$166-AB$165)*10)),1))</f>
        <v>6.3</v>
      </c>
      <c r="AC164" s="42">
        <f>IF(P1_IndicatorData!AV164="No data","x",IF(P1_IndicatorData!AV164=0,0,ROUND(IF(LOG(P1_IndicatorData!AV164)&gt;AC$166,10,IF(LOG(P1_IndicatorData!AV164)&lt;AC$165,0,10-(AC$166-LOG(P1_IndicatorData!AV164))/(AC$166-AC$165)*10)),1)))</f>
        <v>7.9</v>
      </c>
      <c r="AD164" s="42">
        <f>IF(P1_IndicatorData!AW164="No data","x",ROUND(IF(P1_IndicatorData!AW164&gt;AD$166,10,IF(P1_IndicatorData!AW164&lt;AD$165,0,10-(AD$166-P1_IndicatorData!AW164)/(AD$166-AD$165)*10)),1))</f>
        <v>0.7</v>
      </c>
      <c r="AE164" s="42">
        <f>IF(P1_IndicatorData!AX164="No data","x",IF(P1_IndicatorData!AX164=0,0,ROUND(IF(LOG(P1_IndicatorData!AX164)&gt;AE$166,10,IF(LOG(P1_IndicatorData!AX164)&lt;AE$165,0,10-(AE$166-LOG(P1_IndicatorData!AX164))/(AE$166-AE$165)*10)),1)))</f>
        <v>0</v>
      </c>
      <c r="AF164" s="42">
        <f>IF(P1_IndicatorData!AY164="No data","x",ROUND(IF(P1_IndicatorData!AY164&gt;AF$166,10,IF(P1_IndicatorData!AY164&lt;AF$165,0,10-(AF$166-P1_IndicatorData!AY164)/(AF$166-AF$165)*10)),1))</f>
        <v>0</v>
      </c>
      <c r="AG164" s="42">
        <f>IF(P1_IndicatorData!AZ164="No data","x",IF(P1_IndicatorData!AZ164=0,0,ROUND(IF(LOG(P1_IndicatorData!AZ164)&gt;AG$166,10,IF(LOG(P1_IndicatorData!AZ164)&lt;AG$165,0,10-(AG$166-LOG(P1_IndicatorData!AZ164))/(AG$166-AG$165)*10)),1)))</f>
        <v>9.5</v>
      </c>
      <c r="AH164" s="42">
        <f>IF(P1_IndicatorData!BA164="No data","x",ROUND(IF(P1_IndicatorData!BA164&gt;AH$166,10,IF(P1_IndicatorData!BA164&lt;AH$165,0,10-(AH$166-P1_IndicatorData!BA164)/(AH$166-AH$165)*10)),1))</f>
        <v>10</v>
      </c>
      <c r="AI164" s="42">
        <f>IF(P1_IndicatorData!BD164="No data","x",IF(P1_IndicatorData!BD164=0,0,ROUND(IF(LOG(P1_IndicatorData!BD164)&gt;AI$166,10,IF(LOG(P1_IndicatorData!BD164)&lt;AI$165,0,10-(AI$166-LOG(P1_IndicatorData!BD164))/(AI$166-AI$165)*10)),1)))</f>
        <v>4.9000000000000004</v>
      </c>
      <c r="AJ164" s="42">
        <f>IF(P1_IndicatorData!BE164="No data","x",ROUND(IF(P1_IndicatorData!BE164&gt;AJ$166,10,IF(P1_IndicatorData!BE164&lt;AJ$165,0,10-(AJ$166-P1_IndicatorData!BE164)/(AJ$166-AJ$165)*10)),1))</f>
        <v>0</v>
      </c>
      <c r="AK164" s="145">
        <f t="shared" si="77"/>
        <v>8.6999999999999993</v>
      </c>
      <c r="AL164" s="145">
        <f t="shared" si="78"/>
        <v>5.2</v>
      </c>
      <c r="AM164" s="145">
        <f t="shared" si="79"/>
        <v>0</v>
      </c>
      <c r="AN164" s="147">
        <f t="shared" si="80"/>
        <v>0</v>
      </c>
      <c r="AO164" s="147">
        <f t="shared" si="81"/>
        <v>0</v>
      </c>
      <c r="AP164" s="145">
        <f t="shared" si="99"/>
        <v>0</v>
      </c>
      <c r="AQ164" s="149">
        <f t="shared" si="82"/>
        <v>5</v>
      </c>
      <c r="AR164" s="149">
        <f t="shared" si="83"/>
        <v>5</v>
      </c>
      <c r="AS164" s="149">
        <f t="shared" si="84"/>
        <v>5</v>
      </c>
      <c r="AT164" s="149">
        <f t="shared" si="85"/>
        <v>5</v>
      </c>
      <c r="AU164" s="149">
        <f t="shared" si="86"/>
        <v>5</v>
      </c>
      <c r="AV164" s="149">
        <f t="shared" si="100"/>
        <v>5</v>
      </c>
      <c r="AW164" s="147">
        <f t="shared" si="87"/>
        <v>5</v>
      </c>
      <c r="AX164" s="147">
        <f t="shared" si="88"/>
        <v>4.2</v>
      </c>
      <c r="AY164" s="147">
        <f t="shared" si="89"/>
        <v>5</v>
      </c>
      <c r="AZ164" s="147">
        <f t="shared" si="90"/>
        <v>8.9</v>
      </c>
      <c r="BA164" s="145">
        <f t="shared" si="91"/>
        <v>6.2</v>
      </c>
      <c r="BB164" s="145">
        <f t="shared" si="92"/>
        <v>8.3000000000000007</v>
      </c>
      <c r="BC164" s="147">
        <f t="shared" si="93"/>
        <v>4</v>
      </c>
      <c r="BD164" s="147">
        <f t="shared" si="94"/>
        <v>0.4</v>
      </c>
      <c r="BE164" s="145">
        <f t="shared" si="101"/>
        <v>2.4</v>
      </c>
      <c r="BF164" s="147">
        <f t="shared" si="95"/>
        <v>9.8000000000000007</v>
      </c>
      <c r="BG164" s="147">
        <f t="shared" si="96"/>
        <v>2.8</v>
      </c>
      <c r="BH164" s="145">
        <f t="shared" si="97"/>
        <v>7.8</v>
      </c>
      <c r="BI164" s="198">
        <f t="shared" si="98"/>
        <v>5.7</v>
      </c>
    </row>
    <row r="165" spans="1:61" s="197" customFormat="1">
      <c r="A165" s="196"/>
      <c r="B165" s="25" t="s">
        <v>462</v>
      </c>
      <c r="C165" s="24">
        <v>2</v>
      </c>
      <c r="D165" s="32">
        <v>0</v>
      </c>
      <c r="E165" s="24">
        <v>2</v>
      </c>
      <c r="F165" s="32">
        <v>0</v>
      </c>
      <c r="G165" s="24">
        <v>2</v>
      </c>
      <c r="H165" s="32">
        <v>0</v>
      </c>
      <c r="I165" s="24">
        <v>1</v>
      </c>
      <c r="J165" s="32">
        <v>0</v>
      </c>
      <c r="K165" s="24">
        <v>1</v>
      </c>
      <c r="L165" s="32">
        <v>0</v>
      </c>
      <c r="M165" s="24">
        <v>1</v>
      </c>
      <c r="N165" s="32">
        <v>0</v>
      </c>
      <c r="O165" s="24">
        <v>1</v>
      </c>
      <c r="P165" s="32">
        <v>0</v>
      </c>
      <c r="Q165" s="24">
        <v>1</v>
      </c>
      <c r="R165" s="32">
        <v>0</v>
      </c>
      <c r="S165" s="24">
        <v>1</v>
      </c>
      <c r="T165" s="32">
        <v>0</v>
      </c>
      <c r="U165" s="24">
        <v>1</v>
      </c>
      <c r="V165" s="32">
        <v>0</v>
      </c>
      <c r="W165" s="24">
        <v>1</v>
      </c>
      <c r="X165" s="32">
        <v>0</v>
      </c>
      <c r="Y165" s="24">
        <v>1</v>
      </c>
      <c r="Z165" s="32">
        <v>0</v>
      </c>
      <c r="AA165" s="24">
        <v>1</v>
      </c>
      <c r="AB165" s="32">
        <v>0</v>
      </c>
      <c r="AC165" s="24">
        <v>1</v>
      </c>
      <c r="AD165" s="32">
        <v>0</v>
      </c>
      <c r="AE165" s="24">
        <v>1</v>
      </c>
      <c r="AF165" s="32">
        <v>0</v>
      </c>
      <c r="AG165" s="24">
        <v>2</v>
      </c>
      <c r="AH165" s="32">
        <v>0</v>
      </c>
      <c r="AI165" s="24">
        <v>1</v>
      </c>
      <c r="AJ165" s="32">
        <v>0</v>
      </c>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row>
    <row r="166" spans="1:61" s="197" customFormat="1">
      <c r="A166" s="196"/>
      <c r="B166" s="25" t="s">
        <v>463</v>
      </c>
      <c r="C166" s="24">
        <v>7</v>
      </c>
      <c r="D166" s="32">
        <v>0.9</v>
      </c>
      <c r="E166" s="24">
        <v>7</v>
      </c>
      <c r="F166" s="32">
        <v>0.22</v>
      </c>
      <c r="G166" s="24">
        <v>6</v>
      </c>
      <c r="H166" s="32">
        <v>0.1</v>
      </c>
      <c r="I166" s="24">
        <v>7</v>
      </c>
      <c r="J166" s="32">
        <v>1</v>
      </c>
      <c r="K166" s="24">
        <v>7</v>
      </c>
      <c r="L166" s="32">
        <v>1</v>
      </c>
      <c r="M166" s="24">
        <v>7</v>
      </c>
      <c r="N166" s="32">
        <v>0.9</v>
      </c>
      <c r="O166" s="24">
        <v>7</v>
      </c>
      <c r="P166" s="32">
        <v>1</v>
      </c>
      <c r="Q166" s="24">
        <v>7</v>
      </c>
      <c r="R166" s="32">
        <v>1</v>
      </c>
      <c r="S166" s="24">
        <v>6</v>
      </c>
      <c r="T166" s="32">
        <v>0.55000000000000004</v>
      </c>
      <c r="U166" s="24">
        <v>7</v>
      </c>
      <c r="V166" s="32">
        <v>1</v>
      </c>
      <c r="W166" s="24">
        <v>7</v>
      </c>
      <c r="X166" s="32">
        <v>1</v>
      </c>
      <c r="Y166" s="24">
        <v>7</v>
      </c>
      <c r="Z166" s="32">
        <v>1</v>
      </c>
      <c r="AA166" s="24">
        <v>7</v>
      </c>
      <c r="AB166" s="32">
        <v>1</v>
      </c>
      <c r="AC166" s="24">
        <v>7</v>
      </c>
      <c r="AD166" s="32">
        <v>1</v>
      </c>
      <c r="AE166" s="24">
        <v>7</v>
      </c>
      <c r="AF166" s="32">
        <v>1</v>
      </c>
      <c r="AG166" s="24">
        <v>7</v>
      </c>
      <c r="AH166" s="32">
        <v>0.35</v>
      </c>
      <c r="AI166" s="24">
        <v>7</v>
      </c>
      <c r="AJ166" s="32">
        <v>1</v>
      </c>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row>
  </sheetData>
  <sheetProtection sheet="1" objects="1" scenarios="1"/>
  <autoFilter ref="A1:BI166" xr:uid="{A0CBC3A8-47A1-42A6-9033-0420B6A639DF}"/>
  <conditionalFormatting sqref="BI2:BI164">
    <cfRule type="cellIs" dxfId="14" priority="1" operator="greaterThan">
      <formula>7</formula>
    </cfRule>
    <cfRule type="cellIs" dxfId="13" priority="2" operator="between">
      <formula>5.5</formula>
      <formula>7</formula>
    </cfRule>
    <cfRule type="cellIs" dxfId="12" priority="3" operator="between">
      <formula>3.8</formula>
      <formula>5.4</formula>
    </cfRule>
    <cfRule type="cellIs" dxfId="11" priority="4" operator="between">
      <formula>2.1</formula>
      <formula>3.7</formula>
    </cfRule>
    <cfRule type="cellIs" dxfId="10" priority="5" operator="between">
      <formula>0</formula>
      <formula>2</formula>
    </cfRule>
  </conditionalFormatting>
  <pageMargins left="0.7" right="0.7" top="0.75" bottom="0.75" header="0.3" footer="0.3"/>
  <pageSetup orientation="portrait" horizontalDpi="4294967293" verticalDpi="0" r:id="rId1"/>
  <ignoredErrors>
    <ignoredError sqref="BA2:BA4 BA160:BA164 BA152:BA159 BA149:BA151 BA148 BA132:BA147 BA131 BA128:BA130 BA115:BA127 BA111:BA114 BA105:BA110 BA101:BA104 BA99:BA100 BA98 BA97 BA95:BA96 BA81:BA94 BA77:BA80 BA67:BA76 BA62:BA66 BA54:BA61 BA45:BA53 BA35:BA44 BA34 BA26:BA33 BA22:BA25 BA13:BA21 BA11:BA12 BA6:BA10 BA5"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6325F-BC08-460C-A7E8-2081F8CBED25}">
  <sheetPr>
    <tabColor rgb="FFFFDA65"/>
  </sheetPr>
  <dimension ref="A1:BH164"/>
  <sheetViews>
    <sheetView zoomScaleNormal="100" workbookViewId="0">
      <pane xSplit="2" ySplit="1" topLeftCell="C2" activePane="bottomRight" state="frozen"/>
      <selection pane="bottomRight"/>
      <selection pane="bottomLeft" activeCell="A2" sqref="A2"/>
      <selection pane="topRight" activeCell="C1" sqref="C1"/>
    </sheetView>
  </sheetViews>
  <sheetFormatPr defaultColWidth="8.85546875" defaultRowHeight="15"/>
  <cols>
    <col min="1" max="1" width="25.7109375" customWidth="1"/>
    <col min="2" max="2" width="6.85546875" customWidth="1"/>
    <col min="3" max="3" width="18.140625" customWidth="1"/>
    <col min="4" max="4" width="19.28515625" customWidth="1"/>
    <col min="5" max="5" width="18.85546875" customWidth="1"/>
    <col min="6" max="6" width="18.140625" customWidth="1"/>
    <col min="7" max="7" width="19.28515625" customWidth="1"/>
    <col min="8" max="8" width="18.85546875" customWidth="1"/>
    <col min="9" max="9" width="18.140625" customWidth="1"/>
    <col min="10" max="11" width="19.28515625" customWidth="1"/>
    <col min="12" max="15" width="18.140625" customWidth="1"/>
    <col min="16" max="17" width="19.28515625" customWidth="1"/>
    <col min="18" max="18" width="27.42578125" customWidth="1"/>
    <col min="19" max="20" width="19.28515625" customWidth="1"/>
    <col min="21" max="21" width="27.42578125" customWidth="1"/>
    <col min="22" max="22" width="18.140625" customWidth="1"/>
    <col min="23" max="23" width="19.28515625" customWidth="1"/>
    <col min="24" max="24" width="23.28515625" bestFit="1" customWidth="1"/>
    <col min="25" max="25" width="18.140625" customWidth="1"/>
    <col min="26" max="26" width="19.28515625" customWidth="1"/>
    <col min="27" max="27" width="23.28515625" bestFit="1" customWidth="1"/>
    <col min="28" max="28" width="18.140625" customWidth="1"/>
    <col min="29" max="29" width="19.28515625" customWidth="1"/>
    <col min="30" max="30" width="23" bestFit="1" customWidth="1"/>
    <col min="31" max="31" width="18.140625" customWidth="1"/>
    <col min="32" max="32" width="19.28515625" customWidth="1"/>
    <col min="33" max="33" width="23" bestFit="1" customWidth="1"/>
    <col min="34" max="34" width="18.140625" customWidth="1"/>
    <col min="35" max="35" width="19.28515625" customWidth="1"/>
    <col min="36" max="36" width="18.140625" bestFit="1" customWidth="1"/>
    <col min="37" max="37" width="18.140625" customWidth="1"/>
    <col min="38" max="38" width="19.28515625" customWidth="1"/>
    <col min="39" max="39" width="20.42578125" bestFit="1" customWidth="1"/>
    <col min="40" max="40" width="18.140625" customWidth="1"/>
    <col min="41" max="42" width="19.28515625" customWidth="1"/>
    <col min="43" max="43" width="19.85546875" customWidth="1"/>
    <col min="44" max="45" width="19.28515625" customWidth="1"/>
    <col min="46" max="47" width="18.140625" customWidth="1"/>
    <col min="48" max="51" width="19.28515625" customWidth="1"/>
    <col min="52" max="52" width="18.140625" customWidth="1"/>
    <col min="53" max="53" width="19.28515625" customWidth="1"/>
    <col min="54" max="55" width="18.140625" customWidth="1"/>
    <col min="56" max="57" width="19.28515625" customWidth="1"/>
    <col min="58" max="58" width="18.140625" customWidth="1"/>
    <col min="59" max="59" width="19.28515625" customWidth="1"/>
    <col min="60" max="60" width="12.85546875" customWidth="1"/>
  </cols>
  <sheetData>
    <row r="1" spans="1:60" s="3" customFormat="1" ht="15" customHeight="1">
      <c r="A1" s="15" t="s">
        <v>31</v>
      </c>
      <c r="B1" s="15" t="s">
        <v>28</v>
      </c>
      <c r="C1" s="8" t="s">
        <v>464</v>
      </c>
      <c r="D1" s="151" t="s">
        <v>412</v>
      </c>
      <c r="E1" s="151" t="s">
        <v>413</v>
      </c>
      <c r="F1" s="8" t="s">
        <v>465</v>
      </c>
      <c r="G1" s="151" t="s">
        <v>414</v>
      </c>
      <c r="H1" s="151" t="s">
        <v>415</v>
      </c>
      <c r="I1" s="8" t="s">
        <v>466</v>
      </c>
      <c r="J1" s="151" t="s">
        <v>416</v>
      </c>
      <c r="K1" s="151" t="s">
        <v>417</v>
      </c>
      <c r="L1" s="8" t="s">
        <v>467</v>
      </c>
      <c r="M1" s="8" t="s">
        <v>468</v>
      </c>
      <c r="N1" s="8" t="s">
        <v>469</v>
      </c>
      <c r="O1" s="8" t="s">
        <v>470</v>
      </c>
      <c r="P1" s="151" t="s">
        <v>471</v>
      </c>
      <c r="Q1" s="151" t="s">
        <v>418</v>
      </c>
      <c r="R1" s="151" t="s">
        <v>419</v>
      </c>
      <c r="S1" s="151" t="s">
        <v>472</v>
      </c>
      <c r="T1" s="151" t="s">
        <v>420</v>
      </c>
      <c r="U1" s="151" t="s">
        <v>421</v>
      </c>
      <c r="V1" s="8" t="s">
        <v>473</v>
      </c>
      <c r="W1" s="151" t="s">
        <v>422</v>
      </c>
      <c r="X1" s="151" t="s">
        <v>423</v>
      </c>
      <c r="Y1" s="8" t="s">
        <v>474</v>
      </c>
      <c r="Z1" s="151" t="s">
        <v>424</v>
      </c>
      <c r="AA1" s="151" t="s">
        <v>425</v>
      </c>
      <c r="AB1" s="8" t="s">
        <v>475</v>
      </c>
      <c r="AC1" s="151" t="s">
        <v>426</v>
      </c>
      <c r="AD1" s="151" t="s">
        <v>427</v>
      </c>
      <c r="AE1" s="8" t="s">
        <v>476</v>
      </c>
      <c r="AF1" s="151" t="s">
        <v>428</v>
      </c>
      <c r="AG1" s="151" t="s">
        <v>429</v>
      </c>
      <c r="AH1" s="8" t="s">
        <v>477</v>
      </c>
      <c r="AI1" s="151" t="s">
        <v>430</v>
      </c>
      <c r="AJ1" s="151" t="s">
        <v>431</v>
      </c>
      <c r="AK1" s="8" t="s">
        <v>478</v>
      </c>
      <c r="AL1" s="151" t="s">
        <v>432</v>
      </c>
      <c r="AM1" s="151" t="s">
        <v>433</v>
      </c>
      <c r="AN1" s="8" t="s">
        <v>479</v>
      </c>
      <c r="AO1" s="151" t="s">
        <v>434</v>
      </c>
      <c r="AP1" s="151" t="s">
        <v>435</v>
      </c>
      <c r="AQ1" s="8" t="s">
        <v>480</v>
      </c>
      <c r="AR1" s="151" t="s">
        <v>436</v>
      </c>
      <c r="AS1" s="151" t="s">
        <v>437</v>
      </c>
      <c r="AT1" s="8" t="s">
        <v>481</v>
      </c>
      <c r="AU1" s="8" t="s">
        <v>482</v>
      </c>
      <c r="AV1" s="151" t="s">
        <v>438</v>
      </c>
      <c r="AW1" s="151" t="s">
        <v>439</v>
      </c>
      <c r="AX1" s="151" t="s">
        <v>440</v>
      </c>
      <c r="AY1" s="151" t="s">
        <v>441</v>
      </c>
      <c r="AZ1" s="8" t="s">
        <v>442</v>
      </c>
      <c r="BA1" s="151" t="s">
        <v>443</v>
      </c>
      <c r="BB1" s="8" t="s">
        <v>483</v>
      </c>
      <c r="BC1" s="8" t="s">
        <v>484</v>
      </c>
      <c r="BD1" s="151" t="s">
        <v>444</v>
      </c>
      <c r="BE1" s="151" t="s">
        <v>445</v>
      </c>
      <c r="BF1" s="8" t="s">
        <v>485</v>
      </c>
      <c r="BG1" s="151" t="s">
        <v>486</v>
      </c>
      <c r="BH1" s="8" t="s">
        <v>487</v>
      </c>
    </row>
    <row r="2" spans="1:60">
      <c r="A2" s="1" t="s">
        <v>65</v>
      </c>
      <c r="B2" s="2" t="s">
        <v>66</v>
      </c>
      <c r="C2" s="192">
        <v>24868220.103599999</v>
      </c>
      <c r="D2" s="193">
        <f t="shared" ref="D2:D54" si="0">IF(C2=0,0,IF(C2="No data", "No data", IF($BH2="No data","No data",C2*($BH2/100))))</f>
        <v>12235164.290971201</v>
      </c>
      <c r="E2" s="152">
        <f t="shared" ref="E2:E54" si="1">IF(D2=0,0,IF(D2="No data","No data", IF($BG2="No data","No data",D2/$BG2)))</f>
        <v>0.68271630103860781</v>
      </c>
      <c r="F2" s="192">
        <v>3380378.40124</v>
      </c>
      <c r="G2" s="193">
        <f t="shared" ref="G2:G54" si="2">IF(F2=0,0,IF(F2="No data", "No data", IF($BH2="No data","No data",F2*($BH2/100))))</f>
        <v>1663146.1734100801</v>
      </c>
      <c r="H2" s="152">
        <f t="shared" ref="H2:H54" si="3">IF(G2=0,0,IF(G2="No data","No data", IF($BG2="No data","No data",G2/$BG2)))</f>
        <v>9.2802759047129632E-2</v>
      </c>
      <c r="I2" s="192">
        <v>0</v>
      </c>
      <c r="J2" s="193">
        <f>IF(I2=0,0,IF($BH2="No data","No data",I2*($BH2/100)))</f>
        <v>0</v>
      </c>
      <c r="K2" s="153">
        <f>IF(J2=0,0,IF($BG2="No data","No data",J2/$BG2))</f>
        <v>0</v>
      </c>
      <c r="L2" s="192">
        <v>0</v>
      </c>
      <c r="M2" s="192">
        <v>0</v>
      </c>
      <c r="N2" s="192">
        <v>0</v>
      </c>
      <c r="O2" s="192">
        <v>0</v>
      </c>
      <c r="P2" s="193">
        <f t="shared" ref="P2:P54" si="4">SUM(L2:O2)</f>
        <v>0</v>
      </c>
      <c r="Q2" s="193">
        <f t="shared" ref="Q2:Q54" si="5">IF(P2=0,0,IF($BH2="No data","No data",P2*($BH2/100)))</f>
        <v>0</v>
      </c>
      <c r="R2" s="152">
        <f t="shared" ref="R2:R54" si="6">IF(Q2=0,0,IF($BG2="No data","No data",Q2/$BG2))</f>
        <v>0</v>
      </c>
      <c r="S2" s="193">
        <f>SUM(N2:O2)</f>
        <v>0</v>
      </c>
      <c r="T2" s="193">
        <f t="shared" ref="T2:T54" si="7">IF(S2=0,0,IF($BH2="No data","No data",S2*($BH2/100)))</f>
        <v>0</v>
      </c>
      <c r="U2" s="152">
        <f t="shared" ref="U2:U54" si="8">IF(T2=0,0,IF($BG2="No data","No data",T2/$BG2))</f>
        <v>0</v>
      </c>
      <c r="V2" s="192">
        <v>4271506.1083500003</v>
      </c>
      <c r="W2" s="193">
        <f t="shared" ref="W2:W54" si="9">IF(V2=0,0,IF($BH2="No data","No data",V2*($BH2/100)))</f>
        <v>2101581.0053082006</v>
      </c>
      <c r="X2" s="152">
        <f t="shared" ref="X2:X54" si="10">IF(W2=0,0,IF($BG2="No data","No data",W2/$BG2))</f>
        <v>0.11726721245057541</v>
      </c>
      <c r="Y2" s="192">
        <v>25910813.826499999</v>
      </c>
      <c r="Z2" s="193">
        <f t="shared" ref="Z2:Z54" si="11">IF(Y2=0,0,IF($BH2="No data","No data",Y2*($BH2/100)))</f>
        <v>12748120.402638001</v>
      </c>
      <c r="AA2" s="152">
        <f t="shared" ref="AA2:AA54" si="12">IF(Z2=0,0,IF($BG2="No data","No data",Z2/$BG2))</f>
        <v>0.71133900612240741</v>
      </c>
      <c r="AB2" s="192">
        <v>5676623.2999400003</v>
      </c>
      <c r="AC2" s="193">
        <f t="shared" ref="AC2:AC54" si="13">IF(AB2=0,0,IF($BH2="No data","No data",AB2*($BH2/100)))</f>
        <v>2792898.6635704804</v>
      </c>
      <c r="AD2" s="152">
        <f t="shared" ref="AD2:AD54" si="14">IF(AC2=0,0,IF($BG2="No data","No data",AC2/$BG2))</f>
        <v>0.15584240631534302</v>
      </c>
      <c r="AE2" s="192">
        <v>13153655.331499999</v>
      </c>
      <c r="AF2" s="193">
        <f t="shared" ref="AF2:AF54" si="15">IF(AE2=0,0,IF($BH2="No data","No data",AE2*($BH2/100)))</f>
        <v>6471598.4230980007</v>
      </c>
      <c r="AG2" s="152">
        <f t="shared" ref="AG2:AG54" si="16">IF(AF2=0,0,IF($BG2="No data","No data",AF2/$BG2))</f>
        <v>0.36111208906979392</v>
      </c>
      <c r="AH2" s="192">
        <v>0</v>
      </c>
      <c r="AI2" s="193">
        <f t="shared" ref="AI2:AI54" si="17">IF(AH2=0,0,IF($BH2="No data","No data",AH2*($BH2/100)))</f>
        <v>0</v>
      </c>
      <c r="AJ2" s="152">
        <f t="shared" ref="AJ2:AJ54" si="18">IF(AI2=0,0,IF($BG2="No data","No data",AI2/$BG2))</f>
        <v>0</v>
      </c>
      <c r="AK2" s="192">
        <v>2651026.8804799998</v>
      </c>
      <c r="AL2" s="193">
        <f t="shared" ref="AL2:AL54" si="19">IF(AK2=0,0,IF($BH2="No data","No data",AK2*($BH2/100)))</f>
        <v>1304305.2251961601</v>
      </c>
      <c r="AM2" s="152">
        <f t="shared" ref="AM2:AM54" si="20">IF(AL2=0,0,IF($BG2="No data","No data",AL2/$BG2))</f>
        <v>7.2779606190360946E-2</v>
      </c>
      <c r="AN2" s="192">
        <v>3547434.4544899999</v>
      </c>
      <c r="AO2" s="193">
        <f t="shared" ref="AO2:AO54" si="21">IF(AN2=0,0,IF($BH2="No data","No data",AN2*($BH2/100)))</f>
        <v>1745337.7516090802</v>
      </c>
      <c r="AP2" s="152">
        <f t="shared" ref="AP2:AP54" si="22">IF(AO2=0,0,IF($BG2="No data","No data",AO2/$BG2))</f>
        <v>9.7389009702215243E-2</v>
      </c>
      <c r="AQ2" s="194">
        <v>9139115.0790999997</v>
      </c>
      <c r="AR2" s="193">
        <f t="shared" ref="AR2:AR54" si="23">IF(AQ2=0,0,IF($BH2="No data","No data",AQ2*($BH2/100)))</f>
        <v>4496444.6189172007</v>
      </c>
      <c r="AS2" s="152">
        <f t="shared" ref="AS2:AS54" si="24">IF(AR2=0,0,IF($BG2="No data","No data",AR2/$BG2))</f>
        <v>0.25089945382404261</v>
      </c>
      <c r="AT2" s="192">
        <v>36424582.219800003</v>
      </c>
      <c r="AU2" s="192">
        <v>36344650.108000003</v>
      </c>
      <c r="AV2" s="193">
        <f t="shared" ref="AV2:AV54" si="25">IF(AT2=0,0,IF($BH2="No data","No data",AT2*($BH2/100)))</f>
        <v>17920894.452141602</v>
      </c>
      <c r="AW2" s="152">
        <f t="shared" ref="AW2:AW54" si="26">IF(AV2=0,0,IF($BG2="No data","No data",AV2/$BG2))</f>
        <v>0.99997731789331323</v>
      </c>
      <c r="AX2" s="193">
        <f t="shared" ref="AX2:AX54" si="27">IF(AU2=0,0,IF($BH2="No data","No data",AU2*($BH2/100)))</f>
        <v>17881567.853136003</v>
      </c>
      <c r="AY2" s="152">
        <f t="shared" ref="AY2:AY54" si="28">IF(AX2=0,0,IF($BG2="No data","No data",AX2/$BG2))</f>
        <v>0.99778291252473605</v>
      </c>
      <c r="AZ2" s="192">
        <v>19452102</v>
      </c>
      <c r="BA2" s="152">
        <f t="shared" ref="BA2:BA54" si="29">IF(OR(AZ2="No data",BB2="No data"),"No data",AZ2/BB2)</f>
        <v>0.94080586186883342</v>
      </c>
      <c r="BB2" s="192">
        <v>20676000</v>
      </c>
      <c r="BC2" s="192">
        <v>21231148.5594</v>
      </c>
      <c r="BD2" s="193">
        <f t="shared" ref="BD2:BD54" si="30">IF(BC2="No data", "No data", IF(BC2=0,0,IF($BH2="No data","No data",BC2*($BH2/100))))</f>
        <v>10445725.091224801</v>
      </c>
      <c r="BE2" s="152">
        <f t="shared" ref="BE2:BE54" si="31">IF(BD2="No data", "No data", IF(BD2=0,0,IF($BG2="No data","No data",BD2/$BG2)))</f>
        <v>0.58286645167566364</v>
      </c>
      <c r="BF2" s="192">
        <v>36425408.424800001</v>
      </c>
      <c r="BG2" s="193">
        <f t="shared" ref="BG2:BG54" si="32">IF(BH2="No data", "No data", BF2*(BH2/100))</f>
        <v>17921300.945001602</v>
      </c>
      <c r="BH2" s="10">
        <v>49.2</v>
      </c>
    </row>
    <row r="3" spans="1:60">
      <c r="A3" s="1" t="s">
        <v>69</v>
      </c>
      <c r="B3" s="2" t="s">
        <v>70</v>
      </c>
      <c r="C3" s="192">
        <v>2491319.66897</v>
      </c>
      <c r="D3" s="193">
        <f t="shared" si="0"/>
        <v>528159.76982163999</v>
      </c>
      <c r="E3" s="152">
        <f t="shared" si="1"/>
        <v>0.8598978981424712</v>
      </c>
      <c r="F3" s="192">
        <v>345878.502064</v>
      </c>
      <c r="G3" s="193">
        <f t="shared" si="2"/>
        <v>73326.242437567998</v>
      </c>
      <c r="H3" s="152">
        <f t="shared" si="3"/>
        <v>0.11938259093842585</v>
      </c>
      <c r="I3" s="192">
        <v>1913567.7287699999</v>
      </c>
      <c r="J3" s="193">
        <f t="shared" ref="J3:J55" si="33">IF(I3=0,0,IF(BH3="No data","No data",I3*(BH3/100)))</f>
        <v>405676.35849923996</v>
      </c>
      <c r="K3" s="153">
        <f t="shared" ref="K3:K55" si="34">IF(J3=0,0,IF(BG3="No data","No data",J3/BG3))</f>
        <v>0.66048242962047587</v>
      </c>
      <c r="L3" s="192">
        <v>0</v>
      </c>
      <c r="M3" s="192">
        <v>0</v>
      </c>
      <c r="N3" s="192">
        <v>0</v>
      </c>
      <c r="O3" s="192">
        <v>0</v>
      </c>
      <c r="P3" s="193">
        <f t="shared" si="4"/>
        <v>0</v>
      </c>
      <c r="Q3" s="193">
        <f t="shared" si="5"/>
        <v>0</v>
      </c>
      <c r="R3" s="152">
        <f t="shared" si="6"/>
        <v>0</v>
      </c>
      <c r="S3" s="193">
        <f t="shared" ref="S3:S55" si="35">SUM(N3:O3)</f>
        <v>0</v>
      </c>
      <c r="T3" s="193">
        <f t="shared" si="7"/>
        <v>0</v>
      </c>
      <c r="U3" s="152">
        <f t="shared" si="8"/>
        <v>0</v>
      </c>
      <c r="V3" s="192">
        <v>0</v>
      </c>
      <c r="W3" s="193">
        <f t="shared" si="9"/>
        <v>0</v>
      </c>
      <c r="X3" s="152">
        <f t="shared" si="10"/>
        <v>0</v>
      </c>
      <c r="Y3" s="192">
        <v>0</v>
      </c>
      <c r="Z3" s="193">
        <f t="shared" si="11"/>
        <v>0</v>
      </c>
      <c r="AA3" s="152">
        <f t="shared" si="12"/>
        <v>0</v>
      </c>
      <c r="AB3" s="192">
        <v>0</v>
      </c>
      <c r="AC3" s="193">
        <f t="shared" si="13"/>
        <v>0</v>
      </c>
      <c r="AD3" s="152">
        <f t="shared" si="14"/>
        <v>0</v>
      </c>
      <c r="AE3" s="192">
        <v>0</v>
      </c>
      <c r="AF3" s="193">
        <f t="shared" si="15"/>
        <v>0</v>
      </c>
      <c r="AG3" s="152">
        <f t="shared" si="16"/>
        <v>0</v>
      </c>
      <c r="AH3" s="192">
        <v>0</v>
      </c>
      <c r="AI3" s="193">
        <f t="shared" si="17"/>
        <v>0</v>
      </c>
      <c r="AJ3" s="152">
        <f t="shared" si="18"/>
        <v>0</v>
      </c>
      <c r="AK3" s="192">
        <v>163865.66167900001</v>
      </c>
      <c r="AL3" s="193">
        <f t="shared" si="19"/>
        <v>34739.520275948002</v>
      </c>
      <c r="AM3" s="152">
        <f t="shared" si="20"/>
        <v>5.6559477216247267E-2</v>
      </c>
      <c r="AN3" s="192">
        <v>0</v>
      </c>
      <c r="AO3" s="193">
        <f t="shared" si="21"/>
        <v>0</v>
      </c>
      <c r="AP3" s="152">
        <f t="shared" si="22"/>
        <v>0</v>
      </c>
      <c r="AQ3" s="194">
        <v>2052833.6590499999</v>
      </c>
      <c r="AR3" s="193">
        <f t="shared" si="23"/>
        <v>435200.73571859999</v>
      </c>
      <c r="AS3" s="152">
        <f t="shared" si="24"/>
        <v>0.70855112278024968</v>
      </c>
      <c r="AT3" s="192">
        <v>2792990.7100399998</v>
      </c>
      <c r="AU3" s="192">
        <v>0</v>
      </c>
      <c r="AV3" s="193">
        <f t="shared" si="25"/>
        <v>592114.03052847995</v>
      </c>
      <c r="AW3" s="152">
        <f t="shared" si="26"/>
        <v>0.96402194829047638</v>
      </c>
      <c r="AX3" s="193">
        <f t="shared" si="27"/>
        <v>0</v>
      </c>
      <c r="AY3" s="152">
        <f t="shared" si="28"/>
        <v>0</v>
      </c>
      <c r="AZ3" s="192">
        <v>170795</v>
      </c>
      <c r="BA3" s="152">
        <f t="shared" si="29"/>
        <v>0.24089562764456982</v>
      </c>
      <c r="BB3" s="192">
        <v>709000</v>
      </c>
      <c r="BC3" s="192">
        <v>2561538.1947300001</v>
      </c>
      <c r="BD3" s="193">
        <f t="shared" si="30"/>
        <v>543046.09728275996</v>
      </c>
      <c r="BE3" s="152">
        <f t="shared" si="31"/>
        <v>0.8841343554159975</v>
      </c>
      <c r="BF3" s="192">
        <v>2897227.3037899998</v>
      </c>
      <c r="BG3" s="193">
        <f t="shared" si="32"/>
        <v>614212.18840347999</v>
      </c>
      <c r="BH3" s="10">
        <v>21.2</v>
      </c>
    </row>
    <row r="4" spans="1:60">
      <c r="A4" s="1" t="s">
        <v>73</v>
      </c>
      <c r="B4" s="2" t="s">
        <v>74</v>
      </c>
      <c r="C4" s="192">
        <v>33536366.261700001</v>
      </c>
      <c r="D4" s="193">
        <f t="shared" si="0"/>
        <v>11704191.825333299</v>
      </c>
      <c r="E4" s="152">
        <f t="shared" si="1"/>
        <v>0.78584529896054223</v>
      </c>
      <c r="F4" s="192">
        <v>2467587.9700099998</v>
      </c>
      <c r="G4" s="193">
        <f t="shared" si="2"/>
        <v>861188.20153348986</v>
      </c>
      <c r="H4" s="152">
        <f t="shared" si="3"/>
        <v>5.7822078601835032E-2</v>
      </c>
      <c r="I4" s="192">
        <v>0</v>
      </c>
      <c r="J4" s="193">
        <f t="shared" si="33"/>
        <v>0</v>
      </c>
      <c r="K4" s="153">
        <f t="shared" si="34"/>
        <v>0</v>
      </c>
      <c r="L4" s="192">
        <v>0</v>
      </c>
      <c r="M4" s="192">
        <v>0</v>
      </c>
      <c r="N4" s="192">
        <v>0</v>
      </c>
      <c r="O4" s="192">
        <v>0</v>
      </c>
      <c r="P4" s="193">
        <f t="shared" si="4"/>
        <v>0</v>
      </c>
      <c r="Q4" s="193">
        <f t="shared" si="5"/>
        <v>0</v>
      </c>
      <c r="R4" s="152">
        <f t="shared" si="6"/>
        <v>0</v>
      </c>
      <c r="S4" s="193">
        <f t="shared" si="35"/>
        <v>0</v>
      </c>
      <c r="T4" s="193">
        <f t="shared" si="7"/>
        <v>0</v>
      </c>
      <c r="U4" s="152">
        <f t="shared" si="8"/>
        <v>0</v>
      </c>
      <c r="V4" s="192">
        <v>0</v>
      </c>
      <c r="W4" s="193">
        <f t="shared" si="9"/>
        <v>0</v>
      </c>
      <c r="X4" s="152">
        <f t="shared" si="10"/>
        <v>0</v>
      </c>
      <c r="Y4" s="192">
        <v>896.89690460300005</v>
      </c>
      <c r="Z4" s="193">
        <f t="shared" si="11"/>
        <v>313.017019706447</v>
      </c>
      <c r="AA4" s="152">
        <f t="shared" si="12"/>
        <v>2.1016654298037869E-5</v>
      </c>
      <c r="AB4" s="192">
        <v>0</v>
      </c>
      <c r="AC4" s="193">
        <f t="shared" si="13"/>
        <v>0</v>
      </c>
      <c r="AD4" s="152">
        <f t="shared" si="14"/>
        <v>0</v>
      </c>
      <c r="AE4" s="192">
        <v>896.89690460300005</v>
      </c>
      <c r="AF4" s="193">
        <f t="shared" si="15"/>
        <v>313.017019706447</v>
      </c>
      <c r="AG4" s="152">
        <f t="shared" si="16"/>
        <v>2.1016654298037869E-5</v>
      </c>
      <c r="AH4" s="192">
        <v>2767479.5406300002</v>
      </c>
      <c r="AI4" s="193">
        <f t="shared" si="17"/>
        <v>965850.35967986996</v>
      </c>
      <c r="AJ4" s="152">
        <f t="shared" si="18"/>
        <v>6.4849327145418731E-2</v>
      </c>
      <c r="AK4" s="192">
        <v>2057360.2710200001</v>
      </c>
      <c r="AL4" s="193">
        <f t="shared" si="19"/>
        <v>718018.73458597995</v>
      </c>
      <c r="AM4" s="152">
        <f t="shared" si="20"/>
        <v>4.8209364265432438E-2</v>
      </c>
      <c r="AN4" s="192">
        <v>18039332.2522</v>
      </c>
      <c r="AO4" s="193">
        <f t="shared" si="21"/>
        <v>6295726.9560177997</v>
      </c>
      <c r="AP4" s="152">
        <f t="shared" si="22"/>
        <v>0.42270901791075727</v>
      </c>
      <c r="AQ4" s="194">
        <v>1280652.76615</v>
      </c>
      <c r="AR4" s="193">
        <f t="shared" si="23"/>
        <v>446947.81538634998</v>
      </c>
      <c r="AS4" s="152">
        <f t="shared" si="24"/>
        <v>3.0009063833166066E-2</v>
      </c>
      <c r="AT4" s="192">
        <v>40632369.723499998</v>
      </c>
      <c r="AU4" s="192">
        <v>2908089.17662</v>
      </c>
      <c r="AV4" s="193">
        <f t="shared" si="25"/>
        <v>14180697.033501498</v>
      </c>
      <c r="AW4" s="152">
        <f t="shared" si="26"/>
        <v>0.95212333034737473</v>
      </c>
      <c r="AX4" s="193">
        <f t="shared" si="27"/>
        <v>1014923.1226403799</v>
      </c>
      <c r="AY4" s="152">
        <f t="shared" si="28"/>
        <v>6.8144180874323973E-2</v>
      </c>
      <c r="AZ4" s="192">
        <v>2910421</v>
      </c>
      <c r="BA4" s="152">
        <f t="shared" si="29"/>
        <v>0.18191268204262767</v>
      </c>
      <c r="BB4" s="192">
        <v>15999000</v>
      </c>
      <c r="BC4" s="192">
        <v>24649117.125100002</v>
      </c>
      <c r="BD4" s="193">
        <f t="shared" si="30"/>
        <v>8602541.8766599</v>
      </c>
      <c r="BE4" s="152">
        <f t="shared" si="31"/>
        <v>0.57759366847115667</v>
      </c>
      <c r="BF4" s="192">
        <v>42675532.074900001</v>
      </c>
      <c r="BG4" s="193">
        <f t="shared" si="32"/>
        <v>14893760.694140099</v>
      </c>
      <c r="BH4" s="10">
        <v>34.9</v>
      </c>
    </row>
    <row r="5" spans="1:60">
      <c r="A5" s="1" t="s">
        <v>77</v>
      </c>
      <c r="B5" s="2" t="s">
        <v>78</v>
      </c>
      <c r="C5" s="192">
        <v>13945685.3499</v>
      </c>
      <c r="D5" s="193">
        <f t="shared" si="0"/>
        <v>7405158.9207969001</v>
      </c>
      <c r="E5" s="152">
        <f t="shared" si="1"/>
        <v>0.48470094716268608</v>
      </c>
      <c r="F5" s="192">
        <v>1877487.6895300001</v>
      </c>
      <c r="G5" s="193">
        <f t="shared" si="2"/>
        <v>996945.96314043005</v>
      </c>
      <c r="H5" s="152">
        <f t="shared" si="3"/>
        <v>6.5254595853046368E-2</v>
      </c>
      <c r="I5" s="192">
        <v>0</v>
      </c>
      <c r="J5" s="193">
        <f t="shared" si="33"/>
        <v>0</v>
      </c>
      <c r="K5" s="153">
        <f t="shared" si="34"/>
        <v>0</v>
      </c>
      <c r="L5" s="192">
        <v>0</v>
      </c>
      <c r="M5" s="192">
        <v>0</v>
      </c>
      <c r="N5" s="192">
        <v>0</v>
      </c>
      <c r="O5" s="192">
        <v>0</v>
      </c>
      <c r="P5" s="193">
        <f t="shared" si="4"/>
        <v>0</v>
      </c>
      <c r="Q5" s="193">
        <f t="shared" si="5"/>
        <v>0</v>
      </c>
      <c r="R5" s="152">
        <f t="shared" si="6"/>
        <v>0</v>
      </c>
      <c r="S5" s="193">
        <f t="shared" si="35"/>
        <v>0</v>
      </c>
      <c r="T5" s="193">
        <f t="shared" si="7"/>
        <v>0</v>
      </c>
      <c r="U5" s="152">
        <f t="shared" si="8"/>
        <v>0</v>
      </c>
      <c r="V5" s="192">
        <v>0</v>
      </c>
      <c r="W5" s="193">
        <f t="shared" si="9"/>
        <v>0</v>
      </c>
      <c r="X5" s="152">
        <f t="shared" si="10"/>
        <v>0</v>
      </c>
      <c r="Y5" s="192">
        <v>28754128.4712</v>
      </c>
      <c r="Z5" s="193">
        <f t="shared" si="11"/>
        <v>15268442.218207201</v>
      </c>
      <c r="AA5" s="152">
        <f t="shared" si="12"/>
        <v>0.99938819463814577</v>
      </c>
      <c r="AB5" s="192">
        <v>28616873.473499998</v>
      </c>
      <c r="AC5" s="193">
        <f t="shared" si="13"/>
        <v>15195559.814428501</v>
      </c>
      <c r="AD5" s="152">
        <f t="shared" si="14"/>
        <v>0.99461771360986995</v>
      </c>
      <c r="AE5" s="192">
        <v>97937.794218099996</v>
      </c>
      <c r="AF5" s="193">
        <f t="shared" si="15"/>
        <v>52004.968729811102</v>
      </c>
      <c r="AG5" s="152">
        <f t="shared" si="16"/>
        <v>3.403959033169905E-3</v>
      </c>
      <c r="AH5" s="192">
        <v>13194417.8499</v>
      </c>
      <c r="AI5" s="193">
        <f t="shared" si="17"/>
        <v>7006235.8782969005</v>
      </c>
      <c r="AJ5" s="152">
        <f t="shared" si="18"/>
        <v>0.45858964035443706</v>
      </c>
      <c r="AK5" s="192">
        <v>21364283.3519</v>
      </c>
      <c r="AL5" s="193">
        <f t="shared" si="19"/>
        <v>11344434.4598589</v>
      </c>
      <c r="AM5" s="152">
        <f t="shared" si="20"/>
        <v>0.74254424334851277</v>
      </c>
      <c r="AN5" s="192">
        <v>25375779.091699999</v>
      </c>
      <c r="AO5" s="193">
        <f t="shared" si="21"/>
        <v>13474538.6976927</v>
      </c>
      <c r="AP5" s="152">
        <f t="shared" si="22"/>
        <v>0.88196914329680276</v>
      </c>
      <c r="AQ5" s="194">
        <v>14156486.8169</v>
      </c>
      <c r="AR5" s="193">
        <f t="shared" si="23"/>
        <v>7517094.4997739</v>
      </c>
      <c r="AS5" s="152">
        <f t="shared" si="24"/>
        <v>0.49202763410237932</v>
      </c>
      <c r="AT5" s="192">
        <v>27680468.816300001</v>
      </c>
      <c r="AU5" s="192">
        <v>687847.45402399998</v>
      </c>
      <c r="AV5" s="193">
        <f t="shared" si="25"/>
        <v>14698328.941455301</v>
      </c>
      <c r="AW5" s="152">
        <f t="shared" si="26"/>
        <v>0.96207171727591101</v>
      </c>
      <c r="AX5" s="193">
        <f t="shared" si="27"/>
        <v>365246.99808674399</v>
      </c>
      <c r="AY5" s="152">
        <f t="shared" si="28"/>
        <v>2.3907058283891773E-2</v>
      </c>
      <c r="AZ5" s="192">
        <v>4738129</v>
      </c>
      <c r="BA5" s="152">
        <f t="shared" si="29"/>
        <v>0.25992259586373362</v>
      </c>
      <c r="BB5" s="192">
        <v>18229000</v>
      </c>
      <c r="BC5" s="192">
        <v>155774.705671</v>
      </c>
      <c r="BD5" s="193">
        <f t="shared" si="30"/>
        <v>82716.368711301009</v>
      </c>
      <c r="BE5" s="152">
        <f t="shared" si="31"/>
        <v>5.4141582495451732E-3</v>
      </c>
      <c r="BF5" s="192">
        <v>28771731.170600001</v>
      </c>
      <c r="BG5" s="193">
        <f t="shared" si="32"/>
        <v>15277789.251588602</v>
      </c>
      <c r="BH5" s="10">
        <v>53.1</v>
      </c>
    </row>
    <row r="6" spans="1:60">
      <c r="A6" s="1" t="s">
        <v>81</v>
      </c>
      <c r="B6" s="2" t="s">
        <v>82</v>
      </c>
      <c r="C6" s="192">
        <v>8069950.2119899997</v>
      </c>
      <c r="D6" s="193">
        <f t="shared" si="0"/>
        <v>2356425.4619010799</v>
      </c>
      <c r="E6" s="152">
        <f t="shared" si="1"/>
        <v>0.17986301117742309</v>
      </c>
      <c r="F6" s="192">
        <v>4602191.2776699997</v>
      </c>
      <c r="G6" s="193">
        <f t="shared" si="2"/>
        <v>1343839.8530796398</v>
      </c>
      <c r="H6" s="152">
        <f t="shared" si="3"/>
        <v>0.10257361687143257</v>
      </c>
      <c r="I6" s="192">
        <v>159072.692603</v>
      </c>
      <c r="J6" s="193">
        <f t="shared" si="33"/>
        <v>46449.226240076001</v>
      </c>
      <c r="K6" s="153">
        <f t="shared" si="34"/>
        <v>3.5454114010724253E-3</v>
      </c>
      <c r="L6" s="192">
        <v>0</v>
      </c>
      <c r="M6" s="192">
        <v>0</v>
      </c>
      <c r="N6" s="192">
        <v>0</v>
      </c>
      <c r="O6" s="192">
        <v>0</v>
      </c>
      <c r="P6" s="193">
        <f t="shared" si="4"/>
        <v>0</v>
      </c>
      <c r="Q6" s="193">
        <f t="shared" si="5"/>
        <v>0</v>
      </c>
      <c r="R6" s="152">
        <f t="shared" si="6"/>
        <v>0</v>
      </c>
      <c r="S6" s="193">
        <f t="shared" si="35"/>
        <v>0</v>
      </c>
      <c r="T6" s="193">
        <f t="shared" si="7"/>
        <v>0</v>
      </c>
      <c r="U6" s="152">
        <f t="shared" si="8"/>
        <v>0</v>
      </c>
      <c r="V6" s="192">
        <v>448292.87213600002</v>
      </c>
      <c r="W6" s="193">
        <f t="shared" si="9"/>
        <v>130901.51866371199</v>
      </c>
      <c r="X6" s="152">
        <f t="shared" si="10"/>
        <v>9.9915493594939161E-3</v>
      </c>
      <c r="Y6" s="192">
        <v>984287.00129599997</v>
      </c>
      <c r="Z6" s="193">
        <f t="shared" si="11"/>
        <v>287411.80437843199</v>
      </c>
      <c r="AA6" s="152">
        <f t="shared" si="12"/>
        <v>2.1937783910099061E-2</v>
      </c>
      <c r="AB6" s="192">
        <v>0</v>
      </c>
      <c r="AC6" s="193">
        <f t="shared" si="13"/>
        <v>0</v>
      </c>
      <c r="AD6" s="152">
        <f t="shared" si="14"/>
        <v>0</v>
      </c>
      <c r="AE6" s="192">
        <v>0</v>
      </c>
      <c r="AF6" s="193">
        <f t="shared" si="15"/>
        <v>0</v>
      </c>
      <c r="AG6" s="152">
        <f t="shared" si="16"/>
        <v>0</v>
      </c>
      <c r="AH6" s="192">
        <v>3614904.2000699998</v>
      </c>
      <c r="AI6" s="193">
        <f t="shared" si="17"/>
        <v>1055552.0264204398</v>
      </c>
      <c r="AJ6" s="152">
        <f t="shared" si="18"/>
        <v>8.0568967275223349E-2</v>
      </c>
      <c r="AK6" s="192">
        <v>3112261.9851700002</v>
      </c>
      <c r="AL6" s="193">
        <f t="shared" si="19"/>
        <v>908780.49966963998</v>
      </c>
      <c r="AM6" s="152">
        <f t="shared" si="20"/>
        <v>6.9366080027854632E-2</v>
      </c>
      <c r="AN6" s="192">
        <v>22712372.344500002</v>
      </c>
      <c r="AO6" s="193">
        <f t="shared" si="21"/>
        <v>6632012.7245939998</v>
      </c>
      <c r="AP6" s="152">
        <f t="shared" si="22"/>
        <v>0.50621324463626827</v>
      </c>
      <c r="AQ6" s="194">
        <v>24275481.131099999</v>
      </c>
      <c r="AR6" s="193">
        <f t="shared" si="23"/>
        <v>7088440.4902811991</v>
      </c>
      <c r="AS6" s="152">
        <f t="shared" si="24"/>
        <v>0.54105180568935252</v>
      </c>
      <c r="AT6" s="192">
        <v>2991076.82228</v>
      </c>
      <c r="AU6" s="192">
        <v>0</v>
      </c>
      <c r="AV6" s="193">
        <f t="shared" si="25"/>
        <v>873394.43210575997</v>
      </c>
      <c r="AW6" s="152">
        <f t="shared" si="26"/>
        <v>6.6665105705232749E-2</v>
      </c>
      <c r="AX6" s="193">
        <f t="shared" si="27"/>
        <v>0</v>
      </c>
      <c r="AY6" s="152">
        <f t="shared" si="28"/>
        <v>0</v>
      </c>
      <c r="AZ6" s="192">
        <v>951816</v>
      </c>
      <c r="BA6" s="152">
        <f t="shared" si="29"/>
        <v>6.5457396327625331E-2</v>
      </c>
      <c r="BB6" s="192">
        <v>14541000</v>
      </c>
      <c r="BC6" s="192">
        <v>14340460.3632</v>
      </c>
      <c r="BD6" s="193">
        <f t="shared" si="30"/>
        <v>4187414.4260543995</v>
      </c>
      <c r="BE6" s="152">
        <f t="shared" si="31"/>
        <v>0.31962011100928345</v>
      </c>
      <c r="BF6" s="192">
        <v>44867202.873800002</v>
      </c>
      <c r="BG6" s="193">
        <f t="shared" si="32"/>
        <v>13101223.2391496</v>
      </c>
      <c r="BH6" s="10">
        <v>29.2</v>
      </c>
    </row>
    <row r="7" spans="1:60">
      <c r="A7" s="1" t="s">
        <v>84</v>
      </c>
      <c r="B7" s="2" t="s">
        <v>85</v>
      </c>
      <c r="C7" s="192">
        <v>2725940.5245500002</v>
      </c>
      <c r="D7" s="193">
        <f t="shared" si="0"/>
        <v>662403.54746565002</v>
      </c>
      <c r="E7" s="152">
        <f t="shared" si="1"/>
        <v>0.89019199232572266</v>
      </c>
      <c r="F7" s="192">
        <v>372625.64205299999</v>
      </c>
      <c r="G7" s="193">
        <f t="shared" si="2"/>
        <v>90548.031018878988</v>
      </c>
      <c r="H7" s="152">
        <f t="shared" si="3"/>
        <v>0.12168584006269551</v>
      </c>
      <c r="I7" s="192">
        <v>0</v>
      </c>
      <c r="J7" s="193">
        <f t="shared" si="33"/>
        <v>0</v>
      </c>
      <c r="K7" s="153">
        <f t="shared" si="34"/>
        <v>0</v>
      </c>
      <c r="L7" s="192">
        <v>0</v>
      </c>
      <c r="M7" s="192">
        <v>0</v>
      </c>
      <c r="N7" s="192">
        <v>0</v>
      </c>
      <c r="O7" s="192">
        <v>0</v>
      </c>
      <c r="P7" s="193">
        <f t="shared" si="4"/>
        <v>0</v>
      </c>
      <c r="Q7" s="193">
        <f t="shared" si="5"/>
        <v>0</v>
      </c>
      <c r="R7" s="152">
        <f t="shared" si="6"/>
        <v>0</v>
      </c>
      <c r="S7" s="193">
        <f t="shared" si="35"/>
        <v>0</v>
      </c>
      <c r="T7" s="193">
        <f t="shared" si="7"/>
        <v>0</v>
      </c>
      <c r="U7" s="152">
        <f t="shared" si="8"/>
        <v>0</v>
      </c>
      <c r="V7" s="192">
        <v>1189.82430649</v>
      </c>
      <c r="W7" s="193">
        <f t="shared" si="9"/>
        <v>289.12730647707002</v>
      </c>
      <c r="X7" s="152">
        <f t="shared" si="10"/>
        <v>3.8855289041449394E-4</v>
      </c>
      <c r="Y7" s="192">
        <v>10370.2935624</v>
      </c>
      <c r="Z7" s="193">
        <f t="shared" si="11"/>
        <v>2519.9813356631998</v>
      </c>
      <c r="AA7" s="152">
        <f t="shared" si="12"/>
        <v>3.3865567513947947E-3</v>
      </c>
      <c r="AB7" s="192">
        <v>0</v>
      </c>
      <c r="AC7" s="193">
        <f t="shared" si="13"/>
        <v>0</v>
      </c>
      <c r="AD7" s="152">
        <f t="shared" si="14"/>
        <v>0</v>
      </c>
      <c r="AE7" s="192">
        <v>0</v>
      </c>
      <c r="AF7" s="193">
        <f t="shared" si="15"/>
        <v>0</v>
      </c>
      <c r="AG7" s="152">
        <f t="shared" si="16"/>
        <v>0</v>
      </c>
      <c r="AH7" s="192">
        <v>0</v>
      </c>
      <c r="AI7" s="193">
        <f t="shared" si="17"/>
        <v>0</v>
      </c>
      <c r="AJ7" s="152">
        <f t="shared" si="18"/>
        <v>0</v>
      </c>
      <c r="AK7" s="192">
        <v>0</v>
      </c>
      <c r="AL7" s="193">
        <f t="shared" si="19"/>
        <v>0</v>
      </c>
      <c r="AM7" s="152">
        <f t="shared" si="20"/>
        <v>0</v>
      </c>
      <c r="AN7" s="192">
        <v>0</v>
      </c>
      <c r="AO7" s="193">
        <f t="shared" si="21"/>
        <v>0</v>
      </c>
      <c r="AP7" s="152">
        <f t="shared" si="22"/>
        <v>0</v>
      </c>
      <c r="AQ7" s="194">
        <v>0</v>
      </c>
      <c r="AR7" s="193">
        <f t="shared" si="23"/>
        <v>0</v>
      </c>
      <c r="AS7" s="152">
        <f t="shared" si="24"/>
        <v>0</v>
      </c>
      <c r="AT7" s="192">
        <v>3052955.1736499998</v>
      </c>
      <c r="AU7" s="192">
        <v>708022.81244699995</v>
      </c>
      <c r="AV7" s="193">
        <f t="shared" si="25"/>
        <v>741868.10719694989</v>
      </c>
      <c r="AW7" s="152">
        <f t="shared" si="26"/>
        <v>0.99698295837223294</v>
      </c>
      <c r="AX7" s="193">
        <f t="shared" si="27"/>
        <v>172049.54342462099</v>
      </c>
      <c r="AY7" s="152">
        <f t="shared" si="28"/>
        <v>0.23121422949178347</v>
      </c>
      <c r="AZ7" s="192">
        <v>72562</v>
      </c>
      <c r="BA7" s="152">
        <f t="shared" si="29"/>
        <v>9.2671775223499356E-2</v>
      </c>
      <c r="BB7" s="192">
        <v>783000</v>
      </c>
      <c r="BC7" s="192">
        <v>1485130.56712</v>
      </c>
      <c r="BD7" s="193">
        <f t="shared" si="30"/>
        <v>360886.72781016002</v>
      </c>
      <c r="BE7" s="152">
        <f t="shared" si="31"/>
        <v>0.48498906212439402</v>
      </c>
      <c r="BF7" s="192">
        <v>3062193.9402399999</v>
      </c>
      <c r="BG7" s="193">
        <f t="shared" si="32"/>
        <v>744113.12747831992</v>
      </c>
      <c r="BH7" s="10">
        <v>24.3</v>
      </c>
    </row>
    <row r="8" spans="1:60">
      <c r="A8" s="1" t="s">
        <v>88</v>
      </c>
      <c r="B8" s="2" t="s">
        <v>89</v>
      </c>
      <c r="C8" s="192">
        <v>14330556.3303</v>
      </c>
      <c r="D8" s="193">
        <f t="shared" si="0"/>
        <v>3281697.3996386998</v>
      </c>
      <c r="E8" s="152">
        <f t="shared" si="1"/>
        <v>0.58902929824271433</v>
      </c>
      <c r="F8" s="192">
        <v>2159660.2335299999</v>
      </c>
      <c r="G8" s="193">
        <f t="shared" si="2"/>
        <v>494562.19347836991</v>
      </c>
      <c r="H8" s="152">
        <f t="shared" si="3"/>
        <v>8.8768581098919677E-2</v>
      </c>
      <c r="I8" s="192">
        <v>179772.920808</v>
      </c>
      <c r="J8" s="193">
        <f t="shared" si="33"/>
        <v>41167.998865031994</v>
      </c>
      <c r="K8" s="153">
        <f t="shared" si="34"/>
        <v>7.3892119011936871E-3</v>
      </c>
      <c r="L8" s="192">
        <v>3695855.4863700001</v>
      </c>
      <c r="M8" s="192">
        <v>190604.38447600001</v>
      </c>
      <c r="N8" s="192">
        <v>33562.341563200003</v>
      </c>
      <c r="O8" s="192">
        <v>58363.620897100001</v>
      </c>
      <c r="P8" s="193">
        <f t="shared" si="4"/>
        <v>3978385.8333063</v>
      </c>
      <c r="Q8" s="193">
        <f t="shared" si="5"/>
        <v>911050.3558271426</v>
      </c>
      <c r="R8" s="152">
        <f t="shared" si="6"/>
        <v>0.16352371544546374</v>
      </c>
      <c r="S8" s="193">
        <f t="shared" si="35"/>
        <v>91925.962460300012</v>
      </c>
      <c r="T8" s="193">
        <f t="shared" si="7"/>
        <v>21051.045403408702</v>
      </c>
      <c r="U8" s="152">
        <f t="shared" si="8"/>
        <v>3.7784356664360627E-3</v>
      </c>
      <c r="V8" s="192">
        <v>0</v>
      </c>
      <c r="W8" s="193">
        <f t="shared" si="9"/>
        <v>0</v>
      </c>
      <c r="X8" s="152">
        <f t="shared" si="10"/>
        <v>0</v>
      </c>
      <c r="Y8" s="192">
        <v>0</v>
      </c>
      <c r="Z8" s="193">
        <f t="shared" si="11"/>
        <v>0</v>
      </c>
      <c r="AA8" s="152">
        <f t="shared" si="12"/>
        <v>0</v>
      </c>
      <c r="AB8" s="192">
        <v>0</v>
      </c>
      <c r="AC8" s="193">
        <f t="shared" si="13"/>
        <v>0</v>
      </c>
      <c r="AD8" s="152">
        <f t="shared" si="14"/>
        <v>0</v>
      </c>
      <c r="AE8" s="192">
        <v>0</v>
      </c>
      <c r="AF8" s="193">
        <f t="shared" si="15"/>
        <v>0</v>
      </c>
      <c r="AG8" s="152">
        <f t="shared" si="16"/>
        <v>0</v>
      </c>
      <c r="AH8" s="192">
        <v>710032.39652299997</v>
      </c>
      <c r="AI8" s="193">
        <f t="shared" si="17"/>
        <v>162597.41880376698</v>
      </c>
      <c r="AJ8" s="152">
        <f t="shared" si="18"/>
        <v>2.9184483464137781E-2</v>
      </c>
      <c r="AK8" s="192">
        <v>1783781.1397599999</v>
      </c>
      <c r="AL8" s="193">
        <f t="shared" si="19"/>
        <v>408485.88100503996</v>
      </c>
      <c r="AM8" s="152">
        <f t="shared" si="20"/>
        <v>7.3318811130162614E-2</v>
      </c>
      <c r="AN8" s="192">
        <v>4564088.21428</v>
      </c>
      <c r="AO8" s="193">
        <f t="shared" si="21"/>
        <v>1045176.2010701199</v>
      </c>
      <c r="AP8" s="152">
        <f t="shared" si="22"/>
        <v>0.18759785845096441</v>
      </c>
      <c r="AQ8" s="194">
        <v>10321814.6371</v>
      </c>
      <c r="AR8" s="193">
        <f t="shared" si="23"/>
        <v>2363695.5518958997</v>
      </c>
      <c r="AS8" s="152">
        <f t="shared" si="24"/>
        <v>0.4242578649530428</v>
      </c>
      <c r="AT8" s="192">
        <v>36060.758078600004</v>
      </c>
      <c r="AU8" s="192">
        <v>0</v>
      </c>
      <c r="AV8" s="193">
        <f t="shared" si="25"/>
        <v>8257.9135999993996</v>
      </c>
      <c r="AW8" s="152">
        <f t="shared" si="26"/>
        <v>1.4822064500194731E-3</v>
      </c>
      <c r="AX8" s="193">
        <f t="shared" si="27"/>
        <v>0</v>
      </c>
      <c r="AY8" s="152">
        <f t="shared" si="28"/>
        <v>0</v>
      </c>
      <c r="AZ8" s="192">
        <v>116404</v>
      </c>
      <c r="BA8" s="152">
        <f t="shared" si="29"/>
        <v>1.8302515723270442E-2</v>
      </c>
      <c r="BB8" s="192">
        <v>6360000</v>
      </c>
      <c r="BC8" s="192">
        <v>2452659.0020900001</v>
      </c>
      <c r="BD8" s="193">
        <f t="shared" si="30"/>
        <v>561658.91147861001</v>
      </c>
      <c r="BE8" s="152">
        <f t="shared" si="31"/>
        <v>0.1008117185077563</v>
      </c>
      <c r="BF8" s="192">
        <v>24329106.163400002</v>
      </c>
      <c r="BG8" s="193">
        <f t="shared" si="32"/>
        <v>5571365.3114186004</v>
      </c>
      <c r="BH8" s="10">
        <v>22.9</v>
      </c>
    </row>
    <row r="9" spans="1:60">
      <c r="A9" s="1" t="s">
        <v>91</v>
      </c>
      <c r="B9" s="2" t="s">
        <v>92</v>
      </c>
      <c r="C9" s="192">
        <v>0</v>
      </c>
      <c r="D9" s="193">
        <f t="shared" si="0"/>
        <v>0</v>
      </c>
      <c r="E9" s="152">
        <f t="shared" si="1"/>
        <v>0</v>
      </c>
      <c r="F9" s="192">
        <v>824974.06212899997</v>
      </c>
      <c r="G9" s="193">
        <f t="shared" si="2"/>
        <v>143545.48681044599</v>
      </c>
      <c r="H9" s="152">
        <f t="shared" si="3"/>
        <v>9.5157938880251994E-2</v>
      </c>
      <c r="I9" s="192">
        <v>0</v>
      </c>
      <c r="J9" s="193">
        <f t="shared" si="33"/>
        <v>0</v>
      </c>
      <c r="K9" s="153">
        <f t="shared" si="34"/>
        <v>0</v>
      </c>
      <c r="L9" s="192">
        <v>0</v>
      </c>
      <c r="M9" s="192">
        <v>0</v>
      </c>
      <c r="N9" s="192">
        <v>0</v>
      </c>
      <c r="O9" s="192">
        <v>0</v>
      </c>
      <c r="P9" s="193">
        <f t="shared" si="4"/>
        <v>0</v>
      </c>
      <c r="Q9" s="193">
        <f t="shared" si="5"/>
        <v>0</v>
      </c>
      <c r="R9" s="152">
        <f t="shared" si="6"/>
        <v>0</v>
      </c>
      <c r="S9" s="193">
        <f t="shared" si="35"/>
        <v>0</v>
      </c>
      <c r="T9" s="193">
        <f t="shared" si="7"/>
        <v>0</v>
      </c>
      <c r="U9" s="152">
        <f t="shared" si="8"/>
        <v>0</v>
      </c>
      <c r="V9" s="192">
        <v>0</v>
      </c>
      <c r="W9" s="193">
        <f t="shared" si="9"/>
        <v>0</v>
      </c>
      <c r="X9" s="152">
        <f t="shared" si="10"/>
        <v>0</v>
      </c>
      <c r="Y9" s="192">
        <v>0</v>
      </c>
      <c r="Z9" s="193">
        <f t="shared" si="11"/>
        <v>0</v>
      </c>
      <c r="AA9" s="152">
        <f t="shared" si="12"/>
        <v>0</v>
      </c>
      <c r="AB9" s="192">
        <v>0</v>
      </c>
      <c r="AC9" s="193">
        <f t="shared" si="13"/>
        <v>0</v>
      </c>
      <c r="AD9" s="152">
        <f t="shared" si="14"/>
        <v>0</v>
      </c>
      <c r="AE9" s="192">
        <v>0</v>
      </c>
      <c r="AF9" s="193">
        <f t="shared" si="15"/>
        <v>0</v>
      </c>
      <c r="AG9" s="152">
        <f t="shared" si="16"/>
        <v>0</v>
      </c>
      <c r="AH9" s="192">
        <v>0</v>
      </c>
      <c r="AI9" s="193">
        <f t="shared" si="17"/>
        <v>0</v>
      </c>
      <c r="AJ9" s="152">
        <f t="shared" si="18"/>
        <v>0</v>
      </c>
      <c r="AK9" s="192">
        <v>0</v>
      </c>
      <c r="AL9" s="193">
        <f t="shared" si="19"/>
        <v>0</v>
      </c>
      <c r="AM9" s="152">
        <f t="shared" si="20"/>
        <v>0</v>
      </c>
      <c r="AN9" s="192">
        <v>0</v>
      </c>
      <c r="AO9" s="193">
        <f t="shared" si="21"/>
        <v>0</v>
      </c>
      <c r="AP9" s="152">
        <f t="shared" si="22"/>
        <v>0</v>
      </c>
      <c r="AQ9" s="194">
        <v>1525499.8642500001</v>
      </c>
      <c r="AR9" s="193">
        <f t="shared" si="23"/>
        <v>265436.9763795</v>
      </c>
      <c r="AS9" s="152">
        <f t="shared" si="24"/>
        <v>0.17596119624599207</v>
      </c>
      <c r="AT9" s="192">
        <v>8531004.1406800002</v>
      </c>
      <c r="AU9" s="192">
        <v>0</v>
      </c>
      <c r="AV9" s="193">
        <f t="shared" si="25"/>
        <v>1484394.72047832</v>
      </c>
      <c r="AW9" s="152">
        <f t="shared" si="26"/>
        <v>0.98402217460149111</v>
      </c>
      <c r="AX9" s="193">
        <f t="shared" si="27"/>
        <v>0</v>
      </c>
      <c r="AY9" s="152">
        <f t="shared" si="28"/>
        <v>0</v>
      </c>
      <c r="AZ9" s="192">
        <v>26669</v>
      </c>
      <c r="BA9" s="152">
        <f t="shared" si="29"/>
        <v>1.5327011494252873E-2</v>
      </c>
      <c r="BB9" s="192">
        <v>1740000</v>
      </c>
      <c r="BC9" s="192">
        <v>63632.719654300003</v>
      </c>
      <c r="BD9" s="193">
        <f t="shared" si="30"/>
        <v>11072.093219848201</v>
      </c>
      <c r="BE9" s="152">
        <f t="shared" si="31"/>
        <v>7.3398167598404491E-3</v>
      </c>
      <c r="BF9" s="192">
        <v>8669524.2860100009</v>
      </c>
      <c r="BG9" s="193">
        <f t="shared" si="32"/>
        <v>1508497.22576574</v>
      </c>
      <c r="BH9" s="10">
        <v>17.399999999999999</v>
      </c>
    </row>
    <row r="10" spans="1:60">
      <c r="A10" s="1" t="s">
        <v>93</v>
      </c>
      <c r="B10" s="2" t="s">
        <v>94</v>
      </c>
      <c r="C10" s="192">
        <v>4695754.9901400004</v>
      </c>
      <c r="D10" s="193">
        <f t="shared" si="0"/>
        <v>1281941.1123082202</v>
      </c>
      <c r="E10" s="152">
        <f t="shared" si="1"/>
        <v>0.46165145826194665</v>
      </c>
      <c r="F10" s="192">
        <v>1311648.1626500001</v>
      </c>
      <c r="G10" s="193">
        <f t="shared" si="2"/>
        <v>358079.94840345002</v>
      </c>
      <c r="H10" s="152">
        <f t="shared" si="3"/>
        <v>0.12895142278194591</v>
      </c>
      <c r="I10" s="192">
        <v>0</v>
      </c>
      <c r="J10" s="193">
        <f t="shared" si="33"/>
        <v>0</v>
      </c>
      <c r="K10" s="153">
        <f t="shared" si="34"/>
        <v>0</v>
      </c>
      <c r="L10" s="192">
        <v>0</v>
      </c>
      <c r="M10" s="192">
        <v>0</v>
      </c>
      <c r="N10" s="192">
        <v>0</v>
      </c>
      <c r="O10" s="192">
        <v>0</v>
      </c>
      <c r="P10" s="193">
        <f t="shared" si="4"/>
        <v>0</v>
      </c>
      <c r="Q10" s="193">
        <f t="shared" si="5"/>
        <v>0</v>
      </c>
      <c r="R10" s="152">
        <f t="shared" si="6"/>
        <v>0</v>
      </c>
      <c r="S10" s="193">
        <f t="shared" si="35"/>
        <v>0</v>
      </c>
      <c r="T10" s="193">
        <f t="shared" si="7"/>
        <v>0</v>
      </c>
      <c r="U10" s="152">
        <f t="shared" si="8"/>
        <v>0</v>
      </c>
      <c r="V10" s="192">
        <v>28299.326332799999</v>
      </c>
      <c r="W10" s="193">
        <f t="shared" si="9"/>
        <v>7725.7160888544004</v>
      </c>
      <c r="X10" s="152">
        <f t="shared" si="10"/>
        <v>2.7821777960732826E-3</v>
      </c>
      <c r="Y10" s="192">
        <v>4806324.0504599996</v>
      </c>
      <c r="Z10" s="193">
        <f t="shared" si="11"/>
        <v>1312126.4657755799</v>
      </c>
      <c r="AA10" s="152">
        <f t="shared" si="12"/>
        <v>0.47252178008294499</v>
      </c>
      <c r="AB10" s="192">
        <v>0</v>
      </c>
      <c r="AC10" s="193">
        <f t="shared" si="13"/>
        <v>0</v>
      </c>
      <c r="AD10" s="152">
        <f t="shared" si="14"/>
        <v>0</v>
      </c>
      <c r="AE10" s="192">
        <v>0</v>
      </c>
      <c r="AF10" s="193">
        <f t="shared" si="15"/>
        <v>0</v>
      </c>
      <c r="AG10" s="152">
        <f t="shared" si="16"/>
        <v>0</v>
      </c>
      <c r="AH10" s="192">
        <v>0</v>
      </c>
      <c r="AI10" s="193">
        <f t="shared" si="17"/>
        <v>0</v>
      </c>
      <c r="AJ10" s="152">
        <f t="shared" si="18"/>
        <v>0</v>
      </c>
      <c r="AK10" s="192">
        <v>17663.625</v>
      </c>
      <c r="AL10" s="193">
        <f t="shared" si="19"/>
        <v>4822.1696250000005</v>
      </c>
      <c r="AM10" s="152">
        <f t="shared" si="20"/>
        <v>1.7365553050711997E-3</v>
      </c>
      <c r="AN10" s="192">
        <v>6971.6643333399998</v>
      </c>
      <c r="AO10" s="193">
        <f t="shared" si="21"/>
        <v>1903.2643630018201</v>
      </c>
      <c r="AP10" s="152">
        <f t="shared" si="22"/>
        <v>6.8540181776035475E-4</v>
      </c>
      <c r="AQ10" s="194">
        <v>0</v>
      </c>
      <c r="AR10" s="193">
        <f t="shared" si="23"/>
        <v>0</v>
      </c>
      <c r="AS10" s="152">
        <f t="shared" si="24"/>
        <v>0</v>
      </c>
      <c r="AT10" s="192">
        <v>9821173.9270600006</v>
      </c>
      <c r="AU10" s="192">
        <v>148321.80211399999</v>
      </c>
      <c r="AV10" s="193">
        <f t="shared" si="25"/>
        <v>2681180.4820873803</v>
      </c>
      <c r="AW10" s="152">
        <f t="shared" si="26"/>
        <v>0.96554425748185846</v>
      </c>
      <c r="AX10" s="193">
        <f t="shared" si="27"/>
        <v>40491.851977122002</v>
      </c>
      <c r="AY10" s="152">
        <f t="shared" si="28"/>
        <v>1.4581888616792271E-2</v>
      </c>
      <c r="AZ10" s="192">
        <v>227940</v>
      </c>
      <c r="BA10" s="152">
        <f t="shared" si="29"/>
        <v>7.6030687124749835E-2</v>
      </c>
      <c r="BB10" s="192">
        <v>2998000</v>
      </c>
      <c r="BC10" s="192">
        <v>4621696.1240999997</v>
      </c>
      <c r="BD10" s="193">
        <f t="shared" si="30"/>
        <v>1261723.0418793</v>
      </c>
      <c r="BE10" s="152">
        <f t="shared" si="31"/>
        <v>0.45437054527215431</v>
      </c>
      <c r="BF10" s="192">
        <v>10171645.5263</v>
      </c>
      <c r="BG10" s="193">
        <f t="shared" si="32"/>
        <v>2776859.2286799001</v>
      </c>
      <c r="BH10" s="10">
        <v>27.3</v>
      </c>
    </row>
    <row r="11" spans="1:60">
      <c r="A11" s="1" t="s">
        <v>95</v>
      </c>
      <c r="B11" s="2" t="s">
        <v>96</v>
      </c>
      <c r="C11" s="192">
        <v>1216561.7807799999</v>
      </c>
      <c r="D11" s="193">
        <f t="shared" si="0"/>
        <v>261560.78286769998</v>
      </c>
      <c r="E11" s="152">
        <f t="shared" si="1"/>
        <v>0.99476897554563493</v>
      </c>
      <c r="F11" s="192" t="s">
        <v>488</v>
      </c>
      <c r="G11" s="193" t="str">
        <f t="shared" si="2"/>
        <v>No data</v>
      </c>
      <c r="H11" s="152" t="str">
        <f t="shared" si="3"/>
        <v>No data</v>
      </c>
      <c r="I11" s="192">
        <v>0</v>
      </c>
      <c r="J11" s="193">
        <f t="shared" si="33"/>
        <v>0</v>
      </c>
      <c r="K11" s="153">
        <f t="shared" si="34"/>
        <v>0</v>
      </c>
      <c r="L11" s="192">
        <v>0</v>
      </c>
      <c r="M11" s="192">
        <v>0</v>
      </c>
      <c r="N11" s="192">
        <v>0</v>
      </c>
      <c r="O11" s="192">
        <v>0</v>
      </c>
      <c r="P11" s="193">
        <f t="shared" si="4"/>
        <v>0</v>
      </c>
      <c r="Q11" s="193">
        <f t="shared" si="5"/>
        <v>0</v>
      </c>
      <c r="R11" s="152">
        <f t="shared" si="6"/>
        <v>0</v>
      </c>
      <c r="S11" s="193">
        <f t="shared" si="35"/>
        <v>0</v>
      </c>
      <c r="T11" s="193">
        <f t="shared" si="7"/>
        <v>0</v>
      </c>
      <c r="U11" s="152">
        <f t="shared" si="8"/>
        <v>0</v>
      </c>
      <c r="V11" s="192">
        <v>0</v>
      </c>
      <c r="W11" s="193">
        <f t="shared" si="9"/>
        <v>0</v>
      </c>
      <c r="X11" s="152">
        <f t="shared" si="10"/>
        <v>0</v>
      </c>
      <c r="Y11" s="192">
        <v>0</v>
      </c>
      <c r="Z11" s="193">
        <f t="shared" si="11"/>
        <v>0</v>
      </c>
      <c r="AA11" s="152">
        <f t="shared" si="12"/>
        <v>0</v>
      </c>
      <c r="AB11" s="192">
        <v>0</v>
      </c>
      <c r="AC11" s="193">
        <f t="shared" si="13"/>
        <v>0</v>
      </c>
      <c r="AD11" s="152">
        <f t="shared" si="14"/>
        <v>0</v>
      </c>
      <c r="AE11" s="192">
        <v>0</v>
      </c>
      <c r="AF11" s="193">
        <f t="shared" si="15"/>
        <v>0</v>
      </c>
      <c r="AG11" s="152">
        <f t="shared" si="16"/>
        <v>0</v>
      </c>
      <c r="AH11" s="192">
        <v>0</v>
      </c>
      <c r="AI11" s="193">
        <f t="shared" si="17"/>
        <v>0</v>
      </c>
      <c r="AJ11" s="152">
        <f t="shared" si="18"/>
        <v>0</v>
      </c>
      <c r="AK11" s="192">
        <v>749077.80601399997</v>
      </c>
      <c r="AL11" s="193">
        <f t="shared" si="19"/>
        <v>161051.72829301</v>
      </c>
      <c r="AM11" s="152">
        <f t="shared" si="20"/>
        <v>0.61251255256001791</v>
      </c>
      <c r="AN11" s="192">
        <v>1053286.08782</v>
      </c>
      <c r="AO11" s="193">
        <f t="shared" si="21"/>
        <v>226456.50888129999</v>
      </c>
      <c r="AP11" s="152">
        <f t="shared" si="22"/>
        <v>0.86126026568530545</v>
      </c>
      <c r="AQ11" s="194">
        <v>0</v>
      </c>
      <c r="AR11" s="193">
        <f t="shared" si="23"/>
        <v>0</v>
      </c>
      <c r="AS11" s="152">
        <f t="shared" si="24"/>
        <v>0</v>
      </c>
      <c r="AT11" s="192">
        <v>941715.43846600002</v>
      </c>
      <c r="AU11" s="192">
        <v>941715.43846600002</v>
      </c>
      <c r="AV11" s="193">
        <f t="shared" si="25"/>
        <v>202468.81927019</v>
      </c>
      <c r="AW11" s="152">
        <f t="shared" si="26"/>
        <v>0.77003019228313063</v>
      </c>
      <c r="AX11" s="193">
        <f t="shared" si="27"/>
        <v>202468.81927019</v>
      </c>
      <c r="AY11" s="152">
        <f t="shared" si="28"/>
        <v>0.77003019228313063</v>
      </c>
      <c r="AZ11" s="192">
        <v>24348</v>
      </c>
      <c r="BA11" s="152">
        <f t="shared" si="29"/>
        <v>6.1954198473282443E-2</v>
      </c>
      <c r="BB11" s="192">
        <v>393000</v>
      </c>
      <c r="BC11" s="192">
        <v>0</v>
      </c>
      <c r="BD11" s="193">
        <f t="shared" si="30"/>
        <v>0</v>
      </c>
      <c r="BE11" s="152">
        <f t="shared" si="31"/>
        <v>0</v>
      </c>
      <c r="BF11" s="192">
        <v>1222959.1097899999</v>
      </c>
      <c r="BG11" s="193">
        <f t="shared" si="32"/>
        <v>262936.20860484999</v>
      </c>
      <c r="BH11" s="10">
        <v>21.5</v>
      </c>
    </row>
    <row r="12" spans="1:60">
      <c r="A12" s="1" t="s">
        <v>97</v>
      </c>
      <c r="B12" s="2" t="s">
        <v>98</v>
      </c>
      <c r="C12" s="192">
        <v>13674015.645099999</v>
      </c>
      <c r="D12" s="193">
        <f t="shared" si="0"/>
        <v>4430381.0690123998</v>
      </c>
      <c r="E12" s="152">
        <f t="shared" si="1"/>
        <v>8.351147239455578E-2</v>
      </c>
      <c r="F12" s="192">
        <v>111230897.98899999</v>
      </c>
      <c r="G12" s="193">
        <f t="shared" si="2"/>
        <v>36038810.948435999</v>
      </c>
      <c r="H12" s="152">
        <f t="shared" si="3"/>
        <v>0.67932173751451719</v>
      </c>
      <c r="I12" s="192">
        <v>118792277.271</v>
      </c>
      <c r="J12" s="193">
        <f t="shared" si="33"/>
        <v>38488697.835804</v>
      </c>
      <c r="K12" s="153">
        <f t="shared" si="34"/>
        <v>0.72550143582426641</v>
      </c>
      <c r="L12" s="192">
        <v>54876873.587200001</v>
      </c>
      <c r="M12" s="192">
        <v>5246806.3297699997</v>
      </c>
      <c r="N12" s="192">
        <v>0</v>
      </c>
      <c r="O12" s="192">
        <v>0</v>
      </c>
      <c r="P12" s="193">
        <f t="shared" si="4"/>
        <v>60123679.91697</v>
      </c>
      <c r="Q12" s="193">
        <f t="shared" si="5"/>
        <v>19480072.293098282</v>
      </c>
      <c r="R12" s="152">
        <f t="shared" si="6"/>
        <v>0.36719403911493981</v>
      </c>
      <c r="S12" s="193">
        <f t="shared" si="35"/>
        <v>0</v>
      </c>
      <c r="T12" s="193">
        <f t="shared" si="7"/>
        <v>0</v>
      </c>
      <c r="U12" s="152">
        <f t="shared" si="8"/>
        <v>0</v>
      </c>
      <c r="V12" s="192">
        <v>16687294.596000001</v>
      </c>
      <c r="W12" s="193">
        <f t="shared" si="9"/>
        <v>5406683.4491040008</v>
      </c>
      <c r="X12" s="152">
        <f t="shared" si="10"/>
        <v>0.10191450545056639</v>
      </c>
      <c r="Y12" s="192">
        <v>21751061.747299999</v>
      </c>
      <c r="Z12" s="193">
        <f t="shared" si="11"/>
        <v>7047344.0061251996</v>
      </c>
      <c r="AA12" s="152">
        <f t="shared" si="12"/>
        <v>0.13284050858262988</v>
      </c>
      <c r="AB12" s="192">
        <v>37685007.1404</v>
      </c>
      <c r="AC12" s="193">
        <f t="shared" si="13"/>
        <v>12209942.313489601</v>
      </c>
      <c r="AD12" s="152">
        <f t="shared" si="14"/>
        <v>0.23015407581619282</v>
      </c>
      <c r="AE12" s="192">
        <v>737598.30410800001</v>
      </c>
      <c r="AF12" s="193">
        <f t="shared" si="15"/>
        <v>238981.850530992</v>
      </c>
      <c r="AG12" s="152">
        <f t="shared" si="16"/>
        <v>4.50474257237373E-3</v>
      </c>
      <c r="AH12" s="192">
        <v>137844947.19800001</v>
      </c>
      <c r="AI12" s="193">
        <f t="shared" si="17"/>
        <v>44661762.892152004</v>
      </c>
      <c r="AJ12" s="152">
        <f t="shared" si="18"/>
        <v>0.8418620251308474</v>
      </c>
      <c r="AK12" s="192">
        <v>162503874.153</v>
      </c>
      <c r="AL12" s="193">
        <f t="shared" si="19"/>
        <v>52651255.225571997</v>
      </c>
      <c r="AM12" s="152">
        <f t="shared" si="20"/>
        <v>0.99246177220805565</v>
      </c>
      <c r="AN12" s="192">
        <v>161788363.215</v>
      </c>
      <c r="AO12" s="193">
        <f t="shared" si="21"/>
        <v>52419429.681660004</v>
      </c>
      <c r="AP12" s="152">
        <f t="shared" si="22"/>
        <v>0.98809192405973933</v>
      </c>
      <c r="AQ12" s="194">
        <v>38469246.595100001</v>
      </c>
      <c r="AR12" s="193">
        <f t="shared" si="23"/>
        <v>12464035.8968124</v>
      </c>
      <c r="AS12" s="152">
        <f t="shared" si="24"/>
        <v>0.23494367042188347</v>
      </c>
      <c r="AT12" s="192">
        <v>161468045.12200001</v>
      </c>
      <c r="AU12" s="192">
        <v>161468045.12200001</v>
      </c>
      <c r="AV12" s="193">
        <f t="shared" si="25"/>
        <v>52315646.619528003</v>
      </c>
      <c r="AW12" s="152">
        <f t="shared" si="26"/>
        <v>0.98613564170089674</v>
      </c>
      <c r="AX12" s="193">
        <f t="shared" si="27"/>
        <v>52315646.619528003</v>
      </c>
      <c r="AY12" s="152">
        <f t="shared" si="28"/>
        <v>0.98613564170089674</v>
      </c>
      <c r="AZ12" s="192">
        <v>35527671</v>
      </c>
      <c r="BA12" s="152">
        <f t="shared" si="29"/>
        <v>0.5919009546340569</v>
      </c>
      <c r="BB12" s="192">
        <v>60023000</v>
      </c>
      <c r="BC12" s="192">
        <v>85091616.351500005</v>
      </c>
      <c r="BD12" s="193">
        <f t="shared" si="30"/>
        <v>27569683.697886001</v>
      </c>
      <c r="BE12" s="152">
        <f t="shared" si="31"/>
        <v>0.51968100332639744</v>
      </c>
      <c r="BF12" s="192">
        <v>163738169.77500001</v>
      </c>
      <c r="BG12" s="193">
        <f t="shared" si="32"/>
        <v>53051167.007100001</v>
      </c>
      <c r="BH12" s="10">
        <v>32.4</v>
      </c>
    </row>
    <row r="13" spans="1:60">
      <c r="A13" s="1" t="s">
        <v>100</v>
      </c>
      <c r="B13" s="2" t="s">
        <v>101</v>
      </c>
      <c r="C13" s="192">
        <v>0</v>
      </c>
      <c r="D13" s="193">
        <f t="shared" si="0"/>
        <v>0</v>
      </c>
      <c r="E13" s="152">
        <f t="shared" si="1"/>
        <v>0</v>
      </c>
      <c r="F13" s="192">
        <v>1967332.6282200001</v>
      </c>
      <c r="G13" s="193">
        <f t="shared" si="2"/>
        <v>395433.85827222007</v>
      </c>
      <c r="H13" s="152">
        <f t="shared" si="3"/>
        <v>0.20965085447396817</v>
      </c>
      <c r="I13" s="192">
        <v>0</v>
      </c>
      <c r="J13" s="193">
        <f t="shared" si="33"/>
        <v>0</v>
      </c>
      <c r="K13" s="153">
        <f t="shared" si="34"/>
        <v>0</v>
      </c>
      <c r="L13" s="192">
        <v>0</v>
      </c>
      <c r="M13" s="192">
        <v>0</v>
      </c>
      <c r="N13" s="192">
        <v>0</v>
      </c>
      <c r="O13" s="192">
        <v>0</v>
      </c>
      <c r="P13" s="193">
        <f t="shared" si="4"/>
        <v>0</v>
      </c>
      <c r="Q13" s="193">
        <f t="shared" si="5"/>
        <v>0</v>
      </c>
      <c r="R13" s="152">
        <f t="shared" si="6"/>
        <v>0</v>
      </c>
      <c r="S13" s="193">
        <f t="shared" si="35"/>
        <v>0</v>
      </c>
      <c r="T13" s="193">
        <f t="shared" si="7"/>
        <v>0</v>
      </c>
      <c r="U13" s="152">
        <f t="shared" si="8"/>
        <v>0</v>
      </c>
      <c r="V13" s="192">
        <v>0</v>
      </c>
      <c r="W13" s="193">
        <f t="shared" si="9"/>
        <v>0</v>
      </c>
      <c r="X13" s="152">
        <f t="shared" si="10"/>
        <v>0</v>
      </c>
      <c r="Y13" s="192">
        <v>0</v>
      </c>
      <c r="Z13" s="193">
        <f t="shared" si="11"/>
        <v>0</v>
      </c>
      <c r="AA13" s="152">
        <f t="shared" si="12"/>
        <v>0</v>
      </c>
      <c r="AB13" s="192">
        <v>0</v>
      </c>
      <c r="AC13" s="193">
        <f t="shared" si="13"/>
        <v>0</v>
      </c>
      <c r="AD13" s="152">
        <f t="shared" si="14"/>
        <v>0</v>
      </c>
      <c r="AE13" s="192">
        <v>0</v>
      </c>
      <c r="AF13" s="193">
        <f t="shared" si="15"/>
        <v>0</v>
      </c>
      <c r="AG13" s="152">
        <f t="shared" si="16"/>
        <v>0</v>
      </c>
      <c r="AH13" s="192">
        <v>0</v>
      </c>
      <c r="AI13" s="193">
        <f t="shared" si="17"/>
        <v>0</v>
      </c>
      <c r="AJ13" s="152">
        <f t="shared" si="18"/>
        <v>0</v>
      </c>
      <c r="AK13" s="192">
        <v>0</v>
      </c>
      <c r="AL13" s="193">
        <f t="shared" si="19"/>
        <v>0</v>
      </c>
      <c r="AM13" s="152">
        <f t="shared" si="20"/>
        <v>0</v>
      </c>
      <c r="AN13" s="192">
        <v>0</v>
      </c>
      <c r="AO13" s="193">
        <f t="shared" si="21"/>
        <v>0</v>
      </c>
      <c r="AP13" s="152">
        <f t="shared" si="22"/>
        <v>0</v>
      </c>
      <c r="AQ13" s="194">
        <v>6794664.6409200002</v>
      </c>
      <c r="AR13" s="193">
        <f t="shared" si="23"/>
        <v>1365727.5928249201</v>
      </c>
      <c r="AS13" s="152">
        <f t="shared" si="24"/>
        <v>0.72408052781689458</v>
      </c>
      <c r="AT13" s="192">
        <v>9383252.2688200008</v>
      </c>
      <c r="AU13" s="192">
        <v>0</v>
      </c>
      <c r="AV13" s="193">
        <f t="shared" si="25"/>
        <v>1886033.7060328203</v>
      </c>
      <c r="AW13" s="152">
        <f t="shared" si="26"/>
        <v>0.99993606962275605</v>
      </c>
      <c r="AX13" s="193">
        <f t="shared" si="27"/>
        <v>0</v>
      </c>
      <c r="AY13" s="152">
        <f t="shared" si="28"/>
        <v>0</v>
      </c>
      <c r="AZ13" s="192">
        <v>208448</v>
      </c>
      <c r="BA13" s="152">
        <f t="shared" si="29"/>
        <v>0.10198043052837573</v>
      </c>
      <c r="BB13" s="192">
        <v>2044000</v>
      </c>
      <c r="BC13" s="192">
        <v>8618181.0007700007</v>
      </c>
      <c r="BD13" s="193">
        <f t="shared" si="30"/>
        <v>1732254.3811547703</v>
      </c>
      <c r="BE13" s="152">
        <f t="shared" si="31"/>
        <v>0.9184054515770983</v>
      </c>
      <c r="BF13" s="192">
        <v>9383852.1820299998</v>
      </c>
      <c r="BG13" s="193">
        <f t="shared" si="32"/>
        <v>1886154.28858803</v>
      </c>
      <c r="BH13" s="10">
        <v>20.100000000000001</v>
      </c>
    </row>
    <row r="14" spans="1:60">
      <c r="A14" s="1" t="s">
        <v>102</v>
      </c>
      <c r="B14" s="2" t="s">
        <v>103</v>
      </c>
      <c r="C14" s="192">
        <v>0</v>
      </c>
      <c r="D14" s="193">
        <f t="shared" si="0"/>
        <v>0</v>
      </c>
      <c r="E14" s="152">
        <f t="shared" si="1"/>
        <v>0</v>
      </c>
      <c r="F14" s="192">
        <v>393536.00557699997</v>
      </c>
      <c r="G14" s="193">
        <f t="shared" si="2"/>
        <v>80281.345137707991</v>
      </c>
      <c r="H14" s="152">
        <f t="shared" si="3"/>
        <v>3.3893911960141326E-2</v>
      </c>
      <c r="I14" s="192">
        <v>302680.43304799998</v>
      </c>
      <c r="J14" s="193">
        <f t="shared" si="33"/>
        <v>61746.808341791992</v>
      </c>
      <c r="K14" s="153">
        <f t="shared" si="34"/>
        <v>2.6068831833429441E-2</v>
      </c>
      <c r="L14" s="192">
        <v>0</v>
      </c>
      <c r="M14" s="192">
        <v>0</v>
      </c>
      <c r="N14" s="192">
        <v>0</v>
      </c>
      <c r="O14" s="192">
        <v>0</v>
      </c>
      <c r="P14" s="193">
        <f t="shared" si="4"/>
        <v>0</v>
      </c>
      <c r="Q14" s="193">
        <f t="shared" si="5"/>
        <v>0</v>
      </c>
      <c r="R14" s="152">
        <f t="shared" si="6"/>
        <v>0</v>
      </c>
      <c r="S14" s="193">
        <f t="shared" si="35"/>
        <v>0</v>
      </c>
      <c r="T14" s="193">
        <f t="shared" si="7"/>
        <v>0</v>
      </c>
      <c r="U14" s="152">
        <f t="shared" si="8"/>
        <v>0</v>
      </c>
      <c r="V14" s="192">
        <v>0</v>
      </c>
      <c r="W14" s="193">
        <f t="shared" si="9"/>
        <v>0</v>
      </c>
      <c r="X14" s="152">
        <f t="shared" si="10"/>
        <v>0</v>
      </c>
      <c r="Y14" s="192">
        <v>0</v>
      </c>
      <c r="Z14" s="193">
        <f t="shared" si="11"/>
        <v>0</v>
      </c>
      <c r="AA14" s="152">
        <f t="shared" si="12"/>
        <v>0</v>
      </c>
      <c r="AB14" s="192">
        <v>0</v>
      </c>
      <c r="AC14" s="193">
        <f t="shared" si="13"/>
        <v>0</v>
      </c>
      <c r="AD14" s="152">
        <f t="shared" si="14"/>
        <v>0</v>
      </c>
      <c r="AE14" s="192">
        <v>0</v>
      </c>
      <c r="AF14" s="193">
        <f t="shared" si="15"/>
        <v>0</v>
      </c>
      <c r="AG14" s="152">
        <f t="shared" si="16"/>
        <v>0</v>
      </c>
      <c r="AH14" s="192">
        <v>0</v>
      </c>
      <c r="AI14" s="193">
        <f t="shared" si="17"/>
        <v>0</v>
      </c>
      <c r="AJ14" s="152">
        <f t="shared" si="18"/>
        <v>0</v>
      </c>
      <c r="AK14" s="192">
        <v>0</v>
      </c>
      <c r="AL14" s="193">
        <f t="shared" si="19"/>
        <v>0</v>
      </c>
      <c r="AM14" s="152">
        <f t="shared" si="20"/>
        <v>0</v>
      </c>
      <c r="AN14" s="192">
        <v>0</v>
      </c>
      <c r="AO14" s="193">
        <f t="shared" si="21"/>
        <v>0</v>
      </c>
      <c r="AP14" s="152">
        <f t="shared" si="22"/>
        <v>0</v>
      </c>
      <c r="AQ14" s="194">
        <v>991634.80806800001</v>
      </c>
      <c r="AR14" s="193">
        <f t="shared" si="23"/>
        <v>202293.50084587198</v>
      </c>
      <c r="AS14" s="152">
        <f t="shared" si="24"/>
        <v>8.5406118893718769E-2</v>
      </c>
      <c r="AT14" s="192">
        <v>11518287.343599999</v>
      </c>
      <c r="AU14" s="192">
        <v>0</v>
      </c>
      <c r="AV14" s="193">
        <f t="shared" si="25"/>
        <v>2349730.6180943996</v>
      </c>
      <c r="AW14" s="152">
        <f t="shared" si="26"/>
        <v>0.99203074591151263</v>
      </c>
      <c r="AX14" s="193">
        <f t="shared" si="27"/>
        <v>0</v>
      </c>
      <c r="AY14" s="152">
        <f t="shared" si="28"/>
        <v>0</v>
      </c>
      <c r="AZ14" s="192">
        <v>204097</v>
      </c>
      <c r="BA14" s="152">
        <f t="shared" si="29"/>
        <v>7.8378264208909365E-2</v>
      </c>
      <c r="BB14" s="192">
        <v>2604000</v>
      </c>
      <c r="BC14" s="192">
        <v>10300672.7881</v>
      </c>
      <c r="BD14" s="193">
        <f t="shared" si="30"/>
        <v>2101337.2487724</v>
      </c>
      <c r="BE14" s="152">
        <f t="shared" si="31"/>
        <v>0.88716176325008078</v>
      </c>
      <c r="BF14" s="192">
        <v>11610816.8936</v>
      </c>
      <c r="BG14" s="193">
        <f t="shared" si="32"/>
        <v>2368606.6462943996</v>
      </c>
      <c r="BH14" s="10">
        <v>20.399999999999999</v>
      </c>
    </row>
    <row r="15" spans="1:60">
      <c r="A15" s="1" t="s">
        <v>104</v>
      </c>
      <c r="B15" s="2" t="s">
        <v>105</v>
      </c>
      <c r="C15" s="192">
        <v>0</v>
      </c>
      <c r="D15" s="193">
        <f t="shared" si="0"/>
        <v>0</v>
      </c>
      <c r="E15" s="152">
        <f t="shared" si="1"/>
        <v>0</v>
      </c>
      <c r="F15" s="192">
        <v>120646.251734</v>
      </c>
      <c r="G15" s="193">
        <f t="shared" si="2"/>
        <v>42467.480610368009</v>
      </c>
      <c r="H15" s="152">
        <f t="shared" si="3"/>
        <v>0.30821108466290981</v>
      </c>
      <c r="I15" s="192">
        <v>0</v>
      </c>
      <c r="J15" s="193">
        <f t="shared" si="33"/>
        <v>0</v>
      </c>
      <c r="K15" s="153">
        <f t="shared" si="34"/>
        <v>0</v>
      </c>
      <c r="L15" s="192">
        <v>92589.0570859</v>
      </c>
      <c r="M15" s="192">
        <v>298851.28279000003</v>
      </c>
      <c r="N15" s="192">
        <v>0</v>
      </c>
      <c r="O15" s="192">
        <v>0</v>
      </c>
      <c r="P15" s="193">
        <f t="shared" si="4"/>
        <v>391440.33987590001</v>
      </c>
      <c r="Q15" s="193">
        <f t="shared" si="5"/>
        <v>137786.99963631682</v>
      </c>
      <c r="R15" s="152">
        <f t="shared" si="6"/>
        <v>0.99999999999974465</v>
      </c>
      <c r="S15" s="193">
        <f t="shared" si="35"/>
        <v>0</v>
      </c>
      <c r="T15" s="193">
        <f t="shared" si="7"/>
        <v>0</v>
      </c>
      <c r="U15" s="152">
        <f t="shared" si="8"/>
        <v>0</v>
      </c>
      <c r="V15" s="192">
        <v>385089.48624699999</v>
      </c>
      <c r="W15" s="193">
        <f t="shared" si="9"/>
        <v>135551.499158944</v>
      </c>
      <c r="X15" s="152">
        <f t="shared" si="10"/>
        <v>0.98377567924907328</v>
      </c>
      <c r="Y15" s="192">
        <v>676.26204113699998</v>
      </c>
      <c r="Z15" s="193">
        <f t="shared" si="11"/>
        <v>238.04423848022401</v>
      </c>
      <c r="AA15" s="152">
        <f t="shared" si="12"/>
        <v>1.7276248057398107E-3</v>
      </c>
      <c r="AB15" s="192">
        <v>1882.86350107</v>
      </c>
      <c r="AC15" s="193">
        <f t="shared" si="13"/>
        <v>662.7679523766401</v>
      </c>
      <c r="AD15" s="152">
        <f t="shared" si="14"/>
        <v>4.8100906045259705E-3</v>
      </c>
      <c r="AE15" s="192">
        <v>0</v>
      </c>
      <c r="AF15" s="193">
        <f t="shared" si="15"/>
        <v>0</v>
      </c>
      <c r="AG15" s="152">
        <f t="shared" si="16"/>
        <v>0</v>
      </c>
      <c r="AH15" s="192">
        <v>328048.24489999999</v>
      </c>
      <c r="AI15" s="193">
        <f t="shared" si="17"/>
        <v>115472.98220480001</v>
      </c>
      <c r="AJ15" s="152">
        <f t="shared" si="18"/>
        <v>0.83805426135670824</v>
      </c>
      <c r="AK15" s="192">
        <v>385973.61434799997</v>
      </c>
      <c r="AL15" s="193">
        <f t="shared" si="19"/>
        <v>135862.712250496</v>
      </c>
      <c r="AM15" s="152">
        <f t="shared" si="20"/>
        <v>0.9860343327677169</v>
      </c>
      <c r="AN15" s="192">
        <v>300904.107518</v>
      </c>
      <c r="AO15" s="193">
        <f t="shared" si="21"/>
        <v>105918.24584633601</v>
      </c>
      <c r="AP15" s="152">
        <f t="shared" si="22"/>
        <v>0.76871000984037585</v>
      </c>
      <c r="AQ15" s="194">
        <v>28328.148034999998</v>
      </c>
      <c r="AR15" s="193">
        <f t="shared" si="23"/>
        <v>9971.5081083200002</v>
      </c>
      <c r="AS15" s="152">
        <f t="shared" si="24"/>
        <v>7.2369005309911999E-2</v>
      </c>
      <c r="AT15" s="192">
        <v>372842.00751099997</v>
      </c>
      <c r="AU15" s="192">
        <v>0</v>
      </c>
      <c r="AV15" s="193">
        <f t="shared" si="25"/>
        <v>131240.38664387201</v>
      </c>
      <c r="AW15" s="152">
        <f t="shared" si="26"/>
        <v>0.95248744068919533</v>
      </c>
      <c r="AX15" s="193">
        <f t="shared" si="27"/>
        <v>0</v>
      </c>
      <c r="AY15" s="152">
        <f t="shared" si="28"/>
        <v>0</v>
      </c>
      <c r="AZ15" s="192">
        <v>9836</v>
      </c>
      <c r="BA15" s="152">
        <f t="shared" si="29"/>
        <v>6.3458064516129037E-2</v>
      </c>
      <c r="BB15" s="192">
        <v>155000</v>
      </c>
      <c r="BC15" s="192">
        <v>229947.110686</v>
      </c>
      <c r="BD15" s="193">
        <f t="shared" si="30"/>
        <v>80941.382961472002</v>
      </c>
      <c r="BE15" s="152">
        <f t="shared" si="31"/>
        <v>0.58743846063193783</v>
      </c>
      <c r="BF15" s="192">
        <v>391440.33987600001</v>
      </c>
      <c r="BG15" s="193">
        <f t="shared" si="32"/>
        <v>137786.999636352</v>
      </c>
      <c r="BH15" s="10">
        <v>35.200000000000003</v>
      </c>
    </row>
    <row r="16" spans="1:60">
      <c r="A16" s="1" t="s">
        <v>107</v>
      </c>
      <c r="B16" s="2" t="s">
        <v>108</v>
      </c>
      <c r="C16" s="192">
        <v>402902.237104</v>
      </c>
      <c r="D16" s="193">
        <f t="shared" si="0"/>
        <v>195407.58499544</v>
      </c>
      <c r="E16" s="152">
        <f t="shared" si="1"/>
        <v>3.3180212542739639E-2</v>
      </c>
      <c r="F16" s="192">
        <v>1824768.23294</v>
      </c>
      <c r="G16" s="193">
        <f t="shared" si="2"/>
        <v>885012.59297589993</v>
      </c>
      <c r="H16" s="152">
        <f t="shared" si="3"/>
        <v>0.15027515916860001</v>
      </c>
      <c r="I16" s="192">
        <v>3327.1841506999999</v>
      </c>
      <c r="J16" s="193">
        <f t="shared" si="33"/>
        <v>1613.6843130894999</v>
      </c>
      <c r="K16" s="153">
        <f t="shared" si="34"/>
        <v>2.7400363443642103E-4</v>
      </c>
      <c r="L16" s="192">
        <v>0</v>
      </c>
      <c r="M16" s="192">
        <v>0</v>
      </c>
      <c r="N16" s="192">
        <v>0</v>
      </c>
      <c r="O16" s="192">
        <v>0</v>
      </c>
      <c r="P16" s="193">
        <f t="shared" si="4"/>
        <v>0</v>
      </c>
      <c r="Q16" s="193">
        <f t="shared" si="5"/>
        <v>0</v>
      </c>
      <c r="R16" s="152">
        <f t="shared" si="6"/>
        <v>0</v>
      </c>
      <c r="S16" s="193">
        <f t="shared" si="35"/>
        <v>0</v>
      </c>
      <c r="T16" s="193">
        <f t="shared" si="7"/>
        <v>0</v>
      </c>
      <c r="U16" s="152">
        <f t="shared" si="8"/>
        <v>0</v>
      </c>
      <c r="V16" s="192">
        <v>0</v>
      </c>
      <c r="W16" s="193">
        <f t="shared" si="9"/>
        <v>0</v>
      </c>
      <c r="X16" s="152">
        <f t="shared" si="10"/>
        <v>0</v>
      </c>
      <c r="Y16" s="192">
        <v>12142846.782099999</v>
      </c>
      <c r="Z16" s="193">
        <f t="shared" si="11"/>
        <v>5889280.6893184995</v>
      </c>
      <c r="AA16" s="152">
        <f t="shared" si="12"/>
        <v>1</v>
      </c>
      <c r="AB16" s="192">
        <v>12140811.672800001</v>
      </c>
      <c r="AC16" s="193">
        <f t="shared" si="13"/>
        <v>5888293.6613079999</v>
      </c>
      <c r="AD16" s="152">
        <f t="shared" si="14"/>
        <v>0.99983240262052886</v>
      </c>
      <c r="AE16" s="192">
        <v>1937.47624397</v>
      </c>
      <c r="AF16" s="193">
        <f t="shared" si="15"/>
        <v>939.67597832545005</v>
      </c>
      <c r="AG16" s="152">
        <f t="shared" si="16"/>
        <v>1.5955700329070037E-4</v>
      </c>
      <c r="AH16" s="192">
        <v>9075671.1024200004</v>
      </c>
      <c r="AI16" s="193">
        <f t="shared" si="17"/>
        <v>4401700.4846737003</v>
      </c>
      <c r="AJ16" s="152">
        <f t="shared" si="18"/>
        <v>0.74740884615283298</v>
      </c>
      <c r="AK16" s="192">
        <v>12072079.947899999</v>
      </c>
      <c r="AL16" s="193">
        <f t="shared" si="19"/>
        <v>5854958.7747314991</v>
      </c>
      <c r="AM16" s="152">
        <f t="shared" si="20"/>
        <v>0.99417213809332428</v>
      </c>
      <c r="AN16" s="192">
        <v>11534209.2731</v>
      </c>
      <c r="AO16" s="193">
        <f t="shared" si="21"/>
        <v>5594091.4974534996</v>
      </c>
      <c r="AP16" s="152">
        <f t="shared" si="22"/>
        <v>0.94987686825652751</v>
      </c>
      <c r="AQ16" s="194">
        <v>5316272.9754400002</v>
      </c>
      <c r="AR16" s="193">
        <f t="shared" si="23"/>
        <v>2578392.3930883999</v>
      </c>
      <c r="AS16" s="152">
        <f t="shared" si="24"/>
        <v>0.43781108918188927</v>
      </c>
      <c r="AT16" s="192">
        <v>11482553.1973</v>
      </c>
      <c r="AU16" s="192">
        <v>11482553.1973</v>
      </c>
      <c r="AV16" s="193">
        <f t="shared" si="25"/>
        <v>5569038.3006905001</v>
      </c>
      <c r="AW16" s="152">
        <f t="shared" si="26"/>
        <v>0.94562283485505638</v>
      </c>
      <c r="AX16" s="193">
        <f t="shared" si="27"/>
        <v>5569038.3006905001</v>
      </c>
      <c r="AY16" s="152">
        <f t="shared" si="28"/>
        <v>0.94562283485505638</v>
      </c>
      <c r="AZ16" s="192">
        <v>3148829</v>
      </c>
      <c r="BA16" s="152">
        <f t="shared" si="29"/>
        <v>0.50478182109650527</v>
      </c>
      <c r="BB16" s="192">
        <v>6238000</v>
      </c>
      <c r="BC16" s="192">
        <v>9399240.7435100004</v>
      </c>
      <c r="BD16" s="193">
        <f t="shared" si="30"/>
        <v>4558631.7606023503</v>
      </c>
      <c r="BE16" s="152">
        <f t="shared" si="31"/>
        <v>0.77405578050820834</v>
      </c>
      <c r="BF16" s="192">
        <v>12142846.782099999</v>
      </c>
      <c r="BG16" s="193">
        <f t="shared" si="32"/>
        <v>5889280.6893184995</v>
      </c>
      <c r="BH16" s="10">
        <v>48.5</v>
      </c>
    </row>
    <row r="17" spans="1:60">
      <c r="A17" s="1" t="s">
        <v>109</v>
      </c>
      <c r="B17" s="2" t="s">
        <v>110</v>
      </c>
      <c r="C17" s="192">
        <v>2.0795397758499998</v>
      </c>
      <c r="D17" s="193">
        <f t="shared" si="0"/>
        <v>0.63010055208254989</v>
      </c>
      <c r="E17" s="152">
        <f t="shared" si="1"/>
        <v>2.339090201744706E-6</v>
      </c>
      <c r="F17" s="192">
        <v>52932.363453700003</v>
      </c>
      <c r="G17" s="193">
        <f t="shared" si="2"/>
        <v>16038.5061264711</v>
      </c>
      <c r="H17" s="152">
        <f t="shared" si="3"/>
        <v>5.9538929789948923E-2</v>
      </c>
      <c r="I17" s="192">
        <v>0</v>
      </c>
      <c r="J17" s="193">
        <f t="shared" si="33"/>
        <v>0</v>
      </c>
      <c r="K17" s="153">
        <f t="shared" si="34"/>
        <v>0</v>
      </c>
      <c r="L17" s="192">
        <v>0</v>
      </c>
      <c r="M17" s="192">
        <v>0</v>
      </c>
      <c r="N17" s="192">
        <v>0</v>
      </c>
      <c r="O17" s="192">
        <v>0</v>
      </c>
      <c r="P17" s="193">
        <f t="shared" si="4"/>
        <v>0</v>
      </c>
      <c r="Q17" s="193">
        <f t="shared" si="5"/>
        <v>0</v>
      </c>
      <c r="R17" s="152">
        <f t="shared" si="6"/>
        <v>0</v>
      </c>
      <c r="S17" s="193">
        <f t="shared" si="35"/>
        <v>0</v>
      </c>
      <c r="T17" s="193">
        <f t="shared" si="7"/>
        <v>0</v>
      </c>
      <c r="U17" s="152">
        <f t="shared" si="8"/>
        <v>0</v>
      </c>
      <c r="V17" s="192">
        <v>160591.96430600001</v>
      </c>
      <c r="W17" s="193">
        <f t="shared" si="9"/>
        <v>48659.365184718001</v>
      </c>
      <c r="X17" s="152">
        <f t="shared" si="10"/>
        <v>0.18063568417851489</v>
      </c>
      <c r="Y17" s="192">
        <v>393489.47269800003</v>
      </c>
      <c r="Z17" s="193">
        <f t="shared" si="11"/>
        <v>119227.310227494</v>
      </c>
      <c r="AA17" s="152">
        <f t="shared" si="12"/>
        <v>0.44260147402151601</v>
      </c>
      <c r="AB17" s="192">
        <v>417062.69018799998</v>
      </c>
      <c r="AC17" s="193">
        <f t="shared" si="13"/>
        <v>126369.99512696399</v>
      </c>
      <c r="AD17" s="152">
        <f t="shared" si="14"/>
        <v>0.46911689954729985</v>
      </c>
      <c r="AE17" s="192">
        <v>71232.148704299994</v>
      </c>
      <c r="AF17" s="193">
        <f t="shared" si="15"/>
        <v>21583.341057402897</v>
      </c>
      <c r="AG17" s="152">
        <f t="shared" si="16"/>
        <v>8.0122738222376949E-2</v>
      </c>
      <c r="AH17" s="192">
        <v>128010.13152900001</v>
      </c>
      <c r="AI17" s="193">
        <f t="shared" si="17"/>
        <v>38787.069853287001</v>
      </c>
      <c r="AJ17" s="152">
        <f t="shared" si="18"/>
        <v>0.14398726480773655</v>
      </c>
      <c r="AK17" s="192">
        <v>501530.552065</v>
      </c>
      <c r="AL17" s="193">
        <f t="shared" si="19"/>
        <v>151963.75727569498</v>
      </c>
      <c r="AM17" s="152">
        <f t="shared" si="20"/>
        <v>0.56412731982072639</v>
      </c>
      <c r="AN17" s="192">
        <v>387363.75414199999</v>
      </c>
      <c r="AO17" s="193">
        <f t="shared" si="21"/>
        <v>117371.217505026</v>
      </c>
      <c r="AP17" s="152">
        <f t="shared" si="22"/>
        <v>0.43571119549961151</v>
      </c>
      <c r="AQ17" s="194">
        <v>651275.79473299999</v>
      </c>
      <c r="AR17" s="193">
        <f t="shared" si="23"/>
        <v>197336.56580409899</v>
      </c>
      <c r="AS17" s="152">
        <f t="shared" si="24"/>
        <v>0.7325624870391233</v>
      </c>
      <c r="AT17" s="192">
        <v>889037.87220300001</v>
      </c>
      <c r="AU17" s="192">
        <v>834266.84576399997</v>
      </c>
      <c r="AV17" s="193">
        <f t="shared" si="25"/>
        <v>269378.47527750902</v>
      </c>
      <c r="AW17" s="152">
        <f t="shared" si="26"/>
        <v>1</v>
      </c>
      <c r="AX17" s="193">
        <f t="shared" si="27"/>
        <v>252782.85426649198</v>
      </c>
      <c r="AY17" s="152">
        <f t="shared" si="28"/>
        <v>0.93839292098627958</v>
      </c>
      <c r="AZ17" s="192">
        <v>24975</v>
      </c>
      <c r="BA17" s="152">
        <f t="shared" si="29"/>
        <v>9.424528301886792E-2</v>
      </c>
      <c r="BB17" s="192">
        <v>265000</v>
      </c>
      <c r="BC17" s="192">
        <v>309.38290235400001</v>
      </c>
      <c r="BD17" s="193">
        <f t="shared" si="30"/>
        <v>93.743019413262004</v>
      </c>
      <c r="BE17" s="152">
        <f t="shared" si="31"/>
        <v>3.4799743861008039E-4</v>
      </c>
      <c r="BF17" s="192">
        <v>889037.87220300001</v>
      </c>
      <c r="BG17" s="193">
        <f t="shared" si="32"/>
        <v>269378.47527750902</v>
      </c>
      <c r="BH17" s="10">
        <v>30.3</v>
      </c>
    </row>
    <row r="18" spans="1:60">
      <c r="A18" s="1" t="s">
        <v>111</v>
      </c>
      <c r="B18" s="2" t="s">
        <v>112</v>
      </c>
      <c r="C18" s="192">
        <v>1118742.25018</v>
      </c>
      <c r="D18" s="193">
        <f t="shared" si="0"/>
        <v>403865.95231497998</v>
      </c>
      <c r="E18" s="152">
        <f t="shared" si="1"/>
        <v>9.6680432324975252E-2</v>
      </c>
      <c r="F18" s="192">
        <v>1388115.0847799999</v>
      </c>
      <c r="G18" s="193">
        <f t="shared" si="2"/>
        <v>501109.54560557997</v>
      </c>
      <c r="H18" s="152">
        <f t="shared" si="3"/>
        <v>0.11995932619131654</v>
      </c>
      <c r="I18" s="192">
        <v>0</v>
      </c>
      <c r="J18" s="193">
        <f t="shared" si="33"/>
        <v>0</v>
      </c>
      <c r="K18" s="153">
        <f t="shared" si="34"/>
        <v>0</v>
      </c>
      <c r="L18" s="192">
        <v>0</v>
      </c>
      <c r="M18" s="192">
        <v>0</v>
      </c>
      <c r="N18" s="192">
        <v>0</v>
      </c>
      <c r="O18" s="192">
        <v>0</v>
      </c>
      <c r="P18" s="193">
        <f t="shared" si="4"/>
        <v>0</v>
      </c>
      <c r="Q18" s="193">
        <f t="shared" si="5"/>
        <v>0</v>
      </c>
      <c r="R18" s="152">
        <f t="shared" si="6"/>
        <v>0</v>
      </c>
      <c r="S18" s="193">
        <f t="shared" si="35"/>
        <v>0</v>
      </c>
      <c r="T18" s="193">
        <f t="shared" si="7"/>
        <v>0</v>
      </c>
      <c r="U18" s="152">
        <f t="shared" si="8"/>
        <v>0</v>
      </c>
      <c r="V18" s="192">
        <v>3825980.0324499998</v>
      </c>
      <c r="W18" s="193">
        <f t="shared" si="9"/>
        <v>1381178.7917144499</v>
      </c>
      <c r="X18" s="152">
        <f t="shared" si="10"/>
        <v>0.33063684109943481</v>
      </c>
      <c r="Y18" s="192">
        <v>1040486.68875</v>
      </c>
      <c r="Z18" s="193">
        <f t="shared" si="11"/>
        <v>375615.69463874999</v>
      </c>
      <c r="AA18" s="152">
        <f t="shared" si="12"/>
        <v>8.9917675747516274E-2</v>
      </c>
      <c r="AB18" s="192">
        <v>442671.20983800001</v>
      </c>
      <c r="AC18" s="193">
        <f t="shared" si="13"/>
        <v>159804.30675151799</v>
      </c>
      <c r="AD18" s="152">
        <f t="shared" si="14"/>
        <v>3.825514227077037E-2</v>
      </c>
      <c r="AE18" s="192">
        <v>370281.08064100001</v>
      </c>
      <c r="AF18" s="193">
        <f t="shared" si="15"/>
        <v>133671.47011140099</v>
      </c>
      <c r="AG18" s="152">
        <f t="shared" si="16"/>
        <v>3.1999269673037768E-2</v>
      </c>
      <c r="AH18" s="192">
        <v>3040996.9836300001</v>
      </c>
      <c r="AI18" s="193">
        <f t="shared" si="17"/>
        <v>1097799.9110904301</v>
      </c>
      <c r="AJ18" s="152">
        <f t="shared" si="18"/>
        <v>0.26279949919562817</v>
      </c>
      <c r="AK18" s="192">
        <v>4427566.5016999999</v>
      </c>
      <c r="AL18" s="193">
        <f t="shared" si="19"/>
        <v>1598351.5071136998</v>
      </c>
      <c r="AM18" s="152">
        <f t="shared" si="20"/>
        <v>0.38262525927045454</v>
      </c>
      <c r="AN18" s="192">
        <v>4673198.1262400001</v>
      </c>
      <c r="AO18" s="193">
        <f t="shared" si="21"/>
        <v>1687024.52357264</v>
      </c>
      <c r="AP18" s="152">
        <f t="shared" si="22"/>
        <v>0.40385246477680992</v>
      </c>
      <c r="AQ18" s="194">
        <v>5191366.3025000002</v>
      </c>
      <c r="AR18" s="193">
        <f t="shared" si="23"/>
        <v>1874083.2352025001</v>
      </c>
      <c r="AS18" s="152">
        <f t="shared" si="24"/>
        <v>0.44863196898325292</v>
      </c>
      <c r="AT18" s="192">
        <v>9354842.9836800005</v>
      </c>
      <c r="AU18" s="192">
        <v>0</v>
      </c>
      <c r="AV18" s="193">
        <f t="shared" si="25"/>
        <v>3377098.3171084803</v>
      </c>
      <c r="AW18" s="152">
        <f t="shared" si="26"/>
        <v>0.80843488645300166</v>
      </c>
      <c r="AX18" s="193">
        <f t="shared" si="27"/>
        <v>0</v>
      </c>
      <c r="AY18" s="152">
        <f t="shared" si="28"/>
        <v>0</v>
      </c>
      <c r="AZ18" s="192">
        <v>3231154</v>
      </c>
      <c r="BA18" s="152">
        <f t="shared" si="29"/>
        <v>0.6939763745704467</v>
      </c>
      <c r="BB18" s="192">
        <v>4656000</v>
      </c>
      <c r="BC18" s="192">
        <v>5577162.0420000004</v>
      </c>
      <c r="BD18" s="193">
        <f t="shared" si="30"/>
        <v>2013355.497162</v>
      </c>
      <c r="BE18" s="152">
        <f t="shared" si="31"/>
        <v>0.48197199782188155</v>
      </c>
      <c r="BF18" s="192">
        <v>11571547.8642</v>
      </c>
      <c r="BG18" s="193">
        <f t="shared" si="32"/>
        <v>4177328.7789761997</v>
      </c>
      <c r="BH18" s="10">
        <v>36.1</v>
      </c>
    </row>
    <row r="19" spans="1:60">
      <c r="A19" s="1" t="s">
        <v>113</v>
      </c>
      <c r="B19" s="2" t="s">
        <v>114</v>
      </c>
      <c r="C19" s="192">
        <v>0</v>
      </c>
      <c r="D19" s="193">
        <f t="shared" si="0"/>
        <v>0</v>
      </c>
      <c r="E19" s="152">
        <f t="shared" si="1"/>
        <v>0</v>
      </c>
      <c r="F19" s="192">
        <v>378708.03986899997</v>
      </c>
      <c r="G19" s="193">
        <f t="shared" si="2"/>
        <v>65895.198937205991</v>
      </c>
      <c r="H19" s="152">
        <f t="shared" si="3"/>
        <v>0.1005815966546211</v>
      </c>
      <c r="I19" s="192">
        <v>0</v>
      </c>
      <c r="J19" s="193">
        <f t="shared" si="33"/>
        <v>0</v>
      </c>
      <c r="K19" s="153">
        <f t="shared" si="34"/>
        <v>0</v>
      </c>
      <c r="L19" s="192">
        <v>0</v>
      </c>
      <c r="M19" s="192">
        <v>0</v>
      </c>
      <c r="N19" s="192">
        <v>0</v>
      </c>
      <c r="O19" s="192">
        <v>0</v>
      </c>
      <c r="P19" s="193">
        <f t="shared" si="4"/>
        <v>0</v>
      </c>
      <c r="Q19" s="193">
        <f t="shared" si="5"/>
        <v>0</v>
      </c>
      <c r="R19" s="152">
        <f t="shared" si="6"/>
        <v>0</v>
      </c>
      <c r="S19" s="193">
        <f t="shared" si="35"/>
        <v>0</v>
      </c>
      <c r="T19" s="193">
        <f t="shared" si="7"/>
        <v>0</v>
      </c>
      <c r="U19" s="152">
        <f t="shared" si="8"/>
        <v>0</v>
      </c>
      <c r="V19" s="192">
        <v>0</v>
      </c>
      <c r="W19" s="193">
        <f t="shared" si="9"/>
        <v>0</v>
      </c>
      <c r="X19" s="152">
        <f t="shared" si="10"/>
        <v>0</v>
      </c>
      <c r="Y19" s="192">
        <v>0</v>
      </c>
      <c r="Z19" s="193">
        <f t="shared" si="11"/>
        <v>0</v>
      </c>
      <c r="AA19" s="152">
        <f t="shared" si="12"/>
        <v>0</v>
      </c>
      <c r="AB19" s="192">
        <v>0</v>
      </c>
      <c r="AC19" s="193">
        <f t="shared" si="13"/>
        <v>0</v>
      </c>
      <c r="AD19" s="152">
        <f t="shared" si="14"/>
        <v>0</v>
      </c>
      <c r="AE19" s="192">
        <v>0</v>
      </c>
      <c r="AF19" s="193">
        <f t="shared" si="15"/>
        <v>0</v>
      </c>
      <c r="AG19" s="152">
        <f t="shared" si="16"/>
        <v>0</v>
      </c>
      <c r="AH19" s="192">
        <v>0</v>
      </c>
      <c r="AI19" s="193">
        <f t="shared" si="17"/>
        <v>0</v>
      </c>
      <c r="AJ19" s="152">
        <f t="shared" si="18"/>
        <v>0</v>
      </c>
      <c r="AK19" s="192">
        <v>10862.4046402</v>
      </c>
      <c r="AL19" s="193">
        <f t="shared" si="19"/>
        <v>1890.0584073948</v>
      </c>
      <c r="AM19" s="152">
        <f t="shared" si="20"/>
        <v>2.8849612028247701E-3</v>
      </c>
      <c r="AN19" s="192">
        <v>0</v>
      </c>
      <c r="AO19" s="193">
        <f t="shared" si="21"/>
        <v>0</v>
      </c>
      <c r="AP19" s="152">
        <f t="shared" si="22"/>
        <v>0</v>
      </c>
      <c r="AQ19" s="194">
        <v>2430250.44985</v>
      </c>
      <c r="AR19" s="193">
        <f t="shared" si="23"/>
        <v>422863.57827389997</v>
      </c>
      <c r="AS19" s="152">
        <f t="shared" si="24"/>
        <v>0.64545360748369285</v>
      </c>
      <c r="AT19" s="192">
        <v>3763916.7204900002</v>
      </c>
      <c r="AU19" s="192">
        <v>1669.5257263200001</v>
      </c>
      <c r="AV19" s="193">
        <f t="shared" si="25"/>
        <v>654921.50936526002</v>
      </c>
      <c r="AW19" s="152">
        <f t="shared" si="26"/>
        <v>0.99966389293680025</v>
      </c>
      <c r="AX19" s="193">
        <f t="shared" si="27"/>
        <v>290.49747637967999</v>
      </c>
      <c r="AY19" s="152">
        <f t="shared" si="28"/>
        <v>4.4341166685375505E-4</v>
      </c>
      <c r="AZ19" s="192">
        <v>92648</v>
      </c>
      <c r="BA19" s="152">
        <f t="shared" si="29"/>
        <v>0.14080243161094225</v>
      </c>
      <c r="BB19" s="192">
        <v>658000</v>
      </c>
      <c r="BC19" s="192">
        <v>3567148.4840199999</v>
      </c>
      <c r="BD19" s="193">
        <f t="shared" si="30"/>
        <v>620683.83621947991</v>
      </c>
      <c r="BE19" s="152">
        <f t="shared" si="31"/>
        <v>0.94740394249605231</v>
      </c>
      <c r="BF19" s="192">
        <v>3765182.2248300002</v>
      </c>
      <c r="BG19" s="193">
        <f t="shared" si="32"/>
        <v>655141.70712041995</v>
      </c>
      <c r="BH19" s="10">
        <v>17.399999999999999</v>
      </c>
    </row>
    <row r="20" spans="1:60">
      <c r="A20" s="1" t="s">
        <v>115</v>
      </c>
      <c r="B20" s="2" t="s">
        <v>116</v>
      </c>
      <c r="C20" s="192">
        <v>2352059.8528700001</v>
      </c>
      <c r="D20" s="193">
        <f t="shared" si="0"/>
        <v>924359.52217790997</v>
      </c>
      <c r="E20" s="152">
        <f t="shared" si="1"/>
        <v>0.95535344962060198</v>
      </c>
      <c r="F20" s="192">
        <v>206175.910087</v>
      </c>
      <c r="G20" s="193">
        <f t="shared" si="2"/>
        <v>81027.132664190984</v>
      </c>
      <c r="H20" s="152">
        <f t="shared" si="3"/>
        <v>8.3743985804586238E-2</v>
      </c>
      <c r="I20" s="192">
        <v>0</v>
      </c>
      <c r="J20" s="193">
        <f t="shared" si="33"/>
        <v>0</v>
      </c>
      <c r="K20" s="153">
        <f t="shared" si="34"/>
        <v>0</v>
      </c>
      <c r="L20" s="192">
        <v>0</v>
      </c>
      <c r="M20" s="192">
        <v>0</v>
      </c>
      <c r="N20" s="192">
        <v>0</v>
      </c>
      <c r="O20" s="192">
        <v>0</v>
      </c>
      <c r="P20" s="193">
        <f t="shared" si="4"/>
        <v>0</v>
      </c>
      <c r="Q20" s="193">
        <f t="shared" si="5"/>
        <v>0</v>
      </c>
      <c r="R20" s="152">
        <f t="shared" si="6"/>
        <v>0</v>
      </c>
      <c r="S20" s="193">
        <f t="shared" si="35"/>
        <v>0</v>
      </c>
      <c r="T20" s="193">
        <f t="shared" si="7"/>
        <v>0</v>
      </c>
      <c r="U20" s="152">
        <f t="shared" si="8"/>
        <v>0</v>
      </c>
      <c r="V20" s="192">
        <v>0</v>
      </c>
      <c r="W20" s="193">
        <f t="shared" si="9"/>
        <v>0</v>
      </c>
      <c r="X20" s="152">
        <f t="shared" si="10"/>
        <v>0</v>
      </c>
      <c r="Y20" s="192">
        <v>1200538.4794600001</v>
      </c>
      <c r="Z20" s="193">
        <f t="shared" si="11"/>
        <v>471811.62242777995</v>
      </c>
      <c r="AA20" s="152">
        <f t="shared" si="12"/>
        <v>0.48763154405058212</v>
      </c>
      <c r="AB20" s="192">
        <v>1199686.03623</v>
      </c>
      <c r="AC20" s="193">
        <f t="shared" si="13"/>
        <v>471476.61223838996</v>
      </c>
      <c r="AD20" s="152">
        <f t="shared" si="14"/>
        <v>0.48728530091421274</v>
      </c>
      <c r="AE20" s="192">
        <v>851.06173727099997</v>
      </c>
      <c r="AF20" s="193">
        <f t="shared" si="15"/>
        <v>334.46726274750296</v>
      </c>
      <c r="AG20" s="152">
        <f t="shared" si="16"/>
        <v>3.4568200530689933E-4</v>
      </c>
      <c r="AH20" s="192">
        <v>77022.637084500006</v>
      </c>
      <c r="AI20" s="193">
        <f t="shared" si="17"/>
        <v>30269.8963742085</v>
      </c>
      <c r="AJ20" s="152">
        <f t="shared" si="18"/>
        <v>3.1284850998908577E-2</v>
      </c>
      <c r="AK20" s="192">
        <v>4362.2525016700001</v>
      </c>
      <c r="AL20" s="193">
        <f t="shared" si="19"/>
        <v>1714.3652331563098</v>
      </c>
      <c r="AM20" s="152">
        <f t="shared" si="20"/>
        <v>1.7718481825627569E-3</v>
      </c>
      <c r="AN20" s="192">
        <v>1291970.96092</v>
      </c>
      <c r="AO20" s="193">
        <f t="shared" si="21"/>
        <v>507744.58764155995</v>
      </c>
      <c r="AP20" s="152">
        <f t="shared" si="22"/>
        <v>0.52476934752254623</v>
      </c>
      <c r="AQ20" s="194">
        <v>414540.74966899998</v>
      </c>
      <c r="AR20" s="193">
        <f t="shared" si="23"/>
        <v>162914.51461991697</v>
      </c>
      <c r="AS20" s="152">
        <f t="shared" si="24"/>
        <v>0.16837706520152848</v>
      </c>
      <c r="AT20" s="192">
        <v>723425.56536100002</v>
      </c>
      <c r="AU20" s="192">
        <v>0</v>
      </c>
      <c r="AV20" s="193">
        <f t="shared" si="25"/>
        <v>284306.24718687299</v>
      </c>
      <c r="AW20" s="152">
        <f t="shared" si="26"/>
        <v>0.29383908261009917</v>
      </c>
      <c r="AX20" s="193">
        <f t="shared" si="27"/>
        <v>0</v>
      </c>
      <c r="AY20" s="152">
        <f t="shared" si="28"/>
        <v>0</v>
      </c>
      <c r="AZ20" s="192">
        <v>216886</v>
      </c>
      <c r="BA20" s="152">
        <f t="shared" si="29"/>
        <v>0.2171031031031031</v>
      </c>
      <c r="BB20" s="192">
        <v>999000</v>
      </c>
      <c r="BC20" s="192">
        <v>314.11346967999998</v>
      </c>
      <c r="BD20" s="193">
        <f t="shared" si="30"/>
        <v>123.44659358423998</v>
      </c>
      <c r="BE20" s="152">
        <f t="shared" si="31"/>
        <v>1.2758577825513801E-4</v>
      </c>
      <c r="BF20" s="192">
        <v>2461978.7093500001</v>
      </c>
      <c r="BG20" s="193">
        <f t="shared" si="32"/>
        <v>967557.63277455</v>
      </c>
      <c r="BH20" s="10">
        <v>39.299999999999997</v>
      </c>
    </row>
    <row r="21" spans="1:60">
      <c r="A21" s="1" t="s">
        <v>117</v>
      </c>
      <c r="B21" s="2" t="s">
        <v>118</v>
      </c>
      <c r="C21" s="192">
        <v>34317578.368699998</v>
      </c>
      <c r="D21" s="193">
        <f t="shared" si="0"/>
        <v>8648029.7489123996</v>
      </c>
      <c r="E21" s="152">
        <f t="shared" si="1"/>
        <v>0.16054549246646058</v>
      </c>
      <c r="F21" s="192">
        <v>29037512.5845</v>
      </c>
      <c r="G21" s="193">
        <f t="shared" si="2"/>
        <v>7317453.171294</v>
      </c>
      <c r="H21" s="152">
        <f t="shared" si="3"/>
        <v>0.13584413526484493</v>
      </c>
      <c r="I21" s="192">
        <v>7281362.6013799999</v>
      </c>
      <c r="J21" s="193">
        <f t="shared" si="33"/>
        <v>1834903.3755477599</v>
      </c>
      <c r="K21" s="153">
        <f t="shared" si="34"/>
        <v>3.4063882133700325E-2</v>
      </c>
      <c r="L21" s="192">
        <v>0</v>
      </c>
      <c r="M21" s="192">
        <v>0</v>
      </c>
      <c r="N21" s="192">
        <v>0</v>
      </c>
      <c r="O21" s="192">
        <v>0</v>
      </c>
      <c r="P21" s="193">
        <f t="shared" si="4"/>
        <v>0</v>
      </c>
      <c r="Q21" s="193">
        <f t="shared" si="5"/>
        <v>0</v>
      </c>
      <c r="R21" s="152">
        <f t="shared" si="6"/>
        <v>0</v>
      </c>
      <c r="S21" s="193">
        <f t="shared" si="35"/>
        <v>0</v>
      </c>
      <c r="T21" s="193">
        <f t="shared" si="7"/>
        <v>0</v>
      </c>
      <c r="U21" s="152">
        <f t="shared" si="8"/>
        <v>0</v>
      </c>
      <c r="V21" s="192">
        <v>21416190.994399998</v>
      </c>
      <c r="W21" s="193">
        <f t="shared" si="9"/>
        <v>5396880.1305887997</v>
      </c>
      <c r="X21" s="152">
        <f t="shared" si="10"/>
        <v>0.10018984711018154</v>
      </c>
      <c r="Y21" s="192">
        <v>36840791.553099997</v>
      </c>
      <c r="Z21" s="193">
        <f t="shared" si="11"/>
        <v>9283879.4713811986</v>
      </c>
      <c r="AA21" s="152">
        <f t="shared" si="12"/>
        <v>0.17234966171567645</v>
      </c>
      <c r="AB21" s="192">
        <v>15323667.871400001</v>
      </c>
      <c r="AC21" s="193">
        <f t="shared" si="13"/>
        <v>3861564.3035928002</v>
      </c>
      <c r="AD21" s="152">
        <f t="shared" si="14"/>
        <v>7.1687628374448933E-2</v>
      </c>
      <c r="AE21" s="192">
        <v>26622301.454</v>
      </c>
      <c r="AF21" s="193">
        <f t="shared" si="15"/>
        <v>6708819.9664080003</v>
      </c>
      <c r="AG21" s="152">
        <f t="shared" si="16"/>
        <v>0.12454522436295405</v>
      </c>
      <c r="AH21" s="192">
        <v>124381360.557</v>
      </c>
      <c r="AI21" s="193">
        <f t="shared" si="17"/>
        <v>31344102.860363998</v>
      </c>
      <c r="AJ21" s="152">
        <f t="shared" si="18"/>
        <v>0.58188449574533341</v>
      </c>
      <c r="AK21" s="192">
        <v>181245127.796</v>
      </c>
      <c r="AL21" s="193">
        <f t="shared" si="19"/>
        <v>45673772.204592004</v>
      </c>
      <c r="AM21" s="152">
        <f t="shared" si="20"/>
        <v>0.84790622422515904</v>
      </c>
      <c r="AN21" s="192">
        <v>175685994.66800001</v>
      </c>
      <c r="AO21" s="193">
        <f t="shared" si="21"/>
        <v>44272870.656336002</v>
      </c>
      <c r="AP21" s="152">
        <f t="shared" si="22"/>
        <v>0.82189932606548599</v>
      </c>
      <c r="AQ21" s="194">
        <v>54128939.821599998</v>
      </c>
      <c r="AR21" s="193">
        <f t="shared" si="23"/>
        <v>13640492.835043199</v>
      </c>
      <c r="AS21" s="152">
        <f t="shared" si="24"/>
        <v>0.25322757937582813</v>
      </c>
      <c r="AT21" s="192">
        <v>98537474.264699996</v>
      </c>
      <c r="AU21" s="192">
        <v>0</v>
      </c>
      <c r="AV21" s="193">
        <f t="shared" si="25"/>
        <v>24831443.514704399</v>
      </c>
      <c r="AW21" s="152">
        <f t="shared" si="26"/>
        <v>0.46098087581424885</v>
      </c>
      <c r="AX21" s="193">
        <f t="shared" si="27"/>
        <v>0</v>
      </c>
      <c r="AY21" s="152">
        <f t="shared" si="28"/>
        <v>0</v>
      </c>
      <c r="AZ21" s="192">
        <v>4403642</v>
      </c>
      <c r="BA21" s="152">
        <f t="shared" si="29"/>
        <v>7.2403314644612887E-2</v>
      </c>
      <c r="BB21" s="192">
        <v>60821000</v>
      </c>
      <c r="BC21" s="192">
        <v>110247796.325</v>
      </c>
      <c r="BD21" s="193">
        <f t="shared" si="30"/>
        <v>27782444.673900001</v>
      </c>
      <c r="BE21" s="152">
        <f t="shared" si="31"/>
        <v>0.51576444480367523</v>
      </c>
      <c r="BF21" s="192">
        <v>213756100.16499999</v>
      </c>
      <c r="BG21" s="193">
        <f t="shared" si="32"/>
        <v>53866537.241579995</v>
      </c>
      <c r="BH21" s="10">
        <v>25.2</v>
      </c>
    </row>
    <row r="22" spans="1:60">
      <c r="A22" s="1" t="s">
        <v>120</v>
      </c>
      <c r="B22" s="2" t="s">
        <v>121</v>
      </c>
      <c r="C22" s="192">
        <v>812.82160949700005</v>
      </c>
      <c r="D22" s="193">
        <f t="shared" si="0"/>
        <v>218.64901295469298</v>
      </c>
      <c r="E22" s="152">
        <f t="shared" si="1"/>
        <v>1.8915006958837074E-3</v>
      </c>
      <c r="F22" s="192">
        <v>20253.989028399999</v>
      </c>
      <c r="G22" s="193">
        <f t="shared" si="2"/>
        <v>5448.3230486395987</v>
      </c>
      <c r="H22" s="152">
        <f t="shared" si="3"/>
        <v>4.7132647427210121E-2</v>
      </c>
      <c r="I22" s="192">
        <v>12711.541175599999</v>
      </c>
      <c r="J22" s="193">
        <f t="shared" si="33"/>
        <v>3419.4045762363994</v>
      </c>
      <c r="K22" s="153">
        <f t="shared" si="34"/>
        <v>2.9580769874315873E-2</v>
      </c>
      <c r="L22" s="192">
        <v>0</v>
      </c>
      <c r="M22" s="192">
        <v>0</v>
      </c>
      <c r="N22" s="192">
        <v>0</v>
      </c>
      <c r="O22" s="192">
        <v>0</v>
      </c>
      <c r="P22" s="193">
        <f t="shared" si="4"/>
        <v>0</v>
      </c>
      <c r="Q22" s="193">
        <f t="shared" si="5"/>
        <v>0</v>
      </c>
      <c r="R22" s="152">
        <f t="shared" si="6"/>
        <v>0</v>
      </c>
      <c r="S22" s="193">
        <f t="shared" si="35"/>
        <v>0</v>
      </c>
      <c r="T22" s="193">
        <f t="shared" si="7"/>
        <v>0</v>
      </c>
      <c r="U22" s="152">
        <f t="shared" si="8"/>
        <v>0</v>
      </c>
      <c r="V22" s="192">
        <v>2392.9927205499998</v>
      </c>
      <c r="W22" s="193">
        <f t="shared" si="9"/>
        <v>643.7150418279499</v>
      </c>
      <c r="X22" s="152">
        <f t="shared" si="10"/>
        <v>5.568684866739726E-3</v>
      </c>
      <c r="Y22" s="192">
        <v>0</v>
      </c>
      <c r="Z22" s="193">
        <f t="shared" si="11"/>
        <v>0</v>
      </c>
      <c r="AA22" s="152">
        <f t="shared" si="12"/>
        <v>0</v>
      </c>
      <c r="AB22" s="192">
        <v>2392.9927205499998</v>
      </c>
      <c r="AC22" s="193">
        <f t="shared" si="13"/>
        <v>643.7150418279499</v>
      </c>
      <c r="AD22" s="152">
        <f t="shared" si="14"/>
        <v>5.568684866739726E-3</v>
      </c>
      <c r="AE22" s="192">
        <v>0</v>
      </c>
      <c r="AF22" s="193">
        <f t="shared" si="15"/>
        <v>0</v>
      </c>
      <c r="AG22" s="152">
        <f t="shared" si="16"/>
        <v>0</v>
      </c>
      <c r="AH22" s="192">
        <v>329761.26517500001</v>
      </c>
      <c r="AI22" s="193">
        <f t="shared" si="17"/>
        <v>88705.780332074995</v>
      </c>
      <c r="AJ22" s="152">
        <f t="shared" si="18"/>
        <v>0.76738075767940861</v>
      </c>
      <c r="AK22" s="192">
        <v>404917.77664300002</v>
      </c>
      <c r="AL22" s="193">
        <f t="shared" si="19"/>
        <v>108922.88191696699</v>
      </c>
      <c r="AM22" s="152">
        <f t="shared" si="20"/>
        <v>0.94227595249329421</v>
      </c>
      <c r="AN22" s="192">
        <v>419211.55266099999</v>
      </c>
      <c r="AO22" s="193">
        <f t="shared" si="21"/>
        <v>112767.90766580898</v>
      </c>
      <c r="AP22" s="152">
        <f t="shared" si="22"/>
        <v>0.9755387090058627</v>
      </c>
      <c r="AQ22" s="194">
        <v>0</v>
      </c>
      <c r="AR22" s="193">
        <f t="shared" si="23"/>
        <v>0</v>
      </c>
      <c r="AS22" s="152">
        <f t="shared" si="24"/>
        <v>0</v>
      </c>
      <c r="AT22" s="192">
        <v>367419.73696800001</v>
      </c>
      <c r="AU22" s="192">
        <v>0</v>
      </c>
      <c r="AV22" s="193">
        <f t="shared" si="25"/>
        <v>98835.909244391994</v>
      </c>
      <c r="AW22" s="152">
        <f t="shared" si="26"/>
        <v>0.85501502425169684</v>
      </c>
      <c r="AX22" s="193">
        <f t="shared" si="27"/>
        <v>0</v>
      </c>
      <c r="AY22" s="152">
        <f t="shared" si="28"/>
        <v>0</v>
      </c>
      <c r="AZ22" s="192">
        <v>2765</v>
      </c>
      <c r="BA22" s="152">
        <f t="shared" si="29"/>
        <v>2.0946969696969697E-2</v>
      </c>
      <c r="BB22" s="192">
        <v>132000</v>
      </c>
      <c r="BC22" s="192">
        <v>54468.309603200003</v>
      </c>
      <c r="BD22" s="193">
        <f t="shared" si="30"/>
        <v>14651.975283260799</v>
      </c>
      <c r="BE22" s="152">
        <f t="shared" si="31"/>
        <v>0.1267520994942769</v>
      </c>
      <c r="BF22" s="192">
        <v>429723.13532100001</v>
      </c>
      <c r="BG22" s="193">
        <f t="shared" si="32"/>
        <v>115595.52340134898</v>
      </c>
      <c r="BH22" s="10">
        <v>26.9</v>
      </c>
    </row>
    <row r="23" spans="1:60">
      <c r="A23" s="1" t="s">
        <v>122</v>
      </c>
      <c r="B23" s="2" t="s">
        <v>123</v>
      </c>
      <c r="C23" s="192">
        <v>3298615.8333899998</v>
      </c>
      <c r="D23" s="193">
        <f t="shared" si="0"/>
        <v>577257.77084324998</v>
      </c>
      <c r="E23" s="152">
        <f t="shared" si="1"/>
        <v>0.48263546809266716</v>
      </c>
      <c r="F23" s="192">
        <v>509843.12771899998</v>
      </c>
      <c r="G23" s="193">
        <f t="shared" si="2"/>
        <v>89222.547350824985</v>
      </c>
      <c r="H23" s="152">
        <f t="shared" si="3"/>
        <v>7.4597464218075865E-2</v>
      </c>
      <c r="I23" s="192">
        <v>0</v>
      </c>
      <c r="J23" s="193">
        <f t="shared" si="33"/>
        <v>0</v>
      </c>
      <c r="K23" s="153">
        <f t="shared" si="34"/>
        <v>0</v>
      </c>
      <c r="L23" s="192">
        <v>0</v>
      </c>
      <c r="M23" s="192">
        <v>0</v>
      </c>
      <c r="N23" s="192">
        <v>0</v>
      </c>
      <c r="O23" s="192">
        <v>0</v>
      </c>
      <c r="P23" s="193">
        <f t="shared" si="4"/>
        <v>0</v>
      </c>
      <c r="Q23" s="193">
        <f t="shared" si="5"/>
        <v>0</v>
      </c>
      <c r="R23" s="152">
        <f t="shared" si="6"/>
        <v>0</v>
      </c>
      <c r="S23" s="193">
        <f t="shared" si="35"/>
        <v>0</v>
      </c>
      <c r="T23" s="193">
        <f t="shared" si="7"/>
        <v>0</v>
      </c>
      <c r="U23" s="152">
        <f t="shared" si="8"/>
        <v>0</v>
      </c>
      <c r="V23" s="192">
        <v>0</v>
      </c>
      <c r="W23" s="193">
        <f t="shared" si="9"/>
        <v>0</v>
      </c>
      <c r="X23" s="152">
        <f t="shared" si="10"/>
        <v>0</v>
      </c>
      <c r="Y23" s="192">
        <v>0</v>
      </c>
      <c r="Z23" s="193">
        <f t="shared" si="11"/>
        <v>0</v>
      </c>
      <c r="AA23" s="152">
        <f t="shared" si="12"/>
        <v>0</v>
      </c>
      <c r="AB23" s="192">
        <v>0</v>
      </c>
      <c r="AC23" s="193">
        <f t="shared" si="13"/>
        <v>0</v>
      </c>
      <c r="AD23" s="152">
        <f t="shared" si="14"/>
        <v>0</v>
      </c>
      <c r="AE23" s="192">
        <v>0</v>
      </c>
      <c r="AF23" s="193">
        <f t="shared" si="15"/>
        <v>0</v>
      </c>
      <c r="AG23" s="152">
        <f t="shared" si="16"/>
        <v>0</v>
      </c>
      <c r="AH23" s="192">
        <v>0</v>
      </c>
      <c r="AI23" s="193">
        <f t="shared" si="17"/>
        <v>0</v>
      </c>
      <c r="AJ23" s="152">
        <f t="shared" si="18"/>
        <v>0</v>
      </c>
      <c r="AK23" s="192">
        <v>0</v>
      </c>
      <c r="AL23" s="193">
        <f t="shared" si="19"/>
        <v>0</v>
      </c>
      <c r="AM23" s="152">
        <f t="shared" si="20"/>
        <v>0</v>
      </c>
      <c r="AN23" s="192">
        <v>0</v>
      </c>
      <c r="AO23" s="193">
        <f t="shared" si="21"/>
        <v>0</v>
      </c>
      <c r="AP23" s="152">
        <f t="shared" si="22"/>
        <v>0</v>
      </c>
      <c r="AQ23" s="194">
        <v>4932476.2988900002</v>
      </c>
      <c r="AR23" s="193">
        <f t="shared" si="23"/>
        <v>863183.35230575001</v>
      </c>
      <c r="AS23" s="152">
        <f t="shared" si="24"/>
        <v>0.72169301537736885</v>
      </c>
      <c r="AT23" s="192">
        <v>6415698.1003700001</v>
      </c>
      <c r="AU23" s="192">
        <v>7443.9760780300003</v>
      </c>
      <c r="AV23" s="193">
        <f t="shared" si="25"/>
        <v>1122747.16756475</v>
      </c>
      <c r="AW23" s="152">
        <f t="shared" si="26"/>
        <v>0.93870993538252789</v>
      </c>
      <c r="AX23" s="193">
        <f t="shared" si="27"/>
        <v>1302.69581365525</v>
      </c>
      <c r="AY23" s="152">
        <f t="shared" si="28"/>
        <v>1.0891619577289081E-3</v>
      </c>
      <c r="AZ23" s="192">
        <v>66826</v>
      </c>
      <c r="BA23" s="152">
        <f t="shared" si="29"/>
        <v>5.0094452773613192E-2</v>
      </c>
      <c r="BB23" s="192">
        <v>1334000</v>
      </c>
      <c r="BC23" s="192">
        <v>210493.195928</v>
      </c>
      <c r="BD23" s="193">
        <f t="shared" si="30"/>
        <v>36836.309287399999</v>
      </c>
      <c r="BE23" s="152">
        <f t="shared" si="31"/>
        <v>3.0798215760283253E-2</v>
      </c>
      <c r="BF23" s="192">
        <v>6834590.59987</v>
      </c>
      <c r="BG23" s="193">
        <f t="shared" si="32"/>
        <v>1196053.3549772499</v>
      </c>
      <c r="BH23" s="10">
        <v>17.5</v>
      </c>
    </row>
    <row r="24" spans="1:60">
      <c r="A24" s="1" t="s">
        <v>124</v>
      </c>
      <c r="B24" s="2" t="s">
        <v>125</v>
      </c>
      <c r="C24" s="192">
        <v>17820925.9135</v>
      </c>
      <c r="D24" s="193">
        <f t="shared" si="0"/>
        <v>9124314.0677119996</v>
      </c>
      <c r="E24" s="152">
        <f t="shared" si="1"/>
        <v>0.85609657057130917</v>
      </c>
      <c r="F24" s="192">
        <v>1051352.5326100001</v>
      </c>
      <c r="G24" s="193">
        <f t="shared" si="2"/>
        <v>538292.49669632001</v>
      </c>
      <c r="H24" s="152">
        <f t="shared" si="3"/>
        <v>5.0505753853510714E-2</v>
      </c>
      <c r="I24" s="192">
        <v>0</v>
      </c>
      <c r="J24" s="193">
        <f t="shared" si="33"/>
        <v>0</v>
      </c>
      <c r="K24" s="153">
        <f t="shared" si="34"/>
        <v>0</v>
      </c>
      <c r="L24" s="192">
        <v>0</v>
      </c>
      <c r="M24" s="192">
        <v>0</v>
      </c>
      <c r="N24" s="192">
        <v>0</v>
      </c>
      <c r="O24" s="192">
        <v>0</v>
      </c>
      <c r="P24" s="193">
        <f t="shared" si="4"/>
        <v>0</v>
      </c>
      <c r="Q24" s="193">
        <f t="shared" si="5"/>
        <v>0</v>
      </c>
      <c r="R24" s="152">
        <f t="shared" si="6"/>
        <v>0</v>
      </c>
      <c r="S24" s="193">
        <f t="shared" si="35"/>
        <v>0</v>
      </c>
      <c r="T24" s="193">
        <f t="shared" si="7"/>
        <v>0</v>
      </c>
      <c r="U24" s="152">
        <f t="shared" si="8"/>
        <v>0</v>
      </c>
      <c r="V24" s="192">
        <v>0</v>
      </c>
      <c r="W24" s="193">
        <f t="shared" si="9"/>
        <v>0</v>
      </c>
      <c r="X24" s="152">
        <f t="shared" si="10"/>
        <v>0</v>
      </c>
      <c r="Y24" s="192">
        <v>20816490.249000002</v>
      </c>
      <c r="Z24" s="193">
        <f t="shared" si="11"/>
        <v>10658043.007488001</v>
      </c>
      <c r="AA24" s="152">
        <f t="shared" si="12"/>
        <v>1</v>
      </c>
      <c r="AB24" s="192">
        <v>20715024.147700001</v>
      </c>
      <c r="AC24" s="193">
        <f t="shared" si="13"/>
        <v>10606092.363622401</v>
      </c>
      <c r="AD24" s="152">
        <f t="shared" si="14"/>
        <v>0.99512568641080723</v>
      </c>
      <c r="AE24" s="192">
        <v>100968.782431</v>
      </c>
      <c r="AF24" s="193">
        <f t="shared" si="15"/>
        <v>51696.016604672004</v>
      </c>
      <c r="AG24" s="152">
        <f t="shared" si="16"/>
        <v>4.8504229686774612E-3</v>
      </c>
      <c r="AH24" s="192">
        <v>2746075.0011100001</v>
      </c>
      <c r="AI24" s="193">
        <f t="shared" si="17"/>
        <v>1405990.40056832</v>
      </c>
      <c r="AJ24" s="152">
        <f t="shared" si="18"/>
        <v>0.13191825174476365</v>
      </c>
      <c r="AK24" s="192">
        <v>19344388.168299999</v>
      </c>
      <c r="AL24" s="193">
        <f t="shared" si="19"/>
        <v>9904326.7421696</v>
      </c>
      <c r="AM24" s="152">
        <f t="shared" si="20"/>
        <v>0.92928192682382083</v>
      </c>
      <c r="AN24" s="192">
        <v>20805681.358899999</v>
      </c>
      <c r="AO24" s="193">
        <f t="shared" si="21"/>
        <v>10652508.855756801</v>
      </c>
      <c r="AP24" s="152">
        <f t="shared" si="22"/>
        <v>0.99948075348098031</v>
      </c>
      <c r="AQ24" s="194">
        <v>1856848.3262799999</v>
      </c>
      <c r="AR24" s="193">
        <f t="shared" si="23"/>
        <v>950706.34305536002</v>
      </c>
      <c r="AS24" s="152">
        <f t="shared" si="24"/>
        <v>8.9200835686947783E-2</v>
      </c>
      <c r="AT24" s="192">
        <v>20816490.249000002</v>
      </c>
      <c r="AU24" s="192">
        <v>20816490.249000002</v>
      </c>
      <c r="AV24" s="193">
        <f t="shared" si="25"/>
        <v>10658043.007488001</v>
      </c>
      <c r="AW24" s="152">
        <f t="shared" si="26"/>
        <v>1</v>
      </c>
      <c r="AX24" s="193">
        <f t="shared" si="27"/>
        <v>10658043.007488001</v>
      </c>
      <c r="AY24" s="152">
        <f t="shared" si="28"/>
        <v>1</v>
      </c>
      <c r="AZ24" s="192">
        <v>9077888</v>
      </c>
      <c r="BA24" s="152">
        <f t="shared" si="29"/>
        <v>0.80257165591017599</v>
      </c>
      <c r="BB24" s="192">
        <v>11311000</v>
      </c>
      <c r="BC24" s="192">
        <v>42849.075338800001</v>
      </c>
      <c r="BD24" s="193">
        <f t="shared" si="30"/>
        <v>21938.726573465599</v>
      </c>
      <c r="BE24" s="152">
        <f t="shared" si="31"/>
        <v>2.0584197828862343E-3</v>
      </c>
      <c r="BF24" s="192">
        <v>20816490.249000002</v>
      </c>
      <c r="BG24" s="193">
        <f t="shared" si="32"/>
        <v>10658043.007488001</v>
      </c>
      <c r="BH24" s="10">
        <v>51.2</v>
      </c>
    </row>
    <row r="25" spans="1:60">
      <c r="A25" s="1" t="s">
        <v>126</v>
      </c>
      <c r="B25" s="2" t="s">
        <v>127</v>
      </c>
      <c r="C25" s="192">
        <v>0</v>
      </c>
      <c r="D25" s="193">
        <f t="shared" si="0"/>
        <v>0</v>
      </c>
      <c r="E25" s="152">
        <f t="shared" si="1"/>
        <v>0</v>
      </c>
      <c r="F25" s="192">
        <v>682724.95972699998</v>
      </c>
      <c r="G25" s="193">
        <f t="shared" si="2"/>
        <v>352286.07921913202</v>
      </c>
      <c r="H25" s="152">
        <f t="shared" si="3"/>
        <v>5.2419595187909271E-2</v>
      </c>
      <c r="I25" s="192">
        <v>0</v>
      </c>
      <c r="J25" s="193">
        <f t="shared" si="33"/>
        <v>0</v>
      </c>
      <c r="K25" s="153">
        <f t="shared" si="34"/>
        <v>0</v>
      </c>
      <c r="L25" s="192">
        <v>0</v>
      </c>
      <c r="M25" s="192">
        <v>0</v>
      </c>
      <c r="N25" s="192">
        <v>0</v>
      </c>
      <c r="O25" s="192">
        <v>0</v>
      </c>
      <c r="P25" s="193">
        <f t="shared" si="4"/>
        <v>0</v>
      </c>
      <c r="Q25" s="193">
        <f t="shared" si="5"/>
        <v>0</v>
      </c>
      <c r="R25" s="152">
        <f t="shared" si="6"/>
        <v>0</v>
      </c>
      <c r="S25" s="193">
        <f t="shared" si="35"/>
        <v>0</v>
      </c>
      <c r="T25" s="193">
        <f t="shared" si="7"/>
        <v>0</v>
      </c>
      <c r="U25" s="152">
        <f t="shared" si="8"/>
        <v>0</v>
      </c>
      <c r="V25" s="192">
        <v>0</v>
      </c>
      <c r="W25" s="193">
        <f t="shared" si="9"/>
        <v>0</v>
      </c>
      <c r="X25" s="152">
        <f t="shared" si="10"/>
        <v>0</v>
      </c>
      <c r="Y25" s="192">
        <v>12388885.6271</v>
      </c>
      <c r="Z25" s="193">
        <f t="shared" si="11"/>
        <v>6392664.9835836003</v>
      </c>
      <c r="AA25" s="152">
        <f t="shared" si="12"/>
        <v>0.95121814450957232</v>
      </c>
      <c r="AB25" s="192">
        <v>10804664.548599999</v>
      </c>
      <c r="AC25" s="193">
        <f t="shared" si="13"/>
        <v>5575206.9070776002</v>
      </c>
      <c r="AD25" s="152">
        <f t="shared" si="14"/>
        <v>0.82958171326450736</v>
      </c>
      <c r="AE25" s="192">
        <v>0</v>
      </c>
      <c r="AF25" s="193">
        <f t="shared" si="15"/>
        <v>0</v>
      </c>
      <c r="AG25" s="152">
        <f t="shared" si="16"/>
        <v>0</v>
      </c>
      <c r="AH25" s="192">
        <v>9779354.3815000001</v>
      </c>
      <c r="AI25" s="193">
        <f t="shared" si="17"/>
        <v>5046146.8608539999</v>
      </c>
      <c r="AJ25" s="152">
        <f t="shared" si="18"/>
        <v>0.75085843951321352</v>
      </c>
      <c r="AK25" s="192">
        <v>3985486.9886400001</v>
      </c>
      <c r="AL25" s="193">
        <f t="shared" si="19"/>
        <v>2056511.28613824</v>
      </c>
      <c r="AM25" s="152">
        <f t="shared" si="20"/>
        <v>0.30600553208824799</v>
      </c>
      <c r="AN25" s="192">
        <v>6623130.5870399997</v>
      </c>
      <c r="AO25" s="193">
        <f t="shared" si="21"/>
        <v>3417535.38291264</v>
      </c>
      <c r="AP25" s="152">
        <f t="shared" si="22"/>
        <v>0.50852370241176426</v>
      </c>
      <c r="AQ25" s="194">
        <v>0</v>
      </c>
      <c r="AR25" s="193">
        <f t="shared" si="23"/>
        <v>0</v>
      </c>
      <c r="AS25" s="152">
        <f t="shared" si="24"/>
        <v>0</v>
      </c>
      <c r="AT25" s="192">
        <v>12659274.802100001</v>
      </c>
      <c r="AU25" s="192">
        <v>289406.29766099999</v>
      </c>
      <c r="AV25" s="193">
        <f t="shared" si="25"/>
        <v>6532185.7978836009</v>
      </c>
      <c r="AW25" s="152">
        <f t="shared" si="26"/>
        <v>0.9719786145857805</v>
      </c>
      <c r="AX25" s="193">
        <f t="shared" si="27"/>
        <v>149333.649593076</v>
      </c>
      <c r="AY25" s="152">
        <f t="shared" si="28"/>
        <v>2.2220603995915744E-2</v>
      </c>
      <c r="AZ25" s="192">
        <v>3053133</v>
      </c>
      <c r="BA25" s="152">
        <f t="shared" si="29"/>
        <v>0.47630780031201247</v>
      </c>
      <c r="BB25" s="192">
        <v>6410000</v>
      </c>
      <c r="BC25" s="192">
        <v>271008.03839599999</v>
      </c>
      <c r="BD25" s="193">
        <f t="shared" si="30"/>
        <v>139840.14781233598</v>
      </c>
      <c r="BE25" s="152">
        <f t="shared" si="31"/>
        <v>2.080798638307917E-2</v>
      </c>
      <c r="BF25" s="192">
        <v>13024231.821699999</v>
      </c>
      <c r="BG25" s="193">
        <f t="shared" si="32"/>
        <v>6720503.6199971996</v>
      </c>
      <c r="BH25" s="10">
        <v>51.6</v>
      </c>
    </row>
    <row r="26" spans="1:60">
      <c r="A26" s="1" t="s">
        <v>129</v>
      </c>
      <c r="B26" s="2" t="s">
        <v>130</v>
      </c>
      <c r="C26" s="192">
        <v>309828.99603600003</v>
      </c>
      <c r="D26" s="193">
        <f t="shared" si="0"/>
        <v>112158.09656503203</v>
      </c>
      <c r="E26" s="152">
        <f t="shared" si="1"/>
        <v>1.8523157675302264E-2</v>
      </c>
      <c r="F26" s="192">
        <v>7892932.1646299995</v>
      </c>
      <c r="G26" s="193">
        <f t="shared" si="2"/>
        <v>2857241.4435960604</v>
      </c>
      <c r="H26" s="152">
        <f t="shared" si="3"/>
        <v>0.47187974294348684</v>
      </c>
      <c r="I26" s="192">
        <v>787904.98671199998</v>
      </c>
      <c r="J26" s="193">
        <f t="shared" si="33"/>
        <v>285221.60518974403</v>
      </c>
      <c r="K26" s="153">
        <f t="shared" si="34"/>
        <v>4.7104978839125601E-2</v>
      </c>
      <c r="L26" s="192">
        <v>2122293.6766499998</v>
      </c>
      <c r="M26" s="192">
        <v>294766.85534100002</v>
      </c>
      <c r="N26" s="192">
        <v>4030.97029686</v>
      </c>
      <c r="O26" s="192">
        <v>0</v>
      </c>
      <c r="P26" s="193">
        <f t="shared" si="4"/>
        <v>2421091.50228786</v>
      </c>
      <c r="Q26" s="193">
        <f t="shared" si="5"/>
        <v>876435.1238282054</v>
      </c>
      <c r="R26" s="152">
        <f t="shared" si="6"/>
        <v>0.14474519885802306</v>
      </c>
      <c r="S26" s="193">
        <f t="shared" si="35"/>
        <v>4030.97029686</v>
      </c>
      <c r="T26" s="193">
        <f t="shared" si="7"/>
        <v>1459.2112474633202</v>
      </c>
      <c r="U26" s="152">
        <f t="shared" si="8"/>
        <v>2.4099196443357431E-4</v>
      </c>
      <c r="V26" s="192">
        <v>8305240.6483800001</v>
      </c>
      <c r="W26" s="193">
        <f t="shared" si="9"/>
        <v>3006497.1147135603</v>
      </c>
      <c r="X26" s="152">
        <f t="shared" si="10"/>
        <v>0.49652964709409336</v>
      </c>
      <c r="Y26" s="192">
        <v>6342768.5269600004</v>
      </c>
      <c r="Z26" s="193">
        <f t="shared" si="11"/>
        <v>2296082.2067595203</v>
      </c>
      <c r="AA26" s="152">
        <f t="shared" si="12"/>
        <v>0.37920305402652965</v>
      </c>
      <c r="AB26" s="192">
        <v>12085816.2282</v>
      </c>
      <c r="AC26" s="193">
        <f t="shared" si="13"/>
        <v>4375065.4746084008</v>
      </c>
      <c r="AD26" s="152">
        <f t="shared" si="14"/>
        <v>0.72255173819710417</v>
      </c>
      <c r="AE26" s="192">
        <v>2567318.7254499998</v>
      </c>
      <c r="AF26" s="193">
        <f t="shared" si="15"/>
        <v>929369.37861290004</v>
      </c>
      <c r="AG26" s="152">
        <f t="shared" si="16"/>
        <v>0.15348740809507977</v>
      </c>
      <c r="AH26" s="192">
        <v>9865091.9374199994</v>
      </c>
      <c r="AI26" s="193">
        <f t="shared" si="17"/>
        <v>3571163.2813460403</v>
      </c>
      <c r="AJ26" s="152">
        <f t="shared" si="18"/>
        <v>0.58978551322211126</v>
      </c>
      <c r="AK26" s="192">
        <v>16680117.313300001</v>
      </c>
      <c r="AL26" s="193">
        <f t="shared" si="19"/>
        <v>6038202.4674146008</v>
      </c>
      <c r="AM26" s="152">
        <f t="shared" si="20"/>
        <v>0.99722249043758004</v>
      </c>
      <c r="AN26" s="192">
        <v>16074342.2601</v>
      </c>
      <c r="AO26" s="193">
        <f t="shared" si="21"/>
        <v>5818911.8981562005</v>
      </c>
      <c r="AP26" s="152">
        <f t="shared" si="22"/>
        <v>0.96100616798309801</v>
      </c>
      <c r="AQ26" s="194">
        <v>611122.49074000004</v>
      </c>
      <c r="AR26" s="193">
        <f t="shared" si="23"/>
        <v>221226.34164788004</v>
      </c>
      <c r="AS26" s="152">
        <f t="shared" si="24"/>
        <v>3.6536019545391971E-2</v>
      </c>
      <c r="AT26" s="192">
        <v>16541846.910599999</v>
      </c>
      <c r="AU26" s="192">
        <v>0</v>
      </c>
      <c r="AV26" s="193">
        <f t="shared" si="25"/>
        <v>5988148.5816372</v>
      </c>
      <c r="AW26" s="152">
        <f t="shared" si="26"/>
        <v>0.98895598051175604</v>
      </c>
      <c r="AX26" s="193">
        <f t="shared" si="27"/>
        <v>0</v>
      </c>
      <c r="AY26" s="152">
        <f t="shared" si="28"/>
        <v>0</v>
      </c>
      <c r="AZ26" s="192">
        <v>3171259</v>
      </c>
      <c r="BA26" s="152">
        <f t="shared" si="29"/>
        <v>0.48136900425015178</v>
      </c>
      <c r="BB26" s="192">
        <v>6588000</v>
      </c>
      <c r="BC26" s="192">
        <v>12431168.537599999</v>
      </c>
      <c r="BD26" s="193">
        <f t="shared" si="30"/>
        <v>4500083.0106112007</v>
      </c>
      <c r="BE26" s="152">
        <f t="shared" si="31"/>
        <v>0.74319866073305252</v>
      </c>
      <c r="BF26" s="192">
        <v>16726575.536800001</v>
      </c>
      <c r="BG26" s="193">
        <f t="shared" si="32"/>
        <v>6055020.3443216011</v>
      </c>
      <c r="BH26" s="10">
        <v>36.200000000000003</v>
      </c>
    </row>
    <row r="27" spans="1:60">
      <c r="A27" s="1" t="s">
        <v>131</v>
      </c>
      <c r="B27" s="2" t="s">
        <v>132</v>
      </c>
      <c r="C27" s="192">
        <v>1138025.58237</v>
      </c>
      <c r="D27" s="193">
        <f t="shared" si="0"/>
        <v>554218.45861418999</v>
      </c>
      <c r="E27" s="152">
        <f t="shared" si="1"/>
        <v>4.3092168272662601E-2</v>
      </c>
      <c r="F27" s="192">
        <v>3000436.2690300001</v>
      </c>
      <c r="G27" s="193">
        <f t="shared" si="2"/>
        <v>1461212.4630176101</v>
      </c>
      <c r="H27" s="152">
        <f t="shared" si="3"/>
        <v>0.11361370658045863</v>
      </c>
      <c r="I27" s="192">
        <v>1470432.33213</v>
      </c>
      <c r="J27" s="193">
        <f t="shared" si="33"/>
        <v>716100.54574731004</v>
      </c>
      <c r="K27" s="153">
        <f t="shared" si="34"/>
        <v>5.5678992169710687E-2</v>
      </c>
      <c r="L27" s="192">
        <v>0</v>
      </c>
      <c r="M27" s="192">
        <v>0</v>
      </c>
      <c r="N27" s="192">
        <v>0</v>
      </c>
      <c r="O27" s="192">
        <v>0</v>
      </c>
      <c r="P27" s="193">
        <f t="shared" si="4"/>
        <v>0</v>
      </c>
      <c r="Q27" s="193">
        <f t="shared" si="5"/>
        <v>0</v>
      </c>
      <c r="R27" s="152">
        <f t="shared" si="6"/>
        <v>0</v>
      </c>
      <c r="S27" s="193">
        <f t="shared" si="35"/>
        <v>0</v>
      </c>
      <c r="T27" s="193">
        <f t="shared" si="7"/>
        <v>0</v>
      </c>
      <c r="U27" s="152">
        <f t="shared" si="8"/>
        <v>0</v>
      </c>
      <c r="V27" s="192">
        <v>0</v>
      </c>
      <c r="W27" s="193">
        <f t="shared" si="9"/>
        <v>0</v>
      </c>
      <c r="X27" s="152">
        <f t="shared" si="10"/>
        <v>0</v>
      </c>
      <c r="Y27" s="192">
        <v>26189970.985100001</v>
      </c>
      <c r="Z27" s="193">
        <f t="shared" si="11"/>
        <v>12754515.869743701</v>
      </c>
      <c r="AA27" s="152">
        <f t="shared" si="12"/>
        <v>0.99170234327750872</v>
      </c>
      <c r="AB27" s="192">
        <v>25890388.486900002</v>
      </c>
      <c r="AC27" s="193">
        <f t="shared" si="13"/>
        <v>12608619.193120303</v>
      </c>
      <c r="AD27" s="152">
        <f t="shared" si="14"/>
        <v>0.98035843359395503</v>
      </c>
      <c r="AE27" s="192">
        <v>41324.698286400002</v>
      </c>
      <c r="AF27" s="193">
        <f t="shared" si="15"/>
        <v>20125.128065476802</v>
      </c>
      <c r="AG27" s="152">
        <f t="shared" si="16"/>
        <v>1.5647898254325786E-3</v>
      </c>
      <c r="AH27" s="192">
        <v>14968877.5187</v>
      </c>
      <c r="AI27" s="193">
        <f t="shared" si="17"/>
        <v>7289843.3516069008</v>
      </c>
      <c r="AJ27" s="152">
        <f t="shared" si="18"/>
        <v>0.5668074592359893</v>
      </c>
      <c r="AK27" s="192">
        <v>25245699.227600001</v>
      </c>
      <c r="AL27" s="193">
        <f t="shared" si="19"/>
        <v>12294655.523841202</v>
      </c>
      <c r="AM27" s="152">
        <f t="shared" si="20"/>
        <v>0.95594680482592831</v>
      </c>
      <c r="AN27" s="192">
        <v>23676305.571199998</v>
      </c>
      <c r="AO27" s="193">
        <f t="shared" si="21"/>
        <v>11530360.8131744</v>
      </c>
      <c r="AP27" s="152">
        <f t="shared" si="22"/>
        <v>0.89652056997205265</v>
      </c>
      <c r="AQ27" s="194">
        <v>19085569.530099999</v>
      </c>
      <c r="AR27" s="193">
        <f t="shared" si="23"/>
        <v>9294672.3611587007</v>
      </c>
      <c r="AS27" s="152">
        <f t="shared" si="24"/>
        <v>0.72268900322776441</v>
      </c>
      <c r="AT27" s="192">
        <v>26028727.840300001</v>
      </c>
      <c r="AU27" s="192">
        <v>25983779.271400001</v>
      </c>
      <c r="AV27" s="193">
        <f t="shared" si="25"/>
        <v>12675990.458226101</v>
      </c>
      <c r="AW27" s="152">
        <f t="shared" si="26"/>
        <v>0.9855967540568652</v>
      </c>
      <c r="AX27" s="193">
        <f t="shared" si="27"/>
        <v>12654100.505171802</v>
      </c>
      <c r="AY27" s="152">
        <f t="shared" si="28"/>
        <v>0.98389474372892471</v>
      </c>
      <c r="AZ27" s="192">
        <v>7534476</v>
      </c>
      <c r="BA27" s="152">
        <f t="shared" si="29"/>
        <v>0.54872012235088485</v>
      </c>
      <c r="BB27" s="192">
        <v>13731000</v>
      </c>
      <c r="BC27" s="192">
        <v>382188.69382699998</v>
      </c>
      <c r="BD27" s="193">
        <f t="shared" si="30"/>
        <v>186125.89389374902</v>
      </c>
      <c r="BE27" s="152">
        <f t="shared" si="31"/>
        <v>1.4471853499113719E-2</v>
      </c>
      <c r="BF27" s="192">
        <v>26409104.670000002</v>
      </c>
      <c r="BG27" s="193">
        <f t="shared" si="32"/>
        <v>12861233.974290002</v>
      </c>
      <c r="BH27" s="10">
        <v>48.7</v>
      </c>
    </row>
    <row r="28" spans="1:60">
      <c r="A28" s="1" t="s">
        <v>134</v>
      </c>
      <c r="B28" s="2" t="s">
        <v>135</v>
      </c>
      <c r="C28" s="192">
        <v>4337254.68554</v>
      </c>
      <c r="D28" s="193">
        <f t="shared" si="0"/>
        <v>819741.13556705986</v>
      </c>
      <c r="E28" s="152">
        <f t="shared" si="1"/>
        <v>0.11653386148165758</v>
      </c>
      <c r="F28" s="192">
        <v>2308343.6611500001</v>
      </c>
      <c r="G28" s="193">
        <f t="shared" si="2"/>
        <v>436276.95195734996</v>
      </c>
      <c r="H28" s="152">
        <f t="shared" si="3"/>
        <v>6.2020844973051235E-2</v>
      </c>
      <c r="I28" s="192">
        <v>2082967.3988600001</v>
      </c>
      <c r="J28" s="193">
        <f t="shared" si="33"/>
        <v>393680.83838453994</v>
      </c>
      <c r="K28" s="153">
        <f t="shared" si="34"/>
        <v>5.5965409441788065E-2</v>
      </c>
      <c r="L28" s="192">
        <v>1004966.40261</v>
      </c>
      <c r="M28" s="192">
        <v>975404.07554300001</v>
      </c>
      <c r="N28" s="192">
        <v>0</v>
      </c>
      <c r="O28" s="192">
        <v>0</v>
      </c>
      <c r="P28" s="193">
        <f t="shared" si="4"/>
        <v>1980370.4781530001</v>
      </c>
      <c r="Q28" s="193">
        <f t="shared" si="5"/>
        <v>374290.02037091699</v>
      </c>
      <c r="R28" s="152">
        <f t="shared" si="6"/>
        <v>5.3208823487549697E-2</v>
      </c>
      <c r="S28" s="193">
        <f t="shared" si="35"/>
        <v>0</v>
      </c>
      <c r="T28" s="193">
        <f t="shared" si="7"/>
        <v>0</v>
      </c>
      <c r="U28" s="152">
        <f t="shared" si="8"/>
        <v>0</v>
      </c>
      <c r="V28" s="192">
        <v>0</v>
      </c>
      <c r="W28" s="193">
        <f t="shared" si="9"/>
        <v>0</v>
      </c>
      <c r="X28" s="152">
        <f t="shared" si="10"/>
        <v>0</v>
      </c>
      <c r="Y28" s="192">
        <v>0</v>
      </c>
      <c r="Z28" s="193">
        <f t="shared" si="11"/>
        <v>0</v>
      </c>
      <c r="AA28" s="152">
        <f t="shared" si="12"/>
        <v>0</v>
      </c>
      <c r="AB28" s="192">
        <v>0</v>
      </c>
      <c r="AC28" s="193">
        <f t="shared" si="13"/>
        <v>0</v>
      </c>
      <c r="AD28" s="152">
        <f t="shared" si="14"/>
        <v>0</v>
      </c>
      <c r="AE28" s="192">
        <v>0</v>
      </c>
      <c r="AF28" s="193">
        <f t="shared" si="15"/>
        <v>0</v>
      </c>
      <c r="AG28" s="152">
        <f t="shared" si="16"/>
        <v>0</v>
      </c>
      <c r="AH28" s="192">
        <v>0</v>
      </c>
      <c r="AI28" s="193">
        <f t="shared" si="17"/>
        <v>0</v>
      </c>
      <c r="AJ28" s="152">
        <f t="shared" si="18"/>
        <v>0</v>
      </c>
      <c r="AK28" s="192">
        <v>0</v>
      </c>
      <c r="AL28" s="193">
        <f t="shared" si="19"/>
        <v>0</v>
      </c>
      <c r="AM28" s="152">
        <f t="shared" si="20"/>
        <v>0</v>
      </c>
      <c r="AN28" s="192">
        <v>0</v>
      </c>
      <c r="AO28" s="193">
        <f t="shared" si="21"/>
        <v>0</v>
      </c>
      <c r="AP28" s="152">
        <f t="shared" si="22"/>
        <v>0</v>
      </c>
      <c r="AQ28" s="194">
        <v>18310847.5011</v>
      </c>
      <c r="AR28" s="193">
        <f t="shared" si="23"/>
        <v>3460750.1777078994</v>
      </c>
      <c r="AS28" s="152">
        <f t="shared" si="24"/>
        <v>0.49197797247621744</v>
      </c>
      <c r="AT28" s="192">
        <v>8532750.5015099999</v>
      </c>
      <c r="AU28" s="192">
        <v>10074.121524100001</v>
      </c>
      <c r="AV28" s="193">
        <f t="shared" si="25"/>
        <v>1612689.8447853897</v>
      </c>
      <c r="AW28" s="152">
        <f t="shared" si="26"/>
        <v>0.2292589292290339</v>
      </c>
      <c r="AX28" s="193">
        <f t="shared" si="27"/>
        <v>1904.0089680548999</v>
      </c>
      <c r="AY28" s="152">
        <f t="shared" si="28"/>
        <v>2.7067266447432323E-4</v>
      </c>
      <c r="AZ28" s="192">
        <v>128854</v>
      </c>
      <c r="BA28" s="152">
        <f t="shared" si="29"/>
        <v>1.6240736072598943E-2</v>
      </c>
      <c r="BB28" s="192">
        <v>7934000</v>
      </c>
      <c r="BC28" s="192">
        <v>23559078.760200001</v>
      </c>
      <c r="BD28" s="193">
        <f t="shared" si="30"/>
        <v>4452665.8856777996</v>
      </c>
      <c r="BE28" s="152">
        <f t="shared" si="31"/>
        <v>0.63298805809804426</v>
      </c>
      <c r="BF28" s="192">
        <v>37218836.056699999</v>
      </c>
      <c r="BG28" s="193">
        <f t="shared" si="32"/>
        <v>7034360.0147162983</v>
      </c>
      <c r="BH28" s="10">
        <v>18.899999999999999</v>
      </c>
    </row>
    <row r="29" spans="1:60">
      <c r="A29" s="1" t="s">
        <v>136</v>
      </c>
      <c r="B29" s="2" t="s">
        <v>137</v>
      </c>
      <c r="C29" s="192">
        <v>29983.957581800001</v>
      </c>
      <c r="D29" s="193">
        <f t="shared" si="0"/>
        <v>15351.786281881601</v>
      </c>
      <c r="E29" s="152">
        <f t="shared" si="1"/>
        <v>5.6367514526693956E-3</v>
      </c>
      <c r="F29" s="192">
        <v>685942.12316399999</v>
      </c>
      <c r="G29" s="193">
        <f t="shared" si="2"/>
        <v>351202.367059968</v>
      </c>
      <c r="H29" s="152">
        <f t="shared" si="3"/>
        <v>0.12895179859575073</v>
      </c>
      <c r="I29" s="192">
        <v>0</v>
      </c>
      <c r="J29" s="193">
        <f t="shared" si="33"/>
        <v>0</v>
      </c>
      <c r="K29" s="153">
        <f t="shared" si="34"/>
        <v>0</v>
      </c>
      <c r="L29" s="192">
        <v>0</v>
      </c>
      <c r="M29" s="192">
        <v>0</v>
      </c>
      <c r="N29" s="192">
        <v>0</v>
      </c>
      <c r="O29" s="192">
        <v>0</v>
      </c>
      <c r="P29" s="193">
        <f t="shared" si="4"/>
        <v>0</v>
      </c>
      <c r="Q29" s="193">
        <f t="shared" si="5"/>
        <v>0</v>
      </c>
      <c r="R29" s="152">
        <f t="shared" si="6"/>
        <v>0</v>
      </c>
      <c r="S29" s="193">
        <f t="shared" si="35"/>
        <v>0</v>
      </c>
      <c r="T29" s="193">
        <f t="shared" si="7"/>
        <v>0</v>
      </c>
      <c r="U29" s="152">
        <f t="shared" si="8"/>
        <v>0</v>
      </c>
      <c r="V29" s="192">
        <v>0</v>
      </c>
      <c r="W29" s="193">
        <f t="shared" si="9"/>
        <v>0</v>
      </c>
      <c r="X29" s="152">
        <f t="shared" si="10"/>
        <v>0</v>
      </c>
      <c r="Y29" s="192">
        <v>5319368.4045799999</v>
      </c>
      <c r="Z29" s="193">
        <f t="shared" si="11"/>
        <v>2723516.62314496</v>
      </c>
      <c r="AA29" s="152">
        <f t="shared" si="12"/>
        <v>1</v>
      </c>
      <c r="AB29" s="192">
        <v>5318393.1627099998</v>
      </c>
      <c r="AC29" s="193">
        <f t="shared" si="13"/>
        <v>2723017.29930752</v>
      </c>
      <c r="AD29" s="152">
        <f t="shared" si="14"/>
        <v>0.99981666209297326</v>
      </c>
      <c r="AE29" s="192">
        <v>975.24187508199998</v>
      </c>
      <c r="AF29" s="193">
        <f t="shared" si="15"/>
        <v>499.323840041984</v>
      </c>
      <c r="AG29" s="152">
        <f t="shared" si="16"/>
        <v>1.833379079821417E-4</v>
      </c>
      <c r="AH29" s="192">
        <v>5214624.0698199999</v>
      </c>
      <c r="AI29" s="193">
        <f t="shared" si="17"/>
        <v>2669887.52374784</v>
      </c>
      <c r="AJ29" s="152">
        <f t="shared" si="18"/>
        <v>0.98030887752203533</v>
      </c>
      <c r="AK29" s="192">
        <v>5228261.7719900003</v>
      </c>
      <c r="AL29" s="193">
        <f t="shared" si="19"/>
        <v>2676870.02725888</v>
      </c>
      <c r="AM29" s="152">
        <f t="shared" si="20"/>
        <v>0.98287265974818427</v>
      </c>
      <c r="AN29" s="192">
        <v>5275038.2556100003</v>
      </c>
      <c r="AO29" s="193">
        <f t="shared" si="21"/>
        <v>2700819.5868723202</v>
      </c>
      <c r="AP29" s="152">
        <f t="shared" si="22"/>
        <v>0.99166627584360745</v>
      </c>
      <c r="AQ29" s="194">
        <v>4434262.3891700003</v>
      </c>
      <c r="AR29" s="193">
        <f t="shared" si="23"/>
        <v>2270342.3432550402</v>
      </c>
      <c r="AS29" s="152">
        <f t="shared" si="24"/>
        <v>0.83360693449095957</v>
      </c>
      <c r="AT29" s="192">
        <v>5319368.4045799999</v>
      </c>
      <c r="AU29" s="192">
        <v>5319368.4045799999</v>
      </c>
      <c r="AV29" s="193">
        <f t="shared" si="25"/>
        <v>2723516.62314496</v>
      </c>
      <c r="AW29" s="152">
        <f t="shared" si="26"/>
        <v>1</v>
      </c>
      <c r="AX29" s="193">
        <f t="shared" si="27"/>
        <v>2723516.62314496</v>
      </c>
      <c r="AY29" s="152">
        <f t="shared" si="28"/>
        <v>1</v>
      </c>
      <c r="AZ29" s="192">
        <v>1736399</v>
      </c>
      <c r="BA29" s="152">
        <f t="shared" si="29"/>
        <v>0.65155684803001879</v>
      </c>
      <c r="BB29" s="192">
        <v>2665000</v>
      </c>
      <c r="BC29" s="192">
        <v>9642.7216109300007</v>
      </c>
      <c r="BD29" s="193">
        <f t="shared" si="30"/>
        <v>4937.0734647961608</v>
      </c>
      <c r="BE29" s="152">
        <f t="shared" si="31"/>
        <v>1.8127568683957995E-3</v>
      </c>
      <c r="BF29" s="192">
        <v>5319368.4045799999</v>
      </c>
      <c r="BG29" s="193">
        <f t="shared" si="32"/>
        <v>2723516.62314496</v>
      </c>
      <c r="BH29" s="10">
        <v>51.2</v>
      </c>
    </row>
    <row r="30" spans="1:60">
      <c r="A30" s="1" t="s">
        <v>138</v>
      </c>
      <c r="B30" s="2" t="s">
        <v>139</v>
      </c>
      <c r="C30" s="192">
        <v>5039500.2248799996</v>
      </c>
      <c r="D30" s="193">
        <f t="shared" si="0"/>
        <v>2696132.6203108002</v>
      </c>
      <c r="E30" s="152">
        <f t="shared" si="1"/>
        <v>0.31105033752794403</v>
      </c>
      <c r="F30" s="192">
        <v>3496764.3521199999</v>
      </c>
      <c r="G30" s="193">
        <f t="shared" si="2"/>
        <v>1870768.9283842</v>
      </c>
      <c r="H30" s="152">
        <f t="shared" si="3"/>
        <v>0.21582888847048479</v>
      </c>
      <c r="I30" s="192">
        <v>0</v>
      </c>
      <c r="J30" s="193">
        <f t="shared" si="33"/>
        <v>0</v>
      </c>
      <c r="K30" s="153">
        <f t="shared" si="34"/>
        <v>0</v>
      </c>
      <c r="L30" s="192">
        <v>0</v>
      </c>
      <c r="M30" s="192">
        <v>0</v>
      </c>
      <c r="N30" s="192">
        <v>0</v>
      </c>
      <c r="O30" s="192">
        <v>0</v>
      </c>
      <c r="P30" s="193">
        <f t="shared" si="4"/>
        <v>0</v>
      </c>
      <c r="Q30" s="193">
        <f t="shared" si="5"/>
        <v>0</v>
      </c>
      <c r="R30" s="152">
        <f t="shared" si="6"/>
        <v>0</v>
      </c>
      <c r="S30" s="193">
        <f t="shared" si="35"/>
        <v>0</v>
      </c>
      <c r="T30" s="193">
        <f t="shared" si="7"/>
        <v>0</v>
      </c>
      <c r="U30" s="152">
        <f t="shared" si="8"/>
        <v>0</v>
      </c>
      <c r="V30" s="192">
        <v>0</v>
      </c>
      <c r="W30" s="193">
        <f t="shared" si="9"/>
        <v>0</v>
      </c>
      <c r="X30" s="152">
        <f t="shared" si="10"/>
        <v>0</v>
      </c>
      <c r="Y30" s="192">
        <v>16201551.093</v>
      </c>
      <c r="Z30" s="193">
        <f t="shared" si="11"/>
        <v>8667829.8347550016</v>
      </c>
      <c r="AA30" s="152">
        <f t="shared" si="12"/>
        <v>0.99999954580295347</v>
      </c>
      <c r="AB30" s="192">
        <v>14783156.280200001</v>
      </c>
      <c r="AC30" s="193">
        <f t="shared" si="13"/>
        <v>7908988.6099070013</v>
      </c>
      <c r="AD30" s="152">
        <f t="shared" si="14"/>
        <v>0.91245273251159553</v>
      </c>
      <c r="AE30" s="192">
        <v>1416904.29339</v>
      </c>
      <c r="AF30" s="193">
        <f t="shared" si="15"/>
        <v>758043.79696365003</v>
      </c>
      <c r="AG30" s="152">
        <f t="shared" si="16"/>
        <v>8.7454814770694278E-2</v>
      </c>
      <c r="AH30" s="192">
        <v>1336693.34249</v>
      </c>
      <c r="AI30" s="193">
        <f t="shared" si="17"/>
        <v>715130.93823215005</v>
      </c>
      <c r="AJ30" s="152">
        <f t="shared" si="18"/>
        <v>8.2503997777432531E-2</v>
      </c>
      <c r="AK30" s="192">
        <v>11476623.2203</v>
      </c>
      <c r="AL30" s="193">
        <f t="shared" si="19"/>
        <v>6139993.4228605004</v>
      </c>
      <c r="AM30" s="152">
        <f t="shared" si="20"/>
        <v>0.70836538685547124</v>
      </c>
      <c r="AN30" s="192">
        <v>15573153.0338</v>
      </c>
      <c r="AO30" s="193">
        <f t="shared" si="21"/>
        <v>8331636.873083001</v>
      </c>
      <c r="AP30" s="152">
        <f t="shared" si="22"/>
        <v>0.96121327341604834</v>
      </c>
      <c r="AQ30" s="194">
        <v>187857.95641899999</v>
      </c>
      <c r="AR30" s="193">
        <f t="shared" si="23"/>
        <v>100504.006684165</v>
      </c>
      <c r="AS30" s="152">
        <f t="shared" si="24"/>
        <v>1.1595054696684958E-2</v>
      </c>
      <c r="AT30" s="192">
        <v>16196521.0655</v>
      </c>
      <c r="AU30" s="192">
        <v>16196521.0655</v>
      </c>
      <c r="AV30" s="193">
        <f t="shared" si="25"/>
        <v>8665138.7700425014</v>
      </c>
      <c r="AW30" s="152">
        <f t="shared" si="26"/>
        <v>0.99968908014528257</v>
      </c>
      <c r="AX30" s="193">
        <f t="shared" si="27"/>
        <v>8665138.7700425014</v>
      </c>
      <c r="AY30" s="152">
        <f t="shared" si="28"/>
        <v>0.99968908014528257</v>
      </c>
      <c r="AZ30" s="192">
        <v>7873733</v>
      </c>
      <c r="BA30" s="152">
        <f t="shared" si="29"/>
        <v>0.8500197560185685</v>
      </c>
      <c r="BB30" s="192">
        <v>9263000</v>
      </c>
      <c r="BC30" s="192">
        <v>0</v>
      </c>
      <c r="BD30" s="193">
        <f t="shared" si="30"/>
        <v>0</v>
      </c>
      <c r="BE30" s="152">
        <f t="shared" si="31"/>
        <v>0</v>
      </c>
      <c r="BF30" s="192">
        <v>16201558.4517</v>
      </c>
      <c r="BG30" s="193">
        <f t="shared" si="32"/>
        <v>8667833.7716595009</v>
      </c>
      <c r="BH30" s="10">
        <v>53.5</v>
      </c>
    </row>
    <row r="31" spans="1:60">
      <c r="A31" s="1" t="s">
        <v>140</v>
      </c>
      <c r="B31" s="2" t="s">
        <v>141</v>
      </c>
      <c r="C31" s="192">
        <v>15412736.378599999</v>
      </c>
      <c r="D31" s="193">
        <f t="shared" si="0"/>
        <v>3560342.1034566001</v>
      </c>
      <c r="E31" s="152">
        <f t="shared" si="1"/>
        <v>0.82586782645261181</v>
      </c>
      <c r="F31" s="192">
        <v>1811463.9952799999</v>
      </c>
      <c r="G31" s="193">
        <f t="shared" si="2"/>
        <v>418448.18290968001</v>
      </c>
      <c r="H31" s="152">
        <f t="shared" si="3"/>
        <v>9.7064518313324188E-2</v>
      </c>
      <c r="I31" s="192">
        <v>74943.571189099996</v>
      </c>
      <c r="J31" s="193">
        <f t="shared" si="33"/>
        <v>17311.964944682099</v>
      </c>
      <c r="K31" s="153">
        <f t="shared" si="34"/>
        <v>4.0157362537177593E-3</v>
      </c>
      <c r="L31" s="192">
        <v>0</v>
      </c>
      <c r="M31" s="192">
        <v>0</v>
      </c>
      <c r="N31" s="192">
        <v>0</v>
      </c>
      <c r="O31" s="192">
        <v>0</v>
      </c>
      <c r="P31" s="193">
        <f t="shared" si="4"/>
        <v>0</v>
      </c>
      <c r="Q31" s="193">
        <f t="shared" si="5"/>
        <v>0</v>
      </c>
      <c r="R31" s="152">
        <f t="shared" si="6"/>
        <v>0</v>
      </c>
      <c r="S31" s="193">
        <f t="shared" si="35"/>
        <v>0</v>
      </c>
      <c r="T31" s="193">
        <f t="shared" si="7"/>
        <v>0</v>
      </c>
      <c r="U31" s="152">
        <f t="shared" si="8"/>
        <v>0</v>
      </c>
      <c r="V31" s="192">
        <v>0</v>
      </c>
      <c r="W31" s="193">
        <f t="shared" si="9"/>
        <v>0</v>
      </c>
      <c r="X31" s="152">
        <f t="shared" si="10"/>
        <v>0</v>
      </c>
      <c r="Y31" s="192">
        <v>0</v>
      </c>
      <c r="Z31" s="193">
        <f t="shared" si="11"/>
        <v>0</v>
      </c>
      <c r="AA31" s="152">
        <f t="shared" si="12"/>
        <v>0</v>
      </c>
      <c r="AB31" s="192">
        <v>0</v>
      </c>
      <c r="AC31" s="193">
        <f t="shared" si="13"/>
        <v>0</v>
      </c>
      <c r="AD31" s="152">
        <f t="shared" si="14"/>
        <v>0</v>
      </c>
      <c r="AE31" s="192">
        <v>0</v>
      </c>
      <c r="AF31" s="193">
        <f t="shared" si="15"/>
        <v>0</v>
      </c>
      <c r="AG31" s="152">
        <f t="shared" si="16"/>
        <v>0</v>
      </c>
      <c r="AH31" s="192">
        <v>0</v>
      </c>
      <c r="AI31" s="193">
        <f t="shared" si="17"/>
        <v>0</v>
      </c>
      <c r="AJ31" s="152">
        <f t="shared" si="18"/>
        <v>0</v>
      </c>
      <c r="AK31" s="192">
        <v>4650.5421403299997</v>
      </c>
      <c r="AL31" s="193">
        <f t="shared" si="19"/>
        <v>1074.27523441623</v>
      </c>
      <c r="AM31" s="152">
        <f t="shared" si="20"/>
        <v>2.4919216386477138E-4</v>
      </c>
      <c r="AN31" s="192">
        <v>338138.32078100002</v>
      </c>
      <c r="AO31" s="193">
        <f t="shared" si="21"/>
        <v>78109.952100411014</v>
      </c>
      <c r="AP31" s="152">
        <f t="shared" si="22"/>
        <v>1.8118623011776094E-2</v>
      </c>
      <c r="AQ31" s="194">
        <v>14822794.2268</v>
      </c>
      <c r="AR31" s="193">
        <f t="shared" si="23"/>
        <v>3424065.4663908002</v>
      </c>
      <c r="AS31" s="152">
        <f t="shared" si="24"/>
        <v>0.79425668157399554</v>
      </c>
      <c r="AT31" s="192">
        <v>10960827.7567</v>
      </c>
      <c r="AU31" s="192">
        <v>970.51556587200002</v>
      </c>
      <c r="AV31" s="193">
        <f t="shared" si="25"/>
        <v>2531951.2117977003</v>
      </c>
      <c r="AW31" s="152">
        <f t="shared" si="26"/>
        <v>0.58731913484979315</v>
      </c>
      <c r="AX31" s="193">
        <f t="shared" si="27"/>
        <v>224.18909571643201</v>
      </c>
      <c r="AY31" s="152">
        <f t="shared" si="28"/>
        <v>5.2003587243470401E-5</v>
      </c>
      <c r="AZ31" s="192">
        <v>143928</v>
      </c>
      <c r="BA31" s="152">
        <f t="shared" si="29"/>
        <v>2.9035303611055073E-2</v>
      </c>
      <c r="BB31" s="192">
        <v>4957000</v>
      </c>
      <c r="BC31" s="192">
        <v>10160459.3924</v>
      </c>
      <c r="BD31" s="193">
        <f t="shared" si="30"/>
        <v>2347066.1196444002</v>
      </c>
      <c r="BE31" s="152">
        <f t="shared" si="31"/>
        <v>0.54443262429455885</v>
      </c>
      <c r="BF31" s="192">
        <v>18662473.443</v>
      </c>
      <c r="BG31" s="193">
        <f t="shared" si="32"/>
        <v>4311031.3653330002</v>
      </c>
      <c r="BH31" s="10">
        <v>23.1</v>
      </c>
    </row>
    <row r="32" spans="1:60">
      <c r="A32" s="1" t="s">
        <v>143</v>
      </c>
      <c r="B32" s="2" t="s">
        <v>144</v>
      </c>
      <c r="C32" s="192">
        <v>524114842.72899997</v>
      </c>
      <c r="D32" s="193">
        <f t="shared" si="0"/>
        <v>110588231.81581901</v>
      </c>
      <c r="E32" s="152">
        <f t="shared" si="1"/>
        <v>0.37682244436197743</v>
      </c>
      <c r="F32" s="192">
        <v>211028272.66499999</v>
      </c>
      <c r="G32" s="193">
        <f t="shared" si="2"/>
        <v>44526965.532315001</v>
      </c>
      <c r="H32" s="152">
        <f t="shared" si="3"/>
        <v>0.15172283448615867</v>
      </c>
      <c r="I32" s="192">
        <v>204687259.5</v>
      </c>
      <c r="J32" s="193">
        <f t="shared" si="33"/>
        <v>43189011.754500002</v>
      </c>
      <c r="K32" s="153">
        <f t="shared" si="34"/>
        <v>0.14716384114011016</v>
      </c>
      <c r="L32" s="192">
        <v>183410318.13299999</v>
      </c>
      <c r="M32" s="192">
        <v>102968657.664</v>
      </c>
      <c r="N32" s="192">
        <v>152878426.73899999</v>
      </c>
      <c r="O32" s="192">
        <v>214020620.49399999</v>
      </c>
      <c r="P32" s="193">
        <f t="shared" si="4"/>
        <v>653278023.02999997</v>
      </c>
      <c r="Q32" s="193">
        <f t="shared" si="5"/>
        <v>137841662.85933</v>
      </c>
      <c r="R32" s="152">
        <f t="shared" si="6"/>
        <v>0.46968679651266787</v>
      </c>
      <c r="S32" s="193">
        <f t="shared" si="35"/>
        <v>366899047.23299998</v>
      </c>
      <c r="T32" s="193">
        <f t="shared" si="7"/>
        <v>77415698.966163009</v>
      </c>
      <c r="U32" s="152">
        <f t="shared" si="8"/>
        <v>0.26378912509430025</v>
      </c>
      <c r="V32" s="192">
        <v>52095036.311999999</v>
      </c>
      <c r="W32" s="193">
        <f t="shared" si="9"/>
        <v>10992052.661832001</v>
      </c>
      <c r="X32" s="152">
        <f t="shared" si="10"/>
        <v>3.7454728089744337E-2</v>
      </c>
      <c r="Y32" s="192">
        <v>589544081.37199998</v>
      </c>
      <c r="Z32" s="193">
        <f t="shared" si="11"/>
        <v>124393801.16949201</v>
      </c>
      <c r="AA32" s="152">
        <f t="shared" si="12"/>
        <v>0.42386405362040225</v>
      </c>
      <c r="AB32" s="192">
        <v>7127319.5312700002</v>
      </c>
      <c r="AC32" s="193">
        <f t="shared" si="13"/>
        <v>1503864.4210979701</v>
      </c>
      <c r="AD32" s="152">
        <f t="shared" si="14"/>
        <v>5.1243234279299285E-3</v>
      </c>
      <c r="AE32" s="192">
        <v>18399149.965599999</v>
      </c>
      <c r="AF32" s="193">
        <f t="shared" si="15"/>
        <v>3882220.6427416001</v>
      </c>
      <c r="AG32" s="152">
        <f t="shared" si="16"/>
        <v>1.3228422664238277E-2</v>
      </c>
      <c r="AH32" s="192">
        <v>192975091.148</v>
      </c>
      <c r="AI32" s="193">
        <f t="shared" si="17"/>
        <v>40717744.232228003</v>
      </c>
      <c r="AJ32" s="152">
        <f t="shared" si="18"/>
        <v>0.13874315249065394</v>
      </c>
      <c r="AK32" s="192">
        <v>349212259.75999999</v>
      </c>
      <c r="AL32" s="193">
        <f t="shared" si="19"/>
        <v>73683786.809360012</v>
      </c>
      <c r="AM32" s="152">
        <f t="shared" si="20"/>
        <v>0.25107286914210475</v>
      </c>
      <c r="AN32" s="192">
        <v>768911373.21500003</v>
      </c>
      <c r="AO32" s="193">
        <f t="shared" si="21"/>
        <v>162240299.74836501</v>
      </c>
      <c r="AP32" s="152">
        <f t="shared" si="22"/>
        <v>0.55282361713693384</v>
      </c>
      <c r="AQ32" s="194">
        <v>952036616.91299999</v>
      </c>
      <c r="AR32" s="193">
        <f t="shared" si="23"/>
        <v>200879726.16864303</v>
      </c>
      <c r="AS32" s="152">
        <f t="shared" si="24"/>
        <v>0.68448503240111369</v>
      </c>
      <c r="AT32" s="192">
        <v>1371201468.4300001</v>
      </c>
      <c r="AU32" s="192">
        <v>1188883795.9100001</v>
      </c>
      <c r="AV32" s="193">
        <f t="shared" si="25"/>
        <v>289323509.83873004</v>
      </c>
      <c r="AW32" s="152">
        <f t="shared" si="26"/>
        <v>0.9858516625023177</v>
      </c>
      <c r="AX32" s="193">
        <f t="shared" si="27"/>
        <v>250854480.93701005</v>
      </c>
      <c r="AY32" s="152">
        <f t="shared" si="28"/>
        <v>0.85477086606531283</v>
      </c>
      <c r="AZ32" s="192">
        <v>31199176</v>
      </c>
      <c r="BA32" s="152">
        <f t="shared" si="29"/>
        <v>9.2277953268263824E-2</v>
      </c>
      <c r="BB32" s="192">
        <v>338100000</v>
      </c>
      <c r="BC32" s="192">
        <v>1285438684.03</v>
      </c>
      <c r="BD32" s="193">
        <f t="shared" si="30"/>
        <v>271227562.33033001</v>
      </c>
      <c r="BE32" s="152">
        <f t="shared" si="31"/>
        <v>0.92419085952901325</v>
      </c>
      <c r="BF32" s="192">
        <v>1390880109.6400001</v>
      </c>
      <c r="BG32" s="193">
        <f t="shared" si="32"/>
        <v>293475703.13404006</v>
      </c>
      <c r="BH32" s="10">
        <v>21.1</v>
      </c>
    </row>
    <row r="33" spans="1:60">
      <c r="A33" s="1" t="s">
        <v>145</v>
      </c>
      <c r="B33" s="2" t="s">
        <v>146</v>
      </c>
      <c r="C33" s="192">
        <v>2624658.4742999999</v>
      </c>
      <c r="D33" s="193">
        <f t="shared" si="0"/>
        <v>711282.4465353</v>
      </c>
      <c r="E33" s="152">
        <f t="shared" si="1"/>
        <v>5.2694385454947409E-2</v>
      </c>
      <c r="F33" s="192">
        <v>5482538.0525799999</v>
      </c>
      <c r="G33" s="193">
        <f t="shared" si="2"/>
        <v>1485767.8122491802</v>
      </c>
      <c r="H33" s="152">
        <f t="shared" si="3"/>
        <v>0.11007107257683002</v>
      </c>
      <c r="I33" s="192">
        <v>1472572.0493600001</v>
      </c>
      <c r="J33" s="193">
        <f t="shared" si="33"/>
        <v>399067.02537656005</v>
      </c>
      <c r="K33" s="153">
        <f t="shared" si="34"/>
        <v>2.9564333774836256E-2</v>
      </c>
      <c r="L33" s="192">
        <v>380854.64421599999</v>
      </c>
      <c r="M33" s="192">
        <v>0</v>
      </c>
      <c r="N33" s="192">
        <v>0</v>
      </c>
      <c r="O33" s="192">
        <v>0</v>
      </c>
      <c r="P33" s="193">
        <f t="shared" si="4"/>
        <v>380854.64421599999</v>
      </c>
      <c r="Q33" s="193">
        <f t="shared" si="5"/>
        <v>103211.60858253601</v>
      </c>
      <c r="R33" s="152">
        <f t="shared" si="6"/>
        <v>7.646290601666628E-3</v>
      </c>
      <c r="S33" s="193">
        <f t="shared" si="35"/>
        <v>0</v>
      </c>
      <c r="T33" s="193">
        <f t="shared" si="7"/>
        <v>0</v>
      </c>
      <c r="U33" s="152">
        <f t="shared" si="8"/>
        <v>0</v>
      </c>
      <c r="V33" s="192">
        <v>11944433.6776</v>
      </c>
      <c r="W33" s="193">
        <f t="shared" si="9"/>
        <v>3236941.5266296002</v>
      </c>
      <c r="X33" s="152">
        <f t="shared" si="10"/>
        <v>0.23980437775485153</v>
      </c>
      <c r="Y33" s="192">
        <v>14290343.4738</v>
      </c>
      <c r="Z33" s="193">
        <f t="shared" si="11"/>
        <v>3872683.0813998003</v>
      </c>
      <c r="AA33" s="152">
        <f t="shared" si="12"/>
        <v>0.28690241974923653</v>
      </c>
      <c r="AB33" s="192">
        <v>7431695.4210700002</v>
      </c>
      <c r="AC33" s="193">
        <f t="shared" si="13"/>
        <v>2013989.4591099701</v>
      </c>
      <c r="AD33" s="152">
        <f t="shared" si="14"/>
        <v>0.14920364951713302</v>
      </c>
      <c r="AE33" s="192">
        <v>9833391.4667700008</v>
      </c>
      <c r="AF33" s="193">
        <f t="shared" si="15"/>
        <v>2664849.0874946704</v>
      </c>
      <c r="AG33" s="152">
        <f t="shared" si="16"/>
        <v>0.19742169328051884</v>
      </c>
      <c r="AH33" s="192">
        <v>27863275.137499999</v>
      </c>
      <c r="AI33" s="193">
        <f t="shared" si="17"/>
        <v>7550947.5622625006</v>
      </c>
      <c r="AJ33" s="152">
        <f t="shared" si="18"/>
        <v>0.55940160386934112</v>
      </c>
      <c r="AK33" s="192">
        <v>33290889.1371</v>
      </c>
      <c r="AL33" s="193">
        <f t="shared" si="19"/>
        <v>9021830.9561541006</v>
      </c>
      <c r="AM33" s="152">
        <f t="shared" si="20"/>
        <v>0.66836998470672571</v>
      </c>
      <c r="AN33" s="192">
        <v>27024085.6556</v>
      </c>
      <c r="AO33" s="193">
        <f t="shared" si="21"/>
        <v>7323527.2126676003</v>
      </c>
      <c r="AP33" s="152">
        <f t="shared" si="22"/>
        <v>0.5425534788801385</v>
      </c>
      <c r="AQ33" s="194">
        <v>2345856.1943000001</v>
      </c>
      <c r="AR33" s="193">
        <f t="shared" si="23"/>
        <v>635727.02865530003</v>
      </c>
      <c r="AS33" s="152">
        <f t="shared" si="24"/>
        <v>4.7096965847066283E-2</v>
      </c>
      <c r="AT33" s="192">
        <v>48798063.837200001</v>
      </c>
      <c r="AU33" s="192">
        <v>23566524.423099998</v>
      </c>
      <c r="AV33" s="193">
        <f t="shared" si="25"/>
        <v>13224275.299881201</v>
      </c>
      <c r="AW33" s="152">
        <f t="shared" si="26"/>
        <v>0.97970231573779842</v>
      </c>
      <c r="AX33" s="193">
        <f t="shared" si="27"/>
        <v>6386528.1186600998</v>
      </c>
      <c r="AY33" s="152">
        <f t="shared" si="28"/>
        <v>0.47313718487334222</v>
      </c>
      <c r="AZ33" s="192">
        <v>588648</v>
      </c>
      <c r="BA33" s="152">
        <f t="shared" si="29"/>
        <v>3.7541326530612242E-2</v>
      </c>
      <c r="BB33" s="192">
        <v>15680000</v>
      </c>
      <c r="BC33" s="192">
        <v>40508536.494599998</v>
      </c>
      <c r="BD33" s="193">
        <f t="shared" si="30"/>
        <v>10977813.3900366</v>
      </c>
      <c r="BE33" s="152">
        <f t="shared" si="31"/>
        <v>0.81327626324089641</v>
      </c>
      <c r="BF33" s="192">
        <v>49809072.667599998</v>
      </c>
      <c r="BG33" s="193">
        <f t="shared" si="32"/>
        <v>13498258.692919601</v>
      </c>
      <c r="BH33" s="10">
        <v>27.1</v>
      </c>
    </row>
    <row r="34" spans="1:60">
      <c r="A34" s="1" t="s">
        <v>147</v>
      </c>
      <c r="B34" s="2" t="s">
        <v>148</v>
      </c>
      <c r="C34" s="192">
        <v>166835.93491400001</v>
      </c>
      <c r="D34" s="193">
        <f t="shared" si="0"/>
        <v>79580.740953978006</v>
      </c>
      <c r="E34" s="152">
        <f t="shared" si="1"/>
        <v>3.2269795393521747E-2</v>
      </c>
      <c r="F34" s="192">
        <v>766720.60302699998</v>
      </c>
      <c r="G34" s="193">
        <f t="shared" si="2"/>
        <v>365725.72764387901</v>
      </c>
      <c r="H34" s="152">
        <f t="shared" si="3"/>
        <v>0.14830088611564876</v>
      </c>
      <c r="I34" s="192">
        <v>0</v>
      </c>
      <c r="J34" s="193">
        <f t="shared" si="33"/>
        <v>0</v>
      </c>
      <c r="K34" s="153">
        <f t="shared" si="34"/>
        <v>0</v>
      </c>
      <c r="L34" s="192">
        <v>0</v>
      </c>
      <c r="M34" s="192">
        <v>0</v>
      </c>
      <c r="N34" s="192">
        <v>0</v>
      </c>
      <c r="O34" s="192">
        <v>0</v>
      </c>
      <c r="P34" s="193">
        <f t="shared" si="4"/>
        <v>0</v>
      </c>
      <c r="Q34" s="193">
        <f t="shared" si="5"/>
        <v>0</v>
      </c>
      <c r="R34" s="152">
        <f t="shared" si="6"/>
        <v>0</v>
      </c>
      <c r="S34" s="193">
        <f t="shared" si="35"/>
        <v>0</v>
      </c>
      <c r="T34" s="193">
        <f t="shared" si="7"/>
        <v>0</v>
      </c>
      <c r="U34" s="152">
        <f t="shared" si="8"/>
        <v>0</v>
      </c>
      <c r="V34" s="192">
        <v>0</v>
      </c>
      <c r="W34" s="193">
        <f t="shared" si="9"/>
        <v>0</v>
      </c>
      <c r="X34" s="152">
        <f t="shared" si="10"/>
        <v>0</v>
      </c>
      <c r="Y34" s="192">
        <v>5167238.6876499997</v>
      </c>
      <c r="Z34" s="193">
        <f t="shared" si="11"/>
        <v>2464772.8540090499</v>
      </c>
      <c r="AA34" s="152">
        <f t="shared" si="12"/>
        <v>0.99945935080418269</v>
      </c>
      <c r="AB34" s="192">
        <v>5167238.6876499997</v>
      </c>
      <c r="AC34" s="193">
        <f t="shared" si="13"/>
        <v>2464772.8540090499</v>
      </c>
      <c r="AD34" s="152">
        <f t="shared" si="14"/>
        <v>0.99945935080418269</v>
      </c>
      <c r="AE34" s="192">
        <v>0</v>
      </c>
      <c r="AF34" s="193">
        <f t="shared" si="15"/>
        <v>0</v>
      </c>
      <c r="AG34" s="152">
        <f t="shared" si="16"/>
        <v>0</v>
      </c>
      <c r="AH34" s="192">
        <v>4503141.8586100005</v>
      </c>
      <c r="AI34" s="193">
        <f t="shared" si="17"/>
        <v>2147998.6665569702</v>
      </c>
      <c r="AJ34" s="152">
        <f t="shared" si="18"/>
        <v>0.87100819424936637</v>
      </c>
      <c r="AK34" s="192">
        <v>4540722.0000200002</v>
      </c>
      <c r="AL34" s="193">
        <f t="shared" si="19"/>
        <v>2165924.3940095403</v>
      </c>
      <c r="AM34" s="152">
        <f t="shared" si="20"/>
        <v>0.87827703279296576</v>
      </c>
      <c r="AN34" s="192">
        <v>4993136.6069499999</v>
      </c>
      <c r="AO34" s="193">
        <f t="shared" si="21"/>
        <v>2381726.1615151502</v>
      </c>
      <c r="AP34" s="152">
        <f t="shared" si="22"/>
        <v>0.96578412055674556</v>
      </c>
      <c r="AQ34" s="194">
        <v>3944473.4779099999</v>
      </c>
      <c r="AR34" s="193">
        <f t="shared" si="23"/>
        <v>1881513.8489630702</v>
      </c>
      <c r="AS34" s="152">
        <f t="shared" si="24"/>
        <v>0.76294925390589541</v>
      </c>
      <c r="AT34" s="192">
        <v>5102826.8162000002</v>
      </c>
      <c r="AU34" s="192">
        <v>4224519.66567</v>
      </c>
      <c r="AV34" s="193">
        <f t="shared" si="25"/>
        <v>2434048.3913274002</v>
      </c>
      <c r="AW34" s="152">
        <f t="shared" si="26"/>
        <v>0.98700065649664792</v>
      </c>
      <c r="AX34" s="193">
        <f t="shared" si="27"/>
        <v>2015095.8805245901</v>
      </c>
      <c r="AY34" s="152">
        <f t="shared" si="28"/>
        <v>0.81711644027620201</v>
      </c>
      <c r="AZ34" s="192">
        <v>279774</v>
      </c>
      <c r="BA34" s="152">
        <f t="shared" si="29"/>
        <v>0.1003493543758967</v>
      </c>
      <c r="BB34" s="192">
        <v>2788000</v>
      </c>
      <c r="BC34" s="192">
        <v>9216.0840398399996</v>
      </c>
      <c r="BD34" s="193">
        <f t="shared" si="30"/>
        <v>4396.0720870036803</v>
      </c>
      <c r="BE34" s="152">
        <f t="shared" si="31"/>
        <v>1.782596455904068E-3</v>
      </c>
      <c r="BF34" s="192">
        <v>5170033.8623000002</v>
      </c>
      <c r="BG34" s="193">
        <f t="shared" si="32"/>
        <v>2466106.1523171002</v>
      </c>
      <c r="BH34" s="10">
        <v>47.7</v>
      </c>
    </row>
    <row r="35" spans="1:60">
      <c r="A35" s="1" t="s">
        <v>149</v>
      </c>
      <c r="B35" s="2" t="s">
        <v>150</v>
      </c>
      <c r="C35" s="192">
        <v>837562.56655300001</v>
      </c>
      <c r="D35" s="193">
        <f t="shared" si="0"/>
        <v>209390.64163825</v>
      </c>
      <c r="E35" s="152">
        <f t="shared" si="1"/>
        <v>0.16744596730767711</v>
      </c>
      <c r="F35" s="192">
        <v>335151.208232</v>
      </c>
      <c r="G35" s="193">
        <f t="shared" si="2"/>
        <v>83787.802058000001</v>
      </c>
      <c r="H35" s="152">
        <f t="shared" si="3"/>
        <v>6.7003613219852223E-2</v>
      </c>
      <c r="I35" s="192">
        <v>0</v>
      </c>
      <c r="J35" s="193">
        <f t="shared" si="33"/>
        <v>0</v>
      </c>
      <c r="K35" s="153">
        <f t="shared" si="34"/>
        <v>0</v>
      </c>
      <c r="L35" s="192">
        <v>0</v>
      </c>
      <c r="M35" s="192">
        <v>0</v>
      </c>
      <c r="N35" s="192">
        <v>0</v>
      </c>
      <c r="O35" s="192">
        <v>0</v>
      </c>
      <c r="P35" s="193">
        <f t="shared" si="4"/>
        <v>0</v>
      </c>
      <c r="Q35" s="193">
        <f t="shared" si="5"/>
        <v>0</v>
      </c>
      <c r="R35" s="152">
        <f t="shared" si="6"/>
        <v>0</v>
      </c>
      <c r="S35" s="193">
        <f t="shared" si="35"/>
        <v>0</v>
      </c>
      <c r="T35" s="193">
        <f t="shared" si="7"/>
        <v>0</v>
      </c>
      <c r="U35" s="152">
        <f t="shared" si="8"/>
        <v>0</v>
      </c>
      <c r="V35" s="192">
        <v>124664.866201</v>
      </c>
      <c r="W35" s="193">
        <f t="shared" si="9"/>
        <v>31166.216550249999</v>
      </c>
      <c r="X35" s="152">
        <f t="shared" si="10"/>
        <v>2.4923068369946857E-2</v>
      </c>
      <c r="Y35" s="192">
        <v>1054311.2793099999</v>
      </c>
      <c r="Z35" s="193">
        <f t="shared" si="11"/>
        <v>263577.81982749997</v>
      </c>
      <c r="AA35" s="152">
        <f t="shared" si="12"/>
        <v>0.21077848874503896</v>
      </c>
      <c r="AB35" s="192">
        <v>0</v>
      </c>
      <c r="AC35" s="193">
        <f t="shared" si="13"/>
        <v>0</v>
      </c>
      <c r="AD35" s="152">
        <f t="shared" si="14"/>
        <v>0</v>
      </c>
      <c r="AE35" s="192">
        <v>2354.5159950299999</v>
      </c>
      <c r="AF35" s="193">
        <f t="shared" si="15"/>
        <v>588.62899875749997</v>
      </c>
      <c r="AG35" s="152">
        <f t="shared" si="16"/>
        <v>4.707161280520865E-4</v>
      </c>
      <c r="AH35" s="192">
        <v>3250707.5783799998</v>
      </c>
      <c r="AI35" s="193">
        <f t="shared" si="17"/>
        <v>812676.89459499996</v>
      </c>
      <c r="AJ35" s="152">
        <f t="shared" si="18"/>
        <v>0.64988324052778901</v>
      </c>
      <c r="AK35" s="192">
        <v>4457697.0875800001</v>
      </c>
      <c r="AL35" s="193">
        <f t="shared" si="19"/>
        <v>1114424.271895</v>
      </c>
      <c r="AM35" s="152">
        <f t="shared" si="20"/>
        <v>0.89118524466340898</v>
      </c>
      <c r="AN35" s="192">
        <v>1146348.2088899999</v>
      </c>
      <c r="AO35" s="193">
        <f t="shared" si="21"/>
        <v>286587.05222249997</v>
      </c>
      <c r="AP35" s="152">
        <f t="shared" si="22"/>
        <v>0.22917856214490054</v>
      </c>
      <c r="AQ35" s="194">
        <v>0</v>
      </c>
      <c r="AR35" s="193">
        <f t="shared" si="23"/>
        <v>0</v>
      </c>
      <c r="AS35" s="152">
        <f t="shared" si="24"/>
        <v>0</v>
      </c>
      <c r="AT35" s="192">
        <v>0</v>
      </c>
      <c r="AU35" s="192">
        <v>0</v>
      </c>
      <c r="AV35" s="193">
        <f t="shared" si="25"/>
        <v>0</v>
      </c>
      <c r="AW35" s="152">
        <f t="shared" si="26"/>
        <v>0</v>
      </c>
      <c r="AX35" s="193">
        <f t="shared" si="27"/>
        <v>0</v>
      </c>
      <c r="AY35" s="152">
        <f t="shared" si="28"/>
        <v>0</v>
      </c>
      <c r="AZ35" s="192">
        <v>191502</v>
      </c>
      <c r="BA35" s="152">
        <f t="shared" si="29"/>
        <v>0.13373044692737429</v>
      </c>
      <c r="BB35" s="192">
        <v>1432000</v>
      </c>
      <c r="BC35" s="192">
        <v>4167856.5908599999</v>
      </c>
      <c r="BD35" s="193">
        <f t="shared" si="30"/>
        <v>1041964.147715</v>
      </c>
      <c r="BE35" s="152">
        <f t="shared" si="31"/>
        <v>0.83324017372028569</v>
      </c>
      <c r="BF35" s="192">
        <v>5001987.0888499999</v>
      </c>
      <c r="BG35" s="193">
        <f t="shared" si="32"/>
        <v>1250496.7722125</v>
      </c>
      <c r="BH35" s="10">
        <v>25</v>
      </c>
    </row>
    <row r="36" spans="1:60">
      <c r="A36" s="1" t="s">
        <v>151</v>
      </c>
      <c r="B36" s="2" t="s">
        <v>152</v>
      </c>
      <c r="C36" s="192">
        <v>672137.22536899999</v>
      </c>
      <c r="D36" s="193">
        <f t="shared" si="0"/>
        <v>324642.27985322697</v>
      </c>
      <c r="E36" s="152">
        <f t="shared" si="1"/>
        <v>2.6333213107462259E-2</v>
      </c>
      <c r="F36" s="192">
        <v>2996091.9130000002</v>
      </c>
      <c r="G36" s="193">
        <f t="shared" si="2"/>
        <v>1447112.3939789999</v>
      </c>
      <c r="H36" s="152">
        <f t="shared" si="3"/>
        <v>0.11738187360662754</v>
      </c>
      <c r="I36" s="192">
        <v>0</v>
      </c>
      <c r="J36" s="193">
        <f t="shared" si="33"/>
        <v>0</v>
      </c>
      <c r="K36" s="153">
        <f t="shared" si="34"/>
        <v>0</v>
      </c>
      <c r="L36" s="192">
        <v>0</v>
      </c>
      <c r="M36" s="192">
        <v>0</v>
      </c>
      <c r="N36" s="192">
        <v>0</v>
      </c>
      <c r="O36" s="192">
        <v>0</v>
      </c>
      <c r="P36" s="193">
        <f t="shared" si="4"/>
        <v>0</v>
      </c>
      <c r="Q36" s="193">
        <f t="shared" si="5"/>
        <v>0</v>
      </c>
      <c r="R36" s="152">
        <f t="shared" si="6"/>
        <v>0</v>
      </c>
      <c r="S36" s="193">
        <f t="shared" si="35"/>
        <v>0</v>
      </c>
      <c r="T36" s="193">
        <f t="shared" si="7"/>
        <v>0</v>
      </c>
      <c r="U36" s="152">
        <f t="shared" si="8"/>
        <v>0</v>
      </c>
      <c r="V36" s="192">
        <v>0</v>
      </c>
      <c r="W36" s="193">
        <f t="shared" si="9"/>
        <v>0</v>
      </c>
      <c r="X36" s="152">
        <f t="shared" si="10"/>
        <v>0</v>
      </c>
      <c r="Y36" s="192">
        <v>25523120.1164</v>
      </c>
      <c r="Z36" s="193">
        <f t="shared" si="11"/>
        <v>12327667.016221199</v>
      </c>
      <c r="AA36" s="152">
        <f t="shared" si="12"/>
        <v>0.99995318786805099</v>
      </c>
      <c r="AB36" s="192">
        <v>25521708.862199999</v>
      </c>
      <c r="AC36" s="193">
        <f t="shared" si="13"/>
        <v>12326985.380442599</v>
      </c>
      <c r="AD36" s="152">
        <f t="shared" si="14"/>
        <v>0.99989789728720713</v>
      </c>
      <c r="AE36" s="192">
        <v>1411.2541618299999</v>
      </c>
      <c r="AF36" s="193">
        <f t="shared" si="15"/>
        <v>681.63576016388993</v>
      </c>
      <c r="AG36" s="152">
        <f t="shared" si="16"/>
        <v>5.529057934837666E-5</v>
      </c>
      <c r="AH36" s="192">
        <v>21885375.389899999</v>
      </c>
      <c r="AI36" s="193">
        <f t="shared" si="17"/>
        <v>10570636.313321698</v>
      </c>
      <c r="AJ36" s="152">
        <f t="shared" si="18"/>
        <v>0.85743242946059728</v>
      </c>
      <c r="AK36" s="192">
        <v>25420617.764400002</v>
      </c>
      <c r="AL36" s="193">
        <f t="shared" si="19"/>
        <v>12278158.380205201</v>
      </c>
      <c r="AM36" s="152">
        <f t="shared" si="20"/>
        <v>0.99593731703490362</v>
      </c>
      <c r="AN36" s="192">
        <v>23212386.062399998</v>
      </c>
      <c r="AO36" s="193">
        <f t="shared" si="21"/>
        <v>11211582.4681392</v>
      </c>
      <c r="AP36" s="152">
        <f t="shared" si="22"/>
        <v>0.90942248969812545</v>
      </c>
      <c r="AQ36" s="194">
        <v>16855080.419</v>
      </c>
      <c r="AR36" s="193">
        <f t="shared" si="23"/>
        <v>8141003.8423769996</v>
      </c>
      <c r="AS36" s="152">
        <f t="shared" si="24"/>
        <v>0.66035387992871653</v>
      </c>
      <c r="AT36" s="192">
        <v>25171005.885400001</v>
      </c>
      <c r="AU36" s="192">
        <v>25171005.885400001</v>
      </c>
      <c r="AV36" s="193">
        <f t="shared" si="25"/>
        <v>12157595.842648201</v>
      </c>
      <c r="AW36" s="152">
        <f t="shared" si="26"/>
        <v>0.98615794080670471</v>
      </c>
      <c r="AX36" s="193">
        <f t="shared" si="27"/>
        <v>12157595.842648201</v>
      </c>
      <c r="AY36" s="152">
        <f t="shared" si="28"/>
        <v>0.98615794080670471</v>
      </c>
      <c r="AZ36" s="192">
        <v>5252219</v>
      </c>
      <c r="BA36" s="152">
        <f t="shared" si="29"/>
        <v>0.38690379373848988</v>
      </c>
      <c r="BB36" s="192">
        <v>13575000</v>
      </c>
      <c r="BC36" s="192">
        <v>30106.724408599999</v>
      </c>
      <c r="BD36" s="193">
        <f t="shared" si="30"/>
        <v>14541.547889353798</v>
      </c>
      <c r="BE36" s="152">
        <f t="shared" si="31"/>
        <v>1.1795311431888815E-3</v>
      </c>
      <c r="BF36" s="192">
        <v>25524314.964000002</v>
      </c>
      <c r="BG36" s="193">
        <f t="shared" si="32"/>
        <v>12328244.127612</v>
      </c>
      <c r="BH36" s="10">
        <v>48.3</v>
      </c>
    </row>
    <row r="37" spans="1:60">
      <c r="A37" s="1" t="s">
        <v>153</v>
      </c>
      <c r="B37" s="2" t="s">
        <v>154</v>
      </c>
      <c r="C37" s="192">
        <v>502.913321629</v>
      </c>
      <c r="D37" s="193">
        <f t="shared" si="0"/>
        <v>87.506917963446</v>
      </c>
      <c r="E37" s="152">
        <f t="shared" si="1"/>
        <v>1.2409770256750777E-4</v>
      </c>
      <c r="F37" s="192">
        <v>1018582.48563</v>
      </c>
      <c r="G37" s="193">
        <f t="shared" si="2"/>
        <v>177233.35249962</v>
      </c>
      <c r="H37" s="152">
        <f t="shared" si="3"/>
        <v>0.25134300664923082</v>
      </c>
      <c r="I37" s="192">
        <v>0</v>
      </c>
      <c r="J37" s="193">
        <f t="shared" si="33"/>
        <v>0</v>
      </c>
      <c r="K37" s="153">
        <f t="shared" si="34"/>
        <v>0</v>
      </c>
      <c r="L37" s="192">
        <v>0</v>
      </c>
      <c r="M37" s="192">
        <v>0</v>
      </c>
      <c r="N37" s="192">
        <v>0</v>
      </c>
      <c r="O37" s="192">
        <v>0</v>
      </c>
      <c r="P37" s="193">
        <f t="shared" si="4"/>
        <v>0</v>
      </c>
      <c r="Q37" s="193">
        <f t="shared" si="5"/>
        <v>0</v>
      </c>
      <c r="R37" s="152">
        <f t="shared" si="6"/>
        <v>0</v>
      </c>
      <c r="S37" s="193">
        <f t="shared" si="35"/>
        <v>0</v>
      </c>
      <c r="T37" s="193">
        <f t="shared" si="7"/>
        <v>0</v>
      </c>
      <c r="U37" s="152">
        <f t="shared" si="8"/>
        <v>0</v>
      </c>
      <c r="V37" s="192">
        <v>0</v>
      </c>
      <c r="W37" s="193">
        <f t="shared" si="9"/>
        <v>0</v>
      </c>
      <c r="X37" s="152">
        <f t="shared" si="10"/>
        <v>0</v>
      </c>
      <c r="Y37" s="192">
        <v>0</v>
      </c>
      <c r="Z37" s="193">
        <f t="shared" si="11"/>
        <v>0</v>
      </c>
      <c r="AA37" s="152">
        <f t="shared" si="12"/>
        <v>0</v>
      </c>
      <c r="AB37" s="192">
        <v>0</v>
      </c>
      <c r="AC37" s="193">
        <f t="shared" si="13"/>
        <v>0</v>
      </c>
      <c r="AD37" s="152">
        <f t="shared" si="14"/>
        <v>0</v>
      </c>
      <c r="AE37" s="192">
        <v>0</v>
      </c>
      <c r="AF37" s="193">
        <f t="shared" si="15"/>
        <v>0</v>
      </c>
      <c r="AG37" s="152">
        <f t="shared" si="16"/>
        <v>0</v>
      </c>
      <c r="AH37" s="192">
        <v>0</v>
      </c>
      <c r="AI37" s="193">
        <f t="shared" si="17"/>
        <v>0</v>
      </c>
      <c r="AJ37" s="152">
        <f t="shared" si="18"/>
        <v>0</v>
      </c>
      <c r="AK37" s="192">
        <v>65187.710705799997</v>
      </c>
      <c r="AL37" s="193">
        <f t="shared" si="19"/>
        <v>11342.661662809198</v>
      </c>
      <c r="AM37" s="152">
        <f t="shared" si="20"/>
        <v>1.6085565417161198E-2</v>
      </c>
      <c r="AN37" s="192">
        <v>1341.0682687799999</v>
      </c>
      <c r="AO37" s="193">
        <f t="shared" si="21"/>
        <v>233.34587876771997</v>
      </c>
      <c r="AP37" s="152">
        <f t="shared" si="22"/>
        <v>3.3091883627722605E-4</v>
      </c>
      <c r="AQ37" s="194">
        <v>2710887.2055199998</v>
      </c>
      <c r="AR37" s="193">
        <f t="shared" si="23"/>
        <v>471694.37376047997</v>
      </c>
      <c r="AS37" s="152">
        <f t="shared" si="24"/>
        <v>0.66893211942565534</v>
      </c>
      <c r="AT37" s="192">
        <v>3918855.1083800001</v>
      </c>
      <c r="AU37" s="192">
        <v>0</v>
      </c>
      <c r="AV37" s="193">
        <f t="shared" si="25"/>
        <v>681880.78885811998</v>
      </c>
      <c r="AW37" s="152">
        <f t="shared" si="26"/>
        <v>0.96700742400230033</v>
      </c>
      <c r="AX37" s="193">
        <f t="shared" si="27"/>
        <v>0</v>
      </c>
      <c r="AY37" s="152">
        <f t="shared" si="28"/>
        <v>0</v>
      </c>
      <c r="AZ37" s="192">
        <v>28823</v>
      </c>
      <c r="BA37" s="152">
        <f t="shared" si="29"/>
        <v>3.584950248756219E-2</v>
      </c>
      <c r="BB37" s="192">
        <v>804000</v>
      </c>
      <c r="BC37" s="192">
        <v>36226.6691794</v>
      </c>
      <c r="BD37" s="193">
        <f t="shared" si="30"/>
        <v>6303.4404372155996</v>
      </c>
      <c r="BE37" s="152">
        <f t="shared" si="31"/>
        <v>8.9392072619486652E-3</v>
      </c>
      <c r="BF37" s="192">
        <v>4052559.4851799998</v>
      </c>
      <c r="BG37" s="193">
        <f t="shared" si="32"/>
        <v>705145.35042131995</v>
      </c>
      <c r="BH37" s="10">
        <v>17.399999999999999</v>
      </c>
    </row>
    <row r="38" spans="1:60">
      <c r="A38" s="1" t="s">
        <v>155</v>
      </c>
      <c r="B38" s="2" t="s">
        <v>156</v>
      </c>
      <c r="C38" s="192">
        <v>2257037.0795900002</v>
      </c>
      <c r="D38" s="193">
        <f t="shared" si="0"/>
        <v>435608.15636087005</v>
      </c>
      <c r="E38" s="152">
        <f t="shared" si="1"/>
        <v>0.20050613213840343</v>
      </c>
      <c r="F38" s="192">
        <v>544611.62670999998</v>
      </c>
      <c r="G38" s="193">
        <f t="shared" si="2"/>
        <v>105110.04395502999</v>
      </c>
      <c r="H38" s="152">
        <f t="shared" si="3"/>
        <v>4.8381115125083515E-2</v>
      </c>
      <c r="I38" s="192">
        <v>0</v>
      </c>
      <c r="J38" s="193">
        <f t="shared" si="33"/>
        <v>0</v>
      </c>
      <c r="K38" s="153">
        <f t="shared" si="34"/>
        <v>0</v>
      </c>
      <c r="L38" s="192">
        <v>0</v>
      </c>
      <c r="M38" s="192">
        <v>0</v>
      </c>
      <c r="N38" s="192">
        <v>11148994.636</v>
      </c>
      <c r="O38" s="192">
        <v>107703.87750800001</v>
      </c>
      <c r="P38" s="193">
        <f t="shared" si="4"/>
        <v>11256698.513507999</v>
      </c>
      <c r="Q38" s="193">
        <f t="shared" si="5"/>
        <v>2172542.813107044</v>
      </c>
      <c r="R38" s="152">
        <f t="shared" si="6"/>
        <v>1.0000000000007108</v>
      </c>
      <c r="S38" s="193">
        <f t="shared" si="35"/>
        <v>11256698.513507999</v>
      </c>
      <c r="T38" s="193">
        <f t="shared" si="7"/>
        <v>2172542.813107044</v>
      </c>
      <c r="U38" s="152">
        <f t="shared" si="8"/>
        <v>1.0000000000007108</v>
      </c>
      <c r="V38" s="192">
        <v>0</v>
      </c>
      <c r="W38" s="193">
        <f t="shared" si="9"/>
        <v>0</v>
      </c>
      <c r="X38" s="152">
        <f t="shared" si="10"/>
        <v>0</v>
      </c>
      <c r="Y38" s="192">
        <v>0</v>
      </c>
      <c r="Z38" s="193">
        <f t="shared" si="11"/>
        <v>0</v>
      </c>
      <c r="AA38" s="152">
        <f t="shared" si="12"/>
        <v>0</v>
      </c>
      <c r="AB38" s="192">
        <v>0</v>
      </c>
      <c r="AC38" s="193">
        <f t="shared" si="13"/>
        <v>0</v>
      </c>
      <c r="AD38" s="152">
        <f t="shared" si="14"/>
        <v>0</v>
      </c>
      <c r="AE38" s="192">
        <v>0</v>
      </c>
      <c r="AF38" s="193">
        <f t="shared" si="15"/>
        <v>0</v>
      </c>
      <c r="AG38" s="152">
        <f t="shared" si="16"/>
        <v>0</v>
      </c>
      <c r="AH38" s="192">
        <v>10238382.3871</v>
      </c>
      <c r="AI38" s="193">
        <f t="shared" si="17"/>
        <v>1976007.8007103</v>
      </c>
      <c r="AJ38" s="152">
        <f t="shared" si="18"/>
        <v>0.90953687485022827</v>
      </c>
      <c r="AK38" s="192">
        <v>11015259.800799999</v>
      </c>
      <c r="AL38" s="193">
        <f t="shared" si="19"/>
        <v>2125945.1415543999</v>
      </c>
      <c r="AM38" s="152">
        <f t="shared" si="20"/>
        <v>0.9785515520016419</v>
      </c>
      <c r="AN38" s="192">
        <v>10644379.507099999</v>
      </c>
      <c r="AO38" s="193">
        <f t="shared" si="21"/>
        <v>2054365.2448702999</v>
      </c>
      <c r="AP38" s="152">
        <f t="shared" si="22"/>
        <v>0.94560403250867442</v>
      </c>
      <c r="AQ38" s="194">
        <v>1322880.5629</v>
      </c>
      <c r="AR38" s="193">
        <f t="shared" si="23"/>
        <v>255315.94863970001</v>
      </c>
      <c r="AS38" s="152">
        <f t="shared" si="24"/>
        <v>0.11751940955987122</v>
      </c>
      <c r="AT38" s="192">
        <v>736092.18355900003</v>
      </c>
      <c r="AU38" s="192">
        <v>0</v>
      </c>
      <c r="AV38" s="193">
        <f t="shared" si="25"/>
        <v>142065.79142688701</v>
      </c>
      <c r="AW38" s="152">
        <f t="shared" si="26"/>
        <v>6.5391480697134699E-2</v>
      </c>
      <c r="AX38" s="193">
        <f t="shared" si="27"/>
        <v>0</v>
      </c>
      <c r="AY38" s="152">
        <f t="shared" si="28"/>
        <v>0</v>
      </c>
      <c r="AZ38" s="192">
        <v>880044</v>
      </c>
      <c r="BA38" s="152">
        <f t="shared" si="29"/>
        <v>0.35557333333333335</v>
      </c>
      <c r="BB38" s="192">
        <v>2475000</v>
      </c>
      <c r="BC38" s="192">
        <v>8927800.7879499998</v>
      </c>
      <c r="BD38" s="193">
        <f t="shared" si="30"/>
        <v>1723065.55207435</v>
      </c>
      <c r="BE38" s="152">
        <f t="shared" si="31"/>
        <v>0.79311005595850459</v>
      </c>
      <c r="BF38" s="192">
        <v>11256698.513499999</v>
      </c>
      <c r="BG38" s="193">
        <f t="shared" si="32"/>
        <v>2172542.8131054998</v>
      </c>
      <c r="BH38" s="10">
        <v>19.3</v>
      </c>
    </row>
    <row r="39" spans="1:60">
      <c r="A39" s="1" t="s">
        <v>157</v>
      </c>
      <c r="B39" s="2" t="s">
        <v>158</v>
      </c>
      <c r="C39" s="192">
        <v>1136810.6372100001</v>
      </c>
      <c r="D39" s="193">
        <f t="shared" si="0"/>
        <v>228498.93807921003</v>
      </c>
      <c r="E39" s="152">
        <f t="shared" si="1"/>
        <v>0.99970081506923958</v>
      </c>
      <c r="F39" s="192">
        <v>290.380691528</v>
      </c>
      <c r="G39" s="193">
        <f t="shared" si="2"/>
        <v>58.366518997128004</v>
      </c>
      <c r="H39" s="152">
        <f t="shared" si="3"/>
        <v>2.5535810846506513E-4</v>
      </c>
      <c r="I39" s="192">
        <v>0</v>
      </c>
      <c r="J39" s="193">
        <f t="shared" si="33"/>
        <v>0</v>
      </c>
      <c r="K39" s="153">
        <f t="shared" si="34"/>
        <v>0</v>
      </c>
      <c r="L39" s="192">
        <v>0</v>
      </c>
      <c r="M39" s="192">
        <v>0</v>
      </c>
      <c r="N39" s="192">
        <v>0</v>
      </c>
      <c r="O39" s="192">
        <v>0</v>
      </c>
      <c r="P39" s="193">
        <f t="shared" si="4"/>
        <v>0</v>
      </c>
      <c r="Q39" s="193">
        <f t="shared" si="5"/>
        <v>0</v>
      </c>
      <c r="R39" s="152">
        <f t="shared" si="6"/>
        <v>0</v>
      </c>
      <c r="S39" s="193">
        <f t="shared" si="35"/>
        <v>0</v>
      </c>
      <c r="T39" s="193">
        <f t="shared" si="7"/>
        <v>0</v>
      </c>
      <c r="U39" s="152">
        <f t="shared" si="8"/>
        <v>0</v>
      </c>
      <c r="V39" s="192">
        <v>0</v>
      </c>
      <c r="W39" s="193">
        <f t="shared" si="9"/>
        <v>0</v>
      </c>
      <c r="X39" s="152">
        <f t="shared" si="10"/>
        <v>0</v>
      </c>
      <c r="Y39" s="192">
        <v>0</v>
      </c>
      <c r="Z39" s="193">
        <f t="shared" si="11"/>
        <v>0</v>
      </c>
      <c r="AA39" s="152">
        <f t="shared" si="12"/>
        <v>0</v>
      </c>
      <c r="AB39" s="192">
        <v>0</v>
      </c>
      <c r="AC39" s="193">
        <f t="shared" si="13"/>
        <v>0</v>
      </c>
      <c r="AD39" s="152">
        <f t="shared" si="14"/>
        <v>0</v>
      </c>
      <c r="AE39" s="192">
        <v>0</v>
      </c>
      <c r="AF39" s="193">
        <f t="shared" si="15"/>
        <v>0</v>
      </c>
      <c r="AG39" s="152">
        <f t="shared" si="16"/>
        <v>0</v>
      </c>
      <c r="AH39" s="192">
        <v>32017.250427200001</v>
      </c>
      <c r="AI39" s="193">
        <f t="shared" si="17"/>
        <v>6435.4673358672007</v>
      </c>
      <c r="AJ39" s="152">
        <f t="shared" si="18"/>
        <v>2.8155675449081066E-2</v>
      </c>
      <c r="AK39" s="192">
        <v>1433.65225792</v>
      </c>
      <c r="AL39" s="193">
        <f t="shared" si="19"/>
        <v>288.16410384192</v>
      </c>
      <c r="AM39" s="152">
        <f t="shared" si="20"/>
        <v>1.2607406052127959E-3</v>
      </c>
      <c r="AN39" s="192">
        <v>871645.20374300005</v>
      </c>
      <c r="AO39" s="193">
        <f t="shared" si="21"/>
        <v>175200.68595234302</v>
      </c>
      <c r="AP39" s="152">
        <f t="shared" si="22"/>
        <v>0.76651677254855055</v>
      </c>
      <c r="AQ39" s="194">
        <v>0</v>
      </c>
      <c r="AR39" s="193">
        <f t="shared" si="23"/>
        <v>0</v>
      </c>
      <c r="AS39" s="152">
        <f t="shared" si="24"/>
        <v>0</v>
      </c>
      <c r="AT39" s="192">
        <v>1027359.80567</v>
      </c>
      <c r="AU39" s="192">
        <v>0</v>
      </c>
      <c r="AV39" s="193">
        <f t="shared" si="25"/>
        <v>206499.32093967003</v>
      </c>
      <c r="AW39" s="152">
        <f t="shared" si="26"/>
        <v>0.90345076082178666</v>
      </c>
      <c r="AX39" s="193">
        <f t="shared" si="27"/>
        <v>0</v>
      </c>
      <c r="AY39" s="152">
        <f t="shared" si="28"/>
        <v>0</v>
      </c>
      <c r="AZ39" s="192">
        <v>5206</v>
      </c>
      <c r="BA39" s="152">
        <f t="shared" si="29"/>
        <v>1.8930909090909092E-2</v>
      </c>
      <c r="BB39" s="192">
        <v>275000</v>
      </c>
      <c r="BC39" s="192">
        <v>762401.79294499999</v>
      </c>
      <c r="BD39" s="193">
        <f t="shared" si="30"/>
        <v>153242.760381945</v>
      </c>
      <c r="BE39" s="152">
        <f t="shared" si="31"/>
        <v>0.67044912219322561</v>
      </c>
      <c r="BF39" s="192">
        <v>1137150.85561</v>
      </c>
      <c r="BG39" s="193">
        <f t="shared" si="32"/>
        <v>228567.32197761</v>
      </c>
      <c r="BH39" s="10">
        <v>20.100000000000001</v>
      </c>
    </row>
    <row r="40" spans="1:60">
      <c r="A40" s="1" t="s">
        <v>159</v>
      </c>
      <c r="B40" s="2" t="s">
        <v>160</v>
      </c>
      <c r="C40" s="192">
        <v>0</v>
      </c>
      <c r="D40" s="193">
        <f t="shared" si="0"/>
        <v>0</v>
      </c>
      <c r="E40" s="152">
        <f t="shared" si="1"/>
        <v>0</v>
      </c>
      <c r="F40" s="192">
        <v>1274125.3740600001</v>
      </c>
      <c r="G40" s="193">
        <f t="shared" si="2"/>
        <v>236987.31957516004</v>
      </c>
      <c r="H40" s="152">
        <f t="shared" si="3"/>
        <v>0.1200270346855066</v>
      </c>
      <c r="I40" s="192">
        <v>0</v>
      </c>
      <c r="J40" s="193">
        <f t="shared" si="33"/>
        <v>0</v>
      </c>
      <c r="K40" s="153">
        <f t="shared" si="34"/>
        <v>0</v>
      </c>
      <c r="L40" s="192">
        <v>0</v>
      </c>
      <c r="M40" s="192">
        <v>0</v>
      </c>
      <c r="N40" s="192">
        <v>0</v>
      </c>
      <c r="O40" s="192">
        <v>0</v>
      </c>
      <c r="P40" s="193">
        <f t="shared" si="4"/>
        <v>0</v>
      </c>
      <c r="Q40" s="193">
        <f t="shared" si="5"/>
        <v>0</v>
      </c>
      <c r="R40" s="152">
        <f t="shared" si="6"/>
        <v>0</v>
      </c>
      <c r="S40" s="193">
        <f t="shared" si="35"/>
        <v>0</v>
      </c>
      <c r="T40" s="193">
        <f t="shared" si="7"/>
        <v>0</v>
      </c>
      <c r="U40" s="152">
        <f t="shared" si="8"/>
        <v>0</v>
      </c>
      <c r="V40" s="192">
        <v>0</v>
      </c>
      <c r="W40" s="193">
        <f t="shared" si="9"/>
        <v>0</v>
      </c>
      <c r="X40" s="152">
        <f t="shared" si="10"/>
        <v>0</v>
      </c>
      <c r="Y40" s="192">
        <v>0</v>
      </c>
      <c r="Z40" s="193">
        <f t="shared" si="11"/>
        <v>0</v>
      </c>
      <c r="AA40" s="152">
        <f t="shared" si="12"/>
        <v>0</v>
      </c>
      <c r="AB40" s="192">
        <v>0</v>
      </c>
      <c r="AC40" s="193">
        <f t="shared" si="13"/>
        <v>0</v>
      </c>
      <c r="AD40" s="152">
        <f t="shared" si="14"/>
        <v>0</v>
      </c>
      <c r="AE40" s="192">
        <v>0</v>
      </c>
      <c r="AF40" s="193">
        <f t="shared" si="15"/>
        <v>0</v>
      </c>
      <c r="AG40" s="152">
        <f t="shared" si="16"/>
        <v>0</v>
      </c>
      <c r="AH40" s="192">
        <v>0</v>
      </c>
      <c r="AI40" s="193">
        <f t="shared" si="17"/>
        <v>0</v>
      </c>
      <c r="AJ40" s="152">
        <f t="shared" si="18"/>
        <v>0</v>
      </c>
      <c r="AK40" s="192">
        <v>0</v>
      </c>
      <c r="AL40" s="193">
        <f t="shared" si="19"/>
        <v>0</v>
      </c>
      <c r="AM40" s="152">
        <f t="shared" si="20"/>
        <v>0</v>
      </c>
      <c r="AN40" s="192">
        <v>0</v>
      </c>
      <c r="AO40" s="193">
        <f t="shared" si="21"/>
        <v>0</v>
      </c>
      <c r="AP40" s="152">
        <f t="shared" si="22"/>
        <v>0</v>
      </c>
      <c r="AQ40" s="194">
        <v>0</v>
      </c>
      <c r="AR40" s="193">
        <f t="shared" si="23"/>
        <v>0</v>
      </c>
      <c r="AS40" s="152">
        <f t="shared" si="24"/>
        <v>0</v>
      </c>
      <c r="AT40" s="192">
        <v>10615319.9352</v>
      </c>
      <c r="AU40" s="192">
        <v>154046.506119</v>
      </c>
      <c r="AV40" s="193">
        <f t="shared" si="25"/>
        <v>1974449.5079472002</v>
      </c>
      <c r="AW40" s="152">
        <f t="shared" si="26"/>
        <v>1</v>
      </c>
      <c r="AX40" s="193">
        <f t="shared" si="27"/>
        <v>28652.650138134002</v>
      </c>
      <c r="AY40" s="152">
        <f t="shared" si="28"/>
        <v>1.4511715808789483E-2</v>
      </c>
      <c r="AZ40" s="192">
        <v>69909</v>
      </c>
      <c r="BA40" s="152">
        <f t="shared" si="29"/>
        <v>3.2470506270320484E-2</v>
      </c>
      <c r="BB40" s="192">
        <v>2153000</v>
      </c>
      <c r="BC40" s="192">
        <v>10339802.280999999</v>
      </c>
      <c r="BD40" s="193">
        <f t="shared" si="30"/>
        <v>1923203.2242660001</v>
      </c>
      <c r="BE40" s="152">
        <f t="shared" si="31"/>
        <v>0.97404528022877634</v>
      </c>
      <c r="BF40" s="192">
        <v>10615319.9352</v>
      </c>
      <c r="BG40" s="193">
        <f t="shared" si="32"/>
        <v>1974449.5079472002</v>
      </c>
      <c r="BH40" s="10">
        <v>18.600000000000001</v>
      </c>
    </row>
    <row r="41" spans="1:60">
      <c r="A41" s="1" t="s">
        <v>161</v>
      </c>
      <c r="B41" s="2" t="s">
        <v>162</v>
      </c>
      <c r="C41" s="192">
        <v>15556015.466499999</v>
      </c>
      <c r="D41" s="193">
        <f t="shared" si="0"/>
        <v>3748999.7274265001</v>
      </c>
      <c r="E41" s="152">
        <f t="shared" si="1"/>
        <v>0.61141886543491053</v>
      </c>
      <c r="F41" s="192">
        <v>3730218.0616199998</v>
      </c>
      <c r="G41" s="193">
        <f t="shared" si="2"/>
        <v>898982.55285042</v>
      </c>
      <c r="H41" s="152">
        <f t="shared" si="3"/>
        <v>0.14661374565820354</v>
      </c>
      <c r="I41" s="192">
        <v>4831861.7552199997</v>
      </c>
      <c r="J41" s="193">
        <f t="shared" si="33"/>
        <v>1164478.68300802</v>
      </c>
      <c r="K41" s="153">
        <f t="shared" si="34"/>
        <v>0.18991312001952151</v>
      </c>
      <c r="L41" s="192">
        <v>3954238.6046000002</v>
      </c>
      <c r="M41" s="192">
        <v>18233365.058499999</v>
      </c>
      <c r="N41" s="192">
        <v>3254881.58874</v>
      </c>
      <c r="O41" s="192">
        <v>0</v>
      </c>
      <c r="P41" s="193">
        <f t="shared" si="4"/>
        <v>25442485.251839999</v>
      </c>
      <c r="Q41" s="193">
        <f t="shared" si="5"/>
        <v>6131638.9456934407</v>
      </c>
      <c r="R41" s="152">
        <f t="shared" si="6"/>
        <v>1.0000000000015723</v>
      </c>
      <c r="S41" s="193">
        <f t="shared" si="35"/>
        <v>3254881.58874</v>
      </c>
      <c r="T41" s="193">
        <f t="shared" si="7"/>
        <v>784426.4628863401</v>
      </c>
      <c r="U41" s="152">
        <f t="shared" si="8"/>
        <v>0.12793096100978282</v>
      </c>
      <c r="V41" s="192">
        <v>23090152.410399999</v>
      </c>
      <c r="W41" s="193">
        <f t="shared" si="9"/>
        <v>5564726.7309063999</v>
      </c>
      <c r="X41" s="152">
        <f t="shared" si="10"/>
        <v>0.90754311860184411</v>
      </c>
      <c r="Y41" s="192">
        <v>688417.65587000002</v>
      </c>
      <c r="Z41" s="193">
        <f t="shared" si="11"/>
        <v>165908.65506467002</v>
      </c>
      <c r="AA41" s="152">
        <f t="shared" si="12"/>
        <v>2.7057799151963585E-2</v>
      </c>
      <c r="AB41" s="192">
        <v>0</v>
      </c>
      <c r="AC41" s="193">
        <f t="shared" si="13"/>
        <v>0</v>
      </c>
      <c r="AD41" s="152">
        <f t="shared" si="14"/>
        <v>0</v>
      </c>
      <c r="AE41" s="192">
        <v>0</v>
      </c>
      <c r="AF41" s="193">
        <f t="shared" si="15"/>
        <v>0</v>
      </c>
      <c r="AG41" s="152">
        <f t="shared" si="16"/>
        <v>0</v>
      </c>
      <c r="AH41" s="192">
        <v>0</v>
      </c>
      <c r="AI41" s="193">
        <f t="shared" si="17"/>
        <v>0</v>
      </c>
      <c r="AJ41" s="152">
        <f t="shared" si="18"/>
        <v>0</v>
      </c>
      <c r="AK41" s="192">
        <v>0</v>
      </c>
      <c r="AL41" s="193">
        <f t="shared" si="19"/>
        <v>0</v>
      </c>
      <c r="AM41" s="152">
        <f t="shared" si="20"/>
        <v>0</v>
      </c>
      <c r="AN41" s="192">
        <v>1409010.0953200001</v>
      </c>
      <c r="AO41" s="193">
        <f t="shared" si="21"/>
        <v>339571.43297212006</v>
      </c>
      <c r="AP41" s="152">
        <f t="shared" si="22"/>
        <v>5.5380206822378555E-2</v>
      </c>
      <c r="AQ41" s="194">
        <v>10202739.9998</v>
      </c>
      <c r="AR41" s="193">
        <f t="shared" si="23"/>
        <v>2458860.3399518002</v>
      </c>
      <c r="AS41" s="152">
        <f t="shared" si="24"/>
        <v>0.40101192547918163</v>
      </c>
      <c r="AT41" s="192">
        <v>25111728.851</v>
      </c>
      <c r="AU41" s="192">
        <v>5651042.0954900002</v>
      </c>
      <c r="AV41" s="193">
        <f t="shared" si="25"/>
        <v>6051926.6530910004</v>
      </c>
      <c r="AW41" s="152">
        <f t="shared" si="26"/>
        <v>0.98699983914595757</v>
      </c>
      <c r="AX41" s="193">
        <f t="shared" si="27"/>
        <v>1361901.1450130902</v>
      </c>
      <c r="AY41" s="152">
        <f t="shared" si="28"/>
        <v>0.22211045971187904</v>
      </c>
      <c r="AZ41" s="192">
        <v>4875085</v>
      </c>
      <c r="BA41" s="152">
        <f t="shared" si="29"/>
        <v>0.69307435314188226</v>
      </c>
      <c r="BB41" s="192">
        <v>7034000</v>
      </c>
      <c r="BC41" s="192">
        <v>22715148.142299999</v>
      </c>
      <c r="BD41" s="193">
        <f t="shared" si="30"/>
        <v>5474350.7022943003</v>
      </c>
      <c r="BE41" s="152">
        <f t="shared" si="31"/>
        <v>0.89280382468504926</v>
      </c>
      <c r="BF41" s="192">
        <v>25442485.251800001</v>
      </c>
      <c r="BG41" s="193">
        <f t="shared" si="32"/>
        <v>6131638.9456838006</v>
      </c>
      <c r="BH41" s="10">
        <v>24.1</v>
      </c>
    </row>
    <row r="42" spans="1:60">
      <c r="A42" s="1" t="s">
        <v>163</v>
      </c>
      <c r="B42" s="2" t="s">
        <v>164</v>
      </c>
      <c r="C42" s="192">
        <v>263294.50625999999</v>
      </c>
      <c r="D42" s="193">
        <f t="shared" si="0"/>
        <v>137966.32128023999</v>
      </c>
      <c r="E42" s="152">
        <f t="shared" si="1"/>
        <v>2.9153817555251814E-3</v>
      </c>
      <c r="F42" s="192">
        <v>9410827.8107600007</v>
      </c>
      <c r="G42" s="193">
        <f t="shared" si="2"/>
        <v>4931273.7728382405</v>
      </c>
      <c r="H42" s="152">
        <f t="shared" si="3"/>
        <v>0.10420329726434108</v>
      </c>
      <c r="I42" s="192">
        <v>0</v>
      </c>
      <c r="J42" s="193">
        <f t="shared" si="33"/>
        <v>0</v>
      </c>
      <c r="K42" s="153">
        <f t="shared" si="34"/>
        <v>0</v>
      </c>
      <c r="L42" s="192">
        <v>0</v>
      </c>
      <c r="M42" s="192">
        <v>0</v>
      </c>
      <c r="N42" s="192">
        <v>0</v>
      </c>
      <c r="O42" s="192">
        <v>0</v>
      </c>
      <c r="P42" s="193">
        <f t="shared" si="4"/>
        <v>0</v>
      </c>
      <c r="Q42" s="193">
        <f t="shared" si="5"/>
        <v>0</v>
      </c>
      <c r="R42" s="152">
        <f t="shared" si="6"/>
        <v>0</v>
      </c>
      <c r="S42" s="193">
        <f t="shared" si="35"/>
        <v>0</v>
      </c>
      <c r="T42" s="193">
        <f t="shared" si="7"/>
        <v>0</v>
      </c>
      <c r="U42" s="152">
        <f t="shared" si="8"/>
        <v>0</v>
      </c>
      <c r="V42" s="192">
        <v>988814.41969000001</v>
      </c>
      <c r="W42" s="193">
        <f t="shared" si="9"/>
        <v>518138.75591756002</v>
      </c>
      <c r="X42" s="152">
        <f t="shared" si="10"/>
        <v>1.0948847963875652E-2</v>
      </c>
      <c r="Y42" s="192">
        <v>87108207.052499995</v>
      </c>
      <c r="Z42" s="193">
        <f t="shared" si="11"/>
        <v>45644700.495509997</v>
      </c>
      <c r="AA42" s="152">
        <f t="shared" si="12"/>
        <v>0.96452326789755494</v>
      </c>
      <c r="AB42" s="192">
        <v>85681409.3116</v>
      </c>
      <c r="AC42" s="193">
        <f t="shared" si="13"/>
        <v>44897058.479278401</v>
      </c>
      <c r="AD42" s="152">
        <f t="shared" si="14"/>
        <v>0.9487247608883097</v>
      </c>
      <c r="AE42" s="192">
        <v>1520.6158154</v>
      </c>
      <c r="AF42" s="193">
        <f t="shared" si="15"/>
        <v>796.80268726960003</v>
      </c>
      <c r="AG42" s="152">
        <f t="shared" si="16"/>
        <v>1.6837326643657741E-5</v>
      </c>
      <c r="AH42" s="192">
        <v>79811017.018399999</v>
      </c>
      <c r="AI42" s="193">
        <f t="shared" si="17"/>
        <v>41820972.917641602</v>
      </c>
      <c r="AJ42" s="152">
        <f t="shared" si="18"/>
        <v>0.8837236530700151</v>
      </c>
      <c r="AK42" s="192">
        <v>77026389.307600006</v>
      </c>
      <c r="AL42" s="193">
        <f t="shared" si="19"/>
        <v>40361827.997182406</v>
      </c>
      <c r="AM42" s="152">
        <f t="shared" si="20"/>
        <v>0.85289029866656441</v>
      </c>
      <c r="AN42" s="192">
        <v>77458906.768800005</v>
      </c>
      <c r="AO42" s="193">
        <f t="shared" si="21"/>
        <v>40588467.146851204</v>
      </c>
      <c r="AP42" s="152">
        <f t="shared" si="22"/>
        <v>0.85767943586976669</v>
      </c>
      <c r="AQ42" s="194">
        <v>26278620.138099998</v>
      </c>
      <c r="AR42" s="193">
        <f t="shared" si="23"/>
        <v>13769996.9523644</v>
      </c>
      <c r="AS42" s="152">
        <f t="shared" si="24"/>
        <v>0.29097534467863062</v>
      </c>
      <c r="AT42" s="192">
        <v>89962504.9058</v>
      </c>
      <c r="AU42" s="192">
        <v>61822521.098999999</v>
      </c>
      <c r="AV42" s="193">
        <f t="shared" si="25"/>
        <v>47140352.570639201</v>
      </c>
      <c r="AW42" s="152">
        <f t="shared" si="26"/>
        <v>0.99612805906675728</v>
      </c>
      <c r="AX42" s="193">
        <f t="shared" si="27"/>
        <v>32395001.055876002</v>
      </c>
      <c r="AY42" s="152">
        <f t="shared" si="28"/>
        <v>0.68454238811429735</v>
      </c>
      <c r="AZ42" s="192">
        <v>23943664</v>
      </c>
      <c r="BA42" s="152">
        <f t="shared" si="29"/>
        <v>0.48829742021005407</v>
      </c>
      <c r="BB42" s="192">
        <v>49035000</v>
      </c>
      <c r="BC42" s="192">
        <v>50542929.460000001</v>
      </c>
      <c r="BD42" s="193">
        <f t="shared" si="30"/>
        <v>26484495.037040003</v>
      </c>
      <c r="BE42" s="152">
        <f t="shared" si="31"/>
        <v>0.55964682481058703</v>
      </c>
      <c r="BF42" s="192">
        <v>90312188.364700004</v>
      </c>
      <c r="BG42" s="193">
        <f t="shared" si="32"/>
        <v>47323586.703102805</v>
      </c>
      <c r="BH42" s="10">
        <v>52.4</v>
      </c>
    </row>
    <row r="43" spans="1:60">
      <c r="A43" s="1" t="s">
        <v>166</v>
      </c>
      <c r="B43" s="2" t="s">
        <v>167</v>
      </c>
      <c r="C43" s="192">
        <v>60.3766223788</v>
      </c>
      <c r="D43" s="193">
        <f t="shared" si="0"/>
        <v>11.954571231002401</v>
      </c>
      <c r="E43" s="152">
        <f t="shared" si="1"/>
        <v>1.1665471407787723E-5</v>
      </c>
      <c r="F43" s="192">
        <v>120720.763009</v>
      </c>
      <c r="G43" s="193">
        <f t="shared" si="2"/>
        <v>23902.711075782001</v>
      </c>
      <c r="H43" s="152">
        <f t="shared" si="3"/>
        <v>2.3324666960871435E-2</v>
      </c>
      <c r="I43" s="192">
        <v>313252.73147599999</v>
      </c>
      <c r="J43" s="193">
        <f t="shared" si="33"/>
        <v>62024.040832248</v>
      </c>
      <c r="K43" s="153">
        <f t="shared" si="34"/>
        <v>6.0524100860067223E-2</v>
      </c>
      <c r="L43" s="192">
        <v>0</v>
      </c>
      <c r="M43" s="192">
        <v>0</v>
      </c>
      <c r="N43" s="192">
        <v>0</v>
      </c>
      <c r="O43" s="192">
        <v>0</v>
      </c>
      <c r="P43" s="193">
        <f t="shared" si="4"/>
        <v>0</v>
      </c>
      <c r="Q43" s="193">
        <f t="shared" si="5"/>
        <v>0</v>
      </c>
      <c r="R43" s="152">
        <f t="shared" si="6"/>
        <v>0</v>
      </c>
      <c r="S43" s="193">
        <f t="shared" si="35"/>
        <v>0</v>
      </c>
      <c r="T43" s="193">
        <f t="shared" si="7"/>
        <v>0</v>
      </c>
      <c r="U43" s="152">
        <f t="shared" si="8"/>
        <v>0</v>
      </c>
      <c r="V43" s="192">
        <v>0</v>
      </c>
      <c r="W43" s="193">
        <f t="shared" si="9"/>
        <v>0</v>
      </c>
      <c r="X43" s="152">
        <f t="shared" si="10"/>
        <v>0</v>
      </c>
      <c r="Y43" s="192">
        <v>0</v>
      </c>
      <c r="Z43" s="193">
        <f t="shared" si="11"/>
        <v>0</v>
      </c>
      <c r="AA43" s="152">
        <f t="shared" si="12"/>
        <v>0</v>
      </c>
      <c r="AB43" s="192">
        <v>0</v>
      </c>
      <c r="AC43" s="193">
        <f t="shared" si="13"/>
        <v>0</v>
      </c>
      <c r="AD43" s="152">
        <f t="shared" si="14"/>
        <v>0</v>
      </c>
      <c r="AE43" s="192">
        <v>0</v>
      </c>
      <c r="AF43" s="193">
        <f t="shared" si="15"/>
        <v>0</v>
      </c>
      <c r="AG43" s="152">
        <f t="shared" si="16"/>
        <v>0</v>
      </c>
      <c r="AH43" s="192">
        <v>0</v>
      </c>
      <c r="AI43" s="193">
        <f t="shared" si="17"/>
        <v>0</v>
      </c>
      <c r="AJ43" s="152">
        <f t="shared" si="18"/>
        <v>0</v>
      </c>
      <c r="AK43" s="192">
        <v>0</v>
      </c>
      <c r="AL43" s="193">
        <f t="shared" si="19"/>
        <v>0</v>
      </c>
      <c r="AM43" s="152">
        <f t="shared" si="20"/>
        <v>0</v>
      </c>
      <c r="AN43" s="192">
        <v>0</v>
      </c>
      <c r="AO43" s="193">
        <f t="shared" si="21"/>
        <v>0</v>
      </c>
      <c r="AP43" s="152">
        <f t="shared" si="22"/>
        <v>0</v>
      </c>
      <c r="AQ43" s="194">
        <v>3752177.7192000002</v>
      </c>
      <c r="AR43" s="193">
        <f t="shared" si="23"/>
        <v>742931.18840160011</v>
      </c>
      <c r="AS43" s="152">
        <f t="shared" si="24"/>
        <v>0.72496473263524275</v>
      </c>
      <c r="AT43" s="192">
        <v>4800497.3313899999</v>
      </c>
      <c r="AU43" s="192">
        <v>0</v>
      </c>
      <c r="AV43" s="193">
        <f t="shared" si="25"/>
        <v>950498.47161522007</v>
      </c>
      <c r="AW43" s="152">
        <f t="shared" si="26"/>
        <v>0.92751237409654397</v>
      </c>
      <c r="AX43" s="193">
        <f t="shared" si="27"/>
        <v>0</v>
      </c>
      <c r="AY43" s="152">
        <f t="shared" si="28"/>
        <v>0</v>
      </c>
      <c r="AZ43" s="192">
        <v>26618</v>
      </c>
      <c r="BA43" s="152">
        <f t="shared" si="29"/>
        <v>2.0666149068322981E-2</v>
      </c>
      <c r="BB43" s="192">
        <v>1288000</v>
      </c>
      <c r="BC43" s="192">
        <v>0</v>
      </c>
      <c r="BD43" s="193">
        <f t="shared" si="30"/>
        <v>0</v>
      </c>
      <c r="BE43" s="152">
        <f t="shared" si="31"/>
        <v>0</v>
      </c>
      <c r="BF43" s="192">
        <v>5175669.3123000003</v>
      </c>
      <c r="BG43" s="193">
        <f t="shared" si="32"/>
        <v>1024782.5238354001</v>
      </c>
      <c r="BH43" s="10">
        <v>19.8</v>
      </c>
    </row>
    <row r="44" spans="1:60">
      <c r="A44" s="1" t="s">
        <v>168</v>
      </c>
      <c r="B44" s="2" t="s">
        <v>169</v>
      </c>
      <c r="C44" s="192">
        <v>82900.741630000004</v>
      </c>
      <c r="D44" s="193">
        <f t="shared" si="0"/>
        <v>28517.85512072</v>
      </c>
      <c r="E44" s="152">
        <f t="shared" si="1"/>
        <v>8.9863699167532535E-2</v>
      </c>
      <c r="F44" s="192">
        <v>30373.3072928</v>
      </c>
      <c r="G44" s="193">
        <f t="shared" si="2"/>
        <v>10448.4177087232</v>
      </c>
      <c r="H44" s="152">
        <f t="shared" si="3"/>
        <v>3.2924406894515271E-2</v>
      </c>
      <c r="I44" s="192">
        <v>0</v>
      </c>
      <c r="J44" s="193">
        <f t="shared" si="33"/>
        <v>0</v>
      </c>
      <c r="K44" s="153">
        <f t="shared" si="34"/>
        <v>0</v>
      </c>
      <c r="L44" s="192">
        <v>0</v>
      </c>
      <c r="M44" s="192">
        <v>0</v>
      </c>
      <c r="N44" s="192">
        <v>0</v>
      </c>
      <c r="O44" s="192">
        <v>0</v>
      </c>
      <c r="P44" s="193">
        <f t="shared" si="4"/>
        <v>0</v>
      </c>
      <c r="Q44" s="193">
        <f t="shared" si="5"/>
        <v>0</v>
      </c>
      <c r="R44" s="152">
        <f t="shared" si="6"/>
        <v>0</v>
      </c>
      <c r="S44" s="193">
        <f t="shared" si="35"/>
        <v>0</v>
      </c>
      <c r="T44" s="193">
        <f t="shared" si="7"/>
        <v>0</v>
      </c>
      <c r="U44" s="152">
        <f t="shared" si="8"/>
        <v>0</v>
      </c>
      <c r="V44" s="192">
        <v>3073.3930110900001</v>
      </c>
      <c r="W44" s="193">
        <f t="shared" si="9"/>
        <v>1057.2471958149599</v>
      </c>
      <c r="X44" s="152">
        <f t="shared" si="10"/>
        <v>3.3315318963593296E-3</v>
      </c>
      <c r="Y44" s="192">
        <v>589667.53441900003</v>
      </c>
      <c r="Z44" s="193">
        <f t="shared" si="11"/>
        <v>202845.63184013599</v>
      </c>
      <c r="AA44" s="152">
        <f t="shared" si="12"/>
        <v>0.63919459440292636</v>
      </c>
      <c r="AB44" s="192">
        <v>59509.427151700002</v>
      </c>
      <c r="AC44" s="193">
        <f t="shared" si="13"/>
        <v>20471.242940184798</v>
      </c>
      <c r="AD44" s="152">
        <f t="shared" si="14"/>
        <v>6.450771312831452E-2</v>
      </c>
      <c r="AE44" s="192">
        <v>533090.94226299995</v>
      </c>
      <c r="AF44" s="193">
        <f t="shared" si="15"/>
        <v>183383.28413847196</v>
      </c>
      <c r="AG44" s="152">
        <f t="shared" si="16"/>
        <v>0.57786604947720632</v>
      </c>
      <c r="AH44" s="192">
        <v>58682.6362305</v>
      </c>
      <c r="AI44" s="193">
        <f t="shared" si="17"/>
        <v>20186.826863291997</v>
      </c>
      <c r="AJ44" s="152">
        <f t="shared" si="18"/>
        <v>6.3611478798484625E-2</v>
      </c>
      <c r="AK44" s="192">
        <v>844004.36467299995</v>
      </c>
      <c r="AL44" s="193">
        <f t="shared" si="19"/>
        <v>290337.50144751195</v>
      </c>
      <c r="AM44" s="152">
        <f t="shared" si="20"/>
        <v>0.91489355621894786</v>
      </c>
      <c r="AN44" s="192">
        <v>810099.98562799999</v>
      </c>
      <c r="AO44" s="193">
        <f t="shared" si="21"/>
        <v>278674.39505603199</v>
      </c>
      <c r="AP44" s="152">
        <f t="shared" si="22"/>
        <v>0.87814149756354853</v>
      </c>
      <c r="AQ44" s="194">
        <v>408333.52223900001</v>
      </c>
      <c r="AR44" s="193">
        <f t="shared" si="23"/>
        <v>140466.73165021598</v>
      </c>
      <c r="AS44" s="152">
        <f t="shared" si="24"/>
        <v>0.44263006676439121</v>
      </c>
      <c r="AT44" s="192">
        <v>723345.45429699996</v>
      </c>
      <c r="AU44" s="192">
        <v>700796.52190199995</v>
      </c>
      <c r="AV44" s="193">
        <f t="shared" si="25"/>
        <v>248830.83627816796</v>
      </c>
      <c r="AW44" s="152">
        <f t="shared" si="26"/>
        <v>0.7841003231221364</v>
      </c>
      <c r="AX44" s="193">
        <f t="shared" si="27"/>
        <v>241074.00353428797</v>
      </c>
      <c r="AY44" s="152">
        <f t="shared" si="28"/>
        <v>0.75965747209992052</v>
      </c>
      <c r="AZ44" s="192">
        <v>58699</v>
      </c>
      <c r="BA44" s="152">
        <f t="shared" si="29"/>
        <v>0.15653066666666668</v>
      </c>
      <c r="BB44" s="192">
        <v>375000</v>
      </c>
      <c r="BC44" s="192">
        <v>9956.6552810699995</v>
      </c>
      <c r="BD44" s="193">
        <f t="shared" si="30"/>
        <v>3425.0894166880794</v>
      </c>
      <c r="BE44" s="152">
        <f t="shared" si="31"/>
        <v>1.0792929680729303E-2</v>
      </c>
      <c r="BF44" s="192">
        <v>922516.45990500005</v>
      </c>
      <c r="BG44" s="193">
        <f t="shared" si="32"/>
        <v>317345.66220731998</v>
      </c>
      <c r="BH44" s="10">
        <v>34.4</v>
      </c>
    </row>
    <row r="45" spans="1:60">
      <c r="A45" s="1" t="s">
        <v>170</v>
      </c>
      <c r="B45" s="2" t="s">
        <v>171</v>
      </c>
      <c r="C45" s="192">
        <v>65.847659697799998</v>
      </c>
      <c r="D45" s="193">
        <f t="shared" si="0"/>
        <v>21.598032380878397</v>
      </c>
      <c r="E45" s="152">
        <f t="shared" si="1"/>
        <v>6.0886461837684562E-6</v>
      </c>
      <c r="F45" s="192">
        <v>1188605.74184</v>
      </c>
      <c r="G45" s="193">
        <f t="shared" si="2"/>
        <v>389862.68332351994</v>
      </c>
      <c r="H45" s="152">
        <f t="shared" si="3"/>
        <v>0.10990519400799878</v>
      </c>
      <c r="I45" s="192">
        <v>0</v>
      </c>
      <c r="J45" s="193">
        <f t="shared" si="33"/>
        <v>0</v>
      </c>
      <c r="K45" s="153">
        <f t="shared" si="34"/>
        <v>0</v>
      </c>
      <c r="L45" s="192">
        <v>0</v>
      </c>
      <c r="M45" s="192">
        <v>0</v>
      </c>
      <c r="N45" s="192">
        <v>10814827.748299999</v>
      </c>
      <c r="O45" s="192">
        <v>0</v>
      </c>
      <c r="P45" s="193">
        <f t="shared" si="4"/>
        <v>10814827.748299999</v>
      </c>
      <c r="Q45" s="193">
        <f t="shared" si="5"/>
        <v>3547263.5014423993</v>
      </c>
      <c r="R45" s="152">
        <f t="shared" si="6"/>
        <v>1</v>
      </c>
      <c r="S45" s="193">
        <f t="shared" si="35"/>
        <v>10814827.748299999</v>
      </c>
      <c r="T45" s="193">
        <f t="shared" si="7"/>
        <v>3547263.5014423993</v>
      </c>
      <c r="U45" s="152">
        <f t="shared" si="8"/>
        <v>1</v>
      </c>
      <c r="V45" s="192">
        <v>0</v>
      </c>
      <c r="W45" s="193">
        <f t="shared" si="9"/>
        <v>0</v>
      </c>
      <c r="X45" s="152">
        <f t="shared" si="10"/>
        <v>0</v>
      </c>
      <c r="Y45" s="192">
        <v>0</v>
      </c>
      <c r="Z45" s="193">
        <f t="shared" si="11"/>
        <v>0</v>
      </c>
      <c r="AA45" s="152">
        <f t="shared" si="12"/>
        <v>0</v>
      </c>
      <c r="AB45" s="192">
        <v>1623689.0220900001</v>
      </c>
      <c r="AC45" s="193">
        <f t="shared" si="13"/>
        <v>532569.99924551998</v>
      </c>
      <c r="AD45" s="152">
        <f t="shared" si="14"/>
        <v>0.15013544920724517</v>
      </c>
      <c r="AE45" s="192">
        <v>7025784.2056999998</v>
      </c>
      <c r="AF45" s="193">
        <f t="shared" si="15"/>
        <v>2304457.2194695994</v>
      </c>
      <c r="AG45" s="152">
        <f t="shared" si="16"/>
        <v>0.6496436530673726</v>
      </c>
      <c r="AH45" s="192">
        <v>8364360.3069900004</v>
      </c>
      <c r="AI45" s="193">
        <f t="shared" si="17"/>
        <v>2743510.1806927198</v>
      </c>
      <c r="AJ45" s="152">
        <f t="shared" si="18"/>
        <v>0.773415952769549</v>
      </c>
      <c r="AK45" s="192">
        <v>9979029.2712600008</v>
      </c>
      <c r="AL45" s="193">
        <f t="shared" si="19"/>
        <v>3273121.6009732797</v>
      </c>
      <c r="AM45" s="152">
        <f t="shared" si="20"/>
        <v>0.92271735653197251</v>
      </c>
      <c r="AN45" s="192">
        <v>8726253.6410099994</v>
      </c>
      <c r="AO45" s="193">
        <f t="shared" si="21"/>
        <v>2862211.1942512793</v>
      </c>
      <c r="AP45" s="152">
        <f t="shared" si="22"/>
        <v>0.80687865254087776</v>
      </c>
      <c r="AQ45" s="194">
        <v>2948642.3154199999</v>
      </c>
      <c r="AR45" s="193">
        <f t="shared" si="23"/>
        <v>967154.67945775983</v>
      </c>
      <c r="AS45" s="152">
        <f t="shared" si="24"/>
        <v>0.27264810721405175</v>
      </c>
      <c r="AT45" s="192">
        <v>3113369.2872600001</v>
      </c>
      <c r="AU45" s="192">
        <v>0</v>
      </c>
      <c r="AV45" s="193">
        <f t="shared" si="25"/>
        <v>1021185.12622128</v>
      </c>
      <c r="AW45" s="152">
        <f t="shared" si="26"/>
        <v>0.28787969255907897</v>
      </c>
      <c r="AX45" s="193">
        <f t="shared" si="27"/>
        <v>0</v>
      </c>
      <c r="AY45" s="152">
        <f t="shared" si="28"/>
        <v>0</v>
      </c>
      <c r="AZ45" s="192">
        <v>1342729</v>
      </c>
      <c r="BA45" s="152">
        <f t="shared" si="29"/>
        <v>0.34114049796747969</v>
      </c>
      <c r="BB45" s="192">
        <v>3936000</v>
      </c>
      <c r="BC45" s="192">
        <v>6550403.0178500004</v>
      </c>
      <c r="BD45" s="193">
        <f t="shared" si="30"/>
        <v>2148532.1898547998</v>
      </c>
      <c r="BE45" s="152">
        <f t="shared" si="31"/>
        <v>0.60568722593660074</v>
      </c>
      <c r="BF45" s="192">
        <v>10814827.748299999</v>
      </c>
      <c r="BG45" s="193">
        <f t="shared" si="32"/>
        <v>3547263.5014423993</v>
      </c>
      <c r="BH45" s="10">
        <v>32.799999999999997</v>
      </c>
    </row>
    <row r="46" spans="1:60">
      <c r="A46" s="1" t="s">
        <v>172</v>
      </c>
      <c r="B46" s="2" t="s">
        <v>173</v>
      </c>
      <c r="C46" s="192">
        <v>2071417.2815</v>
      </c>
      <c r="D46" s="193">
        <f t="shared" si="0"/>
        <v>677353.45105050004</v>
      </c>
      <c r="E46" s="152">
        <f t="shared" si="1"/>
        <v>0.1208932606776197</v>
      </c>
      <c r="F46" s="192">
        <v>2570498.2390399999</v>
      </c>
      <c r="G46" s="193">
        <f t="shared" si="2"/>
        <v>840552.92416607996</v>
      </c>
      <c r="H46" s="152">
        <f t="shared" si="3"/>
        <v>0.15002091392159947</v>
      </c>
      <c r="I46" s="192">
        <v>4689408.4786900003</v>
      </c>
      <c r="J46" s="193">
        <f t="shared" si="33"/>
        <v>1533436.5725316301</v>
      </c>
      <c r="K46" s="153">
        <f t="shared" si="34"/>
        <v>0.27368598625747736</v>
      </c>
      <c r="L46" s="192">
        <v>0</v>
      </c>
      <c r="M46" s="192">
        <v>0</v>
      </c>
      <c r="N46" s="192">
        <v>0</v>
      </c>
      <c r="O46" s="192">
        <v>0</v>
      </c>
      <c r="P46" s="193">
        <f t="shared" si="4"/>
        <v>0</v>
      </c>
      <c r="Q46" s="193">
        <f t="shared" si="5"/>
        <v>0</v>
      </c>
      <c r="R46" s="152">
        <f t="shared" si="6"/>
        <v>0</v>
      </c>
      <c r="S46" s="193">
        <f t="shared" si="35"/>
        <v>0</v>
      </c>
      <c r="T46" s="193">
        <f t="shared" si="7"/>
        <v>0</v>
      </c>
      <c r="U46" s="152">
        <f t="shared" si="8"/>
        <v>0</v>
      </c>
      <c r="V46" s="192">
        <v>4894213.1772400001</v>
      </c>
      <c r="W46" s="193">
        <f t="shared" si="9"/>
        <v>1600407.70895748</v>
      </c>
      <c r="X46" s="152">
        <f t="shared" si="10"/>
        <v>0.28563891724387769</v>
      </c>
      <c r="Y46" s="192">
        <v>3998195.8983200002</v>
      </c>
      <c r="Z46" s="193">
        <f t="shared" si="11"/>
        <v>1307410.0587506401</v>
      </c>
      <c r="AA46" s="152">
        <f t="shared" si="12"/>
        <v>0.23334503544634527</v>
      </c>
      <c r="AB46" s="192">
        <v>2401996.8884999999</v>
      </c>
      <c r="AC46" s="193">
        <f t="shared" si="13"/>
        <v>785452.98253949999</v>
      </c>
      <c r="AD46" s="152">
        <f t="shared" si="14"/>
        <v>0.14018674005557286</v>
      </c>
      <c r="AE46" s="192">
        <v>5458974.4167999998</v>
      </c>
      <c r="AF46" s="193">
        <f t="shared" si="15"/>
        <v>1785084.6342936</v>
      </c>
      <c r="AG46" s="152">
        <f t="shared" si="16"/>
        <v>0.31859984132446728</v>
      </c>
      <c r="AH46" s="192">
        <v>6427853.2204099996</v>
      </c>
      <c r="AI46" s="193">
        <f t="shared" si="17"/>
        <v>2101908.00307407</v>
      </c>
      <c r="AJ46" s="152">
        <f t="shared" si="18"/>
        <v>0.37514610982186275</v>
      </c>
      <c r="AK46" s="192">
        <v>10003568.4663</v>
      </c>
      <c r="AL46" s="193">
        <f t="shared" si="19"/>
        <v>3271166.8884800998</v>
      </c>
      <c r="AM46" s="152">
        <f t="shared" si="20"/>
        <v>0.58383408360244582</v>
      </c>
      <c r="AN46" s="192">
        <v>6398739.7985300003</v>
      </c>
      <c r="AO46" s="193">
        <f t="shared" si="21"/>
        <v>2092387.9141193102</v>
      </c>
      <c r="AP46" s="152">
        <f t="shared" si="22"/>
        <v>0.37344697535388749</v>
      </c>
      <c r="AQ46" s="194">
        <v>1517364.28715</v>
      </c>
      <c r="AR46" s="193">
        <f t="shared" si="23"/>
        <v>496178.12189805001</v>
      </c>
      <c r="AS46" s="152">
        <f t="shared" si="24"/>
        <v>8.8557297434778373E-2</v>
      </c>
      <c r="AT46" s="192">
        <v>13758226.997400001</v>
      </c>
      <c r="AU46" s="192">
        <v>224295.069781</v>
      </c>
      <c r="AV46" s="193">
        <f t="shared" si="25"/>
        <v>4498940.2281498006</v>
      </c>
      <c r="AW46" s="152">
        <f t="shared" si="26"/>
        <v>0.80296564951611038</v>
      </c>
      <c r="AX46" s="193">
        <f t="shared" si="27"/>
        <v>73344.487818387002</v>
      </c>
      <c r="AY46" s="152">
        <f t="shared" si="28"/>
        <v>1.3090439373038191E-2</v>
      </c>
      <c r="AZ46" s="192">
        <v>601756</v>
      </c>
      <c r="BA46" s="152">
        <f t="shared" si="29"/>
        <v>9.4378293601003763E-2</v>
      </c>
      <c r="BB46" s="192">
        <v>6376000</v>
      </c>
      <c r="BC46" s="192">
        <v>14026540.261600001</v>
      </c>
      <c r="BD46" s="193">
        <f t="shared" si="30"/>
        <v>4586678.6655432004</v>
      </c>
      <c r="BE46" s="152">
        <f t="shared" si="31"/>
        <v>0.81862510436467884</v>
      </c>
      <c r="BF46" s="192">
        <v>17134265.962299999</v>
      </c>
      <c r="BG46" s="193">
        <f t="shared" si="32"/>
        <v>5602904.9696720997</v>
      </c>
      <c r="BH46" s="10">
        <v>32.700000000000003</v>
      </c>
    </row>
    <row r="47" spans="1:60">
      <c r="A47" s="1" t="s">
        <v>174</v>
      </c>
      <c r="B47" s="2" t="s">
        <v>175</v>
      </c>
      <c r="C47" s="192">
        <v>6219309.3079500003</v>
      </c>
      <c r="D47" s="193">
        <f t="shared" si="0"/>
        <v>2431749.9394084504</v>
      </c>
      <c r="E47" s="152">
        <f t="shared" si="1"/>
        <v>6.2880875814350465E-2</v>
      </c>
      <c r="F47" s="192">
        <v>10.3023711443</v>
      </c>
      <c r="G47" s="193">
        <f t="shared" si="2"/>
        <v>4.0282271174213005</v>
      </c>
      <c r="H47" s="152">
        <f t="shared" si="3"/>
        <v>1.0416303297377086E-7</v>
      </c>
      <c r="I47" s="192">
        <v>10115826.8102</v>
      </c>
      <c r="J47" s="193">
        <f t="shared" si="33"/>
        <v>3955288.2827882003</v>
      </c>
      <c r="K47" s="153">
        <f t="shared" si="34"/>
        <v>0.10227696001524819</v>
      </c>
      <c r="L47" s="192">
        <v>0</v>
      </c>
      <c r="M47" s="192">
        <v>0</v>
      </c>
      <c r="N47" s="192">
        <v>0</v>
      </c>
      <c r="O47" s="192">
        <v>0</v>
      </c>
      <c r="P47" s="193">
        <f t="shared" si="4"/>
        <v>0</v>
      </c>
      <c r="Q47" s="193">
        <f t="shared" si="5"/>
        <v>0</v>
      </c>
      <c r="R47" s="152">
        <f t="shared" si="6"/>
        <v>0</v>
      </c>
      <c r="S47" s="193">
        <f t="shared" si="35"/>
        <v>0</v>
      </c>
      <c r="T47" s="193">
        <f t="shared" si="7"/>
        <v>0</v>
      </c>
      <c r="U47" s="152">
        <f t="shared" si="8"/>
        <v>0</v>
      </c>
      <c r="V47" s="192">
        <v>0</v>
      </c>
      <c r="W47" s="193">
        <f t="shared" si="9"/>
        <v>0</v>
      </c>
      <c r="X47" s="152">
        <f t="shared" si="10"/>
        <v>0</v>
      </c>
      <c r="Y47" s="192">
        <v>0.64986020326600002</v>
      </c>
      <c r="Z47" s="193">
        <f t="shared" si="11"/>
        <v>0.25409533947700602</v>
      </c>
      <c r="AA47" s="152">
        <f t="shared" si="12"/>
        <v>6.5704689564197529E-9</v>
      </c>
      <c r="AB47" s="192">
        <v>0</v>
      </c>
      <c r="AC47" s="193">
        <f t="shared" si="13"/>
        <v>0</v>
      </c>
      <c r="AD47" s="152">
        <f t="shared" si="14"/>
        <v>0</v>
      </c>
      <c r="AE47" s="192">
        <v>0.64986020326600002</v>
      </c>
      <c r="AF47" s="193">
        <f t="shared" si="15"/>
        <v>0.25409533947700602</v>
      </c>
      <c r="AG47" s="152">
        <f t="shared" si="16"/>
        <v>6.5704689564197529E-9</v>
      </c>
      <c r="AH47" s="192">
        <v>9820.3246976099999</v>
      </c>
      <c r="AI47" s="193">
        <f t="shared" si="17"/>
        <v>3839.7469567655103</v>
      </c>
      <c r="AJ47" s="152">
        <f t="shared" si="18"/>
        <v>9.9289259818234721E-5</v>
      </c>
      <c r="AK47" s="192">
        <v>4751230.7272199998</v>
      </c>
      <c r="AL47" s="193">
        <f t="shared" si="19"/>
        <v>1857731.21434302</v>
      </c>
      <c r="AM47" s="152">
        <f t="shared" si="20"/>
        <v>4.8037737718197547E-2</v>
      </c>
      <c r="AN47" s="192">
        <v>6390526.3427400002</v>
      </c>
      <c r="AO47" s="193">
        <f t="shared" si="21"/>
        <v>2498695.8000113401</v>
      </c>
      <c r="AP47" s="152">
        <f t="shared" si="22"/>
        <v>6.461198076006669E-2</v>
      </c>
      <c r="AQ47" s="194">
        <v>13679899.841</v>
      </c>
      <c r="AR47" s="193">
        <f t="shared" si="23"/>
        <v>5348840.8378309999</v>
      </c>
      <c r="AS47" s="152">
        <f t="shared" si="24"/>
        <v>0.13831183503851374</v>
      </c>
      <c r="AT47" s="192">
        <v>96100105.341800004</v>
      </c>
      <c r="AU47" s="192">
        <v>72683695.761399999</v>
      </c>
      <c r="AV47" s="193">
        <f t="shared" si="25"/>
        <v>37575141.188643806</v>
      </c>
      <c r="AW47" s="152">
        <f t="shared" si="26"/>
        <v>0.97162859901810572</v>
      </c>
      <c r="AX47" s="193">
        <f t="shared" si="27"/>
        <v>28419325.042707402</v>
      </c>
      <c r="AY47" s="152">
        <f t="shared" si="28"/>
        <v>0.7348749226957354</v>
      </c>
      <c r="AZ47" s="192">
        <v>25402579</v>
      </c>
      <c r="BA47" s="152">
        <f t="shared" si="29"/>
        <v>0.59643067784273673</v>
      </c>
      <c r="BB47" s="192">
        <v>42591000</v>
      </c>
      <c r="BC47" s="192">
        <v>87085252.931299999</v>
      </c>
      <c r="BD47" s="193">
        <f t="shared" si="30"/>
        <v>34050333.896138303</v>
      </c>
      <c r="BE47" s="152">
        <f t="shared" si="31"/>
        <v>0.88048313786782295</v>
      </c>
      <c r="BF47" s="192">
        <v>98906213.175400004</v>
      </c>
      <c r="BG47" s="193">
        <f t="shared" si="32"/>
        <v>38672329.351581402</v>
      </c>
      <c r="BH47" s="10">
        <v>39.1</v>
      </c>
    </row>
    <row r="48" spans="1:60">
      <c r="A48" s="1" t="s">
        <v>176</v>
      </c>
      <c r="B48" s="2" t="s">
        <v>177</v>
      </c>
      <c r="C48" s="192">
        <v>1430026.2581</v>
      </c>
      <c r="D48" s="193">
        <f t="shared" si="0"/>
        <v>457608.40259200003</v>
      </c>
      <c r="E48" s="152">
        <f t="shared" si="1"/>
        <v>0.23020352542394784</v>
      </c>
      <c r="F48" s="192">
        <v>334966.68359299999</v>
      </c>
      <c r="G48" s="193">
        <f t="shared" si="2"/>
        <v>107189.33874976001</v>
      </c>
      <c r="H48" s="152">
        <f t="shared" si="3"/>
        <v>5.3922444448767891E-2</v>
      </c>
      <c r="I48" s="192">
        <v>0</v>
      </c>
      <c r="J48" s="193">
        <f t="shared" si="33"/>
        <v>0</v>
      </c>
      <c r="K48" s="153">
        <f t="shared" si="34"/>
        <v>0</v>
      </c>
      <c r="L48" s="192">
        <v>6098749.2021000003</v>
      </c>
      <c r="M48" s="192">
        <v>0</v>
      </c>
      <c r="N48" s="192">
        <v>0</v>
      </c>
      <c r="O48" s="192">
        <v>0</v>
      </c>
      <c r="P48" s="193">
        <f t="shared" si="4"/>
        <v>6098749.2021000003</v>
      </c>
      <c r="Q48" s="193">
        <f t="shared" si="5"/>
        <v>1951599.7446720002</v>
      </c>
      <c r="R48" s="152">
        <f t="shared" si="6"/>
        <v>0.98176768366845768</v>
      </c>
      <c r="S48" s="193">
        <f t="shared" si="35"/>
        <v>0</v>
      </c>
      <c r="T48" s="193">
        <f t="shared" si="7"/>
        <v>0</v>
      </c>
      <c r="U48" s="152">
        <f t="shared" si="8"/>
        <v>0</v>
      </c>
      <c r="V48" s="192">
        <v>12481.674455599999</v>
      </c>
      <c r="W48" s="193">
        <f t="shared" si="9"/>
        <v>3994.1358257920001</v>
      </c>
      <c r="X48" s="152">
        <f t="shared" si="10"/>
        <v>2.0092816104585309E-3</v>
      </c>
      <c r="Y48" s="192">
        <v>3688767.26614</v>
      </c>
      <c r="Z48" s="193">
        <f t="shared" si="11"/>
        <v>1180405.5251648</v>
      </c>
      <c r="AA48" s="152">
        <f t="shared" si="12"/>
        <v>0.59381233339178641</v>
      </c>
      <c r="AB48" s="192">
        <v>0</v>
      </c>
      <c r="AC48" s="193">
        <f t="shared" si="13"/>
        <v>0</v>
      </c>
      <c r="AD48" s="152">
        <f t="shared" si="14"/>
        <v>0</v>
      </c>
      <c r="AE48" s="192">
        <v>12316.5948658</v>
      </c>
      <c r="AF48" s="193">
        <f t="shared" si="15"/>
        <v>3941.3103570560002</v>
      </c>
      <c r="AG48" s="152">
        <f t="shared" si="16"/>
        <v>1.982707340697925E-3</v>
      </c>
      <c r="AH48" s="192">
        <v>6118913.9079200001</v>
      </c>
      <c r="AI48" s="193">
        <f t="shared" si="17"/>
        <v>1958052.4505344001</v>
      </c>
      <c r="AJ48" s="152">
        <f t="shared" si="18"/>
        <v>0.98501376837676802</v>
      </c>
      <c r="AK48" s="192">
        <v>6034901.66579</v>
      </c>
      <c r="AL48" s="193">
        <f t="shared" si="19"/>
        <v>1931168.5330528</v>
      </c>
      <c r="AM48" s="152">
        <f t="shared" si="20"/>
        <v>0.97148960110532767</v>
      </c>
      <c r="AN48" s="192">
        <v>4029705.65656</v>
      </c>
      <c r="AO48" s="193">
        <f t="shared" si="21"/>
        <v>1289505.8100992001</v>
      </c>
      <c r="AP48" s="152">
        <f t="shared" si="22"/>
        <v>0.64869609442938414</v>
      </c>
      <c r="AQ48" s="194">
        <v>3741979.0939099998</v>
      </c>
      <c r="AR48" s="193">
        <f t="shared" si="23"/>
        <v>1197433.3100512</v>
      </c>
      <c r="AS48" s="152">
        <f t="shared" si="24"/>
        <v>0.60237829522467001</v>
      </c>
      <c r="AT48" s="192">
        <v>6118132.7896800004</v>
      </c>
      <c r="AU48" s="192">
        <v>0</v>
      </c>
      <c r="AV48" s="193">
        <f t="shared" si="25"/>
        <v>1957802.4926976003</v>
      </c>
      <c r="AW48" s="152">
        <f t="shared" si="26"/>
        <v>0.98488802511044526</v>
      </c>
      <c r="AX48" s="193">
        <f t="shared" si="27"/>
        <v>0</v>
      </c>
      <c r="AY48" s="152">
        <f t="shared" si="28"/>
        <v>0</v>
      </c>
      <c r="AZ48" s="192">
        <v>690408</v>
      </c>
      <c r="BA48" s="152">
        <f t="shared" si="29"/>
        <v>0.29542490372272145</v>
      </c>
      <c r="BB48" s="192">
        <v>2337000</v>
      </c>
      <c r="BC48" s="192">
        <v>5876516.8785399999</v>
      </c>
      <c r="BD48" s="193">
        <f t="shared" si="30"/>
        <v>1880485.4011327999</v>
      </c>
      <c r="BE48" s="152">
        <f t="shared" si="31"/>
        <v>0.94599305082035912</v>
      </c>
      <c r="BF48" s="192">
        <v>6212008.50624</v>
      </c>
      <c r="BG48" s="193">
        <f t="shared" si="32"/>
        <v>1987842.7219968</v>
      </c>
      <c r="BH48" s="10">
        <v>32</v>
      </c>
    </row>
    <row r="49" spans="1:60">
      <c r="A49" s="1" t="s">
        <v>178</v>
      </c>
      <c r="B49" s="2" t="s">
        <v>179</v>
      </c>
      <c r="C49" s="192">
        <v>13.1218824387</v>
      </c>
      <c r="D49" s="193">
        <f t="shared" si="0"/>
        <v>5.4980687418152998</v>
      </c>
      <c r="E49" s="152">
        <f t="shared" si="1"/>
        <v>1.3738140851688262E-5</v>
      </c>
      <c r="F49" s="192">
        <v>63269.755478799998</v>
      </c>
      <c r="G49" s="193">
        <f t="shared" si="2"/>
        <v>26510.027545617198</v>
      </c>
      <c r="H49" s="152">
        <f t="shared" si="3"/>
        <v>6.6241167491037437E-2</v>
      </c>
      <c r="I49" s="192">
        <v>0</v>
      </c>
      <c r="J49" s="193">
        <f t="shared" si="33"/>
        <v>0</v>
      </c>
      <c r="K49" s="153">
        <f t="shared" si="34"/>
        <v>0</v>
      </c>
      <c r="L49" s="192">
        <v>0</v>
      </c>
      <c r="M49" s="192">
        <v>0</v>
      </c>
      <c r="N49" s="192">
        <v>0</v>
      </c>
      <c r="O49" s="192">
        <v>0</v>
      </c>
      <c r="P49" s="193">
        <f t="shared" si="4"/>
        <v>0</v>
      </c>
      <c r="Q49" s="193">
        <f t="shared" si="5"/>
        <v>0</v>
      </c>
      <c r="R49" s="152">
        <f t="shared" si="6"/>
        <v>0</v>
      </c>
      <c r="S49" s="193">
        <f t="shared" si="35"/>
        <v>0</v>
      </c>
      <c r="T49" s="193">
        <f t="shared" si="7"/>
        <v>0</v>
      </c>
      <c r="U49" s="152">
        <f t="shared" si="8"/>
        <v>0</v>
      </c>
      <c r="V49" s="192">
        <v>0</v>
      </c>
      <c r="W49" s="193">
        <f t="shared" si="9"/>
        <v>0</v>
      </c>
      <c r="X49" s="152">
        <f t="shared" si="10"/>
        <v>0</v>
      </c>
      <c r="Y49" s="192">
        <v>919192.70521199994</v>
      </c>
      <c r="Z49" s="193">
        <f t="shared" si="11"/>
        <v>385141.74348382797</v>
      </c>
      <c r="AA49" s="152">
        <f t="shared" si="12"/>
        <v>0.96236183436634204</v>
      </c>
      <c r="AB49" s="192">
        <v>897116.295851</v>
      </c>
      <c r="AC49" s="193">
        <f t="shared" si="13"/>
        <v>375891.72796156898</v>
      </c>
      <c r="AD49" s="152">
        <f t="shared" si="14"/>
        <v>0.93924862460259151</v>
      </c>
      <c r="AE49" s="192">
        <v>0</v>
      </c>
      <c r="AF49" s="193">
        <f t="shared" si="15"/>
        <v>0</v>
      </c>
      <c r="AG49" s="152">
        <f t="shared" si="16"/>
        <v>0</v>
      </c>
      <c r="AH49" s="192">
        <v>733730.01648200001</v>
      </c>
      <c r="AI49" s="193">
        <f t="shared" si="17"/>
        <v>307432.87690595799</v>
      </c>
      <c r="AJ49" s="152">
        <f t="shared" si="18"/>
        <v>0.76818904304555802</v>
      </c>
      <c r="AK49" s="192">
        <v>904260.67500399996</v>
      </c>
      <c r="AL49" s="193">
        <f t="shared" si="19"/>
        <v>378885.22282667598</v>
      </c>
      <c r="AM49" s="152">
        <f t="shared" si="20"/>
        <v>0.94672853364462861</v>
      </c>
      <c r="AN49" s="192">
        <v>642739.85037500004</v>
      </c>
      <c r="AO49" s="193">
        <f t="shared" si="21"/>
        <v>269307.99730712501</v>
      </c>
      <c r="AP49" s="152">
        <f t="shared" si="22"/>
        <v>0.67292559864753609</v>
      </c>
      <c r="AQ49" s="194">
        <v>955142.51748899999</v>
      </c>
      <c r="AR49" s="193">
        <f t="shared" si="23"/>
        <v>400204.71482789097</v>
      </c>
      <c r="AS49" s="152">
        <f t="shared" si="24"/>
        <v>1</v>
      </c>
      <c r="AT49" s="192">
        <v>902926.61036699999</v>
      </c>
      <c r="AU49" s="192">
        <v>519027.735759</v>
      </c>
      <c r="AV49" s="193">
        <f t="shared" si="25"/>
        <v>378326.24974377296</v>
      </c>
      <c r="AW49" s="152">
        <f t="shared" si="26"/>
        <v>0.94533181575952474</v>
      </c>
      <c r="AX49" s="193">
        <f t="shared" si="27"/>
        <v>217472.621283021</v>
      </c>
      <c r="AY49" s="152">
        <f t="shared" si="28"/>
        <v>0.54340344635006521</v>
      </c>
      <c r="AZ49" s="192">
        <v>36536</v>
      </c>
      <c r="BA49" s="152">
        <f t="shared" si="29"/>
        <v>5.8834138486312401E-2</v>
      </c>
      <c r="BB49" s="192">
        <v>621000</v>
      </c>
      <c r="BC49" s="192">
        <v>259016.17006599999</v>
      </c>
      <c r="BD49" s="193">
        <f t="shared" si="30"/>
        <v>108527.77525765399</v>
      </c>
      <c r="BE49" s="152">
        <f t="shared" si="31"/>
        <v>0.2711806513931917</v>
      </c>
      <c r="BF49" s="192">
        <v>955142.51748899999</v>
      </c>
      <c r="BG49" s="193">
        <f t="shared" si="32"/>
        <v>400204.71482789097</v>
      </c>
      <c r="BH49" s="10">
        <v>41.9</v>
      </c>
    </row>
    <row r="50" spans="1:60">
      <c r="A50" s="1" t="s">
        <v>180</v>
      </c>
      <c r="B50" s="2" t="s">
        <v>181</v>
      </c>
      <c r="C50" s="192">
        <v>4714743.79727</v>
      </c>
      <c r="D50" s="193">
        <f t="shared" si="0"/>
        <v>2253647.5350950598</v>
      </c>
      <c r="E50" s="152">
        <f t="shared" si="1"/>
        <v>0.8042446234498456</v>
      </c>
      <c r="F50" s="192">
        <v>215388.25128</v>
      </c>
      <c r="G50" s="193">
        <f t="shared" si="2"/>
        <v>102955.58411184</v>
      </c>
      <c r="H50" s="152">
        <f t="shared" si="3"/>
        <v>3.6741093576814828E-2</v>
      </c>
      <c r="I50" s="192">
        <v>0</v>
      </c>
      <c r="J50" s="193">
        <f t="shared" si="33"/>
        <v>0</v>
      </c>
      <c r="K50" s="153">
        <f t="shared" si="34"/>
        <v>0</v>
      </c>
      <c r="L50" s="192">
        <v>0</v>
      </c>
      <c r="M50" s="192">
        <v>0</v>
      </c>
      <c r="N50" s="192">
        <v>0</v>
      </c>
      <c r="O50" s="192">
        <v>0</v>
      </c>
      <c r="P50" s="193">
        <f t="shared" si="4"/>
        <v>0</v>
      </c>
      <c r="Q50" s="193">
        <f t="shared" si="5"/>
        <v>0</v>
      </c>
      <c r="R50" s="152">
        <f t="shared" si="6"/>
        <v>0</v>
      </c>
      <c r="S50" s="193">
        <f t="shared" si="35"/>
        <v>0</v>
      </c>
      <c r="T50" s="193">
        <f t="shared" si="7"/>
        <v>0</v>
      </c>
      <c r="U50" s="152">
        <f t="shared" si="8"/>
        <v>0</v>
      </c>
      <c r="V50" s="192">
        <v>177240.30093</v>
      </c>
      <c r="W50" s="193">
        <f t="shared" si="9"/>
        <v>84720.863844539999</v>
      </c>
      <c r="X50" s="152">
        <f t="shared" si="10"/>
        <v>3.0233786863269944E-2</v>
      </c>
      <c r="Y50" s="192">
        <v>5584557.5593299996</v>
      </c>
      <c r="Z50" s="193">
        <f t="shared" si="11"/>
        <v>2669418.5133597399</v>
      </c>
      <c r="AA50" s="152">
        <f t="shared" si="12"/>
        <v>0.9526181240299828</v>
      </c>
      <c r="AB50" s="192">
        <v>4072169.6329600001</v>
      </c>
      <c r="AC50" s="193">
        <f t="shared" si="13"/>
        <v>1946497.0845548799</v>
      </c>
      <c r="AD50" s="152">
        <f t="shared" si="14"/>
        <v>0.69463382824325715</v>
      </c>
      <c r="AE50" s="192">
        <v>1619697.7969</v>
      </c>
      <c r="AF50" s="193">
        <f t="shared" si="15"/>
        <v>774215.54691819998</v>
      </c>
      <c r="AG50" s="152">
        <f t="shared" si="16"/>
        <v>0.27628929604290586</v>
      </c>
      <c r="AH50" s="192">
        <v>47205.485618600003</v>
      </c>
      <c r="AI50" s="193">
        <f t="shared" si="17"/>
        <v>22564.222125690801</v>
      </c>
      <c r="AJ50" s="152">
        <f t="shared" si="18"/>
        <v>8.0523480465854742E-3</v>
      </c>
      <c r="AK50" s="192">
        <v>1984067.5072699999</v>
      </c>
      <c r="AL50" s="193">
        <f t="shared" si="19"/>
        <v>948384.26847505989</v>
      </c>
      <c r="AM50" s="152">
        <f t="shared" si="20"/>
        <v>0.33844376150563821</v>
      </c>
      <c r="AN50" s="192">
        <v>3884543.1765399999</v>
      </c>
      <c r="AO50" s="193">
        <f t="shared" si="21"/>
        <v>1856811.6383861199</v>
      </c>
      <c r="AP50" s="152">
        <f t="shared" si="22"/>
        <v>0.66262836298762506</v>
      </c>
      <c r="AQ50" s="194">
        <v>727770.41419699998</v>
      </c>
      <c r="AR50" s="193">
        <f t="shared" si="23"/>
        <v>347874.25798616599</v>
      </c>
      <c r="AS50" s="152">
        <f t="shared" si="24"/>
        <v>0.12414363704401427</v>
      </c>
      <c r="AT50" s="192">
        <v>5831679.2852800004</v>
      </c>
      <c r="AU50" s="192">
        <v>2325480.7801799998</v>
      </c>
      <c r="AV50" s="193">
        <f t="shared" si="25"/>
        <v>2787542.6983638401</v>
      </c>
      <c r="AW50" s="152">
        <f t="shared" si="26"/>
        <v>0.99477233812492782</v>
      </c>
      <c r="AX50" s="193">
        <f t="shared" si="27"/>
        <v>1111579.8129260398</v>
      </c>
      <c r="AY50" s="152">
        <f t="shared" si="28"/>
        <v>0.39668230020868994</v>
      </c>
      <c r="AZ50" s="192">
        <v>495266</v>
      </c>
      <c r="BA50" s="152">
        <f t="shared" si="29"/>
        <v>0.27362762430939225</v>
      </c>
      <c r="BB50" s="192">
        <v>1810000</v>
      </c>
      <c r="BC50" s="192">
        <v>0</v>
      </c>
      <c r="BD50" s="193">
        <f t="shared" si="30"/>
        <v>0</v>
      </c>
      <c r="BE50" s="152">
        <f t="shared" si="31"/>
        <v>0</v>
      </c>
      <c r="BF50" s="192">
        <v>5862325.5410099998</v>
      </c>
      <c r="BG50" s="193">
        <f t="shared" si="32"/>
        <v>2802191.6086027799</v>
      </c>
      <c r="BH50" s="10">
        <v>47.8</v>
      </c>
    </row>
    <row r="51" spans="1:60">
      <c r="A51" s="1" t="s">
        <v>182</v>
      </c>
      <c r="B51" s="2" t="s">
        <v>183</v>
      </c>
      <c r="C51" s="192">
        <v>0</v>
      </c>
      <c r="D51" s="193">
        <f t="shared" si="0"/>
        <v>0</v>
      </c>
      <c r="E51" s="152">
        <f t="shared" si="1"/>
        <v>0</v>
      </c>
      <c r="F51" s="192">
        <v>154270.88837199999</v>
      </c>
      <c r="G51" s="193">
        <f t="shared" si="2"/>
        <v>29928.552344167994</v>
      </c>
      <c r="H51" s="152">
        <f t="shared" si="3"/>
        <v>0.12655983215820477</v>
      </c>
      <c r="I51" s="192">
        <v>0</v>
      </c>
      <c r="J51" s="193">
        <f t="shared" si="33"/>
        <v>0</v>
      </c>
      <c r="K51" s="153">
        <f t="shared" si="34"/>
        <v>0</v>
      </c>
      <c r="L51" s="192">
        <v>0</v>
      </c>
      <c r="M51" s="192">
        <v>0</v>
      </c>
      <c r="N51" s="192">
        <v>0</v>
      </c>
      <c r="O51" s="192">
        <v>0</v>
      </c>
      <c r="P51" s="193">
        <f t="shared" si="4"/>
        <v>0</v>
      </c>
      <c r="Q51" s="193">
        <f t="shared" si="5"/>
        <v>0</v>
      </c>
      <c r="R51" s="152">
        <f t="shared" si="6"/>
        <v>0</v>
      </c>
      <c r="S51" s="193">
        <f t="shared" si="35"/>
        <v>0</v>
      </c>
      <c r="T51" s="193">
        <f t="shared" si="7"/>
        <v>0</v>
      </c>
      <c r="U51" s="152">
        <f t="shared" si="8"/>
        <v>0</v>
      </c>
      <c r="V51" s="192">
        <v>0</v>
      </c>
      <c r="W51" s="193">
        <f t="shared" si="9"/>
        <v>0</v>
      </c>
      <c r="X51" s="152">
        <f t="shared" si="10"/>
        <v>0</v>
      </c>
      <c r="Y51" s="192">
        <v>0</v>
      </c>
      <c r="Z51" s="193">
        <f t="shared" si="11"/>
        <v>0</v>
      </c>
      <c r="AA51" s="152">
        <f t="shared" si="12"/>
        <v>0</v>
      </c>
      <c r="AB51" s="192">
        <v>0</v>
      </c>
      <c r="AC51" s="193">
        <f t="shared" si="13"/>
        <v>0</v>
      </c>
      <c r="AD51" s="152">
        <f t="shared" si="14"/>
        <v>0</v>
      </c>
      <c r="AE51" s="192">
        <v>0</v>
      </c>
      <c r="AF51" s="193">
        <f t="shared" si="15"/>
        <v>0</v>
      </c>
      <c r="AG51" s="152">
        <f t="shared" si="16"/>
        <v>0</v>
      </c>
      <c r="AH51" s="192">
        <v>0</v>
      </c>
      <c r="AI51" s="193">
        <f t="shared" si="17"/>
        <v>0</v>
      </c>
      <c r="AJ51" s="152">
        <f t="shared" si="18"/>
        <v>0</v>
      </c>
      <c r="AK51" s="192">
        <v>0</v>
      </c>
      <c r="AL51" s="193">
        <f t="shared" si="19"/>
        <v>0</v>
      </c>
      <c r="AM51" s="152">
        <f t="shared" si="20"/>
        <v>0</v>
      </c>
      <c r="AN51" s="192">
        <v>0</v>
      </c>
      <c r="AO51" s="193">
        <f t="shared" si="21"/>
        <v>0</v>
      </c>
      <c r="AP51" s="152">
        <f t="shared" si="22"/>
        <v>0</v>
      </c>
      <c r="AQ51" s="194">
        <v>417010.38763499999</v>
      </c>
      <c r="AR51" s="193">
        <f t="shared" si="23"/>
        <v>80900.015201189992</v>
      </c>
      <c r="AS51" s="152">
        <f t="shared" si="24"/>
        <v>0.34210449699395418</v>
      </c>
      <c r="AT51" s="192">
        <v>242383.85148499999</v>
      </c>
      <c r="AU51" s="192">
        <v>0</v>
      </c>
      <c r="AV51" s="193">
        <f t="shared" si="25"/>
        <v>47022.467188089991</v>
      </c>
      <c r="AW51" s="152">
        <f t="shared" si="26"/>
        <v>0.19884541980357523</v>
      </c>
      <c r="AX51" s="193">
        <f t="shared" si="27"/>
        <v>0</v>
      </c>
      <c r="AY51" s="152">
        <f t="shared" si="28"/>
        <v>0</v>
      </c>
      <c r="AZ51" s="192">
        <v>10715</v>
      </c>
      <c r="BA51" s="152">
        <f t="shared" si="29"/>
        <v>3.8543165467625901E-2</v>
      </c>
      <c r="BB51" s="192">
        <v>278000</v>
      </c>
      <c r="BC51" s="192">
        <v>178.59858655100001</v>
      </c>
      <c r="BD51" s="193">
        <f t="shared" si="30"/>
        <v>34.648125790893999</v>
      </c>
      <c r="BE51" s="152">
        <f t="shared" si="31"/>
        <v>1.4651764423033987E-4</v>
      </c>
      <c r="BF51" s="192">
        <v>1218956.1706999999</v>
      </c>
      <c r="BG51" s="193">
        <f t="shared" si="32"/>
        <v>236477.49711579995</v>
      </c>
      <c r="BH51" s="10">
        <v>19.399999999999999</v>
      </c>
    </row>
    <row r="52" spans="1:60">
      <c r="A52" s="1" t="s">
        <v>184</v>
      </c>
      <c r="B52" s="2" t="s">
        <v>185</v>
      </c>
      <c r="C52" s="192">
        <v>266449.72931099997</v>
      </c>
      <c r="D52" s="193">
        <f t="shared" si="0"/>
        <v>118037.23008477298</v>
      </c>
      <c r="E52" s="152">
        <f t="shared" si="1"/>
        <v>0.19488354382422679</v>
      </c>
      <c r="F52" s="192">
        <v>80429.800340999995</v>
      </c>
      <c r="G52" s="193">
        <f t="shared" si="2"/>
        <v>35630.401551062991</v>
      </c>
      <c r="H52" s="152">
        <f t="shared" si="3"/>
        <v>5.8827023619280466E-2</v>
      </c>
      <c r="I52" s="192">
        <v>0</v>
      </c>
      <c r="J52" s="193">
        <f t="shared" si="33"/>
        <v>0</v>
      </c>
      <c r="K52" s="153">
        <f t="shared" si="34"/>
        <v>0</v>
      </c>
      <c r="L52" s="192">
        <v>0</v>
      </c>
      <c r="M52" s="192">
        <v>0</v>
      </c>
      <c r="N52" s="192">
        <v>0</v>
      </c>
      <c r="O52" s="192">
        <v>0</v>
      </c>
      <c r="P52" s="193">
        <f t="shared" si="4"/>
        <v>0</v>
      </c>
      <c r="Q52" s="193">
        <f t="shared" si="5"/>
        <v>0</v>
      </c>
      <c r="R52" s="152">
        <f t="shared" si="6"/>
        <v>0</v>
      </c>
      <c r="S52" s="193">
        <f t="shared" si="35"/>
        <v>0</v>
      </c>
      <c r="T52" s="193">
        <f t="shared" si="7"/>
        <v>0</v>
      </c>
      <c r="U52" s="152">
        <f t="shared" si="8"/>
        <v>0</v>
      </c>
      <c r="V52" s="192">
        <v>0</v>
      </c>
      <c r="W52" s="193">
        <f t="shared" si="9"/>
        <v>0</v>
      </c>
      <c r="X52" s="152">
        <f t="shared" si="10"/>
        <v>0</v>
      </c>
      <c r="Y52" s="192">
        <v>402964.66811999999</v>
      </c>
      <c r="Z52" s="193">
        <f t="shared" si="11"/>
        <v>178513.34797715998</v>
      </c>
      <c r="AA52" s="152">
        <f t="shared" si="12"/>
        <v>0.29473170328320158</v>
      </c>
      <c r="AB52" s="192">
        <v>1062.1008810999999</v>
      </c>
      <c r="AC52" s="193">
        <f t="shared" si="13"/>
        <v>470.51069032729993</v>
      </c>
      <c r="AD52" s="152">
        <f t="shared" si="14"/>
        <v>7.76829400963691E-4</v>
      </c>
      <c r="AE52" s="192">
        <v>401693.10838799999</v>
      </c>
      <c r="AF52" s="193">
        <f t="shared" si="15"/>
        <v>177950.04701588399</v>
      </c>
      <c r="AG52" s="152">
        <f t="shared" si="16"/>
        <v>0.29380167393996626</v>
      </c>
      <c r="AH52" s="192">
        <v>4418.83126068</v>
      </c>
      <c r="AI52" s="193">
        <f t="shared" si="17"/>
        <v>1957.5422484812398</v>
      </c>
      <c r="AJ52" s="152">
        <f t="shared" si="18"/>
        <v>3.2319698648950457E-3</v>
      </c>
      <c r="AK52" s="192">
        <v>86233.432794599998</v>
      </c>
      <c r="AL52" s="193">
        <f t="shared" si="19"/>
        <v>38201.410728007795</v>
      </c>
      <c r="AM52" s="152">
        <f t="shared" si="20"/>
        <v>6.3071848571948072E-2</v>
      </c>
      <c r="AN52" s="192">
        <v>872129.52045700001</v>
      </c>
      <c r="AO52" s="193">
        <f t="shared" si="21"/>
        <v>386353.37756245094</v>
      </c>
      <c r="AP52" s="152">
        <f t="shared" si="22"/>
        <v>0.63788277083217493</v>
      </c>
      <c r="AQ52" s="194">
        <v>0</v>
      </c>
      <c r="AR52" s="193">
        <f t="shared" si="23"/>
        <v>0</v>
      </c>
      <c r="AS52" s="152">
        <f t="shared" si="24"/>
        <v>0</v>
      </c>
      <c r="AT52" s="192">
        <v>1059513.2642999999</v>
      </c>
      <c r="AU52" s="192">
        <v>0</v>
      </c>
      <c r="AV52" s="193">
        <f t="shared" si="25"/>
        <v>469364.37608489994</v>
      </c>
      <c r="AW52" s="152">
        <f t="shared" si="26"/>
        <v>0.77493679655629644</v>
      </c>
      <c r="AX52" s="193">
        <f t="shared" si="27"/>
        <v>0</v>
      </c>
      <c r="AY52" s="152">
        <f t="shared" si="28"/>
        <v>0</v>
      </c>
      <c r="AZ52" s="192">
        <v>208825</v>
      </c>
      <c r="BA52" s="152">
        <f t="shared" si="29"/>
        <v>0.37157473309608541</v>
      </c>
      <c r="BB52" s="192">
        <v>562000</v>
      </c>
      <c r="BC52" s="192">
        <v>198862.19558900001</v>
      </c>
      <c r="BD52" s="193">
        <f t="shared" si="30"/>
        <v>88095.952645926998</v>
      </c>
      <c r="BE52" s="152">
        <f t="shared" si="31"/>
        <v>0.14544946061407354</v>
      </c>
      <c r="BF52" s="192">
        <v>1367225.3905199999</v>
      </c>
      <c r="BG52" s="193">
        <f t="shared" si="32"/>
        <v>605680.84800035984</v>
      </c>
      <c r="BH52" s="10">
        <v>44.3</v>
      </c>
    </row>
    <row r="53" spans="1:60">
      <c r="A53" s="1" t="s">
        <v>186</v>
      </c>
      <c r="B53" s="2" t="s">
        <v>187</v>
      </c>
      <c r="C53" s="192">
        <v>26488234.8939</v>
      </c>
      <c r="D53" s="193">
        <f t="shared" si="0"/>
        <v>12396493.930345198</v>
      </c>
      <c r="E53" s="152">
        <f t="shared" si="1"/>
        <v>0.23661092292447511</v>
      </c>
      <c r="F53" s="192">
        <v>5425432.9773599999</v>
      </c>
      <c r="G53" s="193">
        <f t="shared" si="2"/>
        <v>2539102.6334044798</v>
      </c>
      <c r="H53" s="152">
        <f t="shared" si="3"/>
        <v>4.8463656003505953E-2</v>
      </c>
      <c r="I53" s="192">
        <v>0</v>
      </c>
      <c r="J53" s="193">
        <f t="shared" si="33"/>
        <v>0</v>
      </c>
      <c r="K53" s="153">
        <f t="shared" si="34"/>
        <v>0</v>
      </c>
      <c r="L53" s="192">
        <v>0</v>
      </c>
      <c r="M53" s="192">
        <v>0</v>
      </c>
      <c r="N53" s="192">
        <v>0</v>
      </c>
      <c r="O53" s="192">
        <v>0</v>
      </c>
      <c r="P53" s="193">
        <f t="shared" si="4"/>
        <v>0</v>
      </c>
      <c r="Q53" s="193">
        <f t="shared" si="5"/>
        <v>0</v>
      </c>
      <c r="R53" s="152">
        <f t="shared" si="6"/>
        <v>0</v>
      </c>
      <c r="S53" s="193">
        <f t="shared" si="35"/>
        <v>0</v>
      </c>
      <c r="T53" s="193">
        <f t="shared" si="7"/>
        <v>0</v>
      </c>
      <c r="U53" s="152">
        <f t="shared" si="8"/>
        <v>0</v>
      </c>
      <c r="V53" s="192">
        <v>86304465.579300001</v>
      </c>
      <c r="W53" s="193">
        <f t="shared" si="9"/>
        <v>40390489.891112395</v>
      </c>
      <c r="X53" s="152">
        <f t="shared" si="10"/>
        <v>0.77093016333543773</v>
      </c>
      <c r="Y53" s="192">
        <v>8771897.3730500005</v>
      </c>
      <c r="Z53" s="193">
        <f t="shared" si="11"/>
        <v>4105247.9705873998</v>
      </c>
      <c r="AA53" s="152">
        <f t="shared" si="12"/>
        <v>7.8356551183941456E-2</v>
      </c>
      <c r="AB53" s="192">
        <v>81425589.413599998</v>
      </c>
      <c r="AC53" s="193">
        <f t="shared" si="13"/>
        <v>38107175.845564798</v>
      </c>
      <c r="AD53" s="152">
        <f t="shared" si="14"/>
        <v>0.7273487243673642</v>
      </c>
      <c r="AE53" s="192">
        <v>2049665.5895499999</v>
      </c>
      <c r="AF53" s="193">
        <f t="shared" si="15"/>
        <v>959243.49590939994</v>
      </c>
      <c r="AG53" s="152">
        <f t="shared" si="16"/>
        <v>1.8309006574902011E-2</v>
      </c>
      <c r="AH53" s="192">
        <v>14502712.2162</v>
      </c>
      <c r="AI53" s="193">
        <f t="shared" si="17"/>
        <v>6787269.3171815993</v>
      </c>
      <c r="AJ53" s="152">
        <f t="shared" si="18"/>
        <v>0.12954808563606424</v>
      </c>
      <c r="AK53" s="192">
        <v>41599009.7029</v>
      </c>
      <c r="AL53" s="193">
        <f t="shared" si="19"/>
        <v>19468336.540957198</v>
      </c>
      <c r="AM53" s="152">
        <f t="shared" si="20"/>
        <v>0.37159063704973666</v>
      </c>
      <c r="AN53" s="192">
        <v>41057166.388099998</v>
      </c>
      <c r="AO53" s="193">
        <f t="shared" si="21"/>
        <v>19214753.869630799</v>
      </c>
      <c r="AP53" s="152">
        <f t="shared" si="22"/>
        <v>0.36675052417287568</v>
      </c>
      <c r="AQ53" s="194">
        <v>92819144.244100004</v>
      </c>
      <c r="AR53" s="193">
        <f t="shared" si="23"/>
        <v>43439359.506238796</v>
      </c>
      <c r="AS53" s="152">
        <f t="shared" si="24"/>
        <v>0.82912370237679145</v>
      </c>
      <c r="AT53" s="192">
        <v>107841875.20100001</v>
      </c>
      <c r="AU53" s="192">
        <v>6885268.5860299999</v>
      </c>
      <c r="AV53" s="193">
        <f t="shared" si="25"/>
        <v>50469997.594067998</v>
      </c>
      <c r="AW53" s="152">
        <f t="shared" si="26"/>
        <v>0.96331694895573849</v>
      </c>
      <c r="AX53" s="193">
        <f t="shared" si="27"/>
        <v>3222305.6982620396</v>
      </c>
      <c r="AY53" s="152">
        <f t="shared" si="28"/>
        <v>6.1503900174889645E-2</v>
      </c>
      <c r="AZ53" s="192">
        <v>18028525</v>
      </c>
      <c r="BA53" s="152">
        <f t="shared" si="29"/>
        <v>0.31079376982485174</v>
      </c>
      <c r="BB53" s="192">
        <v>58008000</v>
      </c>
      <c r="BC53" s="192">
        <v>31109875.0134</v>
      </c>
      <c r="BD53" s="193">
        <f t="shared" si="30"/>
        <v>14559421.506271198</v>
      </c>
      <c r="BE53" s="152">
        <f t="shared" si="31"/>
        <v>0.27789455463794605</v>
      </c>
      <c r="BF53" s="192">
        <v>111948487.274</v>
      </c>
      <c r="BG53" s="193">
        <f t="shared" si="32"/>
        <v>52391892.044231996</v>
      </c>
      <c r="BH53" s="10">
        <v>46.8</v>
      </c>
    </row>
    <row r="54" spans="1:60">
      <c r="A54" s="1" t="s">
        <v>188</v>
      </c>
      <c r="B54" s="2" t="s">
        <v>189</v>
      </c>
      <c r="C54" s="192">
        <v>369503.63547099999</v>
      </c>
      <c r="D54" s="193">
        <f t="shared" si="0"/>
        <v>70575.194374960993</v>
      </c>
      <c r="E54" s="152">
        <f t="shared" si="1"/>
        <v>7.0015832421008228E-2</v>
      </c>
      <c r="F54" s="192" t="s">
        <v>488</v>
      </c>
      <c r="G54" s="193" t="str">
        <f t="shared" si="2"/>
        <v>No data</v>
      </c>
      <c r="H54" s="152" t="str">
        <f t="shared" si="3"/>
        <v>No data</v>
      </c>
      <c r="I54" s="192">
        <v>8.2728555202499994</v>
      </c>
      <c r="J54" s="193">
        <f t="shared" si="33"/>
        <v>1.5801154043677499</v>
      </c>
      <c r="K54" s="153">
        <f t="shared" si="34"/>
        <v>1.5675917911083639E-6</v>
      </c>
      <c r="L54" s="192">
        <v>0</v>
      </c>
      <c r="M54" s="192">
        <v>0</v>
      </c>
      <c r="N54" s="192">
        <v>0</v>
      </c>
      <c r="O54" s="192">
        <v>0</v>
      </c>
      <c r="P54" s="193">
        <f t="shared" si="4"/>
        <v>0</v>
      </c>
      <c r="Q54" s="193">
        <f t="shared" si="5"/>
        <v>0</v>
      </c>
      <c r="R54" s="152">
        <f t="shared" si="6"/>
        <v>0</v>
      </c>
      <c r="S54" s="193">
        <f t="shared" si="35"/>
        <v>0</v>
      </c>
      <c r="T54" s="193">
        <f t="shared" si="7"/>
        <v>0</v>
      </c>
      <c r="U54" s="152">
        <f t="shared" si="8"/>
        <v>0</v>
      </c>
      <c r="V54" s="192">
        <v>0</v>
      </c>
      <c r="W54" s="193">
        <f t="shared" si="9"/>
        <v>0</v>
      </c>
      <c r="X54" s="152">
        <f t="shared" si="10"/>
        <v>0</v>
      </c>
      <c r="Y54" s="192">
        <v>0</v>
      </c>
      <c r="Z54" s="193">
        <f t="shared" si="11"/>
        <v>0</v>
      </c>
      <c r="AA54" s="152">
        <f t="shared" si="12"/>
        <v>0</v>
      </c>
      <c r="AB54" s="192">
        <v>0</v>
      </c>
      <c r="AC54" s="193">
        <f t="shared" si="13"/>
        <v>0</v>
      </c>
      <c r="AD54" s="152">
        <f t="shared" si="14"/>
        <v>0</v>
      </c>
      <c r="AE54" s="192">
        <v>0</v>
      </c>
      <c r="AF54" s="193">
        <f t="shared" si="15"/>
        <v>0</v>
      </c>
      <c r="AG54" s="152">
        <f t="shared" si="16"/>
        <v>0</v>
      </c>
      <c r="AH54" s="192">
        <v>0</v>
      </c>
      <c r="AI54" s="193">
        <f t="shared" si="17"/>
        <v>0</v>
      </c>
      <c r="AJ54" s="152">
        <f t="shared" si="18"/>
        <v>0</v>
      </c>
      <c r="AK54" s="192">
        <v>0</v>
      </c>
      <c r="AL54" s="193">
        <f t="shared" si="19"/>
        <v>0</v>
      </c>
      <c r="AM54" s="152">
        <f t="shared" si="20"/>
        <v>0</v>
      </c>
      <c r="AN54" s="192">
        <v>0</v>
      </c>
      <c r="AO54" s="193">
        <f t="shared" si="21"/>
        <v>0</v>
      </c>
      <c r="AP54" s="152">
        <f t="shared" si="22"/>
        <v>0</v>
      </c>
      <c r="AQ54" s="194">
        <v>4795600.2792300005</v>
      </c>
      <c r="AR54" s="193">
        <f t="shared" si="23"/>
        <v>915959.65333293006</v>
      </c>
      <c r="AS54" s="152">
        <f t="shared" si="24"/>
        <v>0.90869997823082393</v>
      </c>
      <c r="AT54" s="192">
        <v>0</v>
      </c>
      <c r="AU54" s="192">
        <v>0</v>
      </c>
      <c r="AV54" s="193">
        <f t="shared" si="25"/>
        <v>0</v>
      </c>
      <c r="AW54" s="152">
        <f t="shared" si="26"/>
        <v>0</v>
      </c>
      <c r="AX54" s="193">
        <f t="shared" si="27"/>
        <v>0</v>
      </c>
      <c r="AY54" s="152">
        <f t="shared" si="28"/>
        <v>0</v>
      </c>
      <c r="AZ54" s="192">
        <v>11217</v>
      </c>
      <c r="BA54" s="152">
        <f t="shared" si="29"/>
        <v>9.4898477157360408E-3</v>
      </c>
      <c r="BB54" s="192">
        <v>1182000</v>
      </c>
      <c r="BC54" s="192">
        <v>7892.9906027200004</v>
      </c>
      <c r="BD54" s="193">
        <f t="shared" si="30"/>
        <v>1507.5612051195201</v>
      </c>
      <c r="BE54" s="152">
        <f t="shared" si="31"/>
        <v>1.495612638928986E-3</v>
      </c>
      <c r="BF54" s="192">
        <v>5277429.7283100002</v>
      </c>
      <c r="BG54" s="193">
        <f t="shared" si="32"/>
        <v>1007989.07810721</v>
      </c>
      <c r="BH54" s="10">
        <v>19.100000000000001</v>
      </c>
    </row>
    <row r="55" spans="1:60">
      <c r="A55" s="1" t="s">
        <v>190</v>
      </c>
      <c r="B55" s="2" t="s">
        <v>191</v>
      </c>
      <c r="C55" s="192">
        <v>9256498.94362</v>
      </c>
      <c r="D55" s="193">
        <f t="shared" ref="D55:D107" si="36">IF(C55=0,0,IF(C55="No data", "No data", IF($BH55="No data","No data",C55*($BH55/100))))</f>
        <v>1971634.2749910599</v>
      </c>
      <c r="E55" s="152">
        <f t="shared" ref="E55:E107" si="37">IF(D55=0,0,IF(D55="No data","No data", IF($BG55="No data","No data",D55/$BG55)))</f>
        <v>0.14229118121071016</v>
      </c>
      <c r="F55" s="192">
        <v>5824708.5385299996</v>
      </c>
      <c r="G55" s="193">
        <f t="shared" ref="G55:G107" si="38">IF(F55=0,0,IF(F55="No data", "No data", IF($BH55="No data","No data",F55*($BH55/100))))</f>
        <v>1240662.91870689</v>
      </c>
      <c r="H55" s="152">
        <f t="shared" ref="H55:H107" si="39">IF(G55=0,0,IF(G55="No data","No data", IF($BG55="No data","No data",G55/$BG55)))</f>
        <v>8.9537595499515815E-2</v>
      </c>
      <c r="I55" s="192">
        <v>5553324.4500799999</v>
      </c>
      <c r="J55" s="193">
        <f t="shared" si="33"/>
        <v>1182858.10786704</v>
      </c>
      <c r="K55" s="153">
        <f t="shared" si="34"/>
        <v>8.5365871098903423E-2</v>
      </c>
      <c r="L55" s="192">
        <v>0</v>
      </c>
      <c r="M55" s="192">
        <v>0</v>
      </c>
      <c r="N55" s="192">
        <v>0</v>
      </c>
      <c r="O55" s="192">
        <v>0</v>
      </c>
      <c r="P55" s="193">
        <f t="shared" ref="P55:P107" si="40">SUM(L55:O55)</f>
        <v>0</v>
      </c>
      <c r="Q55" s="193">
        <f t="shared" ref="Q55:Q107" si="41">IF(P55=0,0,IF($BH55="No data","No data",P55*($BH55/100)))</f>
        <v>0</v>
      </c>
      <c r="R55" s="152">
        <f t="shared" ref="R55:R107" si="42">IF(Q55=0,0,IF($BG55="No data","No data",Q55/$BG55))</f>
        <v>0</v>
      </c>
      <c r="S55" s="193">
        <f t="shared" si="35"/>
        <v>0</v>
      </c>
      <c r="T55" s="193">
        <f t="shared" ref="T55:T107" si="43">IF(S55=0,0,IF($BH55="No data","No data",S55*($BH55/100)))</f>
        <v>0</v>
      </c>
      <c r="U55" s="152">
        <f t="shared" ref="U55:U107" si="44">IF(T55=0,0,IF($BG55="No data","No data",T55/$BG55))</f>
        <v>0</v>
      </c>
      <c r="V55" s="192">
        <v>0</v>
      </c>
      <c r="W55" s="193">
        <f t="shared" ref="W55:W107" si="45">IF(V55=0,0,IF($BH55="No data","No data",V55*($BH55/100)))</f>
        <v>0</v>
      </c>
      <c r="X55" s="152">
        <f t="shared" ref="X55:X107" si="46">IF(W55=0,0,IF($BG55="No data","No data",W55/$BG55))</f>
        <v>0</v>
      </c>
      <c r="Y55" s="192">
        <v>0</v>
      </c>
      <c r="Z55" s="193">
        <f t="shared" ref="Z55:Z107" si="47">IF(Y55=0,0,IF($BH55="No data","No data",Y55*($BH55/100)))</f>
        <v>0</v>
      </c>
      <c r="AA55" s="152">
        <f t="shared" ref="AA55:AA107" si="48">IF(Z55=0,0,IF($BG55="No data","No data",Z55/$BG55))</f>
        <v>0</v>
      </c>
      <c r="AB55" s="192">
        <v>0</v>
      </c>
      <c r="AC55" s="193">
        <f t="shared" ref="AC55:AC107" si="49">IF(AB55=0,0,IF($BH55="No data","No data",AB55*($BH55/100)))</f>
        <v>0</v>
      </c>
      <c r="AD55" s="152">
        <f t="shared" ref="AD55:AD107" si="50">IF(AC55=0,0,IF($BG55="No data","No data",AC55/$BG55))</f>
        <v>0</v>
      </c>
      <c r="AE55" s="192">
        <v>0</v>
      </c>
      <c r="AF55" s="193">
        <f t="shared" ref="AF55:AF107" si="51">IF(AE55=0,0,IF($BH55="No data","No data",AE55*($BH55/100)))</f>
        <v>0</v>
      </c>
      <c r="AG55" s="152">
        <f t="shared" ref="AG55:AG107" si="52">IF(AF55=0,0,IF($BG55="No data","No data",AF55/$BG55))</f>
        <v>0</v>
      </c>
      <c r="AH55" s="192">
        <v>0</v>
      </c>
      <c r="AI55" s="193">
        <f t="shared" ref="AI55:AI107" si="53">IF(AH55=0,0,IF($BH55="No data","No data",AH55*($BH55/100)))</f>
        <v>0</v>
      </c>
      <c r="AJ55" s="152">
        <f t="shared" ref="AJ55:AJ107" si="54">IF(AI55=0,0,IF($BG55="No data","No data",AI55/$BG55))</f>
        <v>0</v>
      </c>
      <c r="AK55" s="192">
        <v>5454.73588122</v>
      </c>
      <c r="AL55" s="193">
        <f t="shared" ref="AL55:AL107" si="55">IF(AK55=0,0,IF($BH55="No data","No data",AK55*($BH55/100)))</f>
        <v>1161.8587426998599</v>
      </c>
      <c r="AM55" s="152">
        <f t="shared" ref="AM55:AM107" si="56">IF(AL55=0,0,IF($BG55="No data","No data",AL55/$BG55))</f>
        <v>8.3850364642044619E-5</v>
      </c>
      <c r="AN55" s="192">
        <v>0</v>
      </c>
      <c r="AO55" s="193">
        <f t="shared" ref="AO55:AO107" si="57">IF(AN55=0,0,IF($BH55="No data","No data",AN55*($BH55/100)))</f>
        <v>0</v>
      </c>
      <c r="AP55" s="152">
        <f t="shared" ref="AP55:AP107" si="58">IF(AO55=0,0,IF($BG55="No data","No data",AO55/$BG55))</f>
        <v>0</v>
      </c>
      <c r="AQ55" s="194">
        <v>28080814.222800002</v>
      </c>
      <c r="AR55" s="193">
        <f t="shared" ref="AR55:AR107" si="59">IF(AQ55=0,0,IF($BH55="No data","No data",AQ55*($BH55/100)))</f>
        <v>5981213.4294563998</v>
      </c>
      <c r="AS55" s="152">
        <f t="shared" ref="AS55:AS107" si="60">IF(AR55=0,0,IF($BG55="No data","No data",AR55/$BG55))</f>
        <v>0.43165912397955897</v>
      </c>
      <c r="AT55" s="192">
        <v>39504240.768200003</v>
      </c>
      <c r="AU55" s="192">
        <v>0</v>
      </c>
      <c r="AV55" s="193">
        <f t="shared" ref="AV55:AV107" si="61">IF(AT55=0,0,IF($BH55="No data","No data",AT55*($BH55/100)))</f>
        <v>8414403.2836266011</v>
      </c>
      <c r="AW55" s="152">
        <f t="shared" ref="AW55:AW107" si="62">IF(AV55=0,0,IF($BG55="No data","No data",AV55/$BG55))</f>
        <v>0.60726038170336449</v>
      </c>
      <c r="AX55" s="193">
        <f t="shared" ref="AX55:AX107" si="63">IF(AU55=0,0,IF($BH55="No data","No data",AU55*($BH55/100)))</f>
        <v>0</v>
      </c>
      <c r="AY55" s="152">
        <f t="shared" ref="AY55:AY107" si="64">IF(AX55=0,0,IF($BG55="No data","No data",AX55/$BG55))</f>
        <v>0</v>
      </c>
      <c r="AZ55" s="192">
        <v>332322</v>
      </c>
      <c r="BA55" s="152">
        <f t="shared" ref="BA55:BA107" si="65">IF(OR(AZ55="No data",BB55="No data"),"No data",AZ55/BB55)</f>
        <v>2.1491431158248721E-2</v>
      </c>
      <c r="BB55" s="192">
        <v>15463000</v>
      </c>
      <c r="BC55" s="192">
        <v>37556696.9353</v>
      </c>
      <c r="BD55" s="193">
        <f t="shared" ref="BD55:BD107" si="66">IF(BC55="No data", "No data", IF(BC55=0,0,IF($BH55="No data","No data",BC55*($BH55/100))))</f>
        <v>7999576.4472188996</v>
      </c>
      <c r="BE55" s="152">
        <f t="shared" ref="BE55:BE107" si="67">IF(BD55="No data", "No data", IF(BD55=0,0,IF($BG55="No data","No data",BD55/$BG55)))</f>
        <v>0.57732267910858603</v>
      </c>
      <c r="BF55" s="192">
        <v>65053215.981899999</v>
      </c>
      <c r="BG55" s="193">
        <f t="shared" ref="BG55:BG107" si="68">IF(BH55="No data", "No data", BF55*(BH55/100))</f>
        <v>13856335.0041447</v>
      </c>
      <c r="BH55" s="10">
        <v>21.3</v>
      </c>
    </row>
    <row r="56" spans="1:60">
      <c r="A56" s="1" t="s">
        <v>192</v>
      </c>
      <c r="B56" s="2" t="s">
        <v>193</v>
      </c>
      <c r="C56" s="192">
        <v>30.107276608199999</v>
      </c>
      <c r="D56" s="193">
        <f t="shared" si="36"/>
        <v>12.8256998350932</v>
      </c>
      <c r="E56" s="152">
        <f t="shared" si="37"/>
        <v>1.5745755596943194E-5</v>
      </c>
      <c r="F56" s="192">
        <v>169839.48268700001</v>
      </c>
      <c r="G56" s="193">
        <f t="shared" si="38"/>
        <v>72351.619624662009</v>
      </c>
      <c r="H56" s="152">
        <f t="shared" si="39"/>
        <v>8.8824074654843085E-2</v>
      </c>
      <c r="I56" s="192">
        <v>0</v>
      </c>
      <c r="J56" s="193">
        <f t="shared" ref="J56:J108" si="69">IF(I56=0,0,IF(BH56="No data","No data",I56*(BH56/100)))</f>
        <v>0</v>
      </c>
      <c r="K56" s="153">
        <f t="shared" ref="K56:K108" si="70">IF(J56=0,0,IF(BG56="No data","No data",J56/BG56))</f>
        <v>0</v>
      </c>
      <c r="L56" s="192">
        <v>0</v>
      </c>
      <c r="M56" s="192">
        <v>0</v>
      </c>
      <c r="N56" s="192">
        <v>0</v>
      </c>
      <c r="O56" s="192">
        <v>0</v>
      </c>
      <c r="P56" s="193">
        <f t="shared" si="40"/>
        <v>0</v>
      </c>
      <c r="Q56" s="193">
        <f t="shared" si="41"/>
        <v>0</v>
      </c>
      <c r="R56" s="152">
        <f t="shared" si="42"/>
        <v>0</v>
      </c>
      <c r="S56" s="193">
        <f t="shared" ref="S56:S108" si="71">SUM(N56:O56)</f>
        <v>0</v>
      </c>
      <c r="T56" s="193">
        <f t="shared" si="43"/>
        <v>0</v>
      </c>
      <c r="U56" s="152">
        <f t="shared" si="44"/>
        <v>0</v>
      </c>
      <c r="V56" s="192">
        <v>0</v>
      </c>
      <c r="W56" s="193">
        <f t="shared" si="45"/>
        <v>0</v>
      </c>
      <c r="X56" s="152">
        <f t="shared" si="46"/>
        <v>0</v>
      </c>
      <c r="Y56" s="192">
        <v>1896059.8856800001</v>
      </c>
      <c r="Z56" s="193">
        <f t="shared" si="47"/>
        <v>807721.51129967999</v>
      </c>
      <c r="AA56" s="152">
        <f t="shared" si="48"/>
        <v>0.9916172739766862</v>
      </c>
      <c r="AB56" s="192">
        <v>1896059.8856800001</v>
      </c>
      <c r="AC56" s="193">
        <f t="shared" si="49"/>
        <v>807721.51129967999</v>
      </c>
      <c r="AD56" s="152">
        <f t="shared" si="50"/>
        <v>0.9916172739766862</v>
      </c>
      <c r="AE56" s="192">
        <v>0</v>
      </c>
      <c r="AF56" s="193">
        <f t="shared" si="51"/>
        <v>0</v>
      </c>
      <c r="AG56" s="152">
        <f t="shared" si="52"/>
        <v>0</v>
      </c>
      <c r="AH56" s="192">
        <v>1875445.3340499999</v>
      </c>
      <c r="AI56" s="193">
        <f t="shared" si="53"/>
        <v>798939.71230529994</v>
      </c>
      <c r="AJ56" s="152">
        <f t="shared" si="54"/>
        <v>0.98083610316769498</v>
      </c>
      <c r="AK56" s="192">
        <v>1861647.9601100001</v>
      </c>
      <c r="AL56" s="193">
        <f t="shared" si="55"/>
        <v>793062.03100686008</v>
      </c>
      <c r="AM56" s="152">
        <f t="shared" si="56"/>
        <v>0.97362023702456812</v>
      </c>
      <c r="AN56" s="192">
        <v>1639536.7101100001</v>
      </c>
      <c r="AO56" s="193">
        <f t="shared" si="57"/>
        <v>698442.63850686001</v>
      </c>
      <c r="AP56" s="152">
        <f t="shared" si="58"/>
        <v>0.85745863584942139</v>
      </c>
      <c r="AQ56" s="194">
        <v>1859730.9912399999</v>
      </c>
      <c r="AR56" s="193">
        <f t="shared" si="59"/>
        <v>792245.40226823988</v>
      </c>
      <c r="AS56" s="152">
        <f t="shared" si="60"/>
        <v>0.97261768459490872</v>
      </c>
      <c r="AT56" s="192">
        <v>1844102.44985</v>
      </c>
      <c r="AU56" s="192">
        <v>851573.92212</v>
      </c>
      <c r="AV56" s="193">
        <f t="shared" si="61"/>
        <v>785587.64363609999</v>
      </c>
      <c r="AW56" s="152">
        <f t="shared" si="62"/>
        <v>0.96444413916713589</v>
      </c>
      <c r="AX56" s="193">
        <f t="shared" si="63"/>
        <v>362770.49082312</v>
      </c>
      <c r="AY56" s="152">
        <f t="shared" si="64"/>
        <v>0.44536325968386925</v>
      </c>
      <c r="AZ56" s="192">
        <v>42890</v>
      </c>
      <c r="BA56" s="152">
        <f t="shared" si="65"/>
        <v>4.3062248995983939E-2</v>
      </c>
      <c r="BB56" s="192">
        <v>996000</v>
      </c>
      <c r="BC56" s="192">
        <v>596244.36426399997</v>
      </c>
      <c r="BD56" s="193">
        <f t="shared" si="66"/>
        <v>254000.09917646399</v>
      </c>
      <c r="BE56" s="152">
        <f t="shared" si="67"/>
        <v>0.31182886974236385</v>
      </c>
      <c r="BF56" s="192">
        <v>1912088.3988600001</v>
      </c>
      <c r="BG56" s="193">
        <f t="shared" si="68"/>
        <v>814549.65791436005</v>
      </c>
      <c r="BH56" s="10">
        <v>42.6</v>
      </c>
    </row>
    <row r="57" spans="1:60">
      <c r="A57" s="1" t="s">
        <v>194</v>
      </c>
      <c r="B57" s="2" t="s">
        <v>195</v>
      </c>
      <c r="C57" s="192">
        <v>11216.584279999999</v>
      </c>
      <c r="D57" s="193">
        <f t="shared" si="36"/>
        <v>5664.3750614</v>
      </c>
      <c r="E57" s="152">
        <f t="shared" si="37"/>
        <v>5.038813038844449E-3</v>
      </c>
      <c r="F57" s="192">
        <v>196062.89500300001</v>
      </c>
      <c r="G57" s="193">
        <f t="shared" si="38"/>
        <v>99011.761976515001</v>
      </c>
      <c r="H57" s="152">
        <f t="shared" si="39"/>
        <v>8.8077105036000011E-2</v>
      </c>
      <c r="I57" s="192">
        <v>1495690.5563300001</v>
      </c>
      <c r="J57" s="193">
        <f t="shared" si="69"/>
        <v>755323.73094665003</v>
      </c>
      <c r="K57" s="153">
        <f t="shared" si="70"/>
        <v>0.67190731948140914</v>
      </c>
      <c r="L57" s="192">
        <v>0</v>
      </c>
      <c r="M57" s="192">
        <v>0</v>
      </c>
      <c r="N57" s="192">
        <v>0</v>
      </c>
      <c r="O57" s="192">
        <v>0</v>
      </c>
      <c r="P57" s="193">
        <f t="shared" si="40"/>
        <v>0</v>
      </c>
      <c r="Q57" s="193">
        <f t="shared" si="41"/>
        <v>0</v>
      </c>
      <c r="R57" s="152">
        <f t="shared" si="42"/>
        <v>0</v>
      </c>
      <c r="S57" s="193">
        <f t="shared" si="71"/>
        <v>0</v>
      </c>
      <c r="T57" s="193">
        <f t="shared" si="43"/>
        <v>0</v>
      </c>
      <c r="U57" s="152">
        <f t="shared" si="44"/>
        <v>0</v>
      </c>
      <c r="V57" s="192">
        <v>0</v>
      </c>
      <c r="W57" s="193">
        <f t="shared" si="45"/>
        <v>0</v>
      </c>
      <c r="X57" s="152">
        <f t="shared" si="46"/>
        <v>0</v>
      </c>
      <c r="Y57" s="192">
        <v>2221780.1662599999</v>
      </c>
      <c r="Z57" s="193">
        <f t="shared" si="47"/>
        <v>1121998.9839613</v>
      </c>
      <c r="AA57" s="152">
        <f t="shared" si="48"/>
        <v>0.99808770582312034</v>
      </c>
      <c r="AB57" s="192">
        <v>2218548.8356900001</v>
      </c>
      <c r="AC57" s="193">
        <f t="shared" si="49"/>
        <v>1120367.16202345</v>
      </c>
      <c r="AD57" s="152">
        <f t="shared" si="50"/>
        <v>0.99663609897004612</v>
      </c>
      <c r="AE57" s="192">
        <v>3231.3305740400001</v>
      </c>
      <c r="AF57" s="193">
        <f t="shared" si="51"/>
        <v>1631.8219398902002</v>
      </c>
      <c r="AG57" s="152">
        <f t="shared" si="52"/>
        <v>1.4516068548891135E-3</v>
      </c>
      <c r="AH57" s="192">
        <v>193291.32678199999</v>
      </c>
      <c r="AI57" s="193">
        <f t="shared" si="53"/>
        <v>97612.120024909993</v>
      </c>
      <c r="AJ57" s="152">
        <f t="shared" si="54"/>
        <v>8.6832036685296918E-2</v>
      </c>
      <c r="AK57" s="192">
        <v>2173196.2581199999</v>
      </c>
      <c r="AL57" s="193">
        <f t="shared" si="55"/>
        <v>1097464.1103506</v>
      </c>
      <c r="AM57" s="152">
        <f t="shared" si="56"/>
        <v>0.97626241358594978</v>
      </c>
      <c r="AN57" s="192">
        <v>2174502.2403899999</v>
      </c>
      <c r="AO57" s="193">
        <f t="shared" si="57"/>
        <v>1098123.63139695</v>
      </c>
      <c r="AP57" s="152">
        <f t="shared" si="58"/>
        <v>0.97684909847381796</v>
      </c>
      <c r="AQ57" s="194">
        <v>0</v>
      </c>
      <c r="AR57" s="193">
        <f t="shared" si="59"/>
        <v>0</v>
      </c>
      <c r="AS57" s="152">
        <f t="shared" si="60"/>
        <v>0</v>
      </c>
      <c r="AT57" s="192">
        <v>2064577.92322</v>
      </c>
      <c r="AU57" s="192">
        <v>2064577.92322</v>
      </c>
      <c r="AV57" s="193">
        <f t="shared" si="61"/>
        <v>1042611.8512261</v>
      </c>
      <c r="AW57" s="152">
        <f t="shared" si="62"/>
        <v>0.92746792602278116</v>
      </c>
      <c r="AX57" s="193">
        <f t="shared" si="63"/>
        <v>1042611.8512261</v>
      </c>
      <c r="AY57" s="152">
        <f t="shared" si="64"/>
        <v>0.92746792602278116</v>
      </c>
      <c r="AZ57" s="192">
        <v>537876</v>
      </c>
      <c r="BA57" s="152">
        <f t="shared" si="65"/>
        <v>0.41825505443234839</v>
      </c>
      <c r="BB57" s="192">
        <v>1286000</v>
      </c>
      <c r="BC57" s="192">
        <v>785396.93179299997</v>
      </c>
      <c r="BD57" s="193">
        <f t="shared" si="66"/>
        <v>396625.45055546501</v>
      </c>
      <c r="BE57" s="152">
        <f t="shared" si="67"/>
        <v>0.35282294518514445</v>
      </c>
      <c r="BF57" s="192">
        <v>2226037.0038600001</v>
      </c>
      <c r="BG57" s="193">
        <f t="shared" si="68"/>
        <v>1124148.6869493001</v>
      </c>
      <c r="BH57" s="10">
        <v>50.5</v>
      </c>
    </row>
    <row r="58" spans="1:60">
      <c r="A58" s="1" t="s">
        <v>196</v>
      </c>
      <c r="B58" s="2" t="s">
        <v>197</v>
      </c>
      <c r="C58" s="192">
        <v>0</v>
      </c>
      <c r="D58" s="193">
        <f t="shared" si="36"/>
        <v>0</v>
      </c>
      <c r="E58" s="152">
        <f t="shared" si="37"/>
        <v>0</v>
      </c>
      <c r="F58" s="192">
        <v>453267.69462899998</v>
      </c>
      <c r="G58" s="193">
        <f t="shared" si="38"/>
        <v>106517.90823781499</v>
      </c>
      <c r="H58" s="152">
        <f t="shared" si="39"/>
        <v>0.11490601413125474</v>
      </c>
      <c r="I58" s="192">
        <v>0</v>
      </c>
      <c r="J58" s="193">
        <f t="shared" si="69"/>
        <v>0</v>
      </c>
      <c r="K58" s="153">
        <f t="shared" si="70"/>
        <v>0</v>
      </c>
      <c r="L58" s="192">
        <v>0</v>
      </c>
      <c r="M58" s="192">
        <v>0</v>
      </c>
      <c r="N58" s="192">
        <v>0</v>
      </c>
      <c r="O58" s="192">
        <v>0</v>
      </c>
      <c r="P58" s="193">
        <f t="shared" si="40"/>
        <v>0</v>
      </c>
      <c r="Q58" s="193">
        <f t="shared" si="41"/>
        <v>0</v>
      </c>
      <c r="R58" s="152">
        <f t="shared" si="42"/>
        <v>0</v>
      </c>
      <c r="S58" s="193">
        <f t="shared" si="71"/>
        <v>0</v>
      </c>
      <c r="T58" s="193">
        <f t="shared" si="43"/>
        <v>0</v>
      </c>
      <c r="U58" s="152">
        <f t="shared" si="44"/>
        <v>0</v>
      </c>
      <c r="V58" s="192">
        <v>157044.24854900001</v>
      </c>
      <c r="W58" s="193">
        <f t="shared" si="45"/>
        <v>36905.398409014997</v>
      </c>
      <c r="X58" s="152">
        <f t="shared" si="46"/>
        <v>3.9811636383602841E-2</v>
      </c>
      <c r="Y58" s="192">
        <v>208622.48974799999</v>
      </c>
      <c r="Z58" s="193">
        <f t="shared" si="47"/>
        <v>49026.285090779995</v>
      </c>
      <c r="AA58" s="152">
        <f t="shared" si="48"/>
        <v>5.2887022479513615E-2</v>
      </c>
      <c r="AB58" s="192">
        <v>0</v>
      </c>
      <c r="AC58" s="193">
        <f t="shared" si="49"/>
        <v>0</v>
      </c>
      <c r="AD58" s="152">
        <f t="shared" si="50"/>
        <v>0</v>
      </c>
      <c r="AE58" s="192">
        <v>0</v>
      </c>
      <c r="AF58" s="193">
        <f t="shared" si="51"/>
        <v>0</v>
      </c>
      <c r="AG58" s="152">
        <f t="shared" si="52"/>
        <v>0</v>
      </c>
      <c r="AH58" s="192">
        <v>0</v>
      </c>
      <c r="AI58" s="193">
        <f t="shared" si="53"/>
        <v>0</v>
      </c>
      <c r="AJ58" s="152">
        <f t="shared" si="54"/>
        <v>0</v>
      </c>
      <c r="AK58" s="192">
        <v>507813.525425</v>
      </c>
      <c r="AL58" s="193">
        <f t="shared" si="55"/>
        <v>119336.17847487499</v>
      </c>
      <c r="AM58" s="152">
        <f t="shared" si="56"/>
        <v>0.12873370156301905</v>
      </c>
      <c r="AN58" s="192">
        <v>29228.4806852</v>
      </c>
      <c r="AO58" s="193">
        <f t="shared" si="57"/>
        <v>6868.6929610219995</v>
      </c>
      <c r="AP58" s="152">
        <f t="shared" si="58"/>
        <v>7.4095909645571717E-3</v>
      </c>
      <c r="AQ58" s="194">
        <v>0</v>
      </c>
      <c r="AR58" s="193">
        <f t="shared" si="59"/>
        <v>0</v>
      </c>
      <c r="AS58" s="152">
        <f t="shared" si="60"/>
        <v>0</v>
      </c>
      <c r="AT58" s="192">
        <v>3489124.2159299999</v>
      </c>
      <c r="AU58" s="192">
        <v>0</v>
      </c>
      <c r="AV58" s="193">
        <f t="shared" si="61"/>
        <v>819944.19074354996</v>
      </c>
      <c r="AW58" s="152">
        <f t="shared" si="62"/>
        <v>0.88451341494679037</v>
      </c>
      <c r="AX58" s="193">
        <f t="shared" si="63"/>
        <v>0</v>
      </c>
      <c r="AY58" s="152">
        <f t="shared" si="64"/>
        <v>0</v>
      </c>
      <c r="AZ58" s="192">
        <v>65025</v>
      </c>
      <c r="BA58" s="152">
        <f t="shared" si="65"/>
        <v>6.3938053097345127E-2</v>
      </c>
      <c r="BB58" s="192">
        <v>1017000</v>
      </c>
      <c r="BC58" s="192">
        <v>3291897.93976</v>
      </c>
      <c r="BD58" s="193">
        <f t="shared" si="66"/>
        <v>773596.01584359992</v>
      </c>
      <c r="BE58" s="152">
        <f t="shared" si="67"/>
        <v>0.83451539932559315</v>
      </c>
      <c r="BF58" s="192">
        <v>3944682.0782699999</v>
      </c>
      <c r="BG58" s="193">
        <f t="shared" si="68"/>
        <v>927000.28839344997</v>
      </c>
      <c r="BH58" s="10">
        <v>23.5</v>
      </c>
    </row>
    <row r="59" spans="1:60">
      <c r="A59" s="1" t="s">
        <v>198</v>
      </c>
      <c r="B59" s="2" t="s">
        <v>199</v>
      </c>
      <c r="C59" s="192">
        <v>47.614993929900002</v>
      </c>
      <c r="D59" s="193">
        <f t="shared" si="36"/>
        <v>7.999318980223201</v>
      </c>
      <c r="E59" s="152">
        <f t="shared" si="37"/>
        <v>5.9220290181181772E-7</v>
      </c>
      <c r="F59" s="192">
        <v>3853139.8414099999</v>
      </c>
      <c r="G59" s="193">
        <f t="shared" si="38"/>
        <v>647327.49335688003</v>
      </c>
      <c r="H59" s="152">
        <f t="shared" si="39"/>
        <v>4.7922732039598966E-2</v>
      </c>
      <c r="I59" s="192">
        <v>2742112.5019399999</v>
      </c>
      <c r="J59" s="193">
        <f t="shared" si="69"/>
        <v>460674.90032592003</v>
      </c>
      <c r="K59" s="153">
        <f t="shared" si="70"/>
        <v>3.4104529828021382E-2</v>
      </c>
      <c r="L59" s="192">
        <v>0</v>
      </c>
      <c r="M59" s="192">
        <v>0</v>
      </c>
      <c r="N59" s="192">
        <v>0</v>
      </c>
      <c r="O59" s="192">
        <v>0</v>
      </c>
      <c r="P59" s="193">
        <f t="shared" si="40"/>
        <v>0</v>
      </c>
      <c r="Q59" s="193">
        <f t="shared" si="41"/>
        <v>0</v>
      </c>
      <c r="R59" s="152">
        <f t="shared" si="42"/>
        <v>0</v>
      </c>
      <c r="S59" s="193">
        <f t="shared" si="71"/>
        <v>0</v>
      </c>
      <c r="T59" s="193">
        <f t="shared" si="43"/>
        <v>0</v>
      </c>
      <c r="U59" s="152">
        <f t="shared" si="44"/>
        <v>0</v>
      </c>
      <c r="V59" s="192">
        <v>0</v>
      </c>
      <c r="W59" s="193">
        <f t="shared" si="45"/>
        <v>0</v>
      </c>
      <c r="X59" s="152">
        <f t="shared" si="46"/>
        <v>0</v>
      </c>
      <c r="Y59" s="192">
        <v>0</v>
      </c>
      <c r="Z59" s="193">
        <f t="shared" si="47"/>
        <v>0</v>
      </c>
      <c r="AA59" s="152">
        <f t="shared" si="48"/>
        <v>0</v>
      </c>
      <c r="AB59" s="192">
        <v>0</v>
      </c>
      <c r="AC59" s="193">
        <f t="shared" si="49"/>
        <v>0</v>
      </c>
      <c r="AD59" s="152">
        <f t="shared" si="50"/>
        <v>0</v>
      </c>
      <c r="AE59" s="192">
        <v>0</v>
      </c>
      <c r="AF59" s="193">
        <f t="shared" si="51"/>
        <v>0</v>
      </c>
      <c r="AG59" s="152">
        <f t="shared" si="52"/>
        <v>0</v>
      </c>
      <c r="AH59" s="192">
        <v>0</v>
      </c>
      <c r="AI59" s="193">
        <f t="shared" si="53"/>
        <v>0</v>
      </c>
      <c r="AJ59" s="152">
        <f t="shared" si="54"/>
        <v>0</v>
      </c>
      <c r="AK59" s="192">
        <v>0</v>
      </c>
      <c r="AL59" s="193">
        <f t="shared" si="55"/>
        <v>0</v>
      </c>
      <c r="AM59" s="152">
        <f t="shared" si="56"/>
        <v>0</v>
      </c>
      <c r="AN59" s="192">
        <v>0</v>
      </c>
      <c r="AO59" s="193">
        <f t="shared" si="57"/>
        <v>0</v>
      </c>
      <c r="AP59" s="152">
        <f t="shared" si="58"/>
        <v>0</v>
      </c>
      <c r="AQ59" s="194">
        <v>3091950.03284</v>
      </c>
      <c r="AR59" s="193">
        <f t="shared" si="59"/>
        <v>519447.60551712004</v>
      </c>
      <c r="AS59" s="152">
        <f t="shared" si="60"/>
        <v>3.8455571041355767E-2</v>
      </c>
      <c r="AT59" s="192">
        <v>80066402.542199999</v>
      </c>
      <c r="AU59" s="192">
        <v>0</v>
      </c>
      <c r="AV59" s="193">
        <f t="shared" si="61"/>
        <v>13451155.627089601</v>
      </c>
      <c r="AW59" s="152">
        <f t="shared" si="62"/>
        <v>0.99581144529662913</v>
      </c>
      <c r="AX59" s="193">
        <f t="shared" si="63"/>
        <v>0</v>
      </c>
      <c r="AY59" s="152">
        <f t="shared" si="64"/>
        <v>0</v>
      </c>
      <c r="AZ59" s="192">
        <v>333259</v>
      </c>
      <c r="BA59" s="152">
        <f t="shared" si="65"/>
        <v>2.1261898685721578E-2</v>
      </c>
      <c r="BB59" s="192">
        <v>15674000</v>
      </c>
      <c r="BC59" s="192">
        <v>446262.79676100001</v>
      </c>
      <c r="BD59" s="193">
        <f t="shared" si="66"/>
        <v>74972.149855848009</v>
      </c>
      <c r="BE59" s="152">
        <f t="shared" si="67"/>
        <v>5.5503130715841027E-3</v>
      </c>
      <c r="BF59" s="192">
        <v>80403175.6417</v>
      </c>
      <c r="BG59" s="193">
        <f t="shared" si="68"/>
        <v>13507733.507805601</v>
      </c>
      <c r="BH59" s="10">
        <v>16.8</v>
      </c>
    </row>
    <row r="60" spans="1:60">
      <c r="A60" s="1" t="s">
        <v>200</v>
      </c>
      <c r="B60" s="2" t="s">
        <v>201</v>
      </c>
      <c r="C60" s="192">
        <v>12276092.599199999</v>
      </c>
      <c r="D60" s="193">
        <f t="shared" si="36"/>
        <v>5315548.0954535995</v>
      </c>
      <c r="E60" s="152">
        <f t="shared" si="37"/>
        <v>0.40218428787284205</v>
      </c>
      <c r="F60" s="192">
        <v>1762755.45477</v>
      </c>
      <c r="G60" s="193">
        <f t="shared" si="38"/>
        <v>763273.11191541003</v>
      </c>
      <c r="H60" s="152">
        <f t="shared" si="39"/>
        <v>5.7750667937845383E-2</v>
      </c>
      <c r="I60" s="192">
        <v>4854638.5863399999</v>
      </c>
      <c r="J60" s="193">
        <f t="shared" si="69"/>
        <v>2102058.50788522</v>
      </c>
      <c r="K60" s="153">
        <f t="shared" si="70"/>
        <v>0.1590456692102836</v>
      </c>
      <c r="L60" s="192">
        <v>0</v>
      </c>
      <c r="M60" s="192">
        <v>0</v>
      </c>
      <c r="N60" s="192">
        <v>0</v>
      </c>
      <c r="O60" s="192">
        <v>0</v>
      </c>
      <c r="P60" s="193">
        <f t="shared" si="40"/>
        <v>0</v>
      </c>
      <c r="Q60" s="193">
        <f t="shared" si="41"/>
        <v>0</v>
      </c>
      <c r="R60" s="152">
        <f t="shared" si="42"/>
        <v>0</v>
      </c>
      <c r="S60" s="193">
        <f t="shared" si="71"/>
        <v>0</v>
      </c>
      <c r="T60" s="193">
        <f t="shared" si="43"/>
        <v>0</v>
      </c>
      <c r="U60" s="152">
        <f t="shared" si="44"/>
        <v>0</v>
      </c>
      <c r="V60" s="192">
        <v>0</v>
      </c>
      <c r="W60" s="193">
        <f t="shared" si="45"/>
        <v>0</v>
      </c>
      <c r="X60" s="152">
        <f t="shared" si="46"/>
        <v>0</v>
      </c>
      <c r="Y60" s="192">
        <v>30510219.2685</v>
      </c>
      <c r="Z60" s="193">
        <f t="shared" si="47"/>
        <v>13210924.9432605</v>
      </c>
      <c r="AA60" s="152">
        <f t="shared" si="48"/>
        <v>0.99956323318590712</v>
      </c>
      <c r="AB60" s="192">
        <v>30422622.9045</v>
      </c>
      <c r="AC60" s="193">
        <f t="shared" si="49"/>
        <v>13172995.717648501</v>
      </c>
      <c r="AD60" s="152">
        <f t="shared" si="50"/>
        <v>0.99669343719904024</v>
      </c>
      <c r="AE60" s="192">
        <v>87588.316172899998</v>
      </c>
      <c r="AF60" s="193">
        <f t="shared" si="51"/>
        <v>37925.740902865698</v>
      </c>
      <c r="AG60" s="152">
        <f t="shared" si="52"/>
        <v>2.8695323272711994E-3</v>
      </c>
      <c r="AH60" s="192">
        <v>23314445.608899999</v>
      </c>
      <c r="AI60" s="193">
        <f t="shared" si="53"/>
        <v>10095154.9486537</v>
      </c>
      <c r="AJ60" s="152">
        <f t="shared" si="54"/>
        <v>0.76381826127448826</v>
      </c>
      <c r="AK60" s="192">
        <v>30123121.788600001</v>
      </c>
      <c r="AL60" s="193">
        <f t="shared" si="55"/>
        <v>13043311.7344638</v>
      </c>
      <c r="AM60" s="152">
        <f t="shared" si="56"/>
        <v>0.98688130503711657</v>
      </c>
      <c r="AN60" s="192">
        <v>27030484.464499999</v>
      </c>
      <c r="AO60" s="193">
        <f t="shared" si="57"/>
        <v>11704199.7731285</v>
      </c>
      <c r="AP60" s="152">
        <f t="shared" si="58"/>
        <v>0.88556159521974476</v>
      </c>
      <c r="AQ60" s="194">
        <v>24557460.910100002</v>
      </c>
      <c r="AR60" s="193">
        <f t="shared" si="59"/>
        <v>10633380.574073302</v>
      </c>
      <c r="AS60" s="152">
        <f t="shared" si="60"/>
        <v>0.80454141643875843</v>
      </c>
      <c r="AT60" s="192">
        <v>29966169.5383</v>
      </c>
      <c r="AU60" s="192">
        <v>29966169.5383</v>
      </c>
      <c r="AV60" s="193">
        <f t="shared" si="61"/>
        <v>12975351.410083899</v>
      </c>
      <c r="AW60" s="152">
        <f t="shared" si="62"/>
        <v>0.98173930007854693</v>
      </c>
      <c r="AX60" s="193">
        <f t="shared" si="63"/>
        <v>12975351.410083899</v>
      </c>
      <c r="AY60" s="152">
        <f t="shared" si="64"/>
        <v>0.98173930007854693</v>
      </c>
      <c r="AZ60" s="192">
        <v>1731786</v>
      </c>
      <c r="BA60" s="152">
        <f t="shared" si="65"/>
        <v>0.11983019651259341</v>
      </c>
      <c r="BB60" s="192">
        <v>14452000</v>
      </c>
      <c r="BC60" s="192">
        <v>247447.67061</v>
      </c>
      <c r="BD60" s="193">
        <f t="shared" si="66"/>
        <v>107144.84137413</v>
      </c>
      <c r="BE60" s="152">
        <f t="shared" si="67"/>
        <v>8.1067786338270102E-3</v>
      </c>
      <c r="BF60" s="192">
        <v>30523550.942600001</v>
      </c>
      <c r="BG60" s="193">
        <f t="shared" si="68"/>
        <v>13216697.558145801</v>
      </c>
      <c r="BH60" s="10">
        <v>43.3</v>
      </c>
    </row>
    <row r="61" spans="1:60">
      <c r="A61" s="1" t="s">
        <v>202</v>
      </c>
      <c r="B61" s="2" t="s">
        <v>203</v>
      </c>
      <c r="C61" s="192">
        <v>9408695.5256200004</v>
      </c>
      <c r="D61" s="193">
        <f t="shared" si="36"/>
        <v>1571252.1527785398</v>
      </c>
      <c r="E61" s="152">
        <f t="shared" si="37"/>
        <v>0.97510185630829138</v>
      </c>
      <c r="F61" s="192">
        <v>393172.93051799998</v>
      </c>
      <c r="G61" s="193">
        <f t="shared" si="38"/>
        <v>65659.879396505989</v>
      </c>
      <c r="H61" s="152">
        <f t="shared" si="39"/>
        <v>4.074780115418912E-2</v>
      </c>
      <c r="I61" s="192">
        <v>13983.1606154</v>
      </c>
      <c r="J61" s="193">
        <f t="shared" si="69"/>
        <v>2335.1878227717998</v>
      </c>
      <c r="K61" s="153">
        <f t="shared" si="70"/>
        <v>1.4491919561011653E-3</v>
      </c>
      <c r="L61" s="192">
        <v>0</v>
      </c>
      <c r="M61" s="192">
        <v>0</v>
      </c>
      <c r="N61" s="192">
        <v>0</v>
      </c>
      <c r="O61" s="192">
        <v>0</v>
      </c>
      <c r="P61" s="193">
        <f t="shared" si="40"/>
        <v>0</v>
      </c>
      <c r="Q61" s="193">
        <f t="shared" si="41"/>
        <v>0</v>
      </c>
      <c r="R61" s="152">
        <f t="shared" si="42"/>
        <v>0</v>
      </c>
      <c r="S61" s="193">
        <f t="shared" si="71"/>
        <v>0</v>
      </c>
      <c r="T61" s="193">
        <f t="shared" si="43"/>
        <v>0</v>
      </c>
      <c r="U61" s="152">
        <f t="shared" si="44"/>
        <v>0</v>
      </c>
      <c r="V61" s="192">
        <v>0</v>
      </c>
      <c r="W61" s="193">
        <f t="shared" si="45"/>
        <v>0</v>
      </c>
      <c r="X61" s="152">
        <f t="shared" si="46"/>
        <v>0</v>
      </c>
      <c r="Y61" s="192">
        <v>0</v>
      </c>
      <c r="Z61" s="193">
        <f t="shared" si="47"/>
        <v>0</v>
      </c>
      <c r="AA61" s="152">
        <f t="shared" si="48"/>
        <v>0</v>
      </c>
      <c r="AB61" s="192">
        <v>0</v>
      </c>
      <c r="AC61" s="193">
        <f t="shared" si="49"/>
        <v>0</v>
      </c>
      <c r="AD61" s="152">
        <f t="shared" si="50"/>
        <v>0</v>
      </c>
      <c r="AE61" s="192">
        <v>0</v>
      </c>
      <c r="AF61" s="193">
        <f t="shared" si="51"/>
        <v>0</v>
      </c>
      <c r="AG61" s="152">
        <f t="shared" si="52"/>
        <v>0</v>
      </c>
      <c r="AH61" s="192">
        <v>0</v>
      </c>
      <c r="AI61" s="193">
        <f t="shared" si="53"/>
        <v>0</v>
      </c>
      <c r="AJ61" s="152">
        <f t="shared" si="54"/>
        <v>0</v>
      </c>
      <c r="AK61" s="192">
        <v>191206.73070499999</v>
      </c>
      <c r="AL61" s="193">
        <f t="shared" si="55"/>
        <v>31931.524027734995</v>
      </c>
      <c r="AM61" s="152">
        <f t="shared" si="56"/>
        <v>1.9816353663628512E-2</v>
      </c>
      <c r="AN61" s="192">
        <v>4183739.1763800001</v>
      </c>
      <c r="AO61" s="193">
        <f t="shared" si="57"/>
        <v>698684.44245545997</v>
      </c>
      <c r="AP61" s="152">
        <f t="shared" si="58"/>
        <v>0.43359590350108929</v>
      </c>
      <c r="AQ61" s="194">
        <v>47885.719344500001</v>
      </c>
      <c r="AR61" s="193">
        <f t="shared" si="59"/>
        <v>7996.915130531499</v>
      </c>
      <c r="AS61" s="152">
        <f t="shared" si="60"/>
        <v>4.9627978391194533E-3</v>
      </c>
      <c r="AT61" s="192">
        <v>8717184.1023800001</v>
      </c>
      <c r="AU61" s="192">
        <v>318.57147216800001</v>
      </c>
      <c r="AV61" s="193">
        <f t="shared" si="61"/>
        <v>1455769.7450974598</v>
      </c>
      <c r="AW61" s="152">
        <f t="shared" si="62"/>
        <v>0.90343474043408745</v>
      </c>
      <c r="AX61" s="193">
        <f t="shared" si="63"/>
        <v>53.201435852055994</v>
      </c>
      <c r="AY61" s="152">
        <f t="shared" si="64"/>
        <v>3.3016227704680866E-5</v>
      </c>
      <c r="AZ61" s="192">
        <v>66517</v>
      </c>
      <c r="BA61" s="152">
        <f t="shared" si="65"/>
        <v>3.3560544904137235E-2</v>
      </c>
      <c r="BB61" s="192">
        <v>1982000</v>
      </c>
      <c r="BC61" s="192">
        <v>5219033.7278100001</v>
      </c>
      <c r="BD61" s="193">
        <f t="shared" si="66"/>
        <v>871578.6325442699</v>
      </c>
      <c r="BE61" s="152">
        <f t="shared" si="67"/>
        <v>0.54089214198349345</v>
      </c>
      <c r="BF61" s="192">
        <v>9648936.1237000003</v>
      </c>
      <c r="BG61" s="193">
        <f t="shared" si="68"/>
        <v>1611372.3326578999</v>
      </c>
      <c r="BH61" s="10">
        <v>16.7</v>
      </c>
    </row>
    <row r="62" spans="1:60">
      <c r="A62" s="1" t="s">
        <v>204</v>
      </c>
      <c r="B62" s="2" t="s">
        <v>205</v>
      </c>
      <c r="C62" s="192">
        <v>4503500.0254499996</v>
      </c>
      <c r="D62" s="193">
        <f t="shared" si="36"/>
        <v>1796896.5101545497</v>
      </c>
      <c r="E62" s="152">
        <f t="shared" si="37"/>
        <v>0.25067181639726843</v>
      </c>
      <c r="F62" s="192">
        <v>1140326.1703300001</v>
      </c>
      <c r="G62" s="193">
        <f t="shared" si="38"/>
        <v>454990.14196167002</v>
      </c>
      <c r="H62" s="152">
        <f t="shared" si="39"/>
        <v>6.3472328363848418E-2</v>
      </c>
      <c r="I62" s="192">
        <v>0</v>
      </c>
      <c r="J62" s="193">
        <f t="shared" si="69"/>
        <v>0</v>
      </c>
      <c r="K62" s="153">
        <f t="shared" si="70"/>
        <v>0</v>
      </c>
      <c r="L62" s="192">
        <v>15281999.4921</v>
      </c>
      <c r="M62" s="192">
        <v>2683721.9446399999</v>
      </c>
      <c r="N62" s="192">
        <v>0</v>
      </c>
      <c r="O62" s="192">
        <v>0</v>
      </c>
      <c r="P62" s="193">
        <f t="shared" si="40"/>
        <v>17965721.43674</v>
      </c>
      <c r="Q62" s="193">
        <f t="shared" si="41"/>
        <v>7168322.8532592589</v>
      </c>
      <c r="R62" s="152">
        <f t="shared" si="42"/>
        <v>0.99999999999666023</v>
      </c>
      <c r="S62" s="193">
        <f t="shared" si="71"/>
        <v>0</v>
      </c>
      <c r="T62" s="193">
        <f t="shared" si="43"/>
        <v>0</v>
      </c>
      <c r="U62" s="152">
        <f t="shared" si="44"/>
        <v>0</v>
      </c>
      <c r="V62" s="192">
        <v>6657346.1676200004</v>
      </c>
      <c r="W62" s="193">
        <f t="shared" si="45"/>
        <v>2656281.1208803798</v>
      </c>
      <c r="X62" s="152">
        <f t="shared" si="46"/>
        <v>0.37055824287598366</v>
      </c>
      <c r="Y62" s="192">
        <v>874983.81895800005</v>
      </c>
      <c r="Z62" s="193">
        <f t="shared" si="47"/>
        <v>349118.54376424197</v>
      </c>
      <c r="AA62" s="152">
        <f t="shared" si="48"/>
        <v>4.870296035903858E-2</v>
      </c>
      <c r="AB62" s="192">
        <v>3038592.8727500001</v>
      </c>
      <c r="AC62" s="193">
        <f t="shared" si="49"/>
        <v>1212398.55622725</v>
      </c>
      <c r="AD62" s="152">
        <f t="shared" si="50"/>
        <v>0.1691328056843803</v>
      </c>
      <c r="AE62" s="192">
        <v>3561743.4480099999</v>
      </c>
      <c r="AF62" s="193">
        <f t="shared" si="51"/>
        <v>1421135.6357559899</v>
      </c>
      <c r="AG62" s="152">
        <f t="shared" si="52"/>
        <v>0.19825218043926252</v>
      </c>
      <c r="AH62" s="192">
        <v>7075036.11711</v>
      </c>
      <c r="AI62" s="193">
        <f t="shared" si="53"/>
        <v>2822939.41072689</v>
      </c>
      <c r="AJ62" s="152">
        <f t="shared" si="54"/>
        <v>0.39380751516150553</v>
      </c>
      <c r="AK62" s="192">
        <v>8670341.6307900008</v>
      </c>
      <c r="AL62" s="193">
        <f t="shared" si="55"/>
        <v>3459466.3106852099</v>
      </c>
      <c r="AM62" s="152">
        <f t="shared" si="56"/>
        <v>0.48260470147500717</v>
      </c>
      <c r="AN62" s="192">
        <v>9130078.9136100002</v>
      </c>
      <c r="AO62" s="193">
        <f t="shared" si="57"/>
        <v>3642901.4865303896</v>
      </c>
      <c r="AP62" s="152">
        <f t="shared" si="58"/>
        <v>0.5081943937363097</v>
      </c>
      <c r="AQ62" s="194">
        <v>2915323.5685100001</v>
      </c>
      <c r="AR62" s="193">
        <f t="shared" si="59"/>
        <v>1163214.1038354901</v>
      </c>
      <c r="AS62" s="152">
        <f t="shared" si="60"/>
        <v>0.16227144447082495</v>
      </c>
      <c r="AT62" s="192">
        <v>17857105.696600001</v>
      </c>
      <c r="AU62" s="192">
        <v>0</v>
      </c>
      <c r="AV62" s="193">
        <f t="shared" si="61"/>
        <v>7124985.1729434002</v>
      </c>
      <c r="AW62" s="152">
        <f t="shared" si="62"/>
        <v>0.99395427895383504</v>
      </c>
      <c r="AX62" s="193">
        <f t="shared" si="63"/>
        <v>0</v>
      </c>
      <c r="AY62" s="152">
        <f t="shared" si="64"/>
        <v>0</v>
      </c>
      <c r="AZ62" s="192">
        <v>4249599</v>
      </c>
      <c r="BA62" s="152">
        <f t="shared" si="65"/>
        <v>0.53881057436287561</v>
      </c>
      <c r="BB62" s="192">
        <v>7887000</v>
      </c>
      <c r="BC62" s="192">
        <v>16747725.617799999</v>
      </c>
      <c r="BD62" s="193">
        <f t="shared" si="66"/>
        <v>6682342.5215021987</v>
      </c>
      <c r="BE62" s="152">
        <f t="shared" si="67"/>
        <v>0.93220445817972408</v>
      </c>
      <c r="BF62" s="192">
        <v>17965721.436799999</v>
      </c>
      <c r="BG62" s="193">
        <f t="shared" si="68"/>
        <v>7168322.8532831995</v>
      </c>
      <c r="BH62" s="10">
        <v>39.9</v>
      </c>
    </row>
    <row r="63" spans="1:60">
      <c r="A63" s="1" t="s">
        <v>206</v>
      </c>
      <c r="B63" s="2" t="s">
        <v>207</v>
      </c>
      <c r="C63" s="192">
        <v>354192.10000099998</v>
      </c>
      <c r="D63" s="193">
        <f t="shared" si="36"/>
        <v>177450.242100501</v>
      </c>
      <c r="E63" s="152">
        <f t="shared" si="37"/>
        <v>2.5290139867864905E-2</v>
      </c>
      <c r="F63" s="192">
        <v>1112624.58653</v>
      </c>
      <c r="G63" s="193">
        <f t="shared" si="38"/>
        <v>557424.91785153002</v>
      </c>
      <c r="H63" s="152">
        <f t="shared" si="39"/>
        <v>7.9443983684812897E-2</v>
      </c>
      <c r="I63" s="192">
        <v>4415605.9767699996</v>
      </c>
      <c r="J63" s="193">
        <f t="shared" si="69"/>
        <v>2212218.59436177</v>
      </c>
      <c r="K63" s="153">
        <f t="shared" si="70"/>
        <v>0.31528453840042803</v>
      </c>
      <c r="L63" s="192">
        <v>0</v>
      </c>
      <c r="M63" s="192">
        <v>0</v>
      </c>
      <c r="N63" s="192">
        <v>0</v>
      </c>
      <c r="O63" s="192">
        <v>0</v>
      </c>
      <c r="P63" s="193">
        <f t="shared" si="40"/>
        <v>0</v>
      </c>
      <c r="Q63" s="193">
        <f t="shared" si="41"/>
        <v>0</v>
      </c>
      <c r="R63" s="152">
        <f t="shared" si="42"/>
        <v>0</v>
      </c>
      <c r="S63" s="193">
        <f t="shared" si="71"/>
        <v>0</v>
      </c>
      <c r="T63" s="193">
        <f t="shared" si="43"/>
        <v>0</v>
      </c>
      <c r="U63" s="152">
        <f t="shared" si="44"/>
        <v>0</v>
      </c>
      <c r="V63" s="192">
        <v>0</v>
      </c>
      <c r="W63" s="193">
        <f t="shared" si="45"/>
        <v>0</v>
      </c>
      <c r="X63" s="152">
        <f t="shared" si="46"/>
        <v>0</v>
      </c>
      <c r="Y63" s="192">
        <v>13997684.0689</v>
      </c>
      <c r="Z63" s="193">
        <f t="shared" si="47"/>
        <v>7012839.7185188998</v>
      </c>
      <c r="AA63" s="152">
        <f t="shared" si="48"/>
        <v>0.99946720417441803</v>
      </c>
      <c r="AB63" s="192">
        <v>13990987.3654</v>
      </c>
      <c r="AC63" s="193">
        <f t="shared" si="49"/>
        <v>7009484.6700654002</v>
      </c>
      <c r="AD63" s="152">
        <f t="shared" si="50"/>
        <v>0.99898904396653043</v>
      </c>
      <c r="AE63" s="192">
        <v>6504.7540121700004</v>
      </c>
      <c r="AF63" s="193">
        <f t="shared" si="51"/>
        <v>3258.8817600971702</v>
      </c>
      <c r="AG63" s="152">
        <f t="shared" si="52"/>
        <v>4.6445456794030773E-4</v>
      </c>
      <c r="AH63" s="192">
        <v>10472250.3313</v>
      </c>
      <c r="AI63" s="193">
        <f t="shared" si="53"/>
        <v>5246597.4159813002</v>
      </c>
      <c r="AJ63" s="152">
        <f t="shared" si="54"/>
        <v>0.74774303438479817</v>
      </c>
      <c r="AK63" s="192">
        <v>13844241.828500001</v>
      </c>
      <c r="AL63" s="193">
        <f t="shared" si="55"/>
        <v>6935965.1560785007</v>
      </c>
      <c r="AM63" s="152">
        <f t="shared" si="56"/>
        <v>0.98851107126986271</v>
      </c>
      <c r="AN63" s="192">
        <v>12851540.960899999</v>
      </c>
      <c r="AO63" s="193">
        <f t="shared" si="57"/>
        <v>6438622.0214108992</v>
      </c>
      <c r="AP63" s="152">
        <f t="shared" si="58"/>
        <v>0.91762992008528221</v>
      </c>
      <c r="AQ63" s="194">
        <v>4278886.6697699996</v>
      </c>
      <c r="AR63" s="193">
        <f t="shared" si="59"/>
        <v>2143722.2215547697</v>
      </c>
      <c r="AS63" s="152">
        <f t="shared" si="60"/>
        <v>0.3055224618418097</v>
      </c>
      <c r="AT63" s="192">
        <v>13713734.446900001</v>
      </c>
      <c r="AU63" s="192">
        <v>13713734.446900001</v>
      </c>
      <c r="AV63" s="193">
        <f t="shared" si="61"/>
        <v>6870580.9578969004</v>
      </c>
      <c r="AW63" s="152">
        <f t="shared" si="62"/>
        <v>0.97919254063509265</v>
      </c>
      <c r="AX63" s="193">
        <f t="shared" si="63"/>
        <v>6870580.9578969004</v>
      </c>
      <c r="AY63" s="152">
        <f t="shared" si="64"/>
        <v>0.97919254063509265</v>
      </c>
      <c r="AZ63" s="192">
        <v>4490705</v>
      </c>
      <c r="BA63" s="152">
        <f t="shared" si="65"/>
        <v>0.63915528038713354</v>
      </c>
      <c r="BB63" s="192">
        <v>7026000</v>
      </c>
      <c r="BC63" s="192">
        <v>40994.4428825</v>
      </c>
      <c r="BD63" s="193">
        <f t="shared" si="66"/>
        <v>20538.2158841325</v>
      </c>
      <c r="BE63" s="152">
        <f t="shared" si="67"/>
        <v>2.9270985837930798E-3</v>
      </c>
      <c r="BF63" s="192">
        <v>14005145.952199999</v>
      </c>
      <c r="BG63" s="193">
        <f t="shared" si="68"/>
        <v>7016578.1220521992</v>
      </c>
      <c r="BH63" s="10">
        <v>50.1</v>
      </c>
    </row>
    <row r="64" spans="1:60">
      <c r="A64" s="1" t="s">
        <v>208</v>
      </c>
      <c r="B64" s="2" t="s">
        <v>209</v>
      </c>
      <c r="C64" s="192">
        <v>0</v>
      </c>
      <c r="D64" s="193">
        <f t="shared" si="36"/>
        <v>0</v>
      </c>
      <c r="E64" s="152">
        <f t="shared" si="37"/>
        <v>0</v>
      </c>
      <c r="F64" s="192">
        <v>142247.00099299999</v>
      </c>
      <c r="G64" s="193">
        <f t="shared" si="38"/>
        <v>68847.548480611993</v>
      </c>
      <c r="H64" s="152">
        <f t="shared" si="39"/>
        <v>6.9453612838071846E-2</v>
      </c>
      <c r="I64" s="192">
        <v>967738.220309</v>
      </c>
      <c r="J64" s="193">
        <f t="shared" si="69"/>
        <v>468385.29862955597</v>
      </c>
      <c r="K64" s="153">
        <f t="shared" si="70"/>
        <v>0.47250849025107755</v>
      </c>
      <c r="L64" s="192">
        <v>0</v>
      </c>
      <c r="M64" s="192">
        <v>0</v>
      </c>
      <c r="N64" s="192">
        <v>0</v>
      </c>
      <c r="O64" s="192">
        <v>0</v>
      </c>
      <c r="P64" s="193">
        <f t="shared" si="40"/>
        <v>0</v>
      </c>
      <c r="Q64" s="193">
        <f t="shared" si="41"/>
        <v>0</v>
      </c>
      <c r="R64" s="152">
        <f t="shared" si="42"/>
        <v>0</v>
      </c>
      <c r="S64" s="193">
        <f t="shared" si="71"/>
        <v>0</v>
      </c>
      <c r="T64" s="193">
        <f t="shared" si="43"/>
        <v>0</v>
      </c>
      <c r="U64" s="152">
        <f t="shared" si="44"/>
        <v>0</v>
      </c>
      <c r="V64" s="192">
        <v>0</v>
      </c>
      <c r="W64" s="193">
        <f t="shared" si="45"/>
        <v>0</v>
      </c>
      <c r="X64" s="152">
        <f t="shared" si="46"/>
        <v>0</v>
      </c>
      <c r="Y64" s="192">
        <v>2027231.8308999999</v>
      </c>
      <c r="Z64" s="193">
        <f t="shared" si="47"/>
        <v>981180.20615559991</v>
      </c>
      <c r="AA64" s="152">
        <f t="shared" si="48"/>
        <v>0.98981752679111212</v>
      </c>
      <c r="AB64" s="192">
        <v>2026198.7961500001</v>
      </c>
      <c r="AC64" s="193">
        <f t="shared" si="49"/>
        <v>980680.21733659995</v>
      </c>
      <c r="AD64" s="152">
        <f t="shared" si="50"/>
        <v>0.98931313657498166</v>
      </c>
      <c r="AE64" s="192">
        <v>1033.0347442</v>
      </c>
      <c r="AF64" s="193">
        <f t="shared" si="51"/>
        <v>499.98881619279996</v>
      </c>
      <c r="AG64" s="152">
        <f t="shared" si="52"/>
        <v>5.0439021329858557E-4</v>
      </c>
      <c r="AH64" s="192">
        <v>1531924.43444</v>
      </c>
      <c r="AI64" s="193">
        <f t="shared" si="53"/>
        <v>741451.42626896</v>
      </c>
      <c r="AJ64" s="152">
        <f t="shared" si="54"/>
        <v>0.74797841658548414</v>
      </c>
      <c r="AK64" s="192">
        <v>1922995.96163</v>
      </c>
      <c r="AL64" s="193">
        <f t="shared" si="55"/>
        <v>930730.04542891996</v>
      </c>
      <c r="AM64" s="152">
        <f t="shared" si="56"/>
        <v>0.93892325374788144</v>
      </c>
      <c r="AN64" s="192">
        <v>1956245.6906099999</v>
      </c>
      <c r="AO64" s="193">
        <f t="shared" si="57"/>
        <v>946822.91425523988</v>
      </c>
      <c r="AP64" s="152">
        <f t="shared" si="58"/>
        <v>0.95515778795546991</v>
      </c>
      <c r="AQ64" s="194">
        <v>83775.369013500007</v>
      </c>
      <c r="AR64" s="193">
        <f t="shared" si="59"/>
        <v>40547.278602534003</v>
      </c>
      <c r="AS64" s="152">
        <f t="shared" si="60"/>
        <v>4.0904215935747987E-2</v>
      </c>
      <c r="AT64" s="192">
        <v>1988586.35041</v>
      </c>
      <c r="AU64" s="192">
        <v>1988586.35041</v>
      </c>
      <c r="AV64" s="193">
        <f t="shared" si="61"/>
        <v>962475.79359843989</v>
      </c>
      <c r="AW64" s="152">
        <f t="shared" si="62"/>
        <v>0.97094845945642849</v>
      </c>
      <c r="AX64" s="193">
        <f t="shared" si="63"/>
        <v>962475.79359843989</v>
      </c>
      <c r="AY64" s="152">
        <f t="shared" si="64"/>
        <v>0.97094845945642849</v>
      </c>
      <c r="AZ64" s="192">
        <v>548447</v>
      </c>
      <c r="BA64" s="152">
        <f t="shared" si="65"/>
        <v>0.54194367588932801</v>
      </c>
      <c r="BB64" s="192">
        <v>1012000</v>
      </c>
      <c r="BC64" s="192">
        <v>0</v>
      </c>
      <c r="BD64" s="193">
        <f t="shared" si="66"/>
        <v>0</v>
      </c>
      <c r="BE64" s="152">
        <f t="shared" si="67"/>
        <v>0</v>
      </c>
      <c r="BF64" s="192">
        <v>2048086.4159599999</v>
      </c>
      <c r="BG64" s="193">
        <f t="shared" si="68"/>
        <v>991273.82532463991</v>
      </c>
      <c r="BH64" s="10">
        <v>48.4</v>
      </c>
    </row>
    <row r="65" spans="1:60">
      <c r="A65" s="1" t="s">
        <v>210</v>
      </c>
      <c r="B65" s="2" t="s">
        <v>211</v>
      </c>
      <c r="C65" s="192">
        <v>20480.6514584</v>
      </c>
      <c r="D65" s="193">
        <f t="shared" si="36"/>
        <v>6840.5375871055994</v>
      </c>
      <c r="E65" s="152">
        <f t="shared" si="37"/>
        <v>2.753201540597815E-2</v>
      </c>
      <c r="F65" s="192">
        <v>162845.17961600001</v>
      </c>
      <c r="G65" s="193">
        <f t="shared" si="38"/>
        <v>54390.289991743994</v>
      </c>
      <c r="H65" s="152">
        <f t="shared" si="39"/>
        <v>0.21891178623315383</v>
      </c>
      <c r="I65" s="192">
        <v>523600.34285399999</v>
      </c>
      <c r="J65" s="193">
        <f t="shared" si="69"/>
        <v>174882.51451323598</v>
      </c>
      <c r="K65" s="153">
        <f t="shared" si="70"/>
        <v>0.70387276182658909</v>
      </c>
      <c r="L65" s="192">
        <v>0</v>
      </c>
      <c r="M65" s="192">
        <v>0</v>
      </c>
      <c r="N65" s="192">
        <v>0</v>
      </c>
      <c r="O65" s="192">
        <v>0</v>
      </c>
      <c r="P65" s="193">
        <f t="shared" si="40"/>
        <v>0</v>
      </c>
      <c r="Q65" s="193">
        <f t="shared" si="41"/>
        <v>0</v>
      </c>
      <c r="R65" s="152">
        <f t="shared" si="42"/>
        <v>0</v>
      </c>
      <c r="S65" s="193">
        <f t="shared" si="71"/>
        <v>0</v>
      </c>
      <c r="T65" s="193">
        <f t="shared" si="43"/>
        <v>0</v>
      </c>
      <c r="U65" s="152">
        <f t="shared" si="44"/>
        <v>0</v>
      </c>
      <c r="V65" s="192">
        <v>638512.92086199997</v>
      </c>
      <c r="W65" s="193">
        <f t="shared" si="45"/>
        <v>213263.31556790796</v>
      </c>
      <c r="X65" s="152">
        <f t="shared" si="46"/>
        <v>0.85834904274388002</v>
      </c>
      <c r="Y65" s="192">
        <v>98351.071918400005</v>
      </c>
      <c r="Z65" s="193">
        <f t="shared" si="47"/>
        <v>32849.258020745598</v>
      </c>
      <c r="AA65" s="152">
        <f t="shared" si="48"/>
        <v>0.13221274883525577</v>
      </c>
      <c r="AB65" s="192">
        <v>637867.27251200005</v>
      </c>
      <c r="AC65" s="193">
        <f t="shared" si="49"/>
        <v>213047.669019008</v>
      </c>
      <c r="AD65" s="152">
        <f t="shared" si="50"/>
        <v>0.85748110158706925</v>
      </c>
      <c r="AE65" s="192">
        <v>98348.652314199993</v>
      </c>
      <c r="AF65" s="193">
        <f t="shared" si="51"/>
        <v>32848.449872942794</v>
      </c>
      <c r="AG65" s="152">
        <f t="shared" si="52"/>
        <v>0.13220949617602046</v>
      </c>
      <c r="AH65" s="192">
        <v>605882.33676199999</v>
      </c>
      <c r="AI65" s="193">
        <f t="shared" si="53"/>
        <v>202364.70047850796</v>
      </c>
      <c r="AJ65" s="152">
        <f t="shared" si="54"/>
        <v>0.81448394665687063</v>
      </c>
      <c r="AK65" s="192">
        <v>720465.04484300001</v>
      </c>
      <c r="AL65" s="193">
        <f t="shared" si="55"/>
        <v>240635.32497756198</v>
      </c>
      <c r="AM65" s="152">
        <f t="shared" si="56"/>
        <v>0.96851678543412123</v>
      </c>
      <c r="AN65" s="192">
        <v>728232.92160700005</v>
      </c>
      <c r="AO65" s="193">
        <f t="shared" si="57"/>
        <v>243229.79581673798</v>
      </c>
      <c r="AP65" s="152">
        <f t="shared" si="58"/>
        <v>0.97895909500481959</v>
      </c>
      <c r="AQ65" s="194">
        <v>173051.256012</v>
      </c>
      <c r="AR65" s="193">
        <f t="shared" si="59"/>
        <v>57799.119508007992</v>
      </c>
      <c r="AS65" s="152">
        <f t="shared" si="60"/>
        <v>0.2326317527654691</v>
      </c>
      <c r="AT65" s="192">
        <v>580815.63223400002</v>
      </c>
      <c r="AU65" s="192">
        <v>0</v>
      </c>
      <c r="AV65" s="193">
        <f t="shared" si="61"/>
        <v>193992.42116615598</v>
      </c>
      <c r="AW65" s="152">
        <f t="shared" si="62"/>
        <v>0.78078692795393567</v>
      </c>
      <c r="AX65" s="193">
        <f t="shared" si="63"/>
        <v>0</v>
      </c>
      <c r="AY65" s="152">
        <f t="shared" si="64"/>
        <v>0</v>
      </c>
      <c r="AZ65" s="192">
        <v>67527</v>
      </c>
      <c r="BA65" s="152">
        <f t="shared" si="65"/>
        <v>0.22813175675675676</v>
      </c>
      <c r="BB65" s="192">
        <v>296000</v>
      </c>
      <c r="BC65" s="192">
        <v>940.22823426499997</v>
      </c>
      <c r="BD65" s="193">
        <f t="shared" si="66"/>
        <v>314.03623024450997</v>
      </c>
      <c r="BE65" s="152">
        <f t="shared" si="67"/>
        <v>1.2639431066682448E-3</v>
      </c>
      <c r="BF65" s="192">
        <v>743884.93382699997</v>
      </c>
      <c r="BG65" s="193">
        <f t="shared" si="68"/>
        <v>248457.56789821797</v>
      </c>
      <c r="BH65" s="10">
        <v>33.4</v>
      </c>
    </row>
    <row r="66" spans="1:60">
      <c r="A66" s="1" t="s">
        <v>212</v>
      </c>
      <c r="B66" s="2" t="s">
        <v>213</v>
      </c>
      <c r="C66" s="192">
        <v>263866.18996500003</v>
      </c>
      <c r="D66" s="193">
        <f t="shared" si="36"/>
        <v>101852.34932649002</v>
      </c>
      <c r="E66" s="152">
        <f t="shared" si="37"/>
        <v>2.3995344044536945E-2</v>
      </c>
      <c r="F66" s="192">
        <v>597910.26120199997</v>
      </c>
      <c r="G66" s="193">
        <f t="shared" si="38"/>
        <v>230793.36082397201</v>
      </c>
      <c r="H66" s="152">
        <f t="shared" si="39"/>
        <v>5.4372492463714187E-2</v>
      </c>
      <c r="I66" s="192">
        <v>0</v>
      </c>
      <c r="J66" s="193">
        <f t="shared" si="69"/>
        <v>0</v>
      </c>
      <c r="K66" s="153">
        <f t="shared" si="70"/>
        <v>0</v>
      </c>
      <c r="L66" s="192">
        <v>0</v>
      </c>
      <c r="M66" s="192">
        <v>0</v>
      </c>
      <c r="N66" s="192">
        <v>10996557.8937</v>
      </c>
      <c r="O66" s="192">
        <v>0</v>
      </c>
      <c r="P66" s="193">
        <f t="shared" si="40"/>
        <v>10996557.8937</v>
      </c>
      <c r="Q66" s="193">
        <f t="shared" si="41"/>
        <v>4244671.3469682001</v>
      </c>
      <c r="R66" s="152">
        <f t="shared" si="42"/>
        <v>1</v>
      </c>
      <c r="S66" s="193">
        <f t="shared" si="71"/>
        <v>10996557.8937</v>
      </c>
      <c r="T66" s="193">
        <f t="shared" si="43"/>
        <v>4244671.3469682001</v>
      </c>
      <c r="U66" s="152">
        <f t="shared" si="44"/>
        <v>1</v>
      </c>
      <c r="V66" s="192">
        <v>0</v>
      </c>
      <c r="W66" s="193">
        <f t="shared" si="45"/>
        <v>0</v>
      </c>
      <c r="X66" s="152">
        <f t="shared" si="46"/>
        <v>0</v>
      </c>
      <c r="Y66" s="192">
        <v>0</v>
      </c>
      <c r="Z66" s="193">
        <f t="shared" si="47"/>
        <v>0</v>
      </c>
      <c r="AA66" s="152">
        <f t="shared" si="48"/>
        <v>0</v>
      </c>
      <c r="AB66" s="192">
        <v>6565744.1405600002</v>
      </c>
      <c r="AC66" s="193">
        <f t="shared" si="49"/>
        <v>2534377.2382561602</v>
      </c>
      <c r="AD66" s="152">
        <f t="shared" si="50"/>
        <v>0.59707266619507893</v>
      </c>
      <c r="AE66" s="192">
        <v>4173139.8375800001</v>
      </c>
      <c r="AF66" s="193">
        <f t="shared" si="51"/>
        <v>1610831.97730588</v>
      </c>
      <c r="AG66" s="152">
        <f t="shared" si="52"/>
        <v>0.37949510000495873</v>
      </c>
      <c r="AH66" s="192">
        <v>9623380.8927900009</v>
      </c>
      <c r="AI66" s="193">
        <f t="shared" si="53"/>
        <v>3714625.0246169404</v>
      </c>
      <c r="AJ66" s="152">
        <f t="shared" si="54"/>
        <v>0.87512665197746098</v>
      </c>
      <c r="AK66" s="192">
        <v>10379487.122400001</v>
      </c>
      <c r="AL66" s="193">
        <f t="shared" si="55"/>
        <v>4006482.0292464006</v>
      </c>
      <c r="AM66" s="152">
        <f t="shared" si="56"/>
        <v>0.9438850977492218</v>
      </c>
      <c r="AN66" s="192">
        <v>10425753.2159</v>
      </c>
      <c r="AO66" s="193">
        <f t="shared" si="57"/>
        <v>4024340.7413374004</v>
      </c>
      <c r="AP66" s="152">
        <f t="shared" si="58"/>
        <v>0.94809242280013672</v>
      </c>
      <c r="AQ66" s="194">
        <v>6483544.5999800004</v>
      </c>
      <c r="AR66" s="193">
        <f t="shared" si="59"/>
        <v>2502648.21559228</v>
      </c>
      <c r="AS66" s="152">
        <f t="shared" si="60"/>
        <v>0.58959764161242356</v>
      </c>
      <c r="AT66" s="192">
        <v>3707072.5267400001</v>
      </c>
      <c r="AU66" s="192">
        <v>0</v>
      </c>
      <c r="AV66" s="193">
        <f t="shared" si="61"/>
        <v>1430929.99532164</v>
      </c>
      <c r="AW66" s="152">
        <f t="shared" si="62"/>
        <v>0.33711208203285198</v>
      </c>
      <c r="AX66" s="193">
        <f t="shared" si="63"/>
        <v>0</v>
      </c>
      <c r="AY66" s="152">
        <f t="shared" si="64"/>
        <v>0</v>
      </c>
      <c r="AZ66" s="192">
        <v>4564819</v>
      </c>
      <c r="BA66" s="152">
        <f t="shared" si="65"/>
        <v>0.94353431169904922</v>
      </c>
      <c r="BB66" s="192">
        <v>4838000</v>
      </c>
      <c r="BC66" s="192">
        <v>75017.5693378</v>
      </c>
      <c r="BD66" s="193">
        <f t="shared" si="66"/>
        <v>28956.781764390802</v>
      </c>
      <c r="BE66" s="152">
        <f t="shared" si="67"/>
        <v>6.8219137354588073E-3</v>
      </c>
      <c r="BF66" s="192">
        <v>10996557.8937</v>
      </c>
      <c r="BG66" s="193">
        <f t="shared" si="68"/>
        <v>4244671.3469682001</v>
      </c>
      <c r="BH66" s="10">
        <v>38.6</v>
      </c>
    </row>
    <row r="67" spans="1:60">
      <c r="A67" s="1" t="s">
        <v>214</v>
      </c>
      <c r="B67" s="2" t="s">
        <v>215</v>
      </c>
      <c r="C67" s="192">
        <v>0</v>
      </c>
      <c r="D67" s="193">
        <f t="shared" si="36"/>
        <v>0</v>
      </c>
      <c r="E67" s="152">
        <f t="shared" si="37"/>
        <v>0</v>
      </c>
      <c r="F67" s="192">
        <v>1076930.7737799999</v>
      </c>
      <c r="G67" s="193">
        <f t="shared" si="38"/>
        <v>397387.45552481996</v>
      </c>
      <c r="H67" s="152">
        <f t="shared" si="39"/>
        <v>0.12617812896240704</v>
      </c>
      <c r="I67" s="192">
        <v>59382.0387424</v>
      </c>
      <c r="J67" s="193">
        <f t="shared" si="69"/>
        <v>21911.972295945601</v>
      </c>
      <c r="K67" s="153">
        <f t="shared" si="70"/>
        <v>6.9574709209859042E-3</v>
      </c>
      <c r="L67" s="192">
        <v>7065802.4830600005</v>
      </c>
      <c r="M67" s="192">
        <v>906309.16981300001</v>
      </c>
      <c r="N67" s="192">
        <v>2490.1393591199999</v>
      </c>
      <c r="O67" s="192">
        <v>0</v>
      </c>
      <c r="P67" s="193">
        <f t="shared" si="40"/>
        <v>7974601.7922321204</v>
      </c>
      <c r="Q67" s="193">
        <f t="shared" si="41"/>
        <v>2942628.0613336526</v>
      </c>
      <c r="R67" s="152">
        <f t="shared" si="42"/>
        <v>0.9343407745999297</v>
      </c>
      <c r="S67" s="193">
        <f t="shared" si="71"/>
        <v>2490.1393591199999</v>
      </c>
      <c r="T67" s="193">
        <f t="shared" si="43"/>
        <v>918.86142351527997</v>
      </c>
      <c r="U67" s="152">
        <f t="shared" si="44"/>
        <v>2.917561024712581E-4</v>
      </c>
      <c r="V67" s="192">
        <v>3294206.9420799999</v>
      </c>
      <c r="W67" s="193">
        <f t="shared" si="45"/>
        <v>1215562.3616275201</v>
      </c>
      <c r="X67" s="152">
        <f t="shared" si="46"/>
        <v>0.38596433353620457</v>
      </c>
      <c r="Y67" s="192">
        <v>2870361.4511099998</v>
      </c>
      <c r="Z67" s="193">
        <f t="shared" si="47"/>
        <v>1059163.37545959</v>
      </c>
      <c r="AA67" s="152">
        <f t="shared" si="48"/>
        <v>0.3363046596538864</v>
      </c>
      <c r="AB67" s="192">
        <v>753505.16130899999</v>
      </c>
      <c r="AC67" s="193">
        <f t="shared" si="49"/>
        <v>278043.40452302102</v>
      </c>
      <c r="AD67" s="152">
        <f t="shared" si="50"/>
        <v>8.8284106771108789E-2</v>
      </c>
      <c r="AE67" s="192">
        <v>2308080.2891099998</v>
      </c>
      <c r="AF67" s="193">
        <f t="shared" si="51"/>
        <v>851681.62668158987</v>
      </c>
      <c r="AG67" s="152">
        <f t="shared" si="52"/>
        <v>0.27042523016842013</v>
      </c>
      <c r="AH67" s="192">
        <v>5999302.1086900001</v>
      </c>
      <c r="AI67" s="193">
        <f t="shared" si="53"/>
        <v>2213742.47810661</v>
      </c>
      <c r="AJ67" s="152">
        <f t="shared" si="54"/>
        <v>0.70290564034839864</v>
      </c>
      <c r="AK67" s="192">
        <v>6778865.6499199998</v>
      </c>
      <c r="AL67" s="193">
        <f t="shared" si="55"/>
        <v>2501401.4248204799</v>
      </c>
      <c r="AM67" s="152">
        <f t="shared" si="56"/>
        <v>0.79424286594782589</v>
      </c>
      <c r="AN67" s="192">
        <v>7167352.3773299996</v>
      </c>
      <c r="AO67" s="193">
        <f t="shared" si="57"/>
        <v>2644753.0272347699</v>
      </c>
      <c r="AP67" s="152">
        <f t="shared" si="58"/>
        <v>0.83975974556978028</v>
      </c>
      <c r="AQ67" s="194">
        <v>5058121.9955399996</v>
      </c>
      <c r="AR67" s="193">
        <f t="shared" si="59"/>
        <v>1866447.0163542598</v>
      </c>
      <c r="AS67" s="152">
        <f t="shared" si="60"/>
        <v>0.59263267890533222</v>
      </c>
      <c r="AT67" s="192">
        <v>8001782.9507200001</v>
      </c>
      <c r="AU67" s="192">
        <v>0</v>
      </c>
      <c r="AV67" s="193">
        <f t="shared" si="61"/>
        <v>2952657.9088156801</v>
      </c>
      <c r="AW67" s="152">
        <f t="shared" si="62"/>
        <v>0.9375254432940866</v>
      </c>
      <c r="AX67" s="193">
        <f t="shared" si="63"/>
        <v>0</v>
      </c>
      <c r="AY67" s="152">
        <f t="shared" si="64"/>
        <v>0</v>
      </c>
      <c r="AZ67" s="192">
        <v>2118430</v>
      </c>
      <c r="BA67" s="152">
        <f t="shared" si="65"/>
        <v>0.51922303921568624</v>
      </c>
      <c r="BB67" s="192">
        <v>4080000</v>
      </c>
      <c r="BC67" s="192">
        <v>7325508.6487600002</v>
      </c>
      <c r="BD67" s="193">
        <f t="shared" si="66"/>
        <v>2703112.6913924399</v>
      </c>
      <c r="BE67" s="152">
        <f t="shared" si="67"/>
        <v>0.85829005680108017</v>
      </c>
      <c r="BF67" s="192">
        <v>8535003.5115900002</v>
      </c>
      <c r="BG67" s="193">
        <f t="shared" si="68"/>
        <v>3149416.2957767099</v>
      </c>
      <c r="BH67" s="10">
        <v>36.9</v>
      </c>
    </row>
    <row r="68" spans="1:60">
      <c r="A68" s="1" t="s">
        <v>216</v>
      </c>
      <c r="B68" s="2" t="s">
        <v>217</v>
      </c>
      <c r="C68" s="192">
        <v>0</v>
      </c>
      <c r="D68" s="193">
        <f t="shared" si="36"/>
        <v>0</v>
      </c>
      <c r="E68" s="152">
        <f t="shared" si="37"/>
        <v>0</v>
      </c>
      <c r="F68" s="192">
        <v>3108551.7847600002</v>
      </c>
      <c r="G68" s="193">
        <f t="shared" si="38"/>
        <v>540888.01054824004</v>
      </c>
      <c r="H68" s="152">
        <f t="shared" si="39"/>
        <v>0.32142479361168969</v>
      </c>
      <c r="I68" s="192">
        <v>0</v>
      </c>
      <c r="J68" s="193">
        <f t="shared" si="69"/>
        <v>0</v>
      </c>
      <c r="K68" s="153">
        <f t="shared" si="70"/>
        <v>0</v>
      </c>
      <c r="L68" s="192">
        <v>0</v>
      </c>
      <c r="M68" s="192">
        <v>0</v>
      </c>
      <c r="N68" s="192">
        <v>0</v>
      </c>
      <c r="O68" s="192">
        <v>0</v>
      </c>
      <c r="P68" s="193">
        <f t="shared" si="40"/>
        <v>0</v>
      </c>
      <c r="Q68" s="193">
        <f t="shared" si="41"/>
        <v>0</v>
      </c>
      <c r="R68" s="152">
        <f t="shared" si="42"/>
        <v>0</v>
      </c>
      <c r="S68" s="193">
        <f t="shared" si="71"/>
        <v>0</v>
      </c>
      <c r="T68" s="193">
        <f t="shared" si="43"/>
        <v>0</v>
      </c>
      <c r="U68" s="152">
        <f t="shared" si="44"/>
        <v>0</v>
      </c>
      <c r="V68" s="192">
        <v>0</v>
      </c>
      <c r="W68" s="193">
        <f t="shared" si="45"/>
        <v>0</v>
      </c>
      <c r="X68" s="152">
        <f t="shared" si="46"/>
        <v>0</v>
      </c>
      <c r="Y68" s="192">
        <v>0</v>
      </c>
      <c r="Z68" s="193">
        <f t="shared" si="47"/>
        <v>0</v>
      </c>
      <c r="AA68" s="152">
        <f t="shared" si="48"/>
        <v>0</v>
      </c>
      <c r="AB68" s="192">
        <v>0</v>
      </c>
      <c r="AC68" s="193">
        <f t="shared" si="49"/>
        <v>0</v>
      </c>
      <c r="AD68" s="152">
        <f t="shared" si="50"/>
        <v>0</v>
      </c>
      <c r="AE68" s="192">
        <v>0</v>
      </c>
      <c r="AF68" s="193">
        <f t="shared" si="51"/>
        <v>0</v>
      </c>
      <c r="AG68" s="152">
        <f t="shared" si="52"/>
        <v>0</v>
      </c>
      <c r="AH68" s="192">
        <v>0</v>
      </c>
      <c r="AI68" s="193">
        <f t="shared" si="53"/>
        <v>0</v>
      </c>
      <c r="AJ68" s="152">
        <f t="shared" si="54"/>
        <v>0</v>
      </c>
      <c r="AK68" s="192">
        <v>0</v>
      </c>
      <c r="AL68" s="193">
        <f t="shared" si="55"/>
        <v>0</v>
      </c>
      <c r="AM68" s="152">
        <f t="shared" si="56"/>
        <v>0</v>
      </c>
      <c r="AN68" s="192">
        <v>0</v>
      </c>
      <c r="AO68" s="193">
        <f t="shared" si="57"/>
        <v>0</v>
      </c>
      <c r="AP68" s="152">
        <f t="shared" si="58"/>
        <v>0</v>
      </c>
      <c r="AQ68" s="194">
        <v>5765606.2873799996</v>
      </c>
      <c r="AR68" s="193">
        <f t="shared" si="59"/>
        <v>1003215.4940041199</v>
      </c>
      <c r="AS68" s="152">
        <f t="shared" si="60"/>
        <v>0.59616468995399285</v>
      </c>
      <c r="AT68" s="192">
        <v>9622616.9714599997</v>
      </c>
      <c r="AU68" s="192">
        <v>0</v>
      </c>
      <c r="AV68" s="193">
        <f t="shared" si="61"/>
        <v>1674335.3530340397</v>
      </c>
      <c r="AW68" s="152">
        <f t="shared" si="62"/>
        <v>0.99498026354888847</v>
      </c>
      <c r="AX68" s="193">
        <f t="shared" si="63"/>
        <v>0</v>
      </c>
      <c r="AY68" s="152">
        <f t="shared" si="64"/>
        <v>0</v>
      </c>
      <c r="AZ68" s="192">
        <v>101570</v>
      </c>
      <c r="BA68" s="152">
        <f t="shared" si="65"/>
        <v>5.3883289124668436E-2</v>
      </c>
      <c r="BB68" s="192">
        <v>1885000</v>
      </c>
      <c r="BC68" s="192">
        <v>4585179.7680200003</v>
      </c>
      <c r="BD68" s="193">
        <f t="shared" si="66"/>
        <v>797821.27963548002</v>
      </c>
      <c r="BE68" s="152">
        <f t="shared" si="67"/>
        <v>0.47410838314926435</v>
      </c>
      <c r="BF68" s="192">
        <v>9671163.6642300002</v>
      </c>
      <c r="BG68" s="193">
        <f t="shared" si="68"/>
        <v>1682782.4775760199</v>
      </c>
      <c r="BH68" s="10">
        <v>17.399999999999999</v>
      </c>
    </row>
    <row r="69" spans="1:60">
      <c r="A69" s="1" t="s">
        <v>218</v>
      </c>
      <c r="B69" s="2" t="s">
        <v>219</v>
      </c>
      <c r="C69" s="192">
        <v>0</v>
      </c>
      <c r="D69" s="193">
        <f t="shared" si="36"/>
        <v>0</v>
      </c>
      <c r="E69" s="152">
        <f t="shared" si="37"/>
        <v>0</v>
      </c>
      <c r="F69" s="192" t="s">
        <v>488</v>
      </c>
      <c r="G69" s="193" t="str">
        <f t="shared" si="38"/>
        <v>No data</v>
      </c>
      <c r="H69" s="152" t="str">
        <f t="shared" si="39"/>
        <v>No data</v>
      </c>
      <c r="I69" s="192">
        <v>18198.592211300002</v>
      </c>
      <c r="J69" s="193">
        <f t="shared" si="69"/>
        <v>4222.0733930216002</v>
      </c>
      <c r="K69" s="153">
        <f t="shared" si="70"/>
        <v>5.569974545320943E-2</v>
      </c>
      <c r="L69" s="192">
        <v>0</v>
      </c>
      <c r="M69" s="192">
        <v>0</v>
      </c>
      <c r="N69" s="192">
        <v>0</v>
      </c>
      <c r="O69" s="192">
        <v>0</v>
      </c>
      <c r="P69" s="193">
        <f t="shared" si="40"/>
        <v>0</v>
      </c>
      <c r="Q69" s="193">
        <f t="shared" si="41"/>
        <v>0</v>
      </c>
      <c r="R69" s="152">
        <f t="shared" si="42"/>
        <v>0</v>
      </c>
      <c r="S69" s="193">
        <f t="shared" si="71"/>
        <v>0</v>
      </c>
      <c r="T69" s="193">
        <f t="shared" si="43"/>
        <v>0</v>
      </c>
      <c r="U69" s="152">
        <f t="shared" si="44"/>
        <v>0</v>
      </c>
      <c r="V69" s="192">
        <v>0</v>
      </c>
      <c r="W69" s="193">
        <f t="shared" si="45"/>
        <v>0</v>
      </c>
      <c r="X69" s="152">
        <f t="shared" si="46"/>
        <v>0</v>
      </c>
      <c r="Y69" s="192">
        <v>0</v>
      </c>
      <c r="Z69" s="193">
        <f t="shared" si="47"/>
        <v>0</v>
      </c>
      <c r="AA69" s="152">
        <f t="shared" si="48"/>
        <v>0</v>
      </c>
      <c r="AB69" s="192">
        <v>0</v>
      </c>
      <c r="AC69" s="193">
        <f t="shared" si="49"/>
        <v>0</v>
      </c>
      <c r="AD69" s="152">
        <f t="shared" si="50"/>
        <v>0</v>
      </c>
      <c r="AE69" s="192">
        <v>0</v>
      </c>
      <c r="AF69" s="193">
        <f t="shared" si="51"/>
        <v>0</v>
      </c>
      <c r="AG69" s="152">
        <f t="shared" si="52"/>
        <v>0</v>
      </c>
      <c r="AH69" s="192">
        <v>0</v>
      </c>
      <c r="AI69" s="193">
        <f t="shared" si="53"/>
        <v>0</v>
      </c>
      <c r="AJ69" s="152">
        <f t="shared" si="54"/>
        <v>0</v>
      </c>
      <c r="AK69" s="192">
        <v>0</v>
      </c>
      <c r="AL69" s="193">
        <f t="shared" si="55"/>
        <v>0</v>
      </c>
      <c r="AM69" s="152">
        <f t="shared" si="56"/>
        <v>0</v>
      </c>
      <c r="AN69" s="192">
        <v>0</v>
      </c>
      <c r="AO69" s="193">
        <f t="shared" si="57"/>
        <v>0</v>
      </c>
      <c r="AP69" s="152">
        <f t="shared" si="58"/>
        <v>0</v>
      </c>
      <c r="AQ69" s="194">
        <v>520.81872011799999</v>
      </c>
      <c r="AR69" s="193">
        <f t="shared" si="59"/>
        <v>120.82994306737599</v>
      </c>
      <c r="AS69" s="152">
        <f t="shared" si="60"/>
        <v>1.5940502320737841E-3</v>
      </c>
      <c r="AT69" s="192">
        <v>0</v>
      </c>
      <c r="AU69" s="192">
        <v>0</v>
      </c>
      <c r="AV69" s="193">
        <f t="shared" si="61"/>
        <v>0</v>
      </c>
      <c r="AW69" s="152">
        <f t="shared" si="62"/>
        <v>0</v>
      </c>
      <c r="AX69" s="193">
        <f t="shared" si="63"/>
        <v>0</v>
      </c>
      <c r="AY69" s="152">
        <f t="shared" si="64"/>
        <v>0</v>
      </c>
      <c r="AZ69" s="192">
        <v>944</v>
      </c>
      <c r="BA69" s="152">
        <f t="shared" si="65"/>
        <v>1.0727272727272728E-2</v>
      </c>
      <c r="BB69" s="192">
        <v>88000</v>
      </c>
      <c r="BC69" s="192">
        <v>0</v>
      </c>
      <c r="BD69" s="193">
        <f t="shared" si="66"/>
        <v>0</v>
      </c>
      <c r="BE69" s="152">
        <f t="shared" si="67"/>
        <v>0</v>
      </c>
      <c r="BF69" s="192">
        <v>326726.66747799999</v>
      </c>
      <c r="BG69" s="193">
        <f t="shared" si="68"/>
        <v>75800.586854895999</v>
      </c>
      <c r="BH69" s="10">
        <v>23.2</v>
      </c>
    </row>
    <row r="70" spans="1:60">
      <c r="A70" s="1" t="s">
        <v>220</v>
      </c>
      <c r="B70" s="2" t="s">
        <v>221</v>
      </c>
      <c r="C70" s="192">
        <v>931623773.97800004</v>
      </c>
      <c r="D70" s="193">
        <f t="shared" si="36"/>
        <v>295324736.351026</v>
      </c>
      <c r="E70" s="152">
        <f t="shared" si="37"/>
        <v>0.68009848155127162</v>
      </c>
      <c r="F70" s="192">
        <v>264215809.65099999</v>
      </c>
      <c r="G70" s="193">
        <f t="shared" si="38"/>
        <v>83756411.659366995</v>
      </c>
      <c r="H70" s="152">
        <f t="shared" si="39"/>
        <v>0.19288126383701354</v>
      </c>
      <c r="I70" s="192">
        <v>110374851.388</v>
      </c>
      <c r="J70" s="193">
        <f t="shared" si="69"/>
        <v>34988827.889996</v>
      </c>
      <c r="K70" s="153">
        <f t="shared" si="70"/>
        <v>8.057519669114703E-2</v>
      </c>
      <c r="L70" s="192">
        <v>117502419.108</v>
      </c>
      <c r="M70" s="192">
        <v>10712794.045399999</v>
      </c>
      <c r="N70" s="192">
        <v>0</v>
      </c>
      <c r="O70" s="192">
        <v>0</v>
      </c>
      <c r="P70" s="193">
        <f t="shared" si="40"/>
        <v>128215213.15339999</v>
      </c>
      <c r="Q70" s="193">
        <f t="shared" si="41"/>
        <v>40644222.569627799</v>
      </c>
      <c r="R70" s="152">
        <f t="shared" si="42"/>
        <v>9.359891214998034E-2</v>
      </c>
      <c r="S70" s="193">
        <f t="shared" si="71"/>
        <v>0</v>
      </c>
      <c r="T70" s="193">
        <f t="shared" si="43"/>
        <v>0</v>
      </c>
      <c r="U70" s="152">
        <f t="shared" si="44"/>
        <v>0</v>
      </c>
      <c r="V70" s="192">
        <v>740781799.93299997</v>
      </c>
      <c r="W70" s="193">
        <f t="shared" si="45"/>
        <v>234827830.57876098</v>
      </c>
      <c r="X70" s="152">
        <f t="shared" si="46"/>
        <v>0.54078115154148942</v>
      </c>
      <c r="Y70" s="192">
        <v>559828969.36399996</v>
      </c>
      <c r="Z70" s="193">
        <f t="shared" si="47"/>
        <v>177465783.28838798</v>
      </c>
      <c r="AA70" s="152">
        <f t="shared" si="48"/>
        <v>0.40868303560688302</v>
      </c>
      <c r="AB70" s="192">
        <v>459332887.34500003</v>
      </c>
      <c r="AC70" s="193">
        <f t="shared" si="49"/>
        <v>145608525.28836501</v>
      </c>
      <c r="AD70" s="152">
        <f t="shared" si="50"/>
        <v>0.3353194797466309</v>
      </c>
      <c r="AE70" s="192">
        <v>750503871.56900001</v>
      </c>
      <c r="AF70" s="193">
        <f t="shared" si="51"/>
        <v>237909727.28737301</v>
      </c>
      <c r="AG70" s="152">
        <f t="shared" si="52"/>
        <v>0.54787840081942862</v>
      </c>
      <c r="AH70" s="192">
        <v>403805791.111</v>
      </c>
      <c r="AI70" s="193">
        <f t="shared" si="53"/>
        <v>128006435.782187</v>
      </c>
      <c r="AJ70" s="152">
        <f t="shared" si="54"/>
        <v>0.29478391712091101</v>
      </c>
      <c r="AK70" s="192">
        <v>1349959217.8699999</v>
      </c>
      <c r="AL70" s="193">
        <f t="shared" si="55"/>
        <v>427937072.06478995</v>
      </c>
      <c r="AM70" s="152">
        <f t="shared" si="56"/>
        <v>0.98548924992462661</v>
      </c>
      <c r="AN70" s="192">
        <v>1339988933.77</v>
      </c>
      <c r="AO70" s="193">
        <f t="shared" si="57"/>
        <v>424776492.00509</v>
      </c>
      <c r="AP70" s="152">
        <f t="shared" si="58"/>
        <v>0.97821080205066235</v>
      </c>
      <c r="AQ70" s="194">
        <v>150956395.40599999</v>
      </c>
      <c r="AR70" s="193">
        <f t="shared" si="59"/>
        <v>47853177.343701996</v>
      </c>
      <c r="AS70" s="152">
        <f t="shared" si="60"/>
        <v>0.11020029561686384</v>
      </c>
      <c r="AT70" s="192">
        <v>1359702712.01</v>
      </c>
      <c r="AU70" s="192">
        <v>1358991066.22</v>
      </c>
      <c r="AV70" s="193">
        <f t="shared" si="61"/>
        <v>431025759.70717001</v>
      </c>
      <c r="AW70" s="152">
        <f t="shared" si="62"/>
        <v>0.99260213793232821</v>
      </c>
      <c r="AX70" s="193">
        <f t="shared" si="63"/>
        <v>430800167.99173999</v>
      </c>
      <c r="AY70" s="152">
        <f t="shared" si="64"/>
        <v>0.99208262647856316</v>
      </c>
      <c r="AZ70" s="192">
        <v>275561163</v>
      </c>
      <c r="BA70" s="152">
        <f t="shared" si="65"/>
        <v>0.56305227765903976</v>
      </c>
      <c r="BB70" s="192">
        <v>489406000</v>
      </c>
      <c r="BC70" s="192">
        <v>64998350.802900001</v>
      </c>
      <c r="BD70" s="193">
        <f t="shared" si="66"/>
        <v>20604477.204519302</v>
      </c>
      <c r="BE70" s="152">
        <f t="shared" si="67"/>
        <v>4.7449711910672064E-2</v>
      </c>
      <c r="BF70" s="192">
        <v>1369836574.04</v>
      </c>
      <c r="BG70" s="193">
        <f t="shared" si="68"/>
        <v>434238193.97068</v>
      </c>
      <c r="BH70" s="10">
        <v>31.7</v>
      </c>
    </row>
    <row r="71" spans="1:60">
      <c r="A71" s="1" t="s">
        <v>222</v>
      </c>
      <c r="B71" s="2" t="s">
        <v>223</v>
      </c>
      <c r="C71" s="192">
        <v>11211202.687000001</v>
      </c>
      <c r="D71" s="193">
        <f t="shared" si="36"/>
        <v>3486684.0356570003</v>
      </c>
      <c r="E71" s="152">
        <f t="shared" si="37"/>
        <v>4.2055228610916755E-2</v>
      </c>
      <c r="F71" s="192">
        <v>22411017.592399999</v>
      </c>
      <c r="G71" s="193">
        <f t="shared" si="38"/>
        <v>6969826.4712363994</v>
      </c>
      <c r="H71" s="152">
        <f t="shared" si="39"/>
        <v>8.4067739614103992E-2</v>
      </c>
      <c r="I71" s="192">
        <v>91021502.047299996</v>
      </c>
      <c r="J71" s="193">
        <f t="shared" si="69"/>
        <v>28307687.136710297</v>
      </c>
      <c r="K71" s="153">
        <f t="shared" si="70"/>
        <v>0.34143795130445032</v>
      </c>
      <c r="L71" s="192">
        <v>5099380.66799</v>
      </c>
      <c r="M71" s="192">
        <v>1836311.2998800001</v>
      </c>
      <c r="N71" s="192">
        <v>176184.380255</v>
      </c>
      <c r="O71" s="192">
        <v>0</v>
      </c>
      <c r="P71" s="193">
        <f t="shared" si="40"/>
        <v>7111876.3481249996</v>
      </c>
      <c r="Q71" s="193">
        <f t="shared" si="41"/>
        <v>2211793.5442668749</v>
      </c>
      <c r="R71" s="152">
        <f t="shared" si="42"/>
        <v>2.6677921541796906E-2</v>
      </c>
      <c r="S71" s="193">
        <f t="shared" si="71"/>
        <v>176184.380255</v>
      </c>
      <c r="T71" s="193">
        <f t="shared" si="43"/>
        <v>54793.342259304998</v>
      </c>
      <c r="U71" s="152">
        <f t="shared" si="44"/>
        <v>6.6089915561765749E-4</v>
      </c>
      <c r="V71" s="192">
        <v>41866423.846699998</v>
      </c>
      <c r="W71" s="193">
        <f t="shared" si="45"/>
        <v>13020457.816323699</v>
      </c>
      <c r="X71" s="152">
        <f t="shared" si="46"/>
        <v>0.15704845190571171</v>
      </c>
      <c r="Y71" s="192">
        <v>115884526.495</v>
      </c>
      <c r="Z71" s="193">
        <f t="shared" si="47"/>
        <v>36040087.739945002</v>
      </c>
      <c r="AA71" s="152">
        <f t="shared" si="48"/>
        <v>0.43470360765720628</v>
      </c>
      <c r="AB71" s="192">
        <v>58361173.872199997</v>
      </c>
      <c r="AC71" s="193">
        <f t="shared" si="49"/>
        <v>18150325.0742542</v>
      </c>
      <c r="AD71" s="152">
        <f t="shared" si="50"/>
        <v>0.21892321258653494</v>
      </c>
      <c r="AE71" s="192">
        <v>101110725.38</v>
      </c>
      <c r="AF71" s="193">
        <f t="shared" si="51"/>
        <v>31445435.593179997</v>
      </c>
      <c r="AG71" s="152">
        <f t="shared" si="52"/>
        <v>0.37928443447037308</v>
      </c>
      <c r="AH71" s="192">
        <v>231076345.859</v>
      </c>
      <c r="AI71" s="193">
        <f t="shared" si="53"/>
        <v>71864743.562149003</v>
      </c>
      <c r="AJ71" s="152">
        <f t="shared" si="54"/>
        <v>0.86680874683891196</v>
      </c>
      <c r="AK71" s="192">
        <v>252855625.19800001</v>
      </c>
      <c r="AL71" s="193">
        <f t="shared" si="55"/>
        <v>78638099.436578006</v>
      </c>
      <c r="AM71" s="152">
        <f t="shared" si="56"/>
        <v>0.94850672315368634</v>
      </c>
      <c r="AN71" s="192">
        <v>226365878.60299999</v>
      </c>
      <c r="AO71" s="193">
        <f t="shared" si="57"/>
        <v>70399788.24553299</v>
      </c>
      <c r="AP71" s="152">
        <f t="shared" si="58"/>
        <v>0.8491389407667207</v>
      </c>
      <c r="AQ71" s="194">
        <v>48803224.1862</v>
      </c>
      <c r="AR71" s="193">
        <f t="shared" si="59"/>
        <v>15177802.721908201</v>
      </c>
      <c r="AS71" s="152">
        <f t="shared" si="60"/>
        <v>0.18306963199232568</v>
      </c>
      <c r="AT71" s="192">
        <v>238098543.60600001</v>
      </c>
      <c r="AU71" s="192">
        <v>141755998.118</v>
      </c>
      <c r="AV71" s="193">
        <f t="shared" si="61"/>
        <v>74048647.061466008</v>
      </c>
      <c r="AW71" s="152">
        <f t="shared" si="62"/>
        <v>0.89315026789120633</v>
      </c>
      <c r="AX71" s="193">
        <f t="shared" si="63"/>
        <v>44086115.414697997</v>
      </c>
      <c r="AY71" s="152">
        <f t="shared" si="64"/>
        <v>0.53175212992393339</v>
      </c>
      <c r="AZ71" s="192">
        <v>8271863</v>
      </c>
      <c r="BA71" s="152">
        <f t="shared" si="65"/>
        <v>8.772975352112676E-2</v>
      </c>
      <c r="BB71" s="192">
        <v>94288000</v>
      </c>
      <c r="BC71" s="192">
        <v>29994.2774274</v>
      </c>
      <c r="BD71" s="193">
        <f t="shared" si="66"/>
        <v>9328.2202799213992</v>
      </c>
      <c r="BE71" s="152">
        <f t="shared" si="67"/>
        <v>1.1251390501495863E-4</v>
      </c>
      <c r="BF71" s="192">
        <v>266582849.67899999</v>
      </c>
      <c r="BG71" s="193">
        <f t="shared" si="68"/>
        <v>82907266.250168994</v>
      </c>
      <c r="BH71" s="10">
        <v>31.1</v>
      </c>
    </row>
    <row r="72" spans="1:60">
      <c r="A72" s="1" t="s">
        <v>224</v>
      </c>
      <c r="B72" s="2" t="s">
        <v>225</v>
      </c>
      <c r="C72" s="192">
        <v>78398282.369100004</v>
      </c>
      <c r="D72" s="193">
        <f t="shared" si="36"/>
        <v>22578705.322300803</v>
      </c>
      <c r="E72" s="152">
        <f t="shared" si="37"/>
        <v>0.94084221052592298</v>
      </c>
      <c r="F72" s="192">
        <v>7180348.9697500002</v>
      </c>
      <c r="G72" s="193">
        <f t="shared" si="38"/>
        <v>2067940.5032880004</v>
      </c>
      <c r="H72" s="152">
        <f t="shared" si="39"/>
        <v>8.6169941392871319E-2</v>
      </c>
      <c r="I72" s="192">
        <v>154974.616909</v>
      </c>
      <c r="J72" s="193">
        <f t="shared" si="69"/>
        <v>44632.689669792009</v>
      </c>
      <c r="K72" s="153">
        <f t="shared" si="70"/>
        <v>1.859819587138558E-3</v>
      </c>
      <c r="L72" s="192">
        <v>0</v>
      </c>
      <c r="M72" s="192">
        <v>0</v>
      </c>
      <c r="N72" s="192">
        <v>0</v>
      </c>
      <c r="O72" s="192">
        <v>0</v>
      </c>
      <c r="P72" s="193">
        <f t="shared" si="40"/>
        <v>0</v>
      </c>
      <c r="Q72" s="193">
        <f t="shared" si="41"/>
        <v>0</v>
      </c>
      <c r="R72" s="152">
        <f t="shared" si="42"/>
        <v>0</v>
      </c>
      <c r="S72" s="193">
        <f t="shared" si="71"/>
        <v>0</v>
      </c>
      <c r="T72" s="193">
        <f t="shared" si="43"/>
        <v>0</v>
      </c>
      <c r="U72" s="152">
        <f t="shared" si="44"/>
        <v>0</v>
      </c>
      <c r="V72" s="192">
        <v>103418.033685</v>
      </c>
      <c r="W72" s="193">
        <f t="shared" si="45"/>
        <v>29784.393701280005</v>
      </c>
      <c r="X72" s="152">
        <f t="shared" si="46"/>
        <v>1.2410992751390908E-3</v>
      </c>
      <c r="Y72" s="192">
        <v>4836257.8951300001</v>
      </c>
      <c r="Z72" s="193">
        <f t="shared" si="47"/>
        <v>1392842.2737974401</v>
      </c>
      <c r="AA72" s="152">
        <f t="shared" si="48"/>
        <v>5.8038970130817061E-2</v>
      </c>
      <c r="AB72" s="192">
        <v>134047.69928999999</v>
      </c>
      <c r="AC72" s="193">
        <f t="shared" si="49"/>
        <v>38605.737395520002</v>
      </c>
      <c r="AD72" s="152">
        <f t="shared" si="50"/>
        <v>1.60867980655691E-3</v>
      </c>
      <c r="AE72" s="192">
        <v>1631935.0491200001</v>
      </c>
      <c r="AF72" s="193">
        <f t="shared" si="51"/>
        <v>469997.29414656007</v>
      </c>
      <c r="AG72" s="152">
        <f t="shared" si="52"/>
        <v>1.9584528291323299E-2</v>
      </c>
      <c r="AH72" s="192">
        <v>29748.162138899999</v>
      </c>
      <c r="AI72" s="193">
        <f t="shared" si="53"/>
        <v>8567.4706960031999</v>
      </c>
      <c r="AJ72" s="152">
        <f t="shared" si="54"/>
        <v>3.5700178345842939E-4</v>
      </c>
      <c r="AK72" s="192">
        <v>9069638.38442</v>
      </c>
      <c r="AL72" s="193">
        <f t="shared" si="55"/>
        <v>2612055.8547129603</v>
      </c>
      <c r="AM72" s="152">
        <f t="shared" si="56"/>
        <v>0.10884292829394589</v>
      </c>
      <c r="AN72" s="192">
        <v>10504088.7212</v>
      </c>
      <c r="AO72" s="193">
        <f t="shared" si="57"/>
        <v>3025177.5517056007</v>
      </c>
      <c r="AP72" s="152">
        <f t="shared" si="58"/>
        <v>0.12605748178877707</v>
      </c>
      <c r="AQ72" s="194">
        <v>10228839.823799999</v>
      </c>
      <c r="AR72" s="193">
        <f t="shared" si="59"/>
        <v>2945905.8692544</v>
      </c>
      <c r="AS72" s="152">
        <f t="shared" si="60"/>
        <v>0.1227542744575829</v>
      </c>
      <c r="AT72" s="192">
        <v>82669745.071600005</v>
      </c>
      <c r="AU72" s="192">
        <v>47075691.847199999</v>
      </c>
      <c r="AV72" s="193">
        <f t="shared" si="61"/>
        <v>23808886.580620803</v>
      </c>
      <c r="AW72" s="152">
        <f t="shared" si="62"/>
        <v>0.99210318576360368</v>
      </c>
      <c r="AX72" s="193">
        <f t="shared" si="63"/>
        <v>13557799.251993602</v>
      </c>
      <c r="AY72" s="152">
        <f t="shared" si="64"/>
        <v>0.564946024850841</v>
      </c>
      <c r="AZ72" s="192">
        <v>10291577</v>
      </c>
      <c r="BA72" s="152">
        <f t="shared" si="65"/>
        <v>0.39723548710822915</v>
      </c>
      <c r="BB72" s="192">
        <v>25908000</v>
      </c>
      <c r="BC72" s="192">
        <v>9229462.4316300005</v>
      </c>
      <c r="BD72" s="193">
        <f t="shared" si="66"/>
        <v>2658085.1803094405</v>
      </c>
      <c r="BE72" s="152">
        <f t="shared" si="67"/>
        <v>0.11076094493064102</v>
      </c>
      <c r="BF72" s="192">
        <v>83327768.983999997</v>
      </c>
      <c r="BG72" s="193">
        <f t="shared" si="68"/>
        <v>23998397.467392001</v>
      </c>
      <c r="BH72" s="10">
        <v>28.8</v>
      </c>
    </row>
    <row r="73" spans="1:60">
      <c r="A73" s="1" t="s">
        <v>226</v>
      </c>
      <c r="B73" s="2" t="s">
        <v>227</v>
      </c>
      <c r="C73" s="192">
        <v>16673605.8236</v>
      </c>
      <c r="D73" s="193">
        <f t="shared" si="36"/>
        <v>7336386.562384</v>
      </c>
      <c r="E73" s="152">
        <f t="shared" si="37"/>
        <v>0.39813353440836713</v>
      </c>
      <c r="F73" s="192">
        <v>14678232.7247</v>
      </c>
      <c r="G73" s="193">
        <f t="shared" si="38"/>
        <v>6458422.3988680001</v>
      </c>
      <c r="H73" s="152">
        <f t="shared" si="39"/>
        <v>0.35048787499113443</v>
      </c>
      <c r="I73" s="192">
        <v>100551.08265</v>
      </c>
      <c r="J73" s="193">
        <f t="shared" si="69"/>
        <v>44242.476365999995</v>
      </c>
      <c r="K73" s="153">
        <f t="shared" si="70"/>
        <v>2.4009658347188189E-3</v>
      </c>
      <c r="L73" s="192">
        <v>0</v>
      </c>
      <c r="M73" s="192">
        <v>0</v>
      </c>
      <c r="N73" s="192">
        <v>0</v>
      </c>
      <c r="O73" s="192">
        <v>0</v>
      </c>
      <c r="P73" s="193">
        <f t="shared" si="40"/>
        <v>0</v>
      </c>
      <c r="Q73" s="193">
        <f t="shared" si="41"/>
        <v>0</v>
      </c>
      <c r="R73" s="152">
        <f t="shared" si="42"/>
        <v>0</v>
      </c>
      <c r="S73" s="193">
        <f t="shared" si="71"/>
        <v>0</v>
      </c>
      <c r="T73" s="193">
        <f t="shared" si="43"/>
        <v>0</v>
      </c>
      <c r="U73" s="152">
        <f t="shared" si="44"/>
        <v>0</v>
      </c>
      <c r="V73" s="192">
        <v>0</v>
      </c>
      <c r="W73" s="193">
        <f t="shared" si="45"/>
        <v>0</v>
      </c>
      <c r="X73" s="152">
        <f t="shared" si="46"/>
        <v>0</v>
      </c>
      <c r="Y73" s="192">
        <v>4306767.2793800002</v>
      </c>
      <c r="Z73" s="193">
        <f t="shared" si="47"/>
        <v>1894977.6029272</v>
      </c>
      <c r="AA73" s="152">
        <f t="shared" si="48"/>
        <v>0.10283729248216404</v>
      </c>
      <c r="AB73" s="192">
        <v>0</v>
      </c>
      <c r="AC73" s="193">
        <f t="shared" si="49"/>
        <v>0</v>
      </c>
      <c r="AD73" s="152">
        <f t="shared" si="50"/>
        <v>0</v>
      </c>
      <c r="AE73" s="192">
        <v>0</v>
      </c>
      <c r="AF73" s="193">
        <f t="shared" si="51"/>
        <v>0</v>
      </c>
      <c r="AG73" s="152">
        <f t="shared" si="52"/>
        <v>0</v>
      </c>
      <c r="AH73" s="192">
        <v>133634.300671</v>
      </c>
      <c r="AI73" s="193">
        <f t="shared" si="53"/>
        <v>58799.09229524</v>
      </c>
      <c r="AJ73" s="152">
        <f t="shared" si="54"/>
        <v>3.1909292451324312E-3</v>
      </c>
      <c r="AK73" s="192">
        <v>30583851.867400002</v>
      </c>
      <c r="AL73" s="193">
        <f t="shared" si="55"/>
        <v>13456894.821656002</v>
      </c>
      <c r="AM73" s="152">
        <f t="shared" si="56"/>
        <v>0.73028336933305782</v>
      </c>
      <c r="AN73" s="192">
        <v>13846539.264699999</v>
      </c>
      <c r="AO73" s="193">
        <f t="shared" si="57"/>
        <v>6092477.2764679994</v>
      </c>
      <c r="AP73" s="152">
        <f t="shared" si="58"/>
        <v>0.33062863996559205</v>
      </c>
      <c r="AQ73" s="194">
        <v>0</v>
      </c>
      <c r="AR73" s="193">
        <f t="shared" si="59"/>
        <v>0</v>
      </c>
      <c r="AS73" s="152">
        <f t="shared" si="60"/>
        <v>0</v>
      </c>
      <c r="AT73" s="192">
        <v>41771561.8486</v>
      </c>
      <c r="AU73" s="192">
        <v>15533960.8091</v>
      </c>
      <c r="AV73" s="193">
        <f t="shared" si="61"/>
        <v>18379487.213383999</v>
      </c>
      <c r="AW73" s="152">
        <f t="shared" si="62"/>
        <v>0.99742429636915175</v>
      </c>
      <c r="AX73" s="193">
        <f t="shared" si="63"/>
        <v>6834942.7560040001</v>
      </c>
      <c r="AY73" s="152">
        <f t="shared" si="64"/>
        <v>0.37092101047119064</v>
      </c>
      <c r="AZ73" s="192">
        <v>5410843</v>
      </c>
      <c r="BA73" s="152">
        <f t="shared" si="65"/>
        <v>0.28424264551376338</v>
      </c>
      <c r="BB73" s="192">
        <v>19036000</v>
      </c>
      <c r="BC73" s="192">
        <v>24968263.5035</v>
      </c>
      <c r="BD73" s="193">
        <f t="shared" si="66"/>
        <v>10986035.941539999</v>
      </c>
      <c r="BE73" s="152">
        <f t="shared" si="67"/>
        <v>0.59619395479637138</v>
      </c>
      <c r="BF73" s="192">
        <v>41879430.850699998</v>
      </c>
      <c r="BG73" s="193">
        <f t="shared" si="68"/>
        <v>18426949.574308001</v>
      </c>
      <c r="BH73" s="10">
        <v>44</v>
      </c>
    </row>
    <row r="74" spans="1:60">
      <c r="A74" s="1" t="s">
        <v>228</v>
      </c>
      <c r="B74" s="2" t="s">
        <v>229</v>
      </c>
      <c r="C74" s="192">
        <v>0</v>
      </c>
      <c r="D74" s="193">
        <f t="shared" si="36"/>
        <v>0</v>
      </c>
      <c r="E74" s="152">
        <f t="shared" si="37"/>
        <v>0</v>
      </c>
      <c r="F74" s="192">
        <v>392326.19341499999</v>
      </c>
      <c r="G74" s="193">
        <f t="shared" si="38"/>
        <v>96904.569773504991</v>
      </c>
      <c r="H74" s="152">
        <f t="shared" si="39"/>
        <v>8.5611214993747242E-2</v>
      </c>
      <c r="I74" s="192">
        <v>0</v>
      </c>
      <c r="J74" s="193">
        <f t="shared" si="69"/>
        <v>0</v>
      </c>
      <c r="K74" s="153">
        <f t="shared" si="70"/>
        <v>0</v>
      </c>
      <c r="L74" s="192">
        <v>0</v>
      </c>
      <c r="M74" s="192">
        <v>0</v>
      </c>
      <c r="N74" s="192">
        <v>0</v>
      </c>
      <c r="O74" s="192">
        <v>0</v>
      </c>
      <c r="P74" s="193">
        <f t="shared" si="40"/>
        <v>0</v>
      </c>
      <c r="Q74" s="193">
        <f t="shared" si="41"/>
        <v>0</v>
      </c>
      <c r="R74" s="152">
        <f t="shared" si="42"/>
        <v>0</v>
      </c>
      <c r="S74" s="193">
        <f t="shared" si="71"/>
        <v>0</v>
      </c>
      <c r="T74" s="193">
        <f t="shared" si="43"/>
        <v>0</v>
      </c>
      <c r="U74" s="152">
        <f t="shared" si="44"/>
        <v>0</v>
      </c>
      <c r="V74" s="192">
        <v>0</v>
      </c>
      <c r="W74" s="193">
        <f t="shared" si="45"/>
        <v>0</v>
      </c>
      <c r="X74" s="152">
        <f t="shared" si="46"/>
        <v>0</v>
      </c>
      <c r="Y74" s="192">
        <v>0</v>
      </c>
      <c r="Z74" s="193">
        <f t="shared" si="47"/>
        <v>0</v>
      </c>
      <c r="AA74" s="152">
        <f t="shared" si="48"/>
        <v>0</v>
      </c>
      <c r="AB74" s="192">
        <v>0</v>
      </c>
      <c r="AC74" s="193">
        <f t="shared" si="49"/>
        <v>0</v>
      </c>
      <c r="AD74" s="152">
        <f t="shared" si="50"/>
        <v>0</v>
      </c>
      <c r="AE74" s="192">
        <v>0</v>
      </c>
      <c r="AF74" s="193">
        <f t="shared" si="51"/>
        <v>0</v>
      </c>
      <c r="AG74" s="152">
        <f t="shared" si="52"/>
        <v>0</v>
      </c>
      <c r="AH74" s="192">
        <v>0</v>
      </c>
      <c r="AI74" s="193">
        <f t="shared" si="53"/>
        <v>0</v>
      </c>
      <c r="AJ74" s="152">
        <f t="shared" si="54"/>
        <v>0</v>
      </c>
      <c r="AK74" s="192">
        <v>0</v>
      </c>
      <c r="AL74" s="193">
        <f t="shared" si="55"/>
        <v>0</v>
      </c>
      <c r="AM74" s="152">
        <f t="shared" si="56"/>
        <v>0</v>
      </c>
      <c r="AN74" s="192">
        <v>0</v>
      </c>
      <c r="AO74" s="193">
        <f t="shared" si="57"/>
        <v>0</v>
      </c>
      <c r="AP74" s="152">
        <f t="shared" si="58"/>
        <v>0</v>
      </c>
      <c r="AQ74" s="194">
        <v>1867301.1094500001</v>
      </c>
      <c r="AR74" s="193">
        <f t="shared" si="59"/>
        <v>461223.37403415004</v>
      </c>
      <c r="AS74" s="152">
        <f t="shared" si="60"/>
        <v>0.40747194406692566</v>
      </c>
      <c r="AT74" s="192">
        <v>0</v>
      </c>
      <c r="AU74" s="192">
        <v>0</v>
      </c>
      <c r="AV74" s="193">
        <f t="shared" si="61"/>
        <v>0</v>
      </c>
      <c r="AW74" s="152">
        <f t="shared" si="62"/>
        <v>0</v>
      </c>
      <c r="AX74" s="193">
        <f t="shared" si="63"/>
        <v>0</v>
      </c>
      <c r="AY74" s="152">
        <f t="shared" si="64"/>
        <v>0</v>
      </c>
      <c r="AZ74" s="192">
        <v>26445</v>
      </c>
      <c r="BA74" s="152">
        <f t="shared" si="65"/>
        <v>1.9779356768885564E-2</v>
      </c>
      <c r="BB74" s="192">
        <v>1337000</v>
      </c>
      <c r="BC74" s="192">
        <v>818530.170041</v>
      </c>
      <c r="BD74" s="193">
        <f t="shared" si="66"/>
        <v>202176.952000127</v>
      </c>
      <c r="BE74" s="152">
        <f t="shared" si="67"/>
        <v>0.17861504926876831</v>
      </c>
      <c r="BF74" s="192">
        <v>4582649.5213700002</v>
      </c>
      <c r="BG74" s="193">
        <f t="shared" si="68"/>
        <v>1131914.43177839</v>
      </c>
      <c r="BH74" s="10">
        <v>24.7</v>
      </c>
    </row>
    <row r="75" spans="1:60">
      <c r="A75" s="1" t="s">
        <v>230</v>
      </c>
      <c r="B75" s="2" t="s">
        <v>231</v>
      </c>
      <c r="C75" s="192">
        <v>8399528.1660799999</v>
      </c>
      <c r="D75" s="193">
        <f t="shared" si="36"/>
        <v>2729846.6539759999</v>
      </c>
      <c r="E75" s="152">
        <f t="shared" si="37"/>
        <v>0.99704134845370196</v>
      </c>
      <c r="F75" s="192">
        <v>37302.182617899998</v>
      </c>
      <c r="G75" s="193">
        <f t="shared" si="38"/>
        <v>12123.2093508175</v>
      </c>
      <c r="H75" s="152">
        <f t="shared" si="39"/>
        <v>4.4278461506694865E-3</v>
      </c>
      <c r="I75" s="192">
        <v>0</v>
      </c>
      <c r="J75" s="193">
        <f t="shared" si="69"/>
        <v>0</v>
      </c>
      <c r="K75" s="153">
        <f t="shared" si="70"/>
        <v>0</v>
      </c>
      <c r="L75" s="192">
        <v>0</v>
      </c>
      <c r="M75" s="192">
        <v>0</v>
      </c>
      <c r="N75" s="192">
        <v>0</v>
      </c>
      <c r="O75" s="192">
        <v>0</v>
      </c>
      <c r="P75" s="193">
        <f t="shared" si="40"/>
        <v>0</v>
      </c>
      <c r="Q75" s="193">
        <f t="shared" si="41"/>
        <v>0</v>
      </c>
      <c r="R75" s="152">
        <f t="shared" si="42"/>
        <v>0</v>
      </c>
      <c r="S75" s="193">
        <f t="shared" si="71"/>
        <v>0</v>
      </c>
      <c r="T75" s="193">
        <f t="shared" si="43"/>
        <v>0</v>
      </c>
      <c r="U75" s="152">
        <f t="shared" si="44"/>
        <v>0</v>
      </c>
      <c r="V75" s="192">
        <v>0</v>
      </c>
      <c r="W75" s="193">
        <f t="shared" si="45"/>
        <v>0</v>
      </c>
      <c r="X75" s="152">
        <f t="shared" si="46"/>
        <v>0</v>
      </c>
      <c r="Y75" s="192">
        <v>0</v>
      </c>
      <c r="Z75" s="193">
        <f t="shared" si="47"/>
        <v>0</v>
      </c>
      <c r="AA75" s="152">
        <f t="shared" si="48"/>
        <v>0</v>
      </c>
      <c r="AB75" s="192">
        <v>0</v>
      </c>
      <c r="AC75" s="193">
        <f t="shared" si="49"/>
        <v>0</v>
      </c>
      <c r="AD75" s="152">
        <f t="shared" si="50"/>
        <v>0</v>
      </c>
      <c r="AE75" s="192">
        <v>0</v>
      </c>
      <c r="AF75" s="193">
        <f t="shared" si="51"/>
        <v>0</v>
      </c>
      <c r="AG75" s="152">
        <f t="shared" si="52"/>
        <v>0</v>
      </c>
      <c r="AH75" s="192">
        <v>2189270.9732400002</v>
      </c>
      <c r="AI75" s="193">
        <f t="shared" si="53"/>
        <v>711513.06630300009</v>
      </c>
      <c r="AJ75" s="152">
        <f t="shared" si="54"/>
        <v>0.25987098800437175</v>
      </c>
      <c r="AK75" s="192">
        <v>240109.495047</v>
      </c>
      <c r="AL75" s="193">
        <f t="shared" si="55"/>
        <v>78035.585890275004</v>
      </c>
      <c r="AM75" s="152">
        <f t="shared" si="56"/>
        <v>2.8501493177315484E-2</v>
      </c>
      <c r="AN75" s="192">
        <v>7828336.0039499998</v>
      </c>
      <c r="AO75" s="193">
        <f t="shared" si="57"/>
        <v>2544209.2012837501</v>
      </c>
      <c r="AP75" s="152">
        <f t="shared" si="58"/>
        <v>0.92923965860925173</v>
      </c>
      <c r="AQ75" s="194">
        <v>47713.181035399997</v>
      </c>
      <c r="AR75" s="193">
        <f t="shared" si="59"/>
        <v>15506.783836504999</v>
      </c>
      <c r="AS75" s="152">
        <f t="shared" si="60"/>
        <v>5.6636531740749362E-3</v>
      </c>
      <c r="AT75" s="192">
        <v>7807239.1371799996</v>
      </c>
      <c r="AU75" s="192">
        <v>198906.600423</v>
      </c>
      <c r="AV75" s="193">
        <f t="shared" si="61"/>
        <v>2537352.7195835002</v>
      </c>
      <c r="AW75" s="152">
        <f t="shared" si="62"/>
        <v>0.92673541693321893</v>
      </c>
      <c r="AX75" s="193">
        <f t="shared" si="63"/>
        <v>64644.645137475003</v>
      </c>
      <c r="AY75" s="152">
        <f t="shared" si="64"/>
        <v>2.3610624451854571E-2</v>
      </c>
      <c r="AZ75" s="192">
        <v>86431</v>
      </c>
      <c r="BA75" s="152">
        <f t="shared" si="65"/>
        <v>2.8496867787668974E-2</v>
      </c>
      <c r="BB75" s="192">
        <v>3033000</v>
      </c>
      <c r="BC75" s="192">
        <v>7468128.8121499997</v>
      </c>
      <c r="BD75" s="193">
        <f t="shared" si="66"/>
        <v>2427141.8639487498</v>
      </c>
      <c r="BE75" s="152">
        <f t="shared" si="67"/>
        <v>0.88648232068099486</v>
      </c>
      <c r="BF75" s="192">
        <v>8424453.1875299998</v>
      </c>
      <c r="BG75" s="193">
        <f t="shared" si="68"/>
        <v>2737947.2859472502</v>
      </c>
      <c r="BH75" s="10">
        <v>32.5</v>
      </c>
    </row>
    <row r="76" spans="1:60">
      <c r="A76" s="1" t="s">
        <v>232</v>
      </c>
      <c r="B76" s="2" t="s">
        <v>233</v>
      </c>
      <c r="C76" s="192">
        <v>35969842.055299997</v>
      </c>
      <c r="D76" s="193">
        <f t="shared" si="36"/>
        <v>5683235.0447373996</v>
      </c>
      <c r="E76" s="152">
        <f t="shared" si="37"/>
        <v>0.61982734406151196</v>
      </c>
      <c r="F76" s="192">
        <v>2674690.4694300001</v>
      </c>
      <c r="G76" s="193">
        <f t="shared" si="38"/>
        <v>422601.09416993998</v>
      </c>
      <c r="H76" s="152">
        <f t="shared" si="39"/>
        <v>4.6089896288803951E-2</v>
      </c>
      <c r="I76" s="192">
        <v>561987.90911999997</v>
      </c>
      <c r="J76" s="193">
        <f t="shared" si="69"/>
        <v>88794.089640959995</v>
      </c>
      <c r="K76" s="153">
        <f t="shared" si="70"/>
        <v>9.6840979331797288E-3</v>
      </c>
      <c r="L76" s="192">
        <v>0</v>
      </c>
      <c r="M76" s="192">
        <v>0</v>
      </c>
      <c r="N76" s="192">
        <v>0</v>
      </c>
      <c r="O76" s="192">
        <v>0</v>
      </c>
      <c r="P76" s="193">
        <f t="shared" si="40"/>
        <v>0</v>
      </c>
      <c r="Q76" s="193">
        <f t="shared" si="41"/>
        <v>0</v>
      </c>
      <c r="R76" s="152">
        <f t="shared" si="42"/>
        <v>0</v>
      </c>
      <c r="S76" s="193">
        <f t="shared" si="71"/>
        <v>0</v>
      </c>
      <c r="T76" s="193">
        <f t="shared" si="43"/>
        <v>0</v>
      </c>
      <c r="U76" s="152">
        <f t="shared" si="44"/>
        <v>0</v>
      </c>
      <c r="V76" s="192">
        <v>0</v>
      </c>
      <c r="W76" s="193">
        <f t="shared" si="45"/>
        <v>0</v>
      </c>
      <c r="X76" s="152">
        <f t="shared" si="46"/>
        <v>0</v>
      </c>
      <c r="Y76" s="192">
        <v>0</v>
      </c>
      <c r="Z76" s="193">
        <f t="shared" si="47"/>
        <v>0</v>
      </c>
      <c r="AA76" s="152">
        <f t="shared" si="48"/>
        <v>0</v>
      </c>
      <c r="AB76" s="192">
        <v>0</v>
      </c>
      <c r="AC76" s="193">
        <f t="shared" si="49"/>
        <v>0</v>
      </c>
      <c r="AD76" s="152">
        <f t="shared" si="50"/>
        <v>0</v>
      </c>
      <c r="AE76" s="192">
        <v>0</v>
      </c>
      <c r="AF76" s="193">
        <f t="shared" si="51"/>
        <v>0</v>
      </c>
      <c r="AG76" s="152">
        <f t="shared" si="52"/>
        <v>0</v>
      </c>
      <c r="AH76" s="192">
        <v>0</v>
      </c>
      <c r="AI76" s="193">
        <f t="shared" si="53"/>
        <v>0</v>
      </c>
      <c r="AJ76" s="152">
        <f t="shared" si="54"/>
        <v>0</v>
      </c>
      <c r="AK76" s="192">
        <v>281854.97325099999</v>
      </c>
      <c r="AL76" s="193">
        <f t="shared" si="55"/>
        <v>44533.085773658</v>
      </c>
      <c r="AM76" s="152">
        <f t="shared" si="56"/>
        <v>4.8568859216037161E-3</v>
      </c>
      <c r="AN76" s="192">
        <v>5342223.7098200005</v>
      </c>
      <c r="AO76" s="193">
        <f t="shared" si="57"/>
        <v>844071.34615156008</v>
      </c>
      <c r="AP76" s="152">
        <f t="shared" si="58"/>
        <v>9.2056460196557069E-2</v>
      </c>
      <c r="AQ76" s="194">
        <v>24549630.247000001</v>
      </c>
      <c r="AR76" s="193">
        <f t="shared" si="59"/>
        <v>3878841.5790260001</v>
      </c>
      <c r="AS76" s="152">
        <f t="shared" si="60"/>
        <v>0.42303583347116985</v>
      </c>
      <c r="AT76" s="192">
        <v>54178236.365500003</v>
      </c>
      <c r="AU76" s="192">
        <v>89071.905643100006</v>
      </c>
      <c r="AV76" s="193">
        <f t="shared" si="61"/>
        <v>8560161.3457490001</v>
      </c>
      <c r="AW76" s="152">
        <f t="shared" si="62"/>
        <v>0.93359187679326094</v>
      </c>
      <c r="AX76" s="193">
        <f t="shared" si="63"/>
        <v>14073.3610916098</v>
      </c>
      <c r="AY76" s="152">
        <f t="shared" si="64"/>
        <v>1.5348747603723615E-3</v>
      </c>
      <c r="AZ76" s="192">
        <v>160862</v>
      </c>
      <c r="BA76" s="152">
        <f t="shared" si="65"/>
        <v>1.4832826187183033E-2</v>
      </c>
      <c r="BB76" s="192">
        <v>10845000</v>
      </c>
      <c r="BC76" s="192">
        <v>45518235.560599998</v>
      </c>
      <c r="BD76" s="193">
        <f t="shared" si="66"/>
        <v>7191881.2185747996</v>
      </c>
      <c r="BE76" s="152">
        <f t="shared" si="67"/>
        <v>0.7843639405065399</v>
      </c>
      <c r="BF76" s="192">
        <v>58032034.888300002</v>
      </c>
      <c r="BG76" s="193">
        <f t="shared" si="68"/>
        <v>9169061.5123514012</v>
      </c>
      <c r="BH76" s="10">
        <v>15.8</v>
      </c>
    </row>
    <row r="77" spans="1:60">
      <c r="A77" s="1" t="s">
        <v>234</v>
      </c>
      <c r="B77" s="2" t="s">
        <v>235</v>
      </c>
      <c r="C77" s="192">
        <v>354873.472014</v>
      </c>
      <c r="D77" s="193">
        <f t="shared" si="36"/>
        <v>53585.894274113998</v>
      </c>
      <c r="E77" s="152">
        <f t="shared" si="37"/>
        <v>2.8816216811135471E-3</v>
      </c>
      <c r="F77" s="192">
        <v>234270.53496399999</v>
      </c>
      <c r="G77" s="193">
        <f t="shared" si="38"/>
        <v>35374.850779563996</v>
      </c>
      <c r="H77" s="152">
        <f t="shared" si="39"/>
        <v>1.9023091497008245E-3</v>
      </c>
      <c r="I77" s="192">
        <v>5421266.2406299999</v>
      </c>
      <c r="J77" s="193">
        <f t="shared" si="69"/>
        <v>818611.20233512996</v>
      </c>
      <c r="K77" s="153">
        <f t="shared" si="70"/>
        <v>4.4021431778005764E-2</v>
      </c>
      <c r="L77" s="192">
        <v>52589.091757100003</v>
      </c>
      <c r="M77" s="192">
        <v>988616.21113800001</v>
      </c>
      <c r="N77" s="192">
        <v>6585988.2879299996</v>
      </c>
      <c r="O77" s="192">
        <v>115523417.86499999</v>
      </c>
      <c r="P77" s="193">
        <f t="shared" si="40"/>
        <v>123150611.45582509</v>
      </c>
      <c r="Q77" s="193">
        <f t="shared" si="41"/>
        <v>18595742.329829589</v>
      </c>
      <c r="R77" s="152">
        <f t="shared" si="42"/>
        <v>0.99999999999857969</v>
      </c>
      <c r="S77" s="193">
        <f t="shared" si="71"/>
        <v>122109406.15292999</v>
      </c>
      <c r="T77" s="193">
        <f t="shared" si="43"/>
        <v>18438520.329092428</v>
      </c>
      <c r="U77" s="152">
        <f t="shared" si="44"/>
        <v>0.9915452689129195</v>
      </c>
      <c r="V77" s="192">
        <v>0</v>
      </c>
      <c r="W77" s="193">
        <f t="shared" si="45"/>
        <v>0</v>
      </c>
      <c r="X77" s="152">
        <f t="shared" si="46"/>
        <v>0</v>
      </c>
      <c r="Y77" s="192">
        <v>0</v>
      </c>
      <c r="Z77" s="193">
        <f t="shared" si="47"/>
        <v>0</v>
      </c>
      <c r="AA77" s="152">
        <f t="shared" si="48"/>
        <v>0</v>
      </c>
      <c r="AB77" s="192">
        <v>0</v>
      </c>
      <c r="AC77" s="193">
        <f t="shared" si="49"/>
        <v>0</v>
      </c>
      <c r="AD77" s="152">
        <f t="shared" si="50"/>
        <v>0</v>
      </c>
      <c r="AE77" s="192">
        <v>0</v>
      </c>
      <c r="AF77" s="193">
        <f t="shared" si="51"/>
        <v>0</v>
      </c>
      <c r="AG77" s="152">
        <f t="shared" si="52"/>
        <v>0</v>
      </c>
      <c r="AH77" s="192">
        <v>7340482.15381</v>
      </c>
      <c r="AI77" s="193">
        <f t="shared" si="53"/>
        <v>1108412.8052253099</v>
      </c>
      <c r="AJ77" s="152">
        <f t="shared" si="54"/>
        <v>5.9605730471201525E-2</v>
      </c>
      <c r="AK77" s="192">
        <v>67201092.752200007</v>
      </c>
      <c r="AL77" s="193">
        <f t="shared" si="55"/>
        <v>10147365.0055822</v>
      </c>
      <c r="AM77" s="152">
        <f t="shared" si="56"/>
        <v>0.54568216883121212</v>
      </c>
      <c r="AN77" s="192">
        <v>67081193.215300001</v>
      </c>
      <c r="AO77" s="193">
        <f t="shared" si="57"/>
        <v>10129260.1755103</v>
      </c>
      <c r="AP77" s="152">
        <f t="shared" si="58"/>
        <v>0.54470856800631617</v>
      </c>
      <c r="AQ77" s="194">
        <v>0</v>
      </c>
      <c r="AR77" s="193">
        <f t="shared" si="59"/>
        <v>0</v>
      </c>
      <c r="AS77" s="152">
        <f t="shared" si="60"/>
        <v>0</v>
      </c>
      <c r="AT77" s="192">
        <v>113253442.31999999</v>
      </c>
      <c r="AU77" s="192">
        <v>0</v>
      </c>
      <c r="AV77" s="193">
        <f t="shared" si="61"/>
        <v>17101269.790319998</v>
      </c>
      <c r="AW77" s="152">
        <f t="shared" si="62"/>
        <v>0.91963361757618123</v>
      </c>
      <c r="AX77" s="193">
        <f t="shared" si="63"/>
        <v>0</v>
      </c>
      <c r="AY77" s="152">
        <f t="shared" si="64"/>
        <v>0</v>
      </c>
      <c r="AZ77" s="192">
        <v>319061</v>
      </c>
      <c r="BA77" s="152">
        <f t="shared" si="65"/>
        <v>1.4701916874020827E-2</v>
      </c>
      <c r="BB77" s="192">
        <v>21702000</v>
      </c>
      <c r="BC77" s="192">
        <v>67104201.079400003</v>
      </c>
      <c r="BD77" s="193">
        <f t="shared" si="66"/>
        <v>10132734.3629894</v>
      </c>
      <c r="BE77" s="152">
        <f t="shared" si="67"/>
        <v>0.54489539504540252</v>
      </c>
      <c r="BF77" s="192">
        <v>123150611.456</v>
      </c>
      <c r="BG77" s="193">
        <f t="shared" si="68"/>
        <v>18595742.329856001</v>
      </c>
      <c r="BH77" s="10">
        <v>15.1</v>
      </c>
    </row>
    <row r="78" spans="1:60">
      <c r="A78" s="1" t="s">
        <v>236</v>
      </c>
      <c r="B78" s="2" t="s">
        <v>237</v>
      </c>
      <c r="C78" s="192">
        <v>8182131.4923999999</v>
      </c>
      <c r="D78" s="193">
        <f t="shared" si="36"/>
        <v>3199213.4135284</v>
      </c>
      <c r="E78" s="152">
        <f t="shared" si="37"/>
        <v>0.99980475140967173</v>
      </c>
      <c r="F78" s="192">
        <v>158926.73384599999</v>
      </c>
      <c r="G78" s="193">
        <f t="shared" si="38"/>
        <v>62140.352933785995</v>
      </c>
      <c r="H78" s="152">
        <f t="shared" si="39"/>
        <v>1.9419842344606888E-2</v>
      </c>
      <c r="I78" s="192">
        <v>0</v>
      </c>
      <c r="J78" s="193">
        <f t="shared" si="69"/>
        <v>0</v>
      </c>
      <c r="K78" s="153">
        <f t="shared" si="70"/>
        <v>0</v>
      </c>
      <c r="L78" s="192">
        <v>0</v>
      </c>
      <c r="M78" s="192">
        <v>0</v>
      </c>
      <c r="N78" s="192">
        <v>0</v>
      </c>
      <c r="O78" s="192">
        <v>0</v>
      </c>
      <c r="P78" s="193">
        <f t="shared" si="40"/>
        <v>0</v>
      </c>
      <c r="Q78" s="193">
        <f t="shared" si="41"/>
        <v>0</v>
      </c>
      <c r="R78" s="152">
        <f t="shared" si="42"/>
        <v>0</v>
      </c>
      <c r="S78" s="193">
        <f t="shared" si="71"/>
        <v>0</v>
      </c>
      <c r="T78" s="193">
        <f t="shared" si="43"/>
        <v>0</v>
      </c>
      <c r="U78" s="152">
        <f t="shared" si="44"/>
        <v>0</v>
      </c>
      <c r="V78" s="192">
        <v>0</v>
      </c>
      <c r="W78" s="193">
        <f t="shared" si="45"/>
        <v>0</v>
      </c>
      <c r="X78" s="152">
        <f t="shared" si="46"/>
        <v>0</v>
      </c>
      <c r="Y78" s="192">
        <v>0</v>
      </c>
      <c r="Z78" s="193">
        <f t="shared" si="47"/>
        <v>0</v>
      </c>
      <c r="AA78" s="152">
        <f t="shared" si="48"/>
        <v>0</v>
      </c>
      <c r="AB78" s="192">
        <v>0</v>
      </c>
      <c r="AC78" s="193">
        <f t="shared" si="49"/>
        <v>0</v>
      </c>
      <c r="AD78" s="152">
        <f t="shared" si="50"/>
        <v>0</v>
      </c>
      <c r="AE78" s="192">
        <v>0</v>
      </c>
      <c r="AF78" s="193">
        <f t="shared" si="51"/>
        <v>0</v>
      </c>
      <c r="AG78" s="152">
        <f t="shared" si="52"/>
        <v>0</v>
      </c>
      <c r="AH78" s="192">
        <v>154246.604919</v>
      </c>
      <c r="AI78" s="193">
        <f t="shared" si="53"/>
        <v>60310.422523329005</v>
      </c>
      <c r="AJ78" s="152">
        <f t="shared" si="54"/>
        <v>1.8847960171511684E-2</v>
      </c>
      <c r="AK78" s="192">
        <v>362670.28003800003</v>
      </c>
      <c r="AL78" s="193">
        <f t="shared" si="55"/>
        <v>141804.07949485802</v>
      </c>
      <c r="AM78" s="152">
        <f t="shared" si="56"/>
        <v>4.4316015883375907E-2</v>
      </c>
      <c r="AN78" s="192">
        <v>4578650.8731300002</v>
      </c>
      <c r="AO78" s="193">
        <f t="shared" si="57"/>
        <v>1790252.4913938302</v>
      </c>
      <c r="AP78" s="152">
        <f t="shared" si="58"/>
        <v>0.55948219632665164</v>
      </c>
      <c r="AQ78" s="194">
        <v>4287.7981528199998</v>
      </c>
      <c r="AR78" s="193">
        <f t="shared" si="59"/>
        <v>1676.52907775262</v>
      </c>
      <c r="AS78" s="152">
        <f t="shared" si="60"/>
        <v>5.2394183230335611E-4</v>
      </c>
      <c r="AT78" s="192">
        <v>8168856.5233800001</v>
      </c>
      <c r="AU78" s="192">
        <v>1991428.3224200001</v>
      </c>
      <c r="AV78" s="193">
        <f t="shared" si="61"/>
        <v>3194022.9006415801</v>
      </c>
      <c r="AW78" s="152">
        <f t="shared" si="62"/>
        <v>0.99818263410278896</v>
      </c>
      <c r="AX78" s="193">
        <f t="shared" si="63"/>
        <v>778648.47406622011</v>
      </c>
      <c r="AY78" s="152">
        <f t="shared" si="64"/>
        <v>0.24333995373903383</v>
      </c>
      <c r="AZ78" s="192">
        <v>490487</v>
      </c>
      <c r="BA78" s="152">
        <f t="shared" si="65"/>
        <v>0.11107042572463768</v>
      </c>
      <c r="BB78" s="192">
        <v>4416000</v>
      </c>
      <c r="BC78" s="192">
        <v>7284263.6460800003</v>
      </c>
      <c r="BD78" s="193">
        <f t="shared" si="66"/>
        <v>2848147.0856172801</v>
      </c>
      <c r="BE78" s="152">
        <f t="shared" si="67"/>
        <v>0.89009097576056007</v>
      </c>
      <c r="BF78" s="192">
        <v>8183729.3540200004</v>
      </c>
      <c r="BG78" s="193">
        <f t="shared" si="68"/>
        <v>3199838.1774218203</v>
      </c>
      <c r="BH78" s="10">
        <v>39.1</v>
      </c>
    </row>
    <row r="79" spans="1:60">
      <c r="A79" s="1" t="s">
        <v>239</v>
      </c>
      <c r="B79" s="2" t="s">
        <v>240</v>
      </c>
      <c r="C79" s="192">
        <v>10326283.6445</v>
      </c>
      <c r="D79" s="193">
        <f t="shared" si="36"/>
        <v>3397347.3190404996</v>
      </c>
      <c r="E79" s="152">
        <f t="shared" si="37"/>
        <v>0.55356016850993617</v>
      </c>
      <c r="F79" s="192">
        <v>1863543.18939</v>
      </c>
      <c r="G79" s="193">
        <f t="shared" si="38"/>
        <v>613105.70930930995</v>
      </c>
      <c r="H79" s="152">
        <f t="shared" si="39"/>
        <v>9.9898793937712116E-2</v>
      </c>
      <c r="I79" s="192">
        <v>0</v>
      </c>
      <c r="J79" s="193">
        <f t="shared" si="69"/>
        <v>0</v>
      </c>
      <c r="K79" s="153">
        <f t="shared" si="70"/>
        <v>0</v>
      </c>
      <c r="L79" s="192">
        <v>0</v>
      </c>
      <c r="M79" s="192">
        <v>0</v>
      </c>
      <c r="N79" s="192">
        <v>0</v>
      </c>
      <c r="O79" s="192">
        <v>0</v>
      </c>
      <c r="P79" s="193">
        <f t="shared" si="40"/>
        <v>0</v>
      </c>
      <c r="Q79" s="193">
        <f t="shared" si="41"/>
        <v>0</v>
      </c>
      <c r="R79" s="152">
        <f t="shared" si="42"/>
        <v>0</v>
      </c>
      <c r="S79" s="193">
        <f t="shared" si="71"/>
        <v>0</v>
      </c>
      <c r="T79" s="193">
        <f t="shared" si="43"/>
        <v>0</v>
      </c>
      <c r="U79" s="152">
        <f t="shared" si="44"/>
        <v>0</v>
      </c>
      <c r="V79" s="192">
        <v>0</v>
      </c>
      <c r="W79" s="193">
        <f t="shared" si="45"/>
        <v>0</v>
      </c>
      <c r="X79" s="152">
        <f t="shared" si="46"/>
        <v>0</v>
      </c>
      <c r="Y79" s="192">
        <v>0</v>
      </c>
      <c r="Z79" s="193">
        <f t="shared" si="47"/>
        <v>0</v>
      </c>
      <c r="AA79" s="152">
        <f t="shared" si="48"/>
        <v>0</v>
      </c>
      <c r="AB79" s="192">
        <v>0</v>
      </c>
      <c r="AC79" s="193">
        <f t="shared" si="49"/>
        <v>0</v>
      </c>
      <c r="AD79" s="152">
        <f t="shared" si="50"/>
        <v>0</v>
      </c>
      <c r="AE79" s="192">
        <v>0</v>
      </c>
      <c r="AF79" s="193">
        <f t="shared" si="51"/>
        <v>0</v>
      </c>
      <c r="AG79" s="152">
        <f t="shared" si="52"/>
        <v>0</v>
      </c>
      <c r="AH79" s="192">
        <v>0</v>
      </c>
      <c r="AI79" s="193">
        <f t="shared" si="53"/>
        <v>0</v>
      </c>
      <c r="AJ79" s="152">
        <f t="shared" si="54"/>
        <v>0</v>
      </c>
      <c r="AK79" s="192">
        <v>0</v>
      </c>
      <c r="AL79" s="193">
        <f t="shared" si="55"/>
        <v>0</v>
      </c>
      <c r="AM79" s="152">
        <f t="shared" si="56"/>
        <v>0</v>
      </c>
      <c r="AN79" s="192">
        <v>769576.78451899998</v>
      </c>
      <c r="AO79" s="193">
        <f t="shared" si="57"/>
        <v>253190.76210675098</v>
      </c>
      <c r="AP79" s="152">
        <f t="shared" si="58"/>
        <v>4.1254634211657842E-2</v>
      </c>
      <c r="AQ79" s="194">
        <v>15699385.0802</v>
      </c>
      <c r="AR79" s="193">
        <f t="shared" si="59"/>
        <v>5165097.6913857991</v>
      </c>
      <c r="AS79" s="152">
        <f t="shared" si="60"/>
        <v>0.84159553908115481</v>
      </c>
      <c r="AT79" s="192">
        <v>13633415.728700001</v>
      </c>
      <c r="AU79" s="192">
        <v>3632665.9738699999</v>
      </c>
      <c r="AV79" s="193">
        <f t="shared" si="61"/>
        <v>4485393.7747422997</v>
      </c>
      <c r="AW79" s="152">
        <f t="shared" si="62"/>
        <v>0.73084530388285784</v>
      </c>
      <c r="AX79" s="193">
        <f t="shared" si="63"/>
        <v>1195147.1054032298</v>
      </c>
      <c r="AY79" s="152">
        <f t="shared" si="64"/>
        <v>0.19473600163083227</v>
      </c>
      <c r="AZ79" s="192">
        <v>306647</v>
      </c>
      <c r="BA79" s="152">
        <f t="shared" si="65"/>
        <v>4.7690046656298599E-2</v>
      </c>
      <c r="BB79" s="192">
        <v>6430000</v>
      </c>
      <c r="BC79" s="192">
        <v>7857283.4752500001</v>
      </c>
      <c r="BD79" s="193">
        <f t="shared" si="66"/>
        <v>2585046.2633572496</v>
      </c>
      <c r="BE79" s="152">
        <f t="shared" si="67"/>
        <v>0.42120469612573086</v>
      </c>
      <c r="BF79" s="192">
        <v>18654311.1877</v>
      </c>
      <c r="BG79" s="193">
        <f t="shared" si="68"/>
        <v>6137268.3807532992</v>
      </c>
      <c r="BH79" s="10">
        <v>32.9</v>
      </c>
    </row>
    <row r="80" spans="1:60">
      <c r="A80" s="1" t="s">
        <v>241</v>
      </c>
      <c r="B80" s="2" t="s">
        <v>242</v>
      </c>
      <c r="C80" s="192">
        <v>21881101.654399998</v>
      </c>
      <c r="D80" s="193">
        <f t="shared" si="36"/>
        <v>9955901.2527520005</v>
      </c>
      <c r="E80" s="152">
        <f t="shared" si="37"/>
        <v>0.42207083354023089</v>
      </c>
      <c r="F80" s="192">
        <v>3434039.47688</v>
      </c>
      <c r="G80" s="193">
        <f t="shared" si="38"/>
        <v>1562487.9619804001</v>
      </c>
      <c r="H80" s="152">
        <f t="shared" si="39"/>
        <v>6.6240170504639248E-2</v>
      </c>
      <c r="I80" s="192">
        <v>110005.214368</v>
      </c>
      <c r="J80" s="193">
        <f t="shared" si="69"/>
        <v>50052.372537440002</v>
      </c>
      <c r="K80" s="153">
        <f t="shared" si="70"/>
        <v>2.121922070259981E-3</v>
      </c>
      <c r="L80" s="192">
        <v>0</v>
      </c>
      <c r="M80" s="192">
        <v>0</v>
      </c>
      <c r="N80" s="192">
        <v>0</v>
      </c>
      <c r="O80" s="192">
        <v>0</v>
      </c>
      <c r="P80" s="193">
        <f t="shared" si="40"/>
        <v>0</v>
      </c>
      <c r="Q80" s="193">
        <f t="shared" si="41"/>
        <v>0</v>
      </c>
      <c r="R80" s="152">
        <f t="shared" si="42"/>
        <v>0</v>
      </c>
      <c r="S80" s="193">
        <f t="shared" si="71"/>
        <v>0</v>
      </c>
      <c r="T80" s="193">
        <f t="shared" si="43"/>
        <v>0</v>
      </c>
      <c r="U80" s="152">
        <f t="shared" si="44"/>
        <v>0</v>
      </c>
      <c r="V80" s="192">
        <v>334839.69908499997</v>
      </c>
      <c r="W80" s="193">
        <f t="shared" si="45"/>
        <v>152352.06308367499</v>
      </c>
      <c r="X80" s="152">
        <f t="shared" si="46"/>
        <v>6.4588188075414936E-3</v>
      </c>
      <c r="Y80" s="192">
        <v>43325969.131800003</v>
      </c>
      <c r="Z80" s="193">
        <f t="shared" si="47"/>
        <v>19713315.954969004</v>
      </c>
      <c r="AA80" s="152">
        <f t="shared" si="48"/>
        <v>0.83572702116302922</v>
      </c>
      <c r="AB80" s="192">
        <v>39991309.184799999</v>
      </c>
      <c r="AC80" s="193">
        <f t="shared" si="49"/>
        <v>18196045.679083999</v>
      </c>
      <c r="AD80" s="152">
        <f t="shared" si="50"/>
        <v>0.7714038108588307</v>
      </c>
      <c r="AE80" s="192">
        <v>730464.23617299995</v>
      </c>
      <c r="AF80" s="193">
        <f t="shared" si="51"/>
        <v>332361.22745871497</v>
      </c>
      <c r="AG80" s="152">
        <f t="shared" si="52"/>
        <v>1.4090133755713783E-2</v>
      </c>
      <c r="AH80" s="192">
        <v>11472961.279200001</v>
      </c>
      <c r="AI80" s="193">
        <f t="shared" si="53"/>
        <v>5220197.3820360005</v>
      </c>
      <c r="AJ80" s="152">
        <f t="shared" si="54"/>
        <v>0.22130523438763855</v>
      </c>
      <c r="AK80" s="192">
        <v>25031290.033100002</v>
      </c>
      <c r="AL80" s="193">
        <f t="shared" si="55"/>
        <v>11389236.9650605</v>
      </c>
      <c r="AM80" s="152">
        <f t="shared" si="56"/>
        <v>0.48283571895628541</v>
      </c>
      <c r="AN80" s="192">
        <v>27258065.975099999</v>
      </c>
      <c r="AO80" s="193">
        <f t="shared" si="57"/>
        <v>12402420.018670499</v>
      </c>
      <c r="AP80" s="152">
        <f t="shared" si="58"/>
        <v>0.52578863754291782</v>
      </c>
      <c r="AQ80" s="194">
        <v>20018056.113299999</v>
      </c>
      <c r="AR80" s="193">
        <f t="shared" si="59"/>
        <v>9108215.5315515008</v>
      </c>
      <c r="AS80" s="152">
        <f t="shared" si="60"/>
        <v>0.3861340147787603</v>
      </c>
      <c r="AT80" s="192">
        <v>25421646.513500001</v>
      </c>
      <c r="AU80" s="192">
        <v>0</v>
      </c>
      <c r="AV80" s="193">
        <f t="shared" si="61"/>
        <v>11566849.163642501</v>
      </c>
      <c r="AW80" s="152">
        <f t="shared" si="62"/>
        <v>0.49036541685095836</v>
      </c>
      <c r="AX80" s="193">
        <f t="shared" si="63"/>
        <v>0</v>
      </c>
      <c r="AY80" s="152">
        <f t="shared" si="64"/>
        <v>0</v>
      </c>
      <c r="AZ80" s="192">
        <v>2831808</v>
      </c>
      <c r="BA80" s="152">
        <f t="shared" si="65"/>
        <v>0.10698583248328233</v>
      </c>
      <c r="BB80" s="192">
        <v>26469000</v>
      </c>
      <c r="BC80" s="192">
        <v>446428.042242</v>
      </c>
      <c r="BD80" s="193">
        <f t="shared" si="66"/>
        <v>203124.75922010999</v>
      </c>
      <c r="BE80" s="152">
        <f t="shared" si="67"/>
        <v>8.6112783022021522E-3</v>
      </c>
      <c r="BF80" s="192">
        <v>51842249.962800004</v>
      </c>
      <c r="BG80" s="193">
        <f t="shared" si="68"/>
        <v>23588223.733074002</v>
      </c>
      <c r="BH80" s="10">
        <v>45.5</v>
      </c>
    </row>
    <row r="81" spans="1:60">
      <c r="A81" s="1" t="s">
        <v>243</v>
      </c>
      <c r="B81" s="2" t="s">
        <v>244</v>
      </c>
      <c r="C81" s="192">
        <v>3704026.47908</v>
      </c>
      <c r="D81" s="193">
        <f t="shared" si="36"/>
        <v>918598.56681183993</v>
      </c>
      <c r="E81" s="152">
        <f t="shared" si="37"/>
        <v>0.99997455658521728</v>
      </c>
      <c r="F81" s="192">
        <v>51418.630645800004</v>
      </c>
      <c r="G81" s="193">
        <f t="shared" si="38"/>
        <v>12751.8204001584</v>
      </c>
      <c r="H81" s="152">
        <f t="shared" si="39"/>
        <v>1.3881467281795424E-2</v>
      </c>
      <c r="I81" s="192">
        <v>0</v>
      </c>
      <c r="J81" s="193">
        <f t="shared" si="69"/>
        <v>0</v>
      </c>
      <c r="K81" s="153">
        <f t="shared" si="70"/>
        <v>0</v>
      </c>
      <c r="L81" s="192">
        <v>0</v>
      </c>
      <c r="M81" s="192">
        <v>0</v>
      </c>
      <c r="N81" s="192">
        <v>0</v>
      </c>
      <c r="O81" s="192">
        <v>0</v>
      </c>
      <c r="P81" s="193">
        <f t="shared" si="40"/>
        <v>0</v>
      </c>
      <c r="Q81" s="193">
        <f t="shared" si="41"/>
        <v>0</v>
      </c>
      <c r="R81" s="152">
        <f t="shared" si="42"/>
        <v>0</v>
      </c>
      <c r="S81" s="193">
        <f t="shared" si="71"/>
        <v>0</v>
      </c>
      <c r="T81" s="193">
        <f t="shared" si="43"/>
        <v>0</v>
      </c>
      <c r="U81" s="152">
        <f t="shared" si="44"/>
        <v>0</v>
      </c>
      <c r="V81" s="192">
        <v>0</v>
      </c>
      <c r="W81" s="193">
        <f t="shared" si="45"/>
        <v>0</v>
      </c>
      <c r="X81" s="152">
        <f t="shared" si="46"/>
        <v>0</v>
      </c>
      <c r="Y81" s="192">
        <v>0</v>
      </c>
      <c r="Z81" s="193">
        <f t="shared" si="47"/>
        <v>0</v>
      </c>
      <c r="AA81" s="152">
        <f t="shared" si="48"/>
        <v>0</v>
      </c>
      <c r="AB81" s="192">
        <v>0</v>
      </c>
      <c r="AC81" s="193">
        <f t="shared" si="49"/>
        <v>0</v>
      </c>
      <c r="AD81" s="152">
        <f t="shared" si="50"/>
        <v>0</v>
      </c>
      <c r="AE81" s="192">
        <v>0</v>
      </c>
      <c r="AF81" s="193">
        <f t="shared" si="51"/>
        <v>0</v>
      </c>
      <c r="AG81" s="152">
        <f t="shared" si="52"/>
        <v>0</v>
      </c>
      <c r="AH81" s="192">
        <v>0</v>
      </c>
      <c r="AI81" s="193">
        <f t="shared" si="53"/>
        <v>0</v>
      </c>
      <c r="AJ81" s="152">
        <f t="shared" si="54"/>
        <v>0</v>
      </c>
      <c r="AK81" s="192">
        <v>2127829.9726200001</v>
      </c>
      <c r="AL81" s="193">
        <f t="shared" si="55"/>
        <v>527701.83320976002</v>
      </c>
      <c r="AM81" s="152">
        <f t="shared" si="56"/>
        <v>0.57444941211325062</v>
      </c>
      <c r="AN81" s="192">
        <v>1601538.7186700001</v>
      </c>
      <c r="AO81" s="193">
        <f t="shared" si="57"/>
        <v>397181.60223016003</v>
      </c>
      <c r="AP81" s="152">
        <f t="shared" si="58"/>
        <v>0.43236677143136082</v>
      </c>
      <c r="AQ81" s="194">
        <v>0</v>
      </c>
      <c r="AR81" s="193">
        <f t="shared" si="59"/>
        <v>0</v>
      </c>
      <c r="AS81" s="152">
        <f t="shared" si="60"/>
        <v>0</v>
      </c>
      <c r="AT81" s="192">
        <v>3245151.0787499999</v>
      </c>
      <c r="AU81" s="192">
        <v>3245151.0787499999</v>
      </c>
      <c r="AV81" s="193">
        <f t="shared" si="61"/>
        <v>804797.46752999991</v>
      </c>
      <c r="AW81" s="152">
        <f t="shared" si="62"/>
        <v>0.87609214711420624</v>
      </c>
      <c r="AX81" s="193">
        <f t="shared" si="63"/>
        <v>804797.46752999991</v>
      </c>
      <c r="AY81" s="152">
        <f t="shared" si="64"/>
        <v>0.87609214711420624</v>
      </c>
      <c r="AZ81" s="192">
        <v>35004</v>
      </c>
      <c r="BA81" s="152">
        <f t="shared" si="65"/>
        <v>3.1114666666666665E-2</v>
      </c>
      <c r="BB81" s="192">
        <v>1125000</v>
      </c>
      <c r="BC81" s="192">
        <v>120318.797119</v>
      </c>
      <c r="BD81" s="193">
        <f t="shared" si="66"/>
        <v>29839.061685511999</v>
      </c>
      <c r="BE81" s="152">
        <f t="shared" si="67"/>
        <v>3.2482417843789975E-2</v>
      </c>
      <c r="BF81" s="192">
        <v>3704120.72456</v>
      </c>
      <c r="BG81" s="193">
        <f t="shared" si="68"/>
        <v>918621.93969088001</v>
      </c>
      <c r="BH81" s="10">
        <v>24.8</v>
      </c>
    </row>
    <row r="82" spans="1:60">
      <c r="A82" s="1" t="s">
        <v>245</v>
      </c>
      <c r="B82" s="2" t="s">
        <v>246</v>
      </c>
      <c r="C82" s="192">
        <v>6594406.2056900002</v>
      </c>
      <c r="D82" s="193">
        <f t="shared" si="36"/>
        <v>2459713.5147223701</v>
      </c>
      <c r="E82" s="152">
        <f t="shared" si="37"/>
        <v>0.98983892347745173</v>
      </c>
      <c r="F82" s="192">
        <v>566649.98203399999</v>
      </c>
      <c r="G82" s="193">
        <f t="shared" si="38"/>
        <v>211360.44329868199</v>
      </c>
      <c r="H82" s="152">
        <f t="shared" si="39"/>
        <v>8.5055756456295428E-2</v>
      </c>
      <c r="I82" s="192">
        <v>0</v>
      </c>
      <c r="J82" s="193">
        <f t="shared" si="69"/>
        <v>0</v>
      </c>
      <c r="K82" s="153">
        <f t="shared" si="70"/>
        <v>0</v>
      </c>
      <c r="L82" s="192">
        <v>0</v>
      </c>
      <c r="M82" s="192">
        <v>0</v>
      </c>
      <c r="N82" s="192">
        <v>0</v>
      </c>
      <c r="O82" s="192">
        <v>0</v>
      </c>
      <c r="P82" s="193">
        <f t="shared" si="40"/>
        <v>0</v>
      </c>
      <c r="Q82" s="193">
        <f t="shared" si="41"/>
        <v>0</v>
      </c>
      <c r="R82" s="152">
        <f t="shared" si="42"/>
        <v>0</v>
      </c>
      <c r="S82" s="193">
        <f t="shared" si="71"/>
        <v>0</v>
      </c>
      <c r="T82" s="193">
        <f t="shared" si="43"/>
        <v>0</v>
      </c>
      <c r="U82" s="152">
        <f t="shared" si="44"/>
        <v>0</v>
      </c>
      <c r="V82" s="192">
        <v>0</v>
      </c>
      <c r="W82" s="193">
        <f t="shared" si="45"/>
        <v>0</v>
      </c>
      <c r="X82" s="152">
        <f t="shared" si="46"/>
        <v>0</v>
      </c>
      <c r="Y82" s="192">
        <v>2162541.1518600001</v>
      </c>
      <c r="Z82" s="193">
        <f t="shared" si="47"/>
        <v>806627.84964378003</v>
      </c>
      <c r="AA82" s="152">
        <f t="shared" si="48"/>
        <v>0.32460351075822369</v>
      </c>
      <c r="AB82" s="192">
        <v>0</v>
      </c>
      <c r="AC82" s="193">
        <f t="shared" si="49"/>
        <v>0</v>
      </c>
      <c r="AD82" s="152">
        <f t="shared" si="50"/>
        <v>0</v>
      </c>
      <c r="AE82" s="192">
        <v>0</v>
      </c>
      <c r="AF82" s="193">
        <f t="shared" si="51"/>
        <v>0</v>
      </c>
      <c r="AG82" s="152">
        <f t="shared" si="52"/>
        <v>0</v>
      </c>
      <c r="AH82" s="192">
        <v>0</v>
      </c>
      <c r="AI82" s="193">
        <f t="shared" si="53"/>
        <v>0</v>
      </c>
      <c r="AJ82" s="152">
        <f t="shared" si="54"/>
        <v>0</v>
      </c>
      <c r="AK82" s="192">
        <v>0</v>
      </c>
      <c r="AL82" s="193">
        <f t="shared" si="55"/>
        <v>0</v>
      </c>
      <c r="AM82" s="152">
        <f t="shared" si="56"/>
        <v>0</v>
      </c>
      <c r="AN82" s="192">
        <v>16536.356714199999</v>
      </c>
      <c r="AO82" s="193">
        <f t="shared" si="57"/>
        <v>6168.0610543965995</v>
      </c>
      <c r="AP82" s="152">
        <f t="shared" si="58"/>
        <v>2.4821536644344722E-3</v>
      </c>
      <c r="AQ82" s="194">
        <v>5603904.29342</v>
      </c>
      <c r="AR82" s="193">
        <f t="shared" si="59"/>
        <v>2090256.3014456599</v>
      </c>
      <c r="AS82" s="152">
        <f t="shared" si="60"/>
        <v>0.84116179987264228</v>
      </c>
      <c r="AT82" s="192">
        <v>6650388.6297199996</v>
      </c>
      <c r="AU82" s="192">
        <v>4198264.9400199996</v>
      </c>
      <c r="AV82" s="193">
        <f t="shared" si="61"/>
        <v>2480594.9588855598</v>
      </c>
      <c r="AW82" s="152">
        <f t="shared" si="62"/>
        <v>0.99824204281937201</v>
      </c>
      <c r="AX82" s="193">
        <f t="shared" si="63"/>
        <v>1565952.8226274599</v>
      </c>
      <c r="AY82" s="152">
        <f t="shared" si="64"/>
        <v>0.63017137845054949</v>
      </c>
      <c r="AZ82" s="192">
        <v>493397</v>
      </c>
      <c r="BA82" s="152">
        <f t="shared" si="65"/>
        <v>0.19109101471727344</v>
      </c>
      <c r="BB82" s="192">
        <v>2582000</v>
      </c>
      <c r="BC82" s="192">
        <v>886468.11058800004</v>
      </c>
      <c r="BD82" s="193">
        <f t="shared" si="66"/>
        <v>330652.605249324</v>
      </c>
      <c r="BE82" s="152">
        <f t="shared" si="67"/>
        <v>0.13306135729467156</v>
      </c>
      <c r="BF82" s="192">
        <v>6662100.3168099998</v>
      </c>
      <c r="BG82" s="193">
        <f t="shared" si="68"/>
        <v>2484963.4181701299</v>
      </c>
      <c r="BH82" s="10">
        <v>37.299999999999997</v>
      </c>
    </row>
    <row r="83" spans="1:60">
      <c r="A83" s="1" t="s">
        <v>247</v>
      </c>
      <c r="B83" s="2" t="s">
        <v>248</v>
      </c>
      <c r="C83" s="192">
        <v>1037011.22326</v>
      </c>
      <c r="D83" s="193">
        <f t="shared" si="36"/>
        <v>391990.24239227996</v>
      </c>
      <c r="E83" s="152">
        <f t="shared" si="37"/>
        <v>0.13943087214302752</v>
      </c>
      <c r="F83" s="192">
        <v>2707321.5614499999</v>
      </c>
      <c r="G83" s="193">
        <f t="shared" si="38"/>
        <v>1023367.5502280998</v>
      </c>
      <c r="H83" s="152">
        <f t="shared" si="39"/>
        <v>0.36401168860826638</v>
      </c>
      <c r="I83" s="192">
        <v>461373.71713</v>
      </c>
      <c r="J83" s="193">
        <f t="shared" si="69"/>
        <v>174399.26507513996</v>
      </c>
      <c r="K83" s="153">
        <f t="shared" si="70"/>
        <v>6.2033793193747896E-2</v>
      </c>
      <c r="L83" s="192">
        <v>3092553.8328200001</v>
      </c>
      <c r="M83" s="192">
        <v>2751906.52691</v>
      </c>
      <c r="N83" s="192">
        <v>487266.76167099999</v>
      </c>
      <c r="O83" s="192">
        <v>0</v>
      </c>
      <c r="P83" s="193">
        <f t="shared" si="40"/>
        <v>6331727.1214009998</v>
      </c>
      <c r="Q83" s="193">
        <f t="shared" si="41"/>
        <v>2393392.8518895777</v>
      </c>
      <c r="R83" s="152">
        <f t="shared" si="42"/>
        <v>0.85132948892613558</v>
      </c>
      <c r="S83" s="193">
        <f t="shared" si="71"/>
        <v>487266.76167099999</v>
      </c>
      <c r="T83" s="193">
        <f t="shared" si="43"/>
        <v>184186.83591163796</v>
      </c>
      <c r="U83" s="152">
        <f t="shared" si="44"/>
        <v>6.5515230715166808E-2</v>
      </c>
      <c r="V83" s="192">
        <v>470201.99563800002</v>
      </c>
      <c r="W83" s="193">
        <f t="shared" si="45"/>
        <v>177736.35435116399</v>
      </c>
      <c r="X83" s="152">
        <f t="shared" si="46"/>
        <v>6.3220795363331334E-2</v>
      </c>
      <c r="Y83" s="192">
        <v>1912161.4265999999</v>
      </c>
      <c r="Z83" s="193">
        <f t="shared" si="47"/>
        <v>722797.01925479982</v>
      </c>
      <c r="AA83" s="152">
        <f t="shared" si="48"/>
        <v>0.25709879450576395</v>
      </c>
      <c r="AB83" s="192">
        <v>4377409.2955400003</v>
      </c>
      <c r="AC83" s="193">
        <f t="shared" si="49"/>
        <v>1654660.71371412</v>
      </c>
      <c r="AD83" s="152">
        <f t="shared" si="50"/>
        <v>0.58856257494053343</v>
      </c>
      <c r="AE83" s="192">
        <v>1694942.5090399999</v>
      </c>
      <c r="AF83" s="193">
        <f t="shared" si="51"/>
        <v>640688.26841711986</v>
      </c>
      <c r="AG83" s="152">
        <f t="shared" si="52"/>
        <v>0.2278927237882809</v>
      </c>
      <c r="AH83" s="192">
        <v>5522293.0245899996</v>
      </c>
      <c r="AI83" s="193">
        <f t="shared" si="53"/>
        <v>2087426.7632950195</v>
      </c>
      <c r="AJ83" s="152">
        <f t="shared" si="54"/>
        <v>0.74249739576337415</v>
      </c>
      <c r="AK83" s="192">
        <v>7169537.3804599997</v>
      </c>
      <c r="AL83" s="193">
        <f t="shared" si="55"/>
        <v>2710085.1298138793</v>
      </c>
      <c r="AM83" s="152">
        <f t="shared" si="56"/>
        <v>0.9639768860716954</v>
      </c>
      <c r="AN83" s="192">
        <v>4355176.1539799999</v>
      </c>
      <c r="AO83" s="193">
        <f t="shared" si="57"/>
        <v>1646256.5862044396</v>
      </c>
      <c r="AP83" s="152">
        <f t="shared" si="58"/>
        <v>0.58557322800902667</v>
      </c>
      <c r="AQ83" s="194">
        <v>5684551.3356400002</v>
      </c>
      <c r="AR83" s="193">
        <f t="shared" si="59"/>
        <v>2148760.4048719197</v>
      </c>
      <c r="AS83" s="152">
        <f t="shared" si="60"/>
        <v>0.76431376314176647</v>
      </c>
      <c r="AT83" s="192">
        <v>7431312.7610600004</v>
      </c>
      <c r="AU83" s="192">
        <v>2280854.41181</v>
      </c>
      <c r="AV83" s="193">
        <f t="shared" si="61"/>
        <v>2809036.2236806797</v>
      </c>
      <c r="AW83" s="152">
        <f t="shared" si="62"/>
        <v>0.99917377575230015</v>
      </c>
      <c r="AX83" s="193">
        <f t="shared" si="63"/>
        <v>862162.96766417986</v>
      </c>
      <c r="AY83" s="152">
        <f t="shared" si="64"/>
        <v>0.30667124206254209</v>
      </c>
      <c r="AZ83" s="192">
        <v>578053</v>
      </c>
      <c r="BA83" s="152">
        <f t="shared" si="65"/>
        <v>0.19134491890102615</v>
      </c>
      <c r="BB83" s="192">
        <v>3021000</v>
      </c>
      <c r="BC83" s="192">
        <v>136708.49170499999</v>
      </c>
      <c r="BD83" s="193">
        <f t="shared" si="66"/>
        <v>51675.809864489987</v>
      </c>
      <c r="BE83" s="152">
        <f t="shared" si="67"/>
        <v>1.838107804452075E-2</v>
      </c>
      <c r="BF83" s="192">
        <v>7437457.7690099999</v>
      </c>
      <c r="BG83" s="193">
        <f t="shared" si="68"/>
        <v>2811359.0366857797</v>
      </c>
      <c r="BH83" s="10">
        <v>37.799999999999997</v>
      </c>
    </row>
    <row r="84" spans="1:60">
      <c r="A84" s="1" t="s">
        <v>249</v>
      </c>
      <c r="B84" s="2" t="s">
        <v>250</v>
      </c>
      <c r="C84" s="192">
        <v>0</v>
      </c>
      <c r="D84" s="193">
        <f t="shared" si="36"/>
        <v>0</v>
      </c>
      <c r="E84" s="152">
        <f t="shared" si="37"/>
        <v>0</v>
      </c>
      <c r="F84" s="192">
        <v>498203.20982599998</v>
      </c>
      <c r="G84" s="193">
        <f t="shared" si="38"/>
        <v>96651.42270624399</v>
      </c>
      <c r="H84" s="152">
        <f t="shared" si="39"/>
        <v>0.26381413338412596</v>
      </c>
      <c r="I84" s="192">
        <v>0</v>
      </c>
      <c r="J84" s="193">
        <f t="shared" si="69"/>
        <v>0</v>
      </c>
      <c r="K84" s="153">
        <f t="shared" si="70"/>
        <v>0</v>
      </c>
      <c r="L84" s="192">
        <v>0</v>
      </c>
      <c r="M84" s="192">
        <v>0</v>
      </c>
      <c r="N84" s="192">
        <v>0</v>
      </c>
      <c r="O84" s="192">
        <v>0</v>
      </c>
      <c r="P84" s="193">
        <f t="shared" si="40"/>
        <v>0</v>
      </c>
      <c r="Q84" s="193">
        <f t="shared" si="41"/>
        <v>0</v>
      </c>
      <c r="R84" s="152">
        <f t="shared" si="42"/>
        <v>0</v>
      </c>
      <c r="S84" s="193">
        <f t="shared" si="71"/>
        <v>0</v>
      </c>
      <c r="T84" s="193">
        <f t="shared" si="43"/>
        <v>0</v>
      </c>
      <c r="U84" s="152">
        <f t="shared" si="44"/>
        <v>0</v>
      </c>
      <c r="V84" s="192">
        <v>0</v>
      </c>
      <c r="W84" s="193">
        <f t="shared" si="45"/>
        <v>0</v>
      </c>
      <c r="X84" s="152">
        <f t="shared" si="46"/>
        <v>0</v>
      </c>
      <c r="Y84" s="192">
        <v>0</v>
      </c>
      <c r="Z84" s="193">
        <f t="shared" si="47"/>
        <v>0</v>
      </c>
      <c r="AA84" s="152">
        <f t="shared" si="48"/>
        <v>0</v>
      </c>
      <c r="AB84" s="192">
        <v>0</v>
      </c>
      <c r="AC84" s="193">
        <f t="shared" si="49"/>
        <v>0</v>
      </c>
      <c r="AD84" s="152">
        <f t="shared" si="50"/>
        <v>0</v>
      </c>
      <c r="AE84" s="192">
        <v>0</v>
      </c>
      <c r="AF84" s="193">
        <f t="shared" si="51"/>
        <v>0</v>
      </c>
      <c r="AG84" s="152">
        <f t="shared" si="52"/>
        <v>0</v>
      </c>
      <c r="AH84" s="192">
        <v>0</v>
      </c>
      <c r="AI84" s="193">
        <f t="shared" si="53"/>
        <v>0</v>
      </c>
      <c r="AJ84" s="152">
        <f t="shared" si="54"/>
        <v>0</v>
      </c>
      <c r="AK84" s="192">
        <v>0</v>
      </c>
      <c r="AL84" s="193">
        <f t="shared" si="55"/>
        <v>0</v>
      </c>
      <c r="AM84" s="152">
        <f t="shared" si="56"/>
        <v>0</v>
      </c>
      <c r="AN84" s="192">
        <v>0</v>
      </c>
      <c r="AO84" s="193">
        <f t="shared" si="57"/>
        <v>0</v>
      </c>
      <c r="AP84" s="152">
        <f t="shared" si="58"/>
        <v>0</v>
      </c>
      <c r="AQ84" s="194">
        <v>339815.80726199999</v>
      </c>
      <c r="AR84" s="193">
        <f t="shared" si="59"/>
        <v>65924.266608827995</v>
      </c>
      <c r="AS84" s="152">
        <f t="shared" si="60"/>
        <v>0.17994306526921375</v>
      </c>
      <c r="AT84" s="192">
        <v>1790343.3210799999</v>
      </c>
      <c r="AU84" s="192">
        <v>0</v>
      </c>
      <c r="AV84" s="193">
        <f t="shared" si="61"/>
        <v>347326.60428951995</v>
      </c>
      <c r="AW84" s="152">
        <f t="shared" si="62"/>
        <v>0.94804261071649365</v>
      </c>
      <c r="AX84" s="193">
        <f t="shared" si="63"/>
        <v>0</v>
      </c>
      <c r="AY84" s="152">
        <f t="shared" si="64"/>
        <v>0</v>
      </c>
      <c r="AZ84" s="192">
        <v>22240</v>
      </c>
      <c r="BA84" s="152">
        <f t="shared" si="65"/>
        <v>5.6303797468354427E-2</v>
      </c>
      <c r="BB84" s="192">
        <v>395000</v>
      </c>
      <c r="BC84" s="192">
        <v>3445.3860305500002</v>
      </c>
      <c r="BD84" s="193">
        <f t="shared" si="66"/>
        <v>668.40488992669998</v>
      </c>
      <c r="BE84" s="152">
        <f t="shared" si="67"/>
        <v>1.8244393289653322E-3</v>
      </c>
      <c r="BF84" s="192">
        <v>1888462.9243900001</v>
      </c>
      <c r="BG84" s="193">
        <f t="shared" si="68"/>
        <v>366361.80733165995</v>
      </c>
      <c r="BH84" s="10">
        <v>19.399999999999999</v>
      </c>
    </row>
    <row r="85" spans="1:60">
      <c r="A85" s="1" t="s">
        <v>251</v>
      </c>
      <c r="B85" s="2" t="s">
        <v>252</v>
      </c>
      <c r="C85" s="192">
        <v>5331620.3214199999</v>
      </c>
      <c r="D85" s="193">
        <f t="shared" si="36"/>
        <v>1604817.7167474199</v>
      </c>
      <c r="E85" s="152">
        <f t="shared" si="37"/>
        <v>0.99878733513375306</v>
      </c>
      <c r="F85" s="192">
        <v>42877.878153899997</v>
      </c>
      <c r="G85" s="193">
        <f t="shared" si="38"/>
        <v>12906.241324323899</v>
      </c>
      <c r="H85" s="152">
        <f t="shared" si="39"/>
        <v>8.0324327457206284E-3</v>
      </c>
      <c r="I85" s="192">
        <v>0</v>
      </c>
      <c r="J85" s="193">
        <f t="shared" si="69"/>
        <v>0</v>
      </c>
      <c r="K85" s="153">
        <f t="shared" si="70"/>
        <v>0</v>
      </c>
      <c r="L85" s="192">
        <v>0</v>
      </c>
      <c r="M85" s="192">
        <v>0</v>
      </c>
      <c r="N85" s="192">
        <v>0</v>
      </c>
      <c r="O85" s="192">
        <v>0</v>
      </c>
      <c r="P85" s="193">
        <f t="shared" si="40"/>
        <v>0</v>
      </c>
      <c r="Q85" s="193">
        <f t="shared" si="41"/>
        <v>0</v>
      </c>
      <c r="R85" s="152">
        <f t="shared" si="42"/>
        <v>0</v>
      </c>
      <c r="S85" s="193">
        <f t="shared" si="71"/>
        <v>0</v>
      </c>
      <c r="T85" s="193">
        <f t="shared" si="43"/>
        <v>0</v>
      </c>
      <c r="U85" s="152">
        <f t="shared" si="44"/>
        <v>0</v>
      </c>
      <c r="V85" s="192">
        <v>0</v>
      </c>
      <c r="W85" s="193">
        <f t="shared" si="45"/>
        <v>0</v>
      </c>
      <c r="X85" s="152">
        <f t="shared" si="46"/>
        <v>0</v>
      </c>
      <c r="Y85" s="192">
        <v>0</v>
      </c>
      <c r="Z85" s="193">
        <f t="shared" si="47"/>
        <v>0</v>
      </c>
      <c r="AA85" s="152">
        <f t="shared" si="48"/>
        <v>0</v>
      </c>
      <c r="AB85" s="192">
        <v>0</v>
      </c>
      <c r="AC85" s="193">
        <f t="shared" si="49"/>
        <v>0</v>
      </c>
      <c r="AD85" s="152">
        <f t="shared" si="50"/>
        <v>0</v>
      </c>
      <c r="AE85" s="192">
        <v>0</v>
      </c>
      <c r="AF85" s="193">
        <f t="shared" si="51"/>
        <v>0</v>
      </c>
      <c r="AG85" s="152">
        <f t="shared" si="52"/>
        <v>0</v>
      </c>
      <c r="AH85" s="192">
        <v>331551.47827100003</v>
      </c>
      <c r="AI85" s="193">
        <f t="shared" si="53"/>
        <v>99796.994959571006</v>
      </c>
      <c r="AJ85" s="152">
        <f t="shared" si="54"/>
        <v>6.2110465014086319E-2</v>
      </c>
      <c r="AK85" s="192">
        <v>1117012.17774</v>
      </c>
      <c r="AL85" s="193">
        <f t="shared" si="55"/>
        <v>336220.66549973999</v>
      </c>
      <c r="AM85" s="152">
        <f t="shared" si="56"/>
        <v>0.20925301297894097</v>
      </c>
      <c r="AN85" s="192">
        <v>4166211.3321799999</v>
      </c>
      <c r="AO85" s="193">
        <f t="shared" si="57"/>
        <v>1254029.6109861799</v>
      </c>
      <c r="AP85" s="152">
        <f t="shared" si="58"/>
        <v>0.78046801220155915</v>
      </c>
      <c r="AQ85" s="194">
        <v>0</v>
      </c>
      <c r="AR85" s="193">
        <f t="shared" si="59"/>
        <v>0</v>
      </c>
      <c r="AS85" s="152">
        <f t="shared" si="60"/>
        <v>0</v>
      </c>
      <c r="AT85" s="192">
        <v>4229093.8336899998</v>
      </c>
      <c r="AU85" s="192">
        <v>0</v>
      </c>
      <c r="AV85" s="193">
        <f t="shared" si="61"/>
        <v>1272957.2439406898</v>
      </c>
      <c r="AW85" s="152">
        <f t="shared" si="62"/>
        <v>0.79224796694765953</v>
      </c>
      <c r="AX85" s="193">
        <f t="shared" si="63"/>
        <v>0</v>
      </c>
      <c r="AY85" s="152">
        <f t="shared" si="64"/>
        <v>0</v>
      </c>
      <c r="AZ85" s="192">
        <v>29835</v>
      </c>
      <c r="BA85" s="152">
        <f t="shared" si="65"/>
        <v>1.2733674775928298E-2</v>
      </c>
      <c r="BB85" s="192">
        <v>2343000</v>
      </c>
      <c r="BC85" s="192">
        <v>3924945.5085399998</v>
      </c>
      <c r="BD85" s="193">
        <f t="shared" si="66"/>
        <v>1181408.59807054</v>
      </c>
      <c r="BE85" s="152">
        <f t="shared" si="67"/>
        <v>0.73527101119154248</v>
      </c>
      <c r="BF85" s="192">
        <v>5338093.6400300004</v>
      </c>
      <c r="BG85" s="193">
        <f t="shared" si="68"/>
        <v>1606766.1856490301</v>
      </c>
      <c r="BH85" s="10">
        <v>30.1</v>
      </c>
    </row>
    <row r="86" spans="1:60">
      <c r="A86" s="1" t="s">
        <v>253</v>
      </c>
      <c r="B86" s="2" t="s">
        <v>254</v>
      </c>
      <c r="C86" s="192">
        <v>1949366.89282</v>
      </c>
      <c r="D86" s="193">
        <f t="shared" si="36"/>
        <v>746607.51995005994</v>
      </c>
      <c r="E86" s="152">
        <f t="shared" si="37"/>
        <v>0.8805301385460601</v>
      </c>
      <c r="F86" s="192">
        <v>235611.14804500001</v>
      </c>
      <c r="G86" s="193">
        <f t="shared" si="38"/>
        <v>90239.069701234999</v>
      </c>
      <c r="H86" s="152">
        <f t="shared" si="39"/>
        <v>0.10642569010235918</v>
      </c>
      <c r="I86" s="192">
        <v>0</v>
      </c>
      <c r="J86" s="193">
        <f t="shared" si="69"/>
        <v>0</v>
      </c>
      <c r="K86" s="153">
        <f t="shared" si="70"/>
        <v>0</v>
      </c>
      <c r="L86" s="192">
        <v>0</v>
      </c>
      <c r="M86" s="192">
        <v>0</v>
      </c>
      <c r="N86" s="192">
        <v>0</v>
      </c>
      <c r="O86" s="192">
        <v>0</v>
      </c>
      <c r="P86" s="193">
        <f t="shared" si="40"/>
        <v>0</v>
      </c>
      <c r="Q86" s="193">
        <f t="shared" si="41"/>
        <v>0</v>
      </c>
      <c r="R86" s="152">
        <f t="shared" si="42"/>
        <v>0</v>
      </c>
      <c r="S86" s="193">
        <f t="shared" si="71"/>
        <v>0</v>
      </c>
      <c r="T86" s="193">
        <f t="shared" si="43"/>
        <v>0</v>
      </c>
      <c r="U86" s="152">
        <f t="shared" si="44"/>
        <v>0</v>
      </c>
      <c r="V86" s="192">
        <v>0</v>
      </c>
      <c r="W86" s="193">
        <f t="shared" si="45"/>
        <v>0</v>
      </c>
      <c r="X86" s="152">
        <f t="shared" si="46"/>
        <v>0</v>
      </c>
      <c r="Y86" s="192">
        <v>0.36408760398599999</v>
      </c>
      <c r="Z86" s="193">
        <f t="shared" si="47"/>
        <v>0.13944555232663797</v>
      </c>
      <c r="AA86" s="152">
        <f t="shared" si="48"/>
        <v>1.6445857860903875E-7</v>
      </c>
      <c r="AB86" s="192">
        <v>0</v>
      </c>
      <c r="AC86" s="193">
        <f t="shared" si="49"/>
        <v>0</v>
      </c>
      <c r="AD86" s="152">
        <f t="shared" si="50"/>
        <v>0</v>
      </c>
      <c r="AE86" s="192">
        <v>0</v>
      </c>
      <c r="AF86" s="193">
        <f t="shared" si="51"/>
        <v>0</v>
      </c>
      <c r="AG86" s="152">
        <f t="shared" si="52"/>
        <v>0</v>
      </c>
      <c r="AH86" s="192">
        <v>0</v>
      </c>
      <c r="AI86" s="193">
        <f t="shared" si="53"/>
        <v>0</v>
      </c>
      <c r="AJ86" s="152">
        <f t="shared" si="54"/>
        <v>0</v>
      </c>
      <c r="AK86" s="192">
        <v>0</v>
      </c>
      <c r="AL86" s="193">
        <f t="shared" si="55"/>
        <v>0</v>
      </c>
      <c r="AM86" s="152">
        <f t="shared" si="56"/>
        <v>0</v>
      </c>
      <c r="AN86" s="192">
        <v>0</v>
      </c>
      <c r="AO86" s="193">
        <f t="shared" si="57"/>
        <v>0</v>
      </c>
      <c r="AP86" s="152">
        <f t="shared" si="58"/>
        <v>0</v>
      </c>
      <c r="AQ86" s="194">
        <v>0</v>
      </c>
      <c r="AR86" s="193">
        <f t="shared" si="59"/>
        <v>0</v>
      </c>
      <c r="AS86" s="152">
        <f t="shared" si="60"/>
        <v>0</v>
      </c>
      <c r="AT86" s="192">
        <v>414963.19255500002</v>
      </c>
      <c r="AU86" s="192">
        <v>0</v>
      </c>
      <c r="AV86" s="193">
        <f t="shared" si="61"/>
        <v>158930.90274856499</v>
      </c>
      <c r="AW86" s="152">
        <f t="shared" si="62"/>
        <v>0.18743911101485428</v>
      </c>
      <c r="AX86" s="193">
        <f t="shared" si="63"/>
        <v>0</v>
      </c>
      <c r="AY86" s="152">
        <f t="shared" si="64"/>
        <v>0</v>
      </c>
      <c r="AZ86" s="192">
        <v>566723</v>
      </c>
      <c r="BA86" s="152">
        <f t="shared" si="65"/>
        <v>0.62483241455347294</v>
      </c>
      <c r="BB86" s="192">
        <v>907000</v>
      </c>
      <c r="BC86" s="192">
        <v>14063.6120677</v>
      </c>
      <c r="BD86" s="193">
        <f t="shared" si="66"/>
        <v>5386.3634219290989</v>
      </c>
      <c r="BE86" s="152">
        <f t="shared" si="67"/>
        <v>6.3525416010917031E-3</v>
      </c>
      <c r="BF86" s="192">
        <v>2213855.95732</v>
      </c>
      <c r="BG86" s="193">
        <f t="shared" si="68"/>
        <v>847906.83165355993</v>
      </c>
      <c r="BH86" s="10">
        <v>38.299999999999997</v>
      </c>
    </row>
    <row r="87" spans="1:60">
      <c r="A87" s="1" t="s">
        <v>255</v>
      </c>
      <c r="B87" s="2" t="s">
        <v>256</v>
      </c>
      <c r="C87" s="192">
        <v>30347.688327799999</v>
      </c>
      <c r="D87" s="193">
        <f t="shared" si="36"/>
        <v>14293.7612023938</v>
      </c>
      <c r="E87" s="152">
        <f t="shared" si="37"/>
        <v>5.9522579383897555E-3</v>
      </c>
      <c r="F87" s="192">
        <v>1253136.0937300001</v>
      </c>
      <c r="G87" s="193">
        <f t="shared" si="38"/>
        <v>590227.10014683008</v>
      </c>
      <c r="H87" s="152">
        <f t="shared" si="39"/>
        <v>0.24578442948335921</v>
      </c>
      <c r="I87" s="192">
        <v>0</v>
      </c>
      <c r="J87" s="193">
        <f t="shared" si="69"/>
        <v>0</v>
      </c>
      <c r="K87" s="153">
        <f t="shared" si="70"/>
        <v>0</v>
      </c>
      <c r="L87" s="192">
        <v>0</v>
      </c>
      <c r="M87" s="192">
        <v>0</v>
      </c>
      <c r="N87" s="192">
        <v>0</v>
      </c>
      <c r="O87" s="192">
        <v>0</v>
      </c>
      <c r="P87" s="193">
        <f t="shared" si="40"/>
        <v>0</v>
      </c>
      <c r="Q87" s="193">
        <f t="shared" si="41"/>
        <v>0</v>
      </c>
      <c r="R87" s="152">
        <f t="shared" si="42"/>
        <v>0</v>
      </c>
      <c r="S87" s="193">
        <f t="shared" si="71"/>
        <v>0</v>
      </c>
      <c r="T87" s="193">
        <f t="shared" si="43"/>
        <v>0</v>
      </c>
      <c r="U87" s="152">
        <f t="shared" si="44"/>
        <v>0</v>
      </c>
      <c r="V87" s="192">
        <v>0</v>
      </c>
      <c r="W87" s="193">
        <f t="shared" si="45"/>
        <v>0</v>
      </c>
      <c r="X87" s="152">
        <f t="shared" si="46"/>
        <v>0</v>
      </c>
      <c r="Y87" s="192">
        <v>5033778.7734899996</v>
      </c>
      <c r="Z87" s="193">
        <f t="shared" si="47"/>
        <v>2370909.8023137897</v>
      </c>
      <c r="AA87" s="152">
        <f t="shared" si="48"/>
        <v>0.98730253655454492</v>
      </c>
      <c r="AB87" s="192">
        <v>5033718.7254499998</v>
      </c>
      <c r="AC87" s="193">
        <f t="shared" si="49"/>
        <v>2370881.5196869499</v>
      </c>
      <c r="AD87" s="152">
        <f t="shared" si="50"/>
        <v>0.98729075900434371</v>
      </c>
      <c r="AE87" s="192">
        <v>60.048042297400002</v>
      </c>
      <c r="AF87" s="193">
        <f t="shared" si="51"/>
        <v>28.282627922075402</v>
      </c>
      <c r="AG87" s="152">
        <f t="shared" si="52"/>
        <v>1.177755065192386E-5</v>
      </c>
      <c r="AH87" s="192">
        <v>4355433.0478299996</v>
      </c>
      <c r="AI87" s="193">
        <f t="shared" si="53"/>
        <v>2051408.9655279298</v>
      </c>
      <c r="AJ87" s="152">
        <f t="shared" si="54"/>
        <v>0.85425488274581096</v>
      </c>
      <c r="AK87" s="192">
        <v>4876359.4548899997</v>
      </c>
      <c r="AL87" s="193">
        <f t="shared" si="55"/>
        <v>2296765.3032531901</v>
      </c>
      <c r="AM87" s="152">
        <f t="shared" si="56"/>
        <v>0.95642702542263414</v>
      </c>
      <c r="AN87" s="192">
        <v>3337883.0673199999</v>
      </c>
      <c r="AO87" s="193">
        <f t="shared" si="57"/>
        <v>1572142.9247077201</v>
      </c>
      <c r="AP87" s="152">
        <f t="shared" si="58"/>
        <v>0.65467724494429413</v>
      </c>
      <c r="AQ87" s="194">
        <v>3164509.3349600001</v>
      </c>
      <c r="AR87" s="193">
        <f t="shared" si="59"/>
        <v>1490483.8967661601</v>
      </c>
      <c r="AS87" s="152">
        <f t="shared" si="60"/>
        <v>0.62067250746309577</v>
      </c>
      <c r="AT87" s="192">
        <v>4609667.3777900003</v>
      </c>
      <c r="AU87" s="192">
        <v>4609667.3777900003</v>
      </c>
      <c r="AV87" s="193">
        <f t="shared" si="61"/>
        <v>2171153.3349390901</v>
      </c>
      <c r="AW87" s="152">
        <f t="shared" si="62"/>
        <v>0.90411925107495927</v>
      </c>
      <c r="AX87" s="193">
        <f t="shared" si="63"/>
        <v>2171153.3349390901</v>
      </c>
      <c r="AY87" s="152">
        <f t="shared" si="64"/>
        <v>0.90411925107495927</v>
      </c>
      <c r="AZ87" s="192">
        <v>1519897</v>
      </c>
      <c r="BA87" s="152">
        <f t="shared" si="65"/>
        <v>0.59627187132208714</v>
      </c>
      <c r="BB87" s="192">
        <v>2549000</v>
      </c>
      <c r="BC87" s="192">
        <v>2620518.91121</v>
      </c>
      <c r="BD87" s="193">
        <f t="shared" si="66"/>
        <v>1234264.40717991</v>
      </c>
      <c r="BE87" s="152">
        <f t="shared" si="67"/>
        <v>0.51397669316583994</v>
      </c>
      <c r="BF87" s="192">
        <v>5098517.0068100002</v>
      </c>
      <c r="BG87" s="193">
        <f t="shared" si="68"/>
        <v>2401401.5102075101</v>
      </c>
      <c r="BH87" s="10">
        <v>47.1</v>
      </c>
    </row>
    <row r="88" spans="1:60">
      <c r="A88" s="1" t="s">
        <v>257</v>
      </c>
      <c r="B88" s="2" t="s">
        <v>258</v>
      </c>
      <c r="C88" s="192">
        <v>3658812.4985000002</v>
      </c>
      <c r="D88" s="193">
        <f t="shared" si="36"/>
        <v>1200090.499508</v>
      </c>
      <c r="E88" s="152">
        <f t="shared" si="37"/>
        <v>0.54700147795315457</v>
      </c>
      <c r="F88" s="192">
        <v>201028.701504</v>
      </c>
      <c r="G88" s="193">
        <f t="shared" si="38"/>
        <v>65937.414093311992</v>
      </c>
      <c r="H88" s="152">
        <f t="shared" si="39"/>
        <v>3.0054285886137361E-2</v>
      </c>
      <c r="I88" s="192">
        <v>312984.32763399999</v>
      </c>
      <c r="J88" s="193">
        <f t="shared" si="69"/>
        <v>102658.85946395199</v>
      </c>
      <c r="K88" s="153">
        <f t="shared" si="70"/>
        <v>4.6791927671111934E-2</v>
      </c>
      <c r="L88" s="192">
        <v>0</v>
      </c>
      <c r="M88" s="192">
        <v>0</v>
      </c>
      <c r="N88" s="192">
        <v>0</v>
      </c>
      <c r="O88" s="192">
        <v>0</v>
      </c>
      <c r="P88" s="193">
        <f t="shared" si="40"/>
        <v>0</v>
      </c>
      <c r="Q88" s="193">
        <f t="shared" si="41"/>
        <v>0</v>
      </c>
      <c r="R88" s="152">
        <f t="shared" si="42"/>
        <v>0</v>
      </c>
      <c r="S88" s="193">
        <f t="shared" si="71"/>
        <v>0</v>
      </c>
      <c r="T88" s="193">
        <f t="shared" si="43"/>
        <v>0</v>
      </c>
      <c r="U88" s="152">
        <f t="shared" si="44"/>
        <v>0</v>
      </c>
      <c r="V88" s="192">
        <v>0</v>
      </c>
      <c r="W88" s="193">
        <f t="shared" si="45"/>
        <v>0</v>
      </c>
      <c r="X88" s="152">
        <f t="shared" si="46"/>
        <v>0</v>
      </c>
      <c r="Y88" s="192">
        <v>115.183465481</v>
      </c>
      <c r="Z88" s="193">
        <f t="shared" si="47"/>
        <v>37.780176677767997</v>
      </c>
      <c r="AA88" s="152">
        <f t="shared" si="48"/>
        <v>1.7220211716152023E-5</v>
      </c>
      <c r="AB88" s="192">
        <v>0</v>
      </c>
      <c r="AC88" s="193">
        <f t="shared" si="49"/>
        <v>0</v>
      </c>
      <c r="AD88" s="152">
        <f t="shared" si="50"/>
        <v>0</v>
      </c>
      <c r="AE88" s="192">
        <v>115.183465481</v>
      </c>
      <c r="AF88" s="193">
        <f t="shared" si="51"/>
        <v>37.780176677767997</v>
      </c>
      <c r="AG88" s="152">
        <f t="shared" si="52"/>
        <v>1.7220211716152023E-5</v>
      </c>
      <c r="AH88" s="192">
        <v>326130.354353</v>
      </c>
      <c r="AI88" s="193">
        <f t="shared" si="53"/>
        <v>106970.75622778399</v>
      </c>
      <c r="AJ88" s="152">
        <f t="shared" si="54"/>
        <v>4.8757291036261884E-2</v>
      </c>
      <c r="AK88" s="192">
        <v>1050020.8882599999</v>
      </c>
      <c r="AL88" s="193">
        <f t="shared" si="55"/>
        <v>344406.85134927992</v>
      </c>
      <c r="AM88" s="152">
        <f t="shared" si="56"/>
        <v>0.15698070835698061</v>
      </c>
      <c r="AN88" s="192">
        <v>1667349.1837800001</v>
      </c>
      <c r="AO88" s="193">
        <f t="shared" si="57"/>
        <v>546890.53227983997</v>
      </c>
      <c r="AP88" s="152">
        <f t="shared" si="58"/>
        <v>0.24927280864093337</v>
      </c>
      <c r="AQ88" s="194">
        <v>2347924.9072400001</v>
      </c>
      <c r="AR88" s="193">
        <f t="shared" si="59"/>
        <v>770119.36957471992</v>
      </c>
      <c r="AS88" s="152">
        <f t="shared" si="60"/>
        <v>0.35102055514182101</v>
      </c>
      <c r="AT88" s="192">
        <v>6452781.2404699996</v>
      </c>
      <c r="AU88" s="192">
        <v>3000817.90704</v>
      </c>
      <c r="AV88" s="193">
        <f t="shared" si="61"/>
        <v>2116512.2468741597</v>
      </c>
      <c r="AW88" s="152">
        <f t="shared" si="62"/>
        <v>0.96470668472148802</v>
      </c>
      <c r="AX88" s="193">
        <f t="shared" si="63"/>
        <v>984268.27350911987</v>
      </c>
      <c r="AY88" s="152">
        <f t="shared" si="64"/>
        <v>0.44862966628984574</v>
      </c>
      <c r="AZ88" s="192">
        <v>108559</v>
      </c>
      <c r="BA88" s="152">
        <f t="shared" si="65"/>
        <v>4.4201547231270358E-2</v>
      </c>
      <c r="BB88" s="192">
        <v>2456000</v>
      </c>
      <c r="BC88" s="192">
        <v>1464306.8568800001</v>
      </c>
      <c r="BD88" s="193">
        <f t="shared" si="66"/>
        <v>480292.64905663999</v>
      </c>
      <c r="BE88" s="152">
        <f t="shared" si="67"/>
        <v>0.21891748079976073</v>
      </c>
      <c r="BF88" s="192">
        <v>6688853.0396499997</v>
      </c>
      <c r="BG88" s="193">
        <f t="shared" si="68"/>
        <v>2193943.7970051998</v>
      </c>
      <c r="BH88" s="10">
        <v>32.799999999999997</v>
      </c>
    </row>
    <row r="89" spans="1:60">
      <c r="A89" s="1" t="s">
        <v>259</v>
      </c>
      <c r="B89" s="2" t="s">
        <v>260</v>
      </c>
      <c r="C89" s="192">
        <v>0</v>
      </c>
      <c r="D89" s="193">
        <f t="shared" si="36"/>
        <v>0</v>
      </c>
      <c r="E89" s="152">
        <f t="shared" si="37"/>
        <v>0</v>
      </c>
      <c r="F89" s="192">
        <v>968.51968383799999</v>
      </c>
      <c r="G89" s="193">
        <f t="shared" si="38"/>
        <v>182.08170056154401</v>
      </c>
      <c r="H89" s="152">
        <f t="shared" si="39"/>
        <v>2.5381544921203779E-2</v>
      </c>
      <c r="I89" s="192">
        <v>0</v>
      </c>
      <c r="J89" s="193">
        <f t="shared" si="69"/>
        <v>0</v>
      </c>
      <c r="K89" s="153">
        <f t="shared" si="70"/>
        <v>0</v>
      </c>
      <c r="L89" s="192">
        <v>0</v>
      </c>
      <c r="M89" s="192">
        <v>0</v>
      </c>
      <c r="N89" s="192">
        <v>0</v>
      </c>
      <c r="O89" s="192">
        <v>0</v>
      </c>
      <c r="P89" s="193">
        <f t="shared" si="40"/>
        <v>0</v>
      </c>
      <c r="Q89" s="193">
        <f t="shared" si="41"/>
        <v>0</v>
      </c>
      <c r="R89" s="152">
        <f t="shared" si="42"/>
        <v>0</v>
      </c>
      <c r="S89" s="193">
        <f t="shared" si="71"/>
        <v>0</v>
      </c>
      <c r="T89" s="193">
        <f t="shared" si="43"/>
        <v>0</v>
      </c>
      <c r="U89" s="152">
        <f t="shared" si="44"/>
        <v>0</v>
      </c>
      <c r="V89" s="192">
        <v>0</v>
      </c>
      <c r="W89" s="193">
        <f t="shared" si="45"/>
        <v>0</v>
      </c>
      <c r="X89" s="152">
        <f t="shared" si="46"/>
        <v>0</v>
      </c>
      <c r="Y89" s="192">
        <v>0</v>
      </c>
      <c r="Z89" s="193">
        <f t="shared" si="47"/>
        <v>0</v>
      </c>
      <c r="AA89" s="152">
        <f t="shared" si="48"/>
        <v>0</v>
      </c>
      <c r="AB89" s="192">
        <v>0</v>
      </c>
      <c r="AC89" s="193">
        <f t="shared" si="49"/>
        <v>0</v>
      </c>
      <c r="AD89" s="152">
        <f t="shared" si="50"/>
        <v>0</v>
      </c>
      <c r="AE89" s="192">
        <v>0</v>
      </c>
      <c r="AF89" s="193">
        <f t="shared" si="51"/>
        <v>0</v>
      </c>
      <c r="AG89" s="152">
        <f t="shared" si="52"/>
        <v>0</v>
      </c>
      <c r="AH89" s="192">
        <v>0</v>
      </c>
      <c r="AI89" s="193">
        <f t="shared" si="53"/>
        <v>0</v>
      </c>
      <c r="AJ89" s="152">
        <f t="shared" si="54"/>
        <v>0</v>
      </c>
      <c r="AK89" s="192">
        <v>0</v>
      </c>
      <c r="AL89" s="193">
        <f t="shared" si="55"/>
        <v>0</v>
      </c>
      <c r="AM89" s="152">
        <f t="shared" si="56"/>
        <v>0</v>
      </c>
      <c r="AN89" s="192">
        <v>0</v>
      </c>
      <c r="AO89" s="193">
        <f t="shared" si="57"/>
        <v>0</v>
      </c>
      <c r="AP89" s="152">
        <f t="shared" si="58"/>
        <v>0</v>
      </c>
      <c r="AQ89" s="194">
        <v>38158.421279900002</v>
      </c>
      <c r="AR89" s="193">
        <f t="shared" si="59"/>
        <v>7173.7832006212002</v>
      </c>
      <c r="AS89" s="152">
        <f t="shared" si="60"/>
        <v>1</v>
      </c>
      <c r="AT89" s="192">
        <v>38158.421279900002</v>
      </c>
      <c r="AU89" s="192">
        <v>0</v>
      </c>
      <c r="AV89" s="193">
        <f t="shared" si="61"/>
        <v>7173.7832006212002</v>
      </c>
      <c r="AW89" s="152">
        <f t="shared" si="62"/>
        <v>1</v>
      </c>
      <c r="AX89" s="193">
        <f t="shared" si="63"/>
        <v>0</v>
      </c>
      <c r="AY89" s="152">
        <f t="shared" si="64"/>
        <v>0</v>
      </c>
      <c r="AZ89" s="192" t="s">
        <v>488</v>
      </c>
      <c r="BA89" s="152" t="str">
        <f t="shared" si="65"/>
        <v>No data</v>
      </c>
      <c r="BB89" s="192" t="s">
        <v>488</v>
      </c>
      <c r="BC89" s="192">
        <v>30454.994209299999</v>
      </c>
      <c r="BD89" s="193">
        <f t="shared" si="66"/>
        <v>5725.5389113483998</v>
      </c>
      <c r="BE89" s="152">
        <f t="shared" si="67"/>
        <v>0.79811986942295765</v>
      </c>
      <c r="BF89" s="192">
        <v>38158.421279900002</v>
      </c>
      <c r="BG89" s="193">
        <f t="shared" si="68"/>
        <v>7173.7832006212002</v>
      </c>
      <c r="BH89" s="52">
        <v>18.8</v>
      </c>
    </row>
    <row r="90" spans="1:60">
      <c r="A90" s="1" t="s">
        <v>261</v>
      </c>
      <c r="B90" s="2" t="s">
        <v>262</v>
      </c>
      <c r="C90" s="192">
        <v>0</v>
      </c>
      <c r="D90" s="193">
        <f t="shared" si="36"/>
        <v>0</v>
      </c>
      <c r="E90" s="152">
        <f t="shared" si="37"/>
        <v>0</v>
      </c>
      <c r="F90" s="192">
        <v>307778.71712099999</v>
      </c>
      <c r="G90" s="193">
        <f t="shared" si="38"/>
        <v>55707.947798901005</v>
      </c>
      <c r="H90" s="152">
        <f t="shared" si="39"/>
        <v>0.11036601366583676</v>
      </c>
      <c r="I90" s="192">
        <v>0</v>
      </c>
      <c r="J90" s="193">
        <f t="shared" si="69"/>
        <v>0</v>
      </c>
      <c r="K90" s="153">
        <f t="shared" si="70"/>
        <v>0</v>
      </c>
      <c r="L90" s="192">
        <v>0</v>
      </c>
      <c r="M90" s="192">
        <v>0</v>
      </c>
      <c r="N90" s="192">
        <v>0</v>
      </c>
      <c r="O90" s="192">
        <v>0</v>
      </c>
      <c r="P90" s="193">
        <f t="shared" si="40"/>
        <v>0</v>
      </c>
      <c r="Q90" s="193">
        <f t="shared" si="41"/>
        <v>0</v>
      </c>
      <c r="R90" s="152">
        <f t="shared" si="42"/>
        <v>0</v>
      </c>
      <c r="S90" s="193">
        <f t="shared" si="71"/>
        <v>0</v>
      </c>
      <c r="T90" s="193">
        <f t="shared" si="43"/>
        <v>0</v>
      </c>
      <c r="U90" s="152">
        <f t="shared" si="44"/>
        <v>0</v>
      </c>
      <c r="V90" s="192">
        <v>0</v>
      </c>
      <c r="W90" s="193">
        <f t="shared" si="45"/>
        <v>0</v>
      </c>
      <c r="X90" s="152">
        <f t="shared" si="46"/>
        <v>0</v>
      </c>
      <c r="Y90" s="192">
        <v>0</v>
      </c>
      <c r="Z90" s="193">
        <f t="shared" si="47"/>
        <v>0</v>
      </c>
      <c r="AA90" s="152">
        <f t="shared" si="48"/>
        <v>0</v>
      </c>
      <c r="AB90" s="192">
        <v>0</v>
      </c>
      <c r="AC90" s="193">
        <f t="shared" si="49"/>
        <v>0</v>
      </c>
      <c r="AD90" s="152">
        <f t="shared" si="50"/>
        <v>0</v>
      </c>
      <c r="AE90" s="192">
        <v>0</v>
      </c>
      <c r="AF90" s="193">
        <f t="shared" si="51"/>
        <v>0</v>
      </c>
      <c r="AG90" s="152">
        <f t="shared" si="52"/>
        <v>0</v>
      </c>
      <c r="AH90" s="192">
        <v>0</v>
      </c>
      <c r="AI90" s="193">
        <f t="shared" si="53"/>
        <v>0</v>
      </c>
      <c r="AJ90" s="152">
        <f t="shared" si="54"/>
        <v>0</v>
      </c>
      <c r="AK90" s="192">
        <v>0</v>
      </c>
      <c r="AL90" s="193">
        <f t="shared" si="55"/>
        <v>0</v>
      </c>
      <c r="AM90" s="152">
        <f t="shared" si="56"/>
        <v>0</v>
      </c>
      <c r="AN90" s="192">
        <v>0</v>
      </c>
      <c r="AO90" s="193">
        <f t="shared" si="57"/>
        <v>0</v>
      </c>
      <c r="AP90" s="152">
        <f t="shared" si="58"/>
        <v>0</v>
      </c>
      <c r="AQ90" s="194">
        <v>791249.82512299996</v>
      </c>
      <c r="AR90" s="193">
        <f t="shared" si="59"/>
        <v>143216.218347263</v>
      </c>
      <c r="AS90" s="152">
        <f t="shared" si="60"/>
        <v>0.28373335826948753</v>
      </c>
      <c r="AT90" s="192">
        <v>2768104.77403</v>
      </c>
      <c r="AU90" s="192">
        <v>0</v>
      </c>
      <c r="AV90" s="193">
        <f t="shared" si="61"/>
        <v>501026.96409943007</v>
      </c>
      <c r="AW90" s="152">
        <f t="shared" si="62"/>
        <v>0.99261148456524684</v>
      </c>
      <c r="AX90" s="193">
        <f t="shared" si="63"/>
        <v>0</v>
      </c>
      <c r="AY90" s="152">
        <f t="shared" si="64"/>
        <v>0</v>
      </c>
      <c r="AZ90" s="192">
        <v>20996</v>
      </c>
      <c r="BA90" s="152">
        <f t="shared" si="65"/>
        <v>3.8595588235294118E-2</v>
      </c>
      <c r="BB90" s="192">
        <v>544000</v>
      </c>
      <c r="BC90" s="192">
        <v>23441.4115375</v>
      </c>
      <c r="BD90" s="193">
        <f t="shared" si="66"/>
        <v>4242.8954882875005</v>
      </c>
      <c r="BE90" s="152">
        <f t="shared" si="67"/>
        <v>8.4058286105504927E-3</v>
      </c>
      <c r="BF90" s="192">
        <v>2788709.19496</v>
      </c>
      <c r="BG90" s="193">
        <f t="shared" si="68"/>
        <v>504756.36428776005</v>
      </c>
      <c r="BH90" s="10">
        <v>18.100000000000001</v>
      </c>
    </row>
    <row r="91" spans="1:60">
      <c r="A91" s="1" t="s">
        <v>263</v>
      </c>
      <c r="B91" s="2" t="s">
        <v>264</v>
      </c>
      <c r="C91" s="192">
        <v>0</v>
      </c>
      <c r="D91" s="193">
        <f t="shared" si="36"/>
        <v>0</v>
      </c>
      <c r="E91" s="152">
        <f t="shared" si="37"/>
        <v>0</v>
      </c>
      <c r="F91" s="192">
        <v>9188.4821510300008</v>
      </c>
      <c r="G91" s="193">
        <f t="shared" si="38"/>
        <v>1727.4346443936402</v>
      </c>
      <c r="H91" s="152">
        <f t="shared" si="39"/>
        <v>1.5093907110200292E-2</v>
      </c>
      <c r="I91" s="192">
        <v>0</v>
      </c>
      <c r="J91" s="193">
        <f t="shared" si="69"/>
        <v>0</v>
      </c>
      <c r="K91" s="153">
        <f t="shared" si="70"/>
        <v>0</v>
      </c>
      <c r="L91" s="192">
        <v>0</v>
      </c>
      <c r="M91" s="192">
        <v>0</v>
      </c>
      <c r="N91" s="192">
        <v>0</v>
      </c>
      <c r="O91" s="192">
        <v>0</v>
      </c>
      <c r="P91" s="193">
        <f t="shared" si="40"/>
        <v>0</v>
      </c>
      <c r="Q91" s="193">
        <f t="shared" si="41"/>
        <v>0</v>
      </c>
      <c r="R91" s="152">
        <f t="shared" si="42"/>
        <v>0</v>
      </c>
      <c r="S91" s="193">
        <f t="shared" si="71"/>
        <v>0</v>
      </c>
      <c r="T91" s="193">
        <f t="shared" si="43"/>
        <v>0</v>
      </c>
      <c r="U91" s="152">
        <f t="shared" si="44"/>
        <v>0</v>
      </c>
      <c r="V91" s="192">
        <v>0</v>
      </c>
      <c r="W91" s="193">
        <f t="shared" si="45"/>
        <v>0</v>
      </c>
      <c r="X91" s="152">
        <f t="shared" si="46"/>
        <v>0</v>
      </c>
      <c r="Y91" s="192">
        <v>0</v>
      </c>
      <c r="Z91" s="193">
        <f t="shared" si="47"/>
        <v>0</v>
      </c>
      <c r="AA91" s="152">
        <f t="shared" si="48"/>
        <v>0</v>
      </c>
      <c r="AB91" s="192">
        <v>0</v>
      </c>
      <c r="AC91" s="193">
        <f t="shared" si="49"/>
        <v>0</v>
      </c>
      <c r="AD91" s="152">
        <f t="shared" si="50"/>
        <v>0</v>
      </c>
      <c r="AE91" s="192">
        <v>0</v>
      </c>
      <c r="AF91" s="193">
        <f t="shared" si="51"/>
        <v>0</v>
      </c>
      <c r="AG91" s="152">
        <f t="shared" si="52"/>
        <v>0</v>
      </c>
      <c r="AH91" s="192">
        <v>0</v>
      </c>
      <c r="AI91" s="193">
        <f t="shared" si="53"/>
        <v>0</v>
      </c>
      <c r="AJ91" s="152">
        <f t="shared" si="54"/>
        <v>0</v>
      </c>
      <c r="AK91" s="192">
        <v>0</v>
      </c>
      <c r="AL91" s="193">
        <f t="shared" si="55"/>
        <v>0</v>
      </c>
      <c r="AM91" s="152">
        <f t="shared" si="56"/>
        <v>0</v>
      </c>
      <c r="AN91" s="192">
        <v>0</v>
      </c>
      <c r="AO91" s="193">
        <f t="shared" si="57"/>
        <v>0</v>
      </c>
      <c r="AP91" s="152">
        <f t="shared" si="58"/>
        <v>0</v>
      </c>
      <c r="AQ91" s="194">
        <v>0</v>
      </c>
      <c r="AR91" s="193">
        <f t="shared" si="59"/>
        <v>0</v>
      </c>
      <c r="AS91" s="152">
        <f t="shared" si="60"/>
        <v>0</v>
      </c>
      <c r="AT91" s="192">
        <v>608370.32771099999</v>
      </c>
      <c r="AU91" s="192">
        <v>0</v>
      </c>
      <c r="AV91" s="193">
        <f t="shared" si="61"/>
        <v>114373.621609668</v>
      </c>
      <c r="AW91" s="152">
        <f t="shared" si="62"/>
        <v>0.99936910842696614</v>
      </c>
      <c r="AX91" s="193">
        <f t="shared" si="63"/>
        <v>0</v>
      </c>
      <c r="AY91" s="152">
        <f t="shared" si="64"/>
        <v>0</v>
      </c>
      <c r="AZ91" s="192">
        <v>1677</v>
      </c>
      <c r="BA91" s="152">
        <f t="shared" si="65"/>
        <v>1.2704545454545454E-2</v>
      </c>
      <c r="BB91" s="192">
        <v>132000</v>
      </c>
      <c r="BC91" s="192">
        <v>6655.2318229700004</v>
      </c>
      <c r="BD91" s="193">
        <f t="shared" si="66"/>
        <v>1251.1835827183602</v>
      </c>
      <c r="BE91" s="152">
        <f t="shared" si="67"/>
        <v>1.0932540247846879E-2</v>
      </c>
      <c r="BF91" s="192">
        <v>608754.38572300004</v>
      </c>
      <c r="BG91" s="193">
        <f t="shared" si="68"/>
        <v>114445.824515924</v>
      </c>
      <c r="BH91" s="10">
        <v>18.8</v>
      </c>
    </row>
    <row r="92" spans="1:60">
      <c r="A92" s="1" t="s">
        <v>265</v>
      </c>
      <c r="B92" s="2" t="s">
        <v>266</v>
      </c>
      <c r="C92" s="192">
        <v>1439688.09085</v>
      </c>
      <c r="D92" s="193">
        <f t="shared" si="36"/>
        <v>672334.33842695004</v>
      </c>
      <c r="E92" s="152">
        <f t="shared" si="37"/>
        <v>5.2108367127296537E-2</v>
      </c>
      <c r="F92" s="192">
        <v>4359238.3061100002</v>
      </c>
      <c r="G92" s="193">
        <f t="shared" si="38"/>
        <v>2035764.2889533702</v>
      </c>
      <c r="H92" s="152">
        <f t="shared" si="39"/>
        <v>0.15777916862258817</v>
      </c>
      <c r="I92" s="192">
        <v>3523740.12151</v>
      </c>
      <c r="J92" s="193">
        <f t="shared" si="69"/>
        <v>1645586.63674517</v>
      </c>
      <c r="K92" s="153">
        <f t="shared" si="70"/>
        <v>0.12753897533765071</v>
      </c>
      <c r="L92" s="192">
        <v>0</v>
      </c>
      <c r="M92" s="192">
        <v>8823925.6083799992</v>
      </c>
      <c r="N92" s="192">
        <v>16002401.1866</v>
      </c>
      <c r="O92" s="192">
        <v>2802404.8315099999</v>
      </c>
      <c r="P92" s="193">
        <f t="shared" si="40"/>
        <v>27628731.626489997</v>
      </c>
      <c r="Q92" s="193">
        <f t="shared" si="41"/>
        <v>12902617.66957083</v>
      </c>
      <c r="R92" s="152">
        <f t="shared" si="42"/>
        <v>1.0000000000032574</v>
      </c>
      <c r="S92" s="193">
        <f t="shared" si="71"/>
        <v>18804806.01811</v>
      </c>
      <c r="T92" s="193">
        <f t="shared" si="43"/>
        <v>8781844.4104573708</v>
      </c>
      <c r="U92" s="152">
        <f t="shared" si="44"/>
        <v>0.68062502008385717</v>
      </c>
      <c r="V92" s="192">
        <v>27254281.359200001</v>
      </c>
      <c r="W92" s="193">
        <f t="shared" si="45"/>
        <v>12727749.3947464</v>
      </c>
      <c r="X92" s="152">
        <f t="shared" si="46"/>
        <v>0.98644706994648268</v>
      </c>
      <c r="Y92" s="192">
        <v>0</v>
      </c>
      <c r="Z92" s="193">
        <f t="shared" si="47"/>
        <v>0</v>
      </c>
      <c r="AA92" s="152">
        <f t="shared" si="48"/>
        <v>0</v>
      </c>
      <c r="AB92" s="192">
        <v>26096966.8123</v>
      </c>
      <c r="AC92" s="193">
        <f t="shared" si="49"/>
        <v>12187283.501344102</v>
      </c>
      <c r="AD92" s="152">
        <f t="shared" si="50"/>
        <v>0.94455898899693402</v>
      </c>
      <c r="AE92" s="192">
        <v>0</v>
      </c>
      <c r="AF92" s="193">
        <f t="shared" si="51"/>
        <v>0</v>
      </c>
      <c r="AG92" s="152">
        <f t="shared" si="52"/>
        <v>0</v>
      </c>
      <c r="AH92" s="192">
        <v>7184803.4879200002</v>
      </c>
      <c r="AI92" s="193">
        <f t="shared" si="53"/>
        <v>3355303.2288586404</v>
      </c>
      <c r="AJ92" s="152">
        <f t="shared" si="54"/>
        <v>0.26004825646989621</v>
      </c>
      <c r="AK92" s="192">
        <v>16018250.0649</v>
      </c>
      <c r="AL92" s="193">
        <f t="shared" si="55"/>
        <v>7480522.7803083006</v>
      </c>
      <c r="AM92" s="152">
        <f t="shared" si="56"/>
        <v>0.57976784028674444</v>
      </c>
      <c r="AN92" s="192">
        <v>19471928.858100001</v>
      </c>
      <c r="AO92" s="193">
        <f t="shared" si="57"/>
        <v>9093390.7767326999</v>
      </c>
      <c r="AP92" s="152">
        <f t="shared" si="58"/>
        <v>0.70477100148506433</v>
      </c>
      <c r="AQ92" s="194">
        <v>9717447.4583400004</v>
      </c>
      <c r="AR92" s="193">
        <f t="shared" si="59"/>
        <v>4538047.9630447803</v>
      </c>
      <c r="AS92" s="152">
        <f t="shared" si="60"/>
        <v>0.35171529369284243</v>
      </c>
      <c r="AT92" s="192">
        <v>4745.0586967500003</v>
      </c>
      <c r="AU92" s="192">
        <v>0</v>
      </c>
      <c r="AV92" s="193">
        <f t="shared" si="61"/>
        <v>2215.9424113822502</v>
      </c>
      <c r="AW92" s="152">
        <f t="shared" si="62"/>
        <v>1.717436312644902E-4</v>
      </c>
      <c r="AX92" s="193">
        <f t="shared" si="63"/>
        <v>0</v>
      </c>
      <c r="AY92" s="152">
        <f t="shared" si="64"/>
        <v>0</v>
      </c>
      <c r="AZ92" s="192">
        <v>4850537</v>
      </c>
      <c r="BA92" s="152">
        <f t="shared" si="65"/>
        <v>0.35044700527418537</v>
      </c>
      <c r="BB92" s="192">
        <v>13841000</v>
      </c>
      <c r="BC92" s="192">
        <v>1012.6919927599999</v>
      </c>
      <c r="BD92" s="193">
        <f t="shared" si="66"/>
        <v>472.92716061892003</v>
      </c>
      <c r="BE92" s="152">
        <f t="shared" si="67"/>
        <v>3.665358245372167E-5</v>
      </c>
      <c r="BF92" s="192">
        <v>27628731.626400001</v>
      </c>
      <c r="BG92" s="193">
        <f t="shared" si="68"/>
        <v>12902617.669528801</v>
      </c>
      <c r="BH92" s="10">
        <v>46.7</v>
      </c>
    </row>
    <row r="93" spans="1:60">
      <c r="A93" s="1" t="s">
        <v>267</v>
      </c>
      <c r="B93" s="2" t="s">
        <v>268</v>
      </c>
      <c r="C93" s="192">
        <v>2425483.9331899998</v>
      </c>
      <c r="D93" s="193">
        <f t="shared" si="36"/>
        <v>1215167.45052819</v>
      </c>
      <c r="E93" s="152">
        <f t="shared" si="37"/>
        <v>0.1216083649294058</v>
      </c>
      <c r="F93" s="192">
        <v>1971943.69725</v>
      </c>
      <c r="G93" s="193">
        <f t="shared" si="38"/>
        <v>987943.79232224997</v>
      </c>
      <c r="H93" s="152">
        <f t="shared" si="39"/>
        <v>9.8868867146041248E-2</v>
      </c>
      <c r="I93" s="192">
        <v>0</v>
      </c>
      <c r="J93" s="193">
        <f t="shared" si="69"/>
        <v>0</v>
      </c>
      <c r="K93" s="153">
        <f t="shared" si="70"/>
        <v>0</v>
      </c>
      <c r="L93" s="192">
        <v>0</v>
      </c>
      <c r="M93" s="192">
        <v>0</v>
      </c>
      <c r="N93" s="192">
        <v>0</v>
      </c>
      <c r="O93" s="192">
        <v>0</v>
      </c>
      <c r="P93" s="193">
        <f t="shared" si="40"/>
        <v>0</v>
      </c>
      <c r="Q93" s="193">
        <f t="shared" si="41"/>
        <v>0</v>
      </c>
      <c r="R93" s="152">
        <f t="shared" si="42"/>
        <v>0</v>
      </c>
      <c r="S93" s="193">
        <f t="shared" si="71"/>
        <v>0</v>
      </c>
      <c r="T93" s="193">
        <f t="shared" si="43"/>
        <v>0</v>
      </c>
      <c r="U93" s="152">
        <f t="shared" si="44"/>
        <v>0</v>
      </c>
      <c r="V93" s="192">
        <v>0</v>
      </c>
      <c r="W93" s="193">
        <f t="shared" si="45"/>
        <v>0</v>
      </c>
      <c r="X93" s="152">
        <f t="shared" si="46"/>
        <v>0</v>
      </c>
      <c r="Y93" s="192">
        <v>19944868.375999998</v>
      </c>
      <c r="Z93" s="193">
        <f t="shared" si="47"/>
        <v>9992379.056375999</v>
      </c>
      <c r="AA93" s="152">
        <f t="shared" si="48"/>
        <v>0.99999130018874249</v>
      </c>
      <c r="AB93" s="192">
        <v>19943889.061999999</v>
      </c>
      <c r="AC93" s="193">
        <f t="shared" si="49"/>
        <v>9991888.4200619999</v>
      </c>
      <c r="AD93" s="152">
        <f t="shared" si="50"/>
        <v>0.99994219956487829</v>
      </c>
      <c r="AE93" s="192">
        <v>0</v>
      </c>
      <c r="AF93" s="193">
        <f t="shared" si="51"/>
        <v>0</v>
      </c>
      <c r="AG93" s="152">
        <f t="shared" si="52"/>
        <v>0</v>
      </c>
      <c r="AH93" s="192">
        <v>3086138.9571099998</v>
      </c>
      <c r="AI93" s="193">
        <f t="shared" si="53"/>
        <v>1546155.6175121099</v>
      </c>
      <c r="AJ93" s="152">
        <f t="shared" si="54"/>
        <v>0.15473213711438327</v>
      </c>
      <c r="AK93" s="192">
        <v>9043108.52465</v>
      </c>
      <c r="AL93" s="193">
        <f t="shared" si="55"/>
        <v>4530597.3708496504</v>
      </c>
      <c r="AM93" s="152">
        <f t="shared" si="56"/>
        <v>0.4534013301483748</v>
      </c>
      <c r="AN93" s="192">
        <v>17217901.011399999</v>
      </c>
      <c r="AO93" s="193">
        <f t="shared" si="57"/>
        <v>8626168.4067113996</v>
      </c>
      <c r="AP93" s="152">
        <f t="shared" si="58"/>
        <v>0.86326722715449777</v>
      </c>
      <c r="AQ93" s="194">
        <v>8546430.7458599992</v>
      </c>
      <c r="AR93" s="193">
        <f t="shared" si="59"/>
        <v>4281761.8036758592</v>
      </c>
      <c r="AS93" s="152">
        <f t="shared" si="60"/>
        <v>0.42849901199696866</v>
      </c>
      <c r="AT93" s="192">
        <v>3897154.5329399998</v>
      </c>
      <c r="AU93" s="192">
        <v>0</v>
      </c>
      <c r="AV93" s="193">
        <f t="shared" si="61"/>
        <v>1952474.4210029398</v>
      </c>
      <c r="AW93" s="152">
        <f t="shared" si="62"/>
        <v>0.19539465264762507</v>
      </c>
      <c r="AX93" s="193">
        <f t="shared" si="63"/>
        <v>0</v>
      </c>
      <c r="AY93" s="152">
        <f t="shared" si="64"/>
        <v>0</v>
      </c>
      <c r="AZ93" s="192">
        <v>3431433</v>
      </c>
      <c r="BA93" s="152">
        <f t="shared" si="65"/>
        <v>0.33634904920603803</v>
      </c>
      <c r="BB93" s="192">
        <v>10202000</v>
      </c>
      <c r="BC93" s="192">
        <v>9482948.8750800006</v>
      </c>
      <c r="BD93" s="193">
        <f t="shared" si="66"/>
        <v>4750957.3864150802</v>
      </c>
      <c r="BE93" s="152">
        <f t="shared" si="67"/>
        <v>0.47545394617020975</v>
      </c>
      <c r="BF93" s="192">
        <v>19945041.894099999</v>
      </c>
      <c r="BG93" s="193">
        <f t="shared" si="68"/>
        <v>9992465.9889441002</v>
      </c>
      <c r="BH93" s="10">
        <v>50.1</v>
      </c>
    </row>
    <row r="94" spans="1:60">
      <c r="A94" s="1" t="s">
        <v>269</v>
      </c>
      <c r="B94" s="2" t="s">
        <v>270</v>
      </c>
      <c r="C94" s="192">
        <v>638602.99050700001</v>
      </c>
      <c r="D94" s="193">
        <f t="shared" si="36"/>
        <v>180724.64631348103</v>
      </c>
      <c r="E94" s="152">
        <f t="shared" si="37"/>
        <v>2.0258422500515554E-2</v>
      </c>
      <c r="F94" s="192">
        <v>4117237.19508</v>
      </c>
      <c r="G94" s="193">
        <f t="shared" si="38"/>
        <v>1165178.1262076402</v>
      </c>
      <c r="H94" s="152">
        <f t="shared" si="39"/>
        <v>0.13061124340577909</v>
      </c>
      <c r="I94" s="192">
        <v>2797897.8424399998</v>
      </c>
      <c r="J94" s="193">
        <f t="shared" si="69"/>
        <v>791805.08941052004</v>
      </c>
      <c r="K94" s="153">
        <f t="shared" si="70"/>
        <v>8.8757800148148699E-2</v>
      </c>
      <c r="L94" s="192">
        <v>0</v>
      </c>
      <c r="M94" s="192">
        <v>0</v>
      </c>
      <c r="N94" s="192">
        <v>0</v>
      </c>
      <c r="O94" s="192">
        <v>0</v>
      </c>
      <c r="P94" s="193">
        <f t="shared" si="40"/>
        <v>0</v>
      </c>
      <c r="Q94" s="193">
        <f t="shared" si="41"/>
        <v>0</v>
      </c>
      <c r="R94" s="152">
        <f t="shared" si="42"/>
        <v>0</v>
      </c>
      <c r="S94" s="193">
        <f t="shared" si="71"/>
        <v>0</v>
      </c>
      <c r="T94" s="193">
        <f t="shared" si="43"/>
        <v>0</v>
      </c>
      <c r="U94" s="152">
        <f t="shared" si="44"/>
        <v>0</v>
      </c>
      <c r="V94" s="192">
        <v>5888792.6758000003</v>
      </c>
      <c r="W94" s="193">
        <f t="shared" si="45"/>
        <v>1666528.3272514003</v>
      </c>
      <c r="X94" s="152">
        <f t="shared" si="46"/>
        <v>0.18681035293866236</v>
      </c>
      <c r="Y94" s="192">
        <v>25433487.342599999</v>
      </c>
      <c r="Z94" s="193">
        <f t="shared" si="47"/>
        <v>7197676.9179558009</v>
      </c>
      <c r="AA94" s="152">
        <f t="shared" si="48"/>
        <v>0.80682730883994747</v>
      </c>
      <c r="AB94" s="192">
        <v>8000079.7355899997</v>
      </c>
      <c r="AC94" s="193">
        <f t="shared" si="49"/>
        <v>2264022.5651719701</v>
      </c>
      <c r="AD94" s="152">
        <f t="shared" si="50"/>
        <v>0.25378677790519749</v>
      </c>
      <c r="AE94" s="192">
        <v>23226302.3226</v>
      </c>
      <c r="AF94" s="193">
        <f t="shared" si="51"/>
        <v>6573043.5572958002</v>
      </c>
      <c r="AG94" s="152">
        <f t="shared" si="52"/>
        <v>0.73680870990343217</v>
      </c>
      <c r="AH94" s="192">
        <v>28013779.342399999</v>
      </c>
      <c r="AI94" s="193">
        <f t="shared" si="53"/>
        <v>7927899.5538992006</v>
      </c>
      <c r="AJ94" s="152">
        <f t="shared" si="54"/>
        <v>0.88868199208398968</v>
      </c>
      <c r="AK94" s="192">
        <v>30862709.416499998</v>
      </c>
      <c r="AL94" s="193">
        <f t="shared" si="55"/>
        <v>8734146.7648695</v>
      </c>
      <c r="AM94" s="152">
        <f t="shared" si="56"/>
        <v>0.97905868930196205</v>
      </c>
      <c r="AN94" s="192">
        <v>26924271.523600001</v>
      </c>
      <c r="AO94" s="193">
        <f t="shared" si="57"/>
        <v>7619568.8411788009</v>
      </c>
      <c r="AP94" s="152">
        <f t="shared" si="58"/>
        <v>0.8541195017120885</v>
      </c>
      <c r="AQ94" s="194">
        <v>4110809.56067</v>
      </c>
      <c r="AR94" s="193">
        <f t="shared" si="59"/>
        <v>1163359.1056696102</v>
      </c>
      <c r="AS94" s="152">
        <f t="shared" si="60"/>
        <v>0.13040733935977197</v>
      </c>
      <c r="AT94" s="192">
        <v>28644532.976399999</v>
      </c>
      <c r="AU94" s="192">
        <v>14643051.651000001</v>
      </c>
      <c r="AV94" s="193">
        <f t="shared" si="61"/>
        <v>8106402.8323212005</v>
      </c>
      <c r="AW94" s="152">
        <f t="shared" si="62"/>
        <v>0.9086914092042615</v>
      </c>
      <c r="AX94" s="193">
        <f t="shared" si="63"/>
        <v>4143983.6172330007</v>
      </c>
      <c r="AY94" s="152">
        <f t="shared" si="64"/>
        <v>0.46452198228404346</v>
      </c>
      <c r="AZ94" s="192">
        <v>56949</v>
      </c>
      <c r="BA94" s="152">
        <f t="shared" si="65"/>
        <v>5.5381697948069632E-3</v>
      </c>
      <c r="BB94" s="192">
        <v>10283000</v>
      </c>
      <c r="BC94" s="192">
        <v>24485980.6182</v>
      </c>
      <c r="BD94" s="193">
        <f t="shared" si="66"/>
        <v>6929532.5149506005</v>
      </c>
      <c r="BE94" s="152">
        <f t="shared" si="67"/>
        <v>0.77676952359572948</v>
      </c>
      <c r="BF94" s="192">
        <v>31522838.981699999</v>
      </c>
      <c r="BG94" s="193">
        <f t="shared" si="68"/>
        <v>8920963.4318211004</v>
      </c>
      <c r="BH94" s="10">
        <v>28.3</v>
      </c>
    </row>
    <row r="95" spans="1:60">
      <c r="A95" s="1" t="s">
        <v>271</v>
      </c>
      <c r="B95" s="2" t="s">
        <v>272</v>
      </c>
      <c r="C95" s="192">
        <v>5448210.33029</v>
      </c>
      <c r="D95" s="193">
        <f t="shared" si="36"/>
        <v>2942033.5783566004</v>
      </c>
      <c r="E95" s="152">
        <f t="shared" si="37"/>
        <v>0.26586280534479184</v>
      </c>
      <c r="F95" s="192">
        <v>3758797.9551599999</v>
      </c>
      <c r="G95" s="193">
        <f t="shared" si="38"/>
        <v>2029750.8957864002</v>
      </c>
      <c r="H95" s="152">
        <f t="shared" si="39"/>
        <v>0.18342253850355886</v>
      </c>
      <c r="I95" s="192">
        <v>0</v>
      </c>
      <c r="J95" s="193">
        <f t="shared" si="69"/>
        <v>0</v>
      </c>
      <c r="K95" s="153">
        <f t="shared" si="70"/>
        <v>0</v>
      </c>
      <c r="L95" s="192">
        <v>0</v>
      </c>
      <c r="M95" s="192">
        <v>0</v>
      </c>
      <c r="N95" s="192">
        <v>0</v>
      </c>
      <c r="O95" s="192">
        <v>0</v>
      </c>
      <c r="P95" s="193">
        <f t="shared" si="40"/>
        <v>0</v>
      </c>
      <c r="Q95" s="193">
        <f t="shared" si="41"/>
        <v>0</v>
      </c>
      <c r="R95" s="152">
        <f t="shared" si="42"/>
        <v>0</v>
      </c>
      <c r="S95" s="193">
        <f t="shared" si="71"/>
        <v>0</v>
      </c>
      <c r="T95" s="193">
        <f t="shared" si="43"/>
        <v>0</v>
      </c>
      <c r="U95" s="152">
        <f t="shared" si="44"/>
        <v>0</v>
      </c>
      <c r="V95" s="192">
        <v>0</v>
      </c>
      <c r="W95" s="193">
        <f t="shared" si="45"/>
        <v>0</v>
      </c>
      <c r="X95" s="152">
        <f t="shared" si="46"/>
        <v>0</v>
      </c>
      <c r="Y95" s="192">
        <v>20492322.246300001</v>
      </c>
      <c r="Z95" s="193">
        <f t="shared" si="47"/>
        <v>11065854.013002001</v>
      </c>
      <c r="AA95" s="152">
        <f t="shared" si="48"/>
        <v>0.99998824387178298</v>
      </c>
      <c r="AB95" s="192">
        <v>19212326.263799999</v>
      </c>
      <c r="AC95" s="193">
        <f t="shared" si="49"/>
        <v>10374656.182452001</v>
      </c>
      <c r="AD95" s="152">
        <f t="shared" si="50"/>
        <v>0.93752675613413916</v>
      </c>
      <c r="AE95" s="192">
        <v>1277151.3760299999</v>
      </c>
      <c r="AF95" s="193">
        <f t="shared" si="51"/>
        <v>689661.74305619998</v>
      </c>
      <c r="AG95" s="152">
        <f t="shared" si="52"/>
        <v>6.2322676089346808E-2</v>
      </c>
      <c r="AH95" s="192">
        <v>3886063.3347700001</v>
      </c>
      <c r="AI95" s="193">
        <f t="shared" si="53"/>
        <v>2098474.2007758003</v>
      </c>
      <c r="AJ95" s="152">
        <f t="shared" si="54"/>
        <v>0.18963285873629177</v>
      </c>
      <c r="AK95" s="192">
        <v>17116521.6708</v>
      </c>
      <c r="AL95" s="193">
        <f t="shared" si="55"/>
        <v>9242921.7022320013</v>
      </c>
      <c r="AM95" s="152">
        <f t="shared" si="56"/>
        <v>0.83525528444522945</v>
      </c>
      <c r="AN95" s="192">
        <v>20287081.352600001</v>
      </c>
      <c r="AO95" s="193">
        <f t="shared" si="57"/>
        <v>10955023.930404002</v>
      </c>
      <c r="AP95" s="152">
        <f t="shared" si="58"/>
        <v>0.98997285965153958</v>
      </c>
      <c r="AQ95" s="194">
        <v>336535.14598700003</v>
      </c>
      <c r="AR95" s="193">
        <f t="shared" si="59"/>
        <v>181728.97883298004</v>
      </c>
      <c r="AS95" s="152">
        <f t="shared" si="60"/>
        <v>1.6422306149193842E-2</v>
      </c>
      <c r="AT95" s="192">
        <v>20480602.6664</v>
      </c>
      <c r="AU95" s="192">
        <v>20480602.6664</v>
      </c>
      <c r="AV95" s="193">
        <f t="shared" si="61"/>
        <v>11059525.439856</v>
      </c>
      <c r="AW95" s="152">
        <f t="shared" si="62"/>
        <v>0.99941634957975201</v>
      </c>
      <c r="AX95" s="193">
        <f t="shared" si="63"/>
        <v>11059525.439856</v>
      </c>
      <c r="AY95" s="152">
        <f t="shared" si="64"/>
        <v>0.99941634957975201</v>
      </c>
      <c r="AZ95" s="192">
        <v>9715463</v>
      </c>
      <c r="BA95" s="152">
        <f t="shared" si="65"/>
        <v>0.84814168485377561</v>
      </c>
      <c r="BB95" s="192">
        <v>11455000</v>
      </c>
      <c r="BC95" s="192">
        <v>283.64149284400003</v>
      </c>
      <c r="BD95" s="193">
        <f t="shared" si="66"/>
        <v>153.16640613576001</v>
      </c>
      <c r="BE95" s="152">
        <f t="shared" si="67"/>
        <v>1.3841191589179448E-5</v>
      </c>
      <c r="BF95" s="192">
        <v>20492563.159499999</v>
      </c>
      <c r="BG95" s="193">
        <f t="shared" si="68"/>
        <v>11065984.10613</v>
      </c>
      <c r="BH95" s="10">
        <v>54</v>
      </c>
    </row>
    <row r="96" spans="1:60">
      <c r="A96" s="1" t="s">
        <v>273</v>
      </c>
      <c r="B96" s="2" t="s">
        <v>274</v>
      </c>
      <c r="C96" s="192">
        <v>403251.78782600001</v>
      </c>
      <c r="D96" s="193">
        <f t="shared" si="36"/>
        <v>68956.055718246003</v>
      </c>
      <c r="E96" s="152">
        <f t="shared" si="37"/>
        <v>0.99758157444352968</v>
      </c>
      <c r="F96" s="192" t="s">
        <v>488</v>
      </c>
      <c r="G96" s="193" t="str">
        <f t="shared" si="38"/>
        <v>No data</v>
      </c>
      <c r="H96" s="152" t="str">
        <f t="shared" si="39"/>
        <v>No data</v>
      </c>
      <c r="I96" s="192">
        <v>0</v>
      </c>
      <c r="J96" s="193">
        <f t="shared" si="69"/>
        <v>0</v>
      </c>
      <c r="K96" s="153">
        <f t="shared" si="70"/>
        <v>0</v>
      </c>
      <c r="L96" s="192">
        <v>0</v>
      </c>
      <c r="M96" s="192">
        <v>0</v>
      </c>
      <c r="N96" s="192">
        <v>0</v>
      </c>
      <c r="O96" s="192">
        <v>0</v>
      </c>
      <c r="P96" s="193">
        <f t="shared" si="40"/>
        <v>0</v>
      </c>
      <c r="Q96" s="193">
        <f t="shared" si="41"/>
        <v>0</v>
      </c>
      <c r="R96" s="152">
        <f t="shared" si="42"/>
        <v>0</v>
      </c>
      <c r="S96" s="193">
        <f t="shared" si="71"/>
        <v>0</v>
      </c>
      <c r="T96" s="193">
        <f t="shared" si="43"/>
        <v>0</v>
      </c>
      <c r="U96" s="152">
        <f t="shared" si="44"/>
        <v>0</v>
      </c>
      <c r="V96" s="192">
        <v>0</v>
      </c>
      <c r="W96" s="193">
        <f t="shared" si="45"/>
        <v>0</v>
      </c>
      <c r="X96" s="152">
        <f t="shared" si="46"/>
        <v>0</v>
      </c>
      <c r="Y96" s="192">
        <v>0</v>
      </c>
      <c r="Z96" s="193">
        <f t="shared" si="47"/>
        <v>0</v>
      </c>
      <c r="AA96" s="152">
        <f t="shared" si="48"/>
        <v>0</v>
      </c>
      <c r="AB96" s="192">
        <v>0</v>
      </c>
      <c r="AC96" s="193">
        <f t="shared" si="49"/>
        <v>0</v>
      </c>
      <c r="AD96" s="152">
        <f t="shared" si="50"/>
        <v>0</v>
      </c>
      <c r="AE96" s="192">
        <v>0</v>
      </c>
      <c r="AF96" s="193">
        <f t="shared" si="51"/>
        <v>0</v>
      </c>
      <c r="AG96" s="152">
        <f t="shared" si="52"/>
        <v>0</v>
      </c>
      <c r="AH96" s="192">
        <v>0</v>
      </c>
      <c r="AI96" s="193">
        <f t="shared" si="53"/>
        <v>0</v>
      </c>
      <c r="AJ96" s="152">
        <f t="shared" si="54"/>
        <v>0</v>
      </c>
      <c r="AK96" s="192">
        <v>6702.2440414399998</v>
      </c>
      <c r="AL96" s="193">
        <f t="shared" si="55"/>
        <v>1146.08373108624</v>
      </c>
      <c r="AM96" s="152">
        <f t="shared" si="56"/>
        <v>1.6580298872845799E-2</v>
      </c>
      <c r="AN96" s="192">
        <v>331074.87478000001</v>
      </c>
      <c r="AO96" s="193">
        <f t="shared" si="57"/>
        <v>56613.803587380004</v>
      </c>
      <c r="AP96" s="152">
        <f t="shared" si="58"/>
        <v>0.81902723016379431</v>
      </c>
      <c r="AQ96" s="194">
        <v>0</v>
      </c>
      <c r="AR96" s="193">
        <f t="shared" si="59"/>
        <v>0</v>
      </c>
      <c r="AS96" s="152">
        <f t="shared" si="60"/>
        <v>0</v>
      </c>
      <c r="AT96" s="192">
        <v>294943.18259400001</v>
      </c>
      <c r="AU96" s="192">
        <v>0</v>
      </c>
      <c r="AV96" s="193">
        <f t="shared" si="61"/>
        <v>50435.284223574003</v>
      </c>
      <c r="AW96" s="152">
        <f t="shared" si="62"/>
        <v>0.72964309978574948</v>
      </c>
      <c r="AX96" s="193">
        <f t="shared" si="63"/>
        <v>0</v>
      </c>
      <c r="AY96" s="152">
        <f t="shared" si="64"/>
        <v>0</v>
      </c>
      <c r="AZ96" s="192">
        <v>6399</v>
      </c>
      <c r="BA96" s="152">
        <f t="shared" si="65"/>
        <v>7.6178571428571429E-2</v>
      </c>
      <c r="BB96" s="192">
        <v>84000</v>
      </c>
      <c r="BC96" s="192">
        <v>0</v>
      </c>
      <c r="BD96" s="193">
        <f t="shared" si="66"/>
        <v>0</v>
      </c>
      <c r="BE96" s="152">
        <f t="shared" si="67"/>
        <v>0</v>
      </c>
      <c r="BF96" s="192">
        <v>404229.386505</v>
      </c>
      <c r="BG96" s="193">
        <f t="shared" si="68"/>
        <v>69123.225092355002</v>
      </c>
      <c r="BH96" s="10">
        <v>17.100000000000001</v>
      </c>
    </row>
    <row r="97" spans="1:60">
      <c r="A97" s="1" t="s">
        <v>275</v>
      </c>
      <c r="B97" s="2" t="s">
        <v>276</v>
      </c>
      <c r="C97" s="192">
        <v>1667712.2009000001</v>
      </c>
      <c r="D97" s="193">
        <f t="shared" si="36"/>
        <v>765479.90021310002</v>
      </c>
      <c r="E97" s="152">
        <f t="shared" si="37"/>
        <v>0.36653045457798422</v>
      </c>
      <c r="F97" s="192">
        <v>786462.10277300002</v>
      </c>
      <c r="G97" s="193">
        <f t="shared" si="38"/>
        <v>360986.105172807</v>
      </c>
      <c r="H97" s="152">
        <f t="shared" si="39"/>
        <v>0.17284895552253018</v>
      </c>
      <c r="I97" s="192">
        <v>7526.3810019599996</v>
      </c>
      <c r="J97" s="193">
        <f t="shared" si="69"/>
        <v>3454.6088798996398</v>
      </c>
      <c r="K97" s="153">
        <f t="shared" si="70"/>
        <v>1.6541510270697587E-3</v>
      </c>
      <c r="L97" s="192">
        <v>0</v>
      </c>
      <c r="M97" s="192">
        <v>0</v>
      </c>
      <c r="N97" s="192">
        <v>0</v>
      </c>
      <c r="O97" s="192">
        <v>0</v>
      </c>
      <c r="P97" s="193">
        <f t="shared" si="40"/>
        <v>0</v>
      </c>
      <c r="Q97" s="193">
        <f t="shared" si="41"/>
        <v>0</v>
      </c>
      <c r="R97" s="152">
        <f t="shared" si="42"/>
        <v>0</v>
      </c>
      <c r="S97" s="193">
        <f t="shared" si="71"/>
        <v>0</v>
      </c>
      <c r="T97" s="193">
        <f t="shared" si="43"/>
        <v>0</v>
      </c>
      <c r="U97" s="152">
        <f t="shared" si="44"/>
        <v>0</v>
      </c>
      <c r="V97" s="192">
        <v>0</v>
      </c>
      <c r="W97" s="193">
        <f t="shared" si="45"/>
        <v>0</v>
      </c>
      <c r="X97" s="152">
        <f t="shared" si="46"/>
        <v>0</v>
      </c>
      <c r="Y97" s="192">
        <v>4243615.4643299999</v>
      </c>
      <c r="Z97" s="193">
        <f t="shared" si="47"/>
        <v>1947819.4981274698</v>
      </c>
      <c r="AA97" s="152">
        <f t="shared" si="48"/>
        <v>0.93266350414396504</v>
      </c>
      <c r="AB97" s="192">
        <v>3133302.01774</v>
      </c>
      <c r="AC97" s="193">
        <f t="shared" si="49"/>
        <v>1438185.6261426599</v>
      </c>
      <c r="AD97" s="152">
        <f t="shared" si="50"/>
        <v>0.68863837074081646</v>
      </c>
      <c r="AE97" s="192">
        <v>1109075.91521</v>
      </c>
      <c r="AF97" s="193">
        <f t="shared" si="51"/>
        <v>509065.84508138994</v>
      </c>
      <c r="AG97" s="152">
        <f t="shared" si="52"/>
        <v>0.243753148261455</v>
      </c>
      <c r="AH97" s="192">
        <v>1000617.8713999999</v>
      </c>
      <c r="AI97" s="193">
        <f t="shared" si="53"/>
        <v>459283.60297259991</v>
      </c>
      <c r="AJ97" s="152">
        <f t="shared" si="54"/>
        <v>0.21991619601102175</v>
      </c>
      <c r="AK97" s="192">
        <v>2178885.7746799998</v>
      </c>
      <c r="AL97" s="193">
        <f t="shared" si="55"/>
        <v>1000108.5705781198</v>
      </c>
      <c r="AM97" s="152">
        <f t="shared" si="56"/>
        <v>0.47887638708643782</v>
      </c>
      <c r="AN97" s="192">
        <v>4179514.45793</v>
      </c>
      <c r="AO97" s="193">
        <f t="shared" si="57"/>
        <v>1918397.1361898698</v>
      </c>
      <c r="AP97" s="152">
        <f t="shared" si="58"/>
        <v>0.91857535931776613</v>
      </c>
      <c r="AQ97" s="194">
        <v>1775753.4496599999</v>
      </c>
      <c r="AR97" s="193">
        <f t="shared" si="59"/>
        <v>815070.83339393989</v>
      </c>
      <c r="AS97" s="152">
        <f t="shared" si="60"/>
        <v>0.39027580344561552</v>
      </c>
      <c r="AT97" s="192">
        <v>4427022.8631999996</v>
      </c>
      <c r="AU97" s="192">
        <v>4427022.8631999996</v>
      </c>
      <c r="AV97" s="193">
        <f t="shared" si="61"/>
        <v>2032003.4942087997</v>
      </c>
      <c r="AW97" s="152">
        <f t="shared" si="62"/>
        <v>0.97297285562829683</v>
      </c>
      <c r="AX97" s="193">
        <f t="shared" si="63"/>
        <v>2032003.4942087997</v>
      </c>
      <c r="AY97" s="152">
        <f t="shared" si="64"/>
        <v>0.97297285562829683</v>
      </c>
      <c r="AZ97" s="192">
        <v>483045</v>
      </c>
      <c r="BA97" s="152">
        <f t="shared" si="65"/>
        <v>0.21335909893992933</v>
      </c>
      <c r="BB97" s="192">
        <v>2264000</v>
      </c>
      <c r="BC97" s="192">
        <v>0</v>
      </c>
      <c r="BD97" s="193">
        <f t="shared" si="66"/>
        <v>0</v>
      </c>
      <c r="BE97" s="152">
        <f t="shared" si="67"/>
        <v>0</v>
      </c>
      <c r="BF97" s="192">
        <v>4549996.2692600004</v>
      </c>
      <c r="BG97" s="193">
        <f t="shared" si="68"/>
        <v>2088448.28759034</v>
      </c>
      <c r="BH97" s="10">
        <v>45.9</v>
      </c>
    </row>
    <row r="98" spans="1:60">
      <c r="A98" s="1" t="s">
        <v>277</v>
      </c>
      <c r="B98" s="2" t="s">
        <v>278</v>
      </c>
      <c r="C98" s="192">
        <v>90951051.103699997</v>
      </c>
      <c r="D98" s="193">
        <f t="shared" si="36"/>
        <v>28285776.8932507</v>
      </c>
      <c r="E98" s="152">
        <f t="shared" si="37"/>
        <v>0.6771783837378248</v>
      </c>
      <c r="F98" s="192">
        <v>15289289.0825</v>
      </c>
      <c r="G98" s="193">
        <f t="shared" si="38"/>
        <v>4754968.9046574999</v>
      </c>
      <c r="H98" s="152">
        <f t="shared" si="39"/>
        <v>0.11383679400893174</v>
      </c>
      <c r="I98" s="192">
        <v>1010978.33014</v>
      </c>
      <c r="J98" s="193">
        <f t="shared" si="69"/>
        <v>314414.26067354</v>
      </c>
      <c r="K98" s="153">
        <f t="shared" si="70"/>
        <v>7.5272650869927047E-3</v>
      </c>
      <c r="L98" s="192">
        <v>24762849.0097</v>
      </c>
      <c r="M98" s="192">
        <v>37978039.270199999</v>
      </c>
      <c r="N98" s="192">
        <v>27999264.275899999</v>
      </c>
      <c r="O98" s="192">
        <v>24710809.833799999</v>
      </c>
      <c r="P98" s="193">
        <f t="shared" si="40"/>
        <v>115450962.38959999</v>
      </c>
      <c r="Q98" s="193">
        <f t="shared" si="41"/>
        <v>35905249.3031656</v>
      </c>
      <c r="R98" s="152">
        <f t="shared" si="42"/>
        <v>0.85959310159951785</v>
      </c>
      <c r="S98" s="193">
        <f t="shared" si="71"/>
        <v>52710074.109699994</v>
      </c>
      <c r="T98" s="193">
        <f t="shared" si="43"/>
        <v>16392833.048116699</v>
      </c>
      <c r="U98" s="152">
        <f t="shared" si="44"/>
        <v>0.39245420871068448</v>
      </c>
      <c r="V98" s="192">
        <v>3119910.1484400001</v>
      </c>
      <c r="W98" s="193">
        <f t="shared" si="45"/>
        <v>970292.05616484</v>
      </c>
      <c r="X98" s="152">
        <f t="shared" si="46"/>
        <v>2.3229371030786115E-2</v>
      </c>
      <c r="Y98" s="192">
        <v>12504885.424799999</v>
      </c>
      <c r="Z98" s="193">
        <f t="shared" si="47"/>
        <v>3889019.3671127995</v>
      </c>
      <c r="AA98" s="152">
        <f t="shared" si="48"/>
        <v>9.310544516014127E-2</v>
      </c>
      <c r="AB98" s="192">
        <v>22615.166670800001</v>
      </c>
      <c r="AC98" s="193">
        <f t="shared" si="49"/>
        <v>7033.3168346188004</v>
      </c>
      <c r="AD98" s="152">
        <f t="shared" si="50"/>
        <v>1.6838180348935908E-4</v>
      </c>
      <c r="AE98" s="192">
        <v>0</v>
      </c>
      <c r="AF98" s="193">
        <f t="shared" si="51"/>
        <v>0</v>
      </c>
      <c r="AG98" s="152">
        <f t="shared" si="52"/>
        <v>0</v>
      </c>
      <c r="AH98" s="192">
        <v>33185523.752700001</v>
      </c>
      <c r="AI98" s="193">
        <f t="shared" si="53"/>
        <v>10320697.8870897</v>
      </c>
      <c r="AJ98" s="152">
        <f t="shared" si="54"/>
        <v>0.24708366825496061</v>
      </c>
      <c r="AK98" s="192">
        <v>53197583.748499997</v>
      </c>
      <c r="AL98" s="193">
        <f t="shared" si="55"/>
        <v>16544448.545783499</v>
      </c>
      <c r="AM98" s="152">
        <f t="shared" si="56"/>
        <v>0.3960839742301922</v>
      </c>
      <c r="AN98" s="192">
        <v>71068537.0986</v>
      </c>
      <c r="AO98" s="193">
        <f t="shared" si="57"/>
        <v>22102315.0376646</v>
      </c>
      <c r="AP98" s="152">
        <f t="shared" si="58"/>
        <v>0.52914261575899213</v>
      </c>
      <c r="AQ98" s="194">
        <v>9224590.1349999998</v>
      </c>
      <c r="AR98" s="193">
        <f t="shared" si="59"/>
        <v>2868847.5319849998</v>
      </c>
      <c r="AS98" s="152">
        <f t="shared" si="60"/>
        <v>6.868192244574356E-2</v>
      </c>
      <c r="AT98" s="192">
        <v>80888400.413900003</v>
      </c>
      <c r="AU98" s="192">
        <v>0</v>
      </c>
      <c r="AV98" s="193">
        <f t="shared" si="61"/>
        <v>25156292.528722901</v>
      </c>
      <c r="AW98" s="152">
        <f t="shared" si="62"/>
        <v>0.60225665993643973</v>
      </c>
      <c r="AX98" s="193">
        <f t="shared" si="63"/>
        <v>0</v>
      </c>
      <c r="AY98" s="152">
        <f t="shared" si="64"/>
        <v>0</v>
      </c>
      <c r="AZ98" s="192">
        <v>13856064</v>
      </c>
      <c r="BA98" s="152">
        <f t="shared" si="65"/>
        <v>0.31066014976906864</v>
      </c>
      <c r="BB98" s="192">
        <v>44602000</v>
      </c>
      <c r="BC98" s="192">
        <v>56740734.054899998</v>
      </c>
      <c r="BD98" s="193">
        <f t="shared" si="66"/>
        <v>17646368.2910739</v>
      </c>
      <c r="BE98" s="152">
        <f t="shared" si="67"/>
        <v>0.4224645907124851</v>
      </c>
      <c r="BF98" s="192">
        <v>134308851.68200001</v>
      </c>
      <c r="BG98" s="193">
        <f t="shared" si="68"/>
        <v>41770052.873102002</v>
      </c>
      <c r="BH98" s="10">
        <v>31.1</v>
      </c>
    </row>
    <row r="99" spans="1:60">
      <c r="A99" s="1" t="s">
        <v>279</v>
      </c>
      <c r="B99" s="2" t="s">
        <v>280</v>
      </c>
      <c r="C99" s="192">
        <v>2853567.4829199999</v>
      </c>
      <c r="D99" s="193">
        <f t="shared" si="36"/>
        <v>1004455.75398784</v>
      </c>
      <c r="E99" s="152">
        <f t="shared" si="37"/>
        <v>0.89481878821212368</v>
      </c>
      <c r="F99" s="192">
        <v>256929.333434</v>
      </c>
      <c r="G99" s="193">
        <f t="shared" si="38"/>
        <v>90439.125368768015</v>
      </c>
      <c r="H99" s="152">
        <f t="shared" si="39"/>
        <v>8.0567638990721557E-2</v>
      </c>
      <c r="I99" s="192">
        <v>0</v>
      </c>
      <c r="J99" s="193">
        <f t="shared" si="69"/>
        <v>0</v>
      </c>
      <c r="K99" s="153">
        <f t="shared" si="70"/>
        <v>0</v>
      </c>
      <c r="L99" s="192">
        <v>0</v>
      </c>
      <c r="M99" s="192">
        <v>0</v>
      </c>
      <c r="N99" s="192">
        <v>0</v>
      </c>
      <c r="O99" s="192">
        <v>0</v>
      </c>
      <c r="P99" s="193">
        <f t="shared" si="40"/>
        <v>0</v>
      </c>
      <c r="Q99" s="193">
        <f t="shared" si="41"/>
        <v>0</v>
      </c>
      <c r="R99" s="152">
        <f t="shared" si="42"/>
        <v>0</v>
      </c>
      <c r="S99" s="193">
        <f t="shared" si="71"/>
        <v>0</v>
      </c>
      <c r="T99" s="193">
        <f t="shared" si="43"/>
        <v>0</v>
      </c>
      <c r="U99" s="152">
        <f t="shared" si="44"/>
        <v>0</v>
      </c>
      <c r="V99" s="192">
        <v>0</v>
      </c>
      <c r="W99" s="193">
        <f t="shared" si="45"/>
        <v>0</v>
      </c>
      <c r="X99" s="152">
        <f t="shared" si="46"/>
        <v>0</v>
      </c>
      <c r="Y99" s="192">
        <v>0</v>
      </c>
      <c r="Z99" s="193">
        <f t="shared" si="47"/>
        <v>0</v>
      </c>
      <c r="AA99" s="152">
        <f t="shared" si="48"/>
        <v>0</v>
      </c>
      <c r="AB99" s="192">
        <v>0</v>
      </c>
      <c r="AC99" s="193">
        <f t="shared" si="49"/>
        <v>0</v>
      </c>
      <c r="AD99" s="152">
        <f t="shared" si="50"/>
        <v>0</v>
      </c>
      <c r="AE99" s="192">
        <v>0</v>
      </c>
      <c r="AF99" s="193">
        <f t="shared" si="51"/>
        <v>0</v>
      </c>
      <c r="AG99" s="152">
        <f t="shared" si="52"/>
        <v>0</v>
      </c>
      <c r="AH99" s="192">
        <v>0</v>
      </c>
      <c r="AI99" s="193">
        <f t="shared" si="53"/>
        <v>0</v>
      </c>
      <c r="AJ99" s="152">
        <f t="shared" si="54"/>
        <v>0</v>
      </c>
      <c r="AK99" s="192">
        <v>0</v>
      </c>
      <c r="AL99" s="193">
        <f t="shared" si="55"/>
        <v>0</v>
      </c>
      <c r="AM99" s="152">
        <f t="shared" si="56"/>
        <v>0</v>
      </c>
      <c r="AN99" s="192">
        <v>0</v>
      </c>
      <c r="AO99" s="193">
        <f t="shared" si="57"/>
        <v>0</v>
      </c>
      <c r="AP99" s="152">
        <f t="shared" si="58"/>
        <v>0</v>
      </c>
      <c r="AQ99" s="194">
        <v>3132977.1499700001</v>
      </c>
      <c r="AR99" s="193">
        <f t="shared" si="59"/>
        <v>1102807.9567894402</v>
      </c>
      <c r="AS99" s="152">
        <f t="shared" si="60"/>
        <v>0.98243578734774351</v>
      </c>
      <c r="AT99" s="192">
        <v>735881.16688899999</v>
      </c>
      <c r="AU99" s="192">
        <v>64321.689738200002</v>
      </c>
      <c r="AV99" s="193">
        <f t="shared" si="61"/>
        <v>259030.17074492801</v>
      </c>
      <c r="AW99" s="152">
        <f t="shared" si="62"/>
        <v>0.23075686766304487</v>
      </c>
      <c r="AX99" s="193">
        <f t="shared" si="63"/>
        <v>22641.234787846402</v>
      </c>
      <c r="AY99" s="152">
        <f t="shared" si="64"/>
        <v>2.0169930030319843E-2</v>
      </c>
      <c r="AZ99" s="192">
        <v>140540</v>
      </c>
      <c r="BA99" s="152">
        <f t="shared" si="65"/>
        <v>0.11624483043837883</v>
      </c>
      <c r="BB99" s="192">
        <v>1209000</v>
      </c>
      <c r="BC99" s="192">
        <v>1597.0252277899999</v>
      </c>
      <c r="BD99" s="193">
        <f t="shared" si="66"/>
        <v>562.15288018208003</v>
      </c>
      <c r="BE99" s="152">
        <f t="shared" si="67"/>
        <v>5.0079354619394579E-4</v>
      </c>
      <c r="BF99" s="192">
        <v>3188989.2350400002</v>
      </c>
      <c r="BG99" s="193">
        <f t="shared" si="68"/>
        <v>1122524.2107340801</v>
      </c>
      <c r="BH99" s="10">
        <v>35.200000000000003</v>
      </c>
    </row>
    <row r="100" spans="1:60">
      <c r="A100" s="1" t="s">
        <v>281</v>
      </c>
      <c r="B100" s="2" t="s">
        <v>282</v>
      </c>
      <c r="C100" s="192">
        <v>23.3312091827</v>
      </c>
      <c r="D100" s="193">
        <f t="shared" si="36"/>
        <v>5.0862036018285997</v>
      </c>
      <c r="E100" s="152">
        <f t="shared" si="37"/>
        <v>3.7027339740305099E-5</v>
      </c>
      <c r="F100" s="192">
        <v>40580.519283100002</v>
      </c>
      <c r="G100" s="193">
        <f t="shared" si="38"/>
        <v>8846.5532037158009</v>
      </c>
      <c r="H100" s="152">
        <f t="shared" si="39"/>
        <v>6.4402520356617865E-2</v>
      </c>
      <c r="I100" s="192">
        <v>0</v>
      </c>
      <c r="J100" s="193">
        <f t="shared" si="69"/>
        <v>0</v>
      </c>
      <c r="K100" s="153">
        <f t="shared" si="70"/>
        <v>0</v>
      </c>
      <c r="L100" s="192">
        <v>0</v>
      </c>
      <c r="M100" s="192">
        <v>0</v>
      </c>
      <c r="N100" s="192">
        <v>0</v>
      </c>
      <c r="O100" s="192">
        <v>0</v>
      </c>
      <c r="P100" s="193">
        <f t="shared" si="40"/>
        <v>0</v>
      </c>
      <c r="Q100" s="193">
        <f t="shared" si="41"/>
        <v>0</v>
      </c>
      <c r="R100" s="152">
        <f t="shared" si="42"/>
        <v>0</v>
      </c>
      <c r="S100" s="193">
        <f t="shared" si="71"/>
        <v>0</v>
      </c>
      <c r="T100" s="193">
        <f t="shared" si="43"/>
        <v>0</v>
      </c>
      <c r="U100" s="152">
        <f t="shared" si="44"/>
        <v>0</v>
      </c>
      <c r="V100" s="192">
        <v>0</v>
      </c>
      <c r="W100" s="193">
        <f t="shared" si="45"/>
        <v>0</v>
      </c>
      <c r="X100" s="152">
        <f t="shared" si="46"/>
        <v>0</v>
      </c>
      <c r="Y100" s="192">
        <v>0</v>
      </c>
      <c r="Z100" s="193">
        <f t="shared" si="47"/>
        <v>0</v>
      </c>
      <c r="AA100" s="152">
        <f t="shared" si="48"/>
        <v>0</v>
      </c>
      <c r="AB100" s="192">
        <v>0</v>
      </c>
      <c r="AC100" s="193">
        <f t="shared" si="49"/>
        <v>0</v>
      </c>
      <c r="AD100" s="152">
        <f t="shared" si="50"/>
        <v>0</v>
      </c>
      <c r="AE100" s="192">
        <v>0</v>
      </c>
      <c r="AF100" s="193">
        <f t="shared" si="51"/>
        <v>0</v>
      </c>
      <c r="AG100" s="152">
        <f t="shared" si="52"/>
        <v>0</v>
      </c>
      <c r="AH100" s="192">
        <v>0</v>
      </c>
      <c r="AI100" s="193">
        <f t="shared" si="53"/>
        <v>0</v>
      </c>
      <c r="AJ100" s="152">
        <f t="shared" si="54"/>
        <v>0</v>
      </c>
      <c r="AK100" s="192">
        <v>100737.000997</v>
      </c>
      <c r="AL100" s="193">
        <f t="shared" si="55"/>
        <v>21960.666217345999</v>
      </c>
      <c r="AM100" s="152">
        <f t="shared" si="56"/>
        <v>0.15987268945756872</v>
      </c>
      <c r="AN100" s="192">
        <v>30350.932182299999</v>
      </c>
      <c r="AO100" s="193">
        <f t="shared" si="57"/>
        <v>6616.5032157413998</v>
      </c>
      <c r="AP100" s="152">
        <f t="shared" si="58"/>
        <v>4.8167853991137571E-2</v>
      </c>
      <c r="AQ100" s="194">
        <v>630107.62713000004</v>
      </c>
      <c r="AR100" s="193">
        <f t="shared" si="59"/>
        <v>137363.46271434001</v>
      </c>
      <c r="AS100" s="152">
        <f t="shared" si="60"/>
        <v>1</v>
      </c>
      <c r="AT100" s="192">
        <v>619704.14971799997</v>
      </c>
      <c r="AU100" s="192">
        <v>0</v>
      </c>
      <c r="AV100" s="193">
        <f t="shared" si="61"/>
        <v>135095.504638524</v>
      </c>
      <c r="AW100" s="152">
        <f t="shared" si="62"/>
        <v>0.98348936441321044</v>
      </c>
      <c r="AX100" s="193">
        <f t="shared" si="63"/>
        <v>0</v>
      </c>
      <c r="AY100" s="152">
        <f t="shared" si="64"/>
        <v>0</v>
      </c>
      <c r="AZ100" s="192">
        <v>6926</v>
      </c>
      <c r="BA100" s="152">
        <f t="shared" si="65"/>
        <v>4.5267973856209148E-2</v>
      </c>
      <c r="BB100" s="192">
        <v>153000</v>
      </c>
      <c r="BC100" s="192">
        <v>20736.486317300001</v>
      </c>
      <c r="BD100" s="193">
        <f t="shared" si="66"/>
        <v>4520.5540171714001</v>
      </c>
      <c r="BE100" s="152">
        <f t="shared" si="67"/>
        <v>3.2909435506676979E-2</v>
      </c>
      <c r="BF100" s="192">
        <v>630107.62713000004</v>
      </c>
      <c r="BG100" s="193">
        <f t="shared" si="68"/>
        <v>137363.46271434001</v>
      </c>
      <c r="BH100" s="10">
        <v>21.8</v>
      </c>
    </row>
    <row r="101" spans="1:60">
      <c r="A101" s="1" t="s">
        <v>283</v>
      </c>
      <c r="B101" s="2" t="s">
        <v>284</v>
      </c>
      <c r="C101" s="192">
        <v>35273642.382299997</v>
      </c>
      <c r="D101" s="193">
        <f t="shared" si="36"/>
        <v>11146470.9928068</v>
      </c>
      <c r="E101" s="152">
        <f t="shared" si="37"/>
        <v>0.9783043302635448</v>
      </c>
      <c r="F101" s="192">
        <v>3315500.4598900001</v>
      </c>
      <c r="G101" s="193">
        <f t="shared" si="38"/>
        <v>1047698.14532524</v>
      </c>
      <c r="H101" s="152">
        <f t="shared" si="39"/>
        <v>9.195445204515526E-2</v>
      </c>
      <c r="I101" s="192">
        <v>779443.06433099997</v>
      </c>
      <c r="J101" s="193">
        <f t="shared" si="69"/>
        <v>246304.00832859598</v>
      </c>
      <c r="K101" s="153">
        <f t="shared" si="70"/>
        <v>2.1617629298513727E-2</v>
      </c>
      <c r="L101" s="192">
        <v>0</v>
      </c>
      <c r="M101" s="192">
        <v>0</v>
      </c>
      <c r="N101" s="192">
        <v>0</v>
      </c>
      <c r="O101" s="192">
        <v>0</v>
      </c>
      <c r="P101" s="193">
        <f t="shared" si="40"/>
        <v>0</v>
      </c>
      <c r="Q101" s="193">
        <f t="shared" si="41"/>
        <v>0</v>
      </c>
      <c r="R101" s="152">
        <f t="shared" si="42"/>
        <v>0</v>
      </c>
      <c r="S101" s="193">
        <f t="shared" si="71"/>
        <v>0</v>
      </c>
      <c r="T101" s="193">
        <f t="shared" si="43"/>
        <v>0</v>
      </c>
      <c r="U101" s="152">
        <f t="shared" si="44"/>
        <v>0</v>
      </c>
      <c r="V101" s="192">
        <v>0</v>
      </c>
      <c r="W101" s="193">
        <f t="shared" si="45"/>
        <v>0</v>
      </c>
      <c r="X101" s="152">
        <f t="shared" si="46"/>
        <v>0</v>
      </c>
      <c r="Y101" s="192">
        <v>0</v>
      </c>
      <c r="Z101" s="193">
        <f t="shared" si="47"/>
        <v>0</v>
      </c>
      <c r="AA101" s="152">
        <f t="shared" si="48"/>
        <v>0</v>
      </c>
      <c r="AB101" s="192">
        <v>0</v>
      </c>
      <c r="AC101" s="193">
        <f t="shared" si="49"/>
        <v>0</v>
      </c>
      <c r="AD101" s="152">
        <f t="shared" si="50"/>
        <v>0</v>
      </c>
      <c r="AE101" s="192">
        <v>0</v>
      </c>
      <c r="AF101" s="193">
        <f t="shared" si="51"/>
        <v>0</v>
      </c>
      <c r="AG101" s="152">
        <f t="shared" si="52"/>
        <v>0</v>
      </c>
      <c r="AH101" s="192">
        <v>817001.42718899995</v>
      </c>
      <c r="AI101" s="193">
        <f t="shared" si="53"/>
        <v>258172.45099172398</v>
      </c>
      <c r="AJ101" s="152">
        <f t="shared" si="54"/>
        <v>2.2659299694311255E-2</v>
      </c>
      <c r="AK101" s="192">
        <v>1269106.03795</v>
      </c>
      <c r="AL101" s="193">
        <f t="shared" si="55"/>
        <v>401037.50799220003</v>
      </c>
      <c r="AM101" s="152">
        <f t="shared" si="56"/>
        <v>3.5198291093213145E-2</v>
      </c>
      <c r="AN101" s="192">
        <v>19805757.225000001</v>
      </c>
      <c r="AO101" s="193">
        <f t="shared" si="57"/>
        <v>6258619.2831000006</v>
      </c>
      <c r="AP101" s="152">
        <f t="shared" si="58"/>
        <v>0.54930698245919518</v>
      </c>
      <c r="AQ101" s="194">
        <v>12469603.8531</v>
      </c>
      <c r="AR101" s="193">
        <f t="shared" si="59"/>
        <v>3940394.8175796</v>
      </c>
      <c r="AS101" s="152">
        <f t="shared" si="60"/>
        <v>0.34584087784141332</v>
      </c>
      <c r="AT101" s="192">
        <v>34309789.774899997</v>
      </c>
      <c r="AU101" s="192">
        <v>599365.69988199999</v>
      </c>
      <c r="AV101" s="193">
        <f t="shared" si="61"/>
        <v>10841893.568868399</v>
      </c>
      <c r="AW101" s="152">
        <f t="shared" si="62"/>
        <v>0.95157215530595129</v>
      </c>
      <c r="AX101" s="193">
        <f t="shared" si="63"/>
        <v>189399.56116271199</v>
      </c>
      <c r="AY101" s="152">
        <f t="shared" si="64"/>
        <v>1.6623235367953723E-2</v>
      </c>
      <c r="AZ101" s="192">
        <v>1867720</v>
      </c>
      <c r="BA101" s="152">
        <f t="shared" si="65"/>
        <v>0.14604112909531627</v>
      </c>
      <c r="BB101" s="192">
        <v>12789000</v>
      </c>
      <c r="BC101" s="192">
        <v>24457183.156300001</v>
      </c>
      <c r="BD101" s="193">
        <f t="shared" si="66"/>
        <v>7728469.8773908</v>
      </c>
      <c r="BE101" s="152">
        <f t="shared" si="67"/>
        <v>0.67831294337391879</v>
      </c>
      <c r="BF101" s="192">
        <v>36055899.264799997</v>
      </c>
      <c r="BG101" s="193">
        <f t="shared" si="68"/>
        <v>11393664.167676799</v>
      </c>
      <c r="BH101" s="10">
        <v>31.6</v>
      </c>
    </row>
    <row r="102" spans="1:60">
      <c r="A102" s="1" t="s">
        <v>285</v>
      </c>
      <c r="B102" s="2" t="s">
        <v>286</v>
      </c>
      <c r="C102" s="192">
        <v>7024027.0001600003</v>
      </c>
      <c r="D102" s="193">
        <f t="shared" si="36"/>
        <v>3589277.7970817601</v>
      </c>
      <c r="E102" s="152">
        <f t="shared" si="37"/>
        <v>0.22130509251962924</v>
      </c>
      <c r="F102" s="192">
        <v>3130926.0818099999</v>
      </c>
      <c r="G102" s="193">
        <f t="shared" si="38"/>
        <v>1599903.2278049099</v>
      </c>
      <c r="H102" s="152">
        <f t="shared" si="39"/>
        <v>9.8645675221820606E-2</v>
      </c>
      <c r="I102" s="192">
        <v>3706351.1810900001</v>
      </c>
      <c r="J102" s="193">
        <f t="shared" si="69"/>
        <v>1893945.4535369901</v>
      </c>
      <c r="K102" s="153">
        <f t="shared" si="70"/>
        <v>0.11677551795041156</v>
      </c>
      <c r="L102" s="192">
        <v>9577818.9439199995</v>
      </c>
      <c r="M102" s="192">
        <v>1366915.12653</v>
      </c>
      <c r="N102" s="192">
        <v>0</v>
      </c>
      <c r="O102" s="192">
        <v>0</v>
      </c>
      <c r="P102" s="193">
        <f t="shared" si="40"/>
        <v>10944734.07045</v>
      </c>
      <c r="Q102" s="193">
        <f t="shared" si="41"/>
        <v>5592759.10999995</v>
      </c>
      <c r="R102" s="152">
        <f t="shared" si="42"/>
        <v>0.34483429320651843</v>
      </c>
      <c r="S102" s="193">
        <f t="shared" si="71"/>
        <v>0</v>
      </c>
      <c r="T102" s="193">
        <f t="shared" si="43"/>
        <v>0</v>
      </c>
      <c r="U102" s="152">
        <f t="shared" si="44"/>
        <v>0</v>
      </c>
      <c r="V102" s="192">
        <v>0</v>
      </c>
      <c r="W102" s="193">
        <f t="shared" si="45"/>
        <v>0</v>
      </c>
      <c r="X102" s="152">
        <f t="shared" si="46"/>
        <v>0</v>
      </c>
      <c r="Y102" s="192">
        <v>31701487.166200001</v>
      </c>
      <c r="Z102" s="193">
        <f t="shared" si="47"/>
        <v>16199459.9419282</v>
      </c>
      <c r="AA102" s="152">
        <f t="shared" si="48"/>
        <v>0.99881457604959656</v>
      </c>
      <c r="AB102" s="192">
        <v>31678582.6785</v>
      </c>
      <c r="AC102" s="193">
        <f t="shared" si="49"/>
        <v>16187755.748713501</v>
      </c>
      <c r="AD102" s="152">
        <f t="shared" si="50"/>
        <v>0.99809292737577338</v>
      </c>
      <c r="AE102" s="192">
        <v>2745.1890220599998</v>
      </c>
      <c r="AF102" s="193">
        <f t="shared" si="51"/>
        <v>1402.79159027266</v>
      </c>
      <c r="AG102" s="152">
        <f t="shared" si="52"/>
        <v>8.649230854280884E-5</v>
      </c>
      <c r="AH102" s="192">
        <v>15438559.2136</v>
      </c>
      <c r="AI102" s="193">
        <f t="shared" si="53"/>
        <v>7889103.7581496006</v>
      </c>
      <c r="AJ102" s="152">
        <f t="shared" si="54"/>
        <v>0.48642064944478364</v>
      </c>
      <c r="AK102" s="192">
        <v>26266733.882599998</v>
      </c>
      <c r="AL102" s="193">
        <f t="shared" si="55"/>
        <v>13422301.0140086</v>
      </c>
      <c r="AM102" s="152">
        <f t="shared" si="56"/>
        <v>0.82758252095911067</v>
      </c>
      <c r="AN102" s="192">
        <v>30565928.507399999</v>
      </c>
      <c r="AO102" s="193">
        <f t="shared" si="57"/>
        <v>15619189.467281399</v>
      </c>
      <c r="AP102" s="152">
        <f t="shared" si="58"/>
        <v>0.96303667911932045</v>
      </c>
      <c r="AQ102" s="194">
        <v>13130514.0536</v>
      </c>
      <c r="AR102" s="193">
        <f t="shared" si="59"/>
        <v>6709692.6813896</v>
      </c>
      <c r="AS102" s="152">
        <f t="shared" si="60"/>
        <v>0.4137013749229676</v>
      </c>
      <c r="AT102" s="192">
        <v>5731945.4873299999</v>
      </c>
      <c r="AU102" s="192">
        <v>0</v>
      </c>
      <c r="AV102" s="193">
        <f t="shared" si="61"/>
        <v>2929024.1440256299</v>
      </c>
      <c r="AW102" s="152">
        <f t="shared" si="62"/>
        <v>0.18059565066622629</v>
      </c>
      <c r="AX102" s="193">
        <f t="shared" si="63"/>
        <v>0</v>
      </c>
      <c r="AY102" s="152">
        <f t="shared" si="64"/>
        <v>0</v>
      </c>
      <c r="AZ102" s="192">
        <v>5732981</v>
      </c>
      <c r="BA102" s="152">
        <f t="shared" si="65"/>
        <v>0.33924971891827921</v>
      </c>
      <c r="BB102" s="192">
        <v>16899000</v>
      </c>
      <c r="BC102" s="192">
        <v>52543.6584687</v>
      </c>
      <c r="BD102" s="193">
        <f t="shared" si="66"/>
        <v>26849.8094775057</v>
      </c>
      <c r="BE102" s="152">
        <f t="shared" si="67"/>
        <v>1.6554861190696698E-3</v>
      </c>
      <c r="BF102" s="192">
        <v>31739111.469099998</v>
      </c>
      <c r="BG102" s="193">
        <f t="shared" si="68"/>
        <v>16218685.960710099</v>
      </c>
      <c r="BH102" s="10">
        <v>51.1</v>
      </c>
    </row>
    <row r="103" spans="1:60">
      <c r="A103" s="1" t="s">
        <v>287</v>
      </c>
      <c r="B103" s="2" t="s">
        <v>288</v>
      </c>
      <c r="C103" s="192">
        <v>1961942.76406</v>
      </c>
      <c r="D103" s="193">
        <f t="shared" si="36"/>
        <v>610164.19962265994</v>
      </c>
      <c r="E103" s="152">
        <f t="shared" si="37"/>
        <v>3.5263825048596667E-2</v>
      </c>
      <c r="F103" s="192">
        <v>14514066.2919</v>
      </c>
      <c r="G103" s="193">
        <f t="shared" si="38"/>
        <v>4513874.6167808995</v>
      </c>
      <c r="H103" s="152">
        <f t="shared" si="39"/>
        <v>0.26087483480004481</v>
      </c>
      <c r="I103" s="192">
        <v>18590963.653099999</v>
      </c>
      <c r="J103" s="193">
        <f t="shared" si="69"/>
        <v>5781789.6961140996</v>
      </c>
      <c r="K103" s="153">
        <f t="shared" si="70"/>
        <v>0.33415270911934147</v>
      </c>
      <c r="L103" s="192">
        <v>12695613.753900001</v>
      </c>
      <c r="M103" s="192">
        <v>1433214.0515000001</v>
      </c>
      <c r="N103" s="192">
        <v>0</v>
      </c>
      <c r="O103" s="192">
        <v>0</v>
      </c>
      <c r="P103" s="193">
        <f t="shared" si="40"/>
        <v>14128827.805400001</v>
      </c>
      <c r="Q103" s="193">
        <f t="shared" si="41"/>
        <v>4394065.4474793999</v>
      </c>
      <c r="R103" s="152">
        <f t="shared" si="42"/>
        <v>0.25395058459316838</v>
      </c>
      <c r="S103" s="193">
        <f t="shared" si="71"/>
        <v>0</v>
      </c>
      <c r="T103" s="193">
        <f t="shared" si="43"/>
        <v>0</v>
      </c>
      <c r="U103" s="152">
        <f t="shared" si="44"/>
        <v>0</v>
      </c>
      <c r="V103" s="192">
        <v>23898189.827599999</v>
      </c>
      <c r="W103" s="193">
        <f t="shared" si="45"/>
        <v>7432337.0363836</v>
      </c>
      <c r="X103" s="152">
        <f t="shared" si="46"/>
        <v>0.42954442937707754</v>
      </c>
      <c r="Y103" s="192">
        <v>19353484.163899999</v>
      </c>
      <c r="Z103" s="193">
        <f t="shared" si="47"/>
        <v>6018933.5749728996</v>
      </c>
      <c r="AA103" s="152">
        <f t="shared" si="48"/>
        <v>0.34785820062571626</v>
      </c>
      <c r="AB103" s="192">
        <v>45518335.617399998</v>
      </c>
      <c r="AC103" s="193">
        <f t="shared" si="49"/>
        <v>14156202.3770114</v>
      </c>
      <c r="AD103" s="152">
        <f t="shared" si="50"/>
        <v>0.81814345103199526</v>
      </c>
      <c r="AE103" s="192">
        <v>3504581.7300300002</v>
      </c>
      <c r="AF103" s="193">
        <f t="shared" si="51"/>
        <v>1089924.91803933</v>
      </c>
      <c r="AG103" s="152">
        <f t="shared" si="52"/>
        <v>6.2991112309791472E-2</v>
      </c>
      <c r="AH103" s="192">
        <v>29615708.611699998</v>
      </c>
      <c r="AI103" s="193">
        <f t="shared" si="53"/>
        <v>9210485.3782387003</v>
      </c>
      <c r="AJ103" s="152">
        <f t="shared" si="54"/>
        <v>0.53231072093664189</v>
      </c>
      <c r="AK103" s="192">
        <v>53191983.398599997</v>
      </c>
      <c r="AL103" s="193">
        <f t="shared" si="55"/>
        <v>16542706.8369646</v>
      </c>
      <c r="AM103" s="152">
        <f t="shared" si="56"/>
        <v>0.95606907139046626</v>
      </c>
      <c r="AN103" s="192">
        <v>47543396.180100001</v>
      </c>
      <c r="AO103" s="193">
        <f t="shared" si="57"/>
        <v>14785996.212011101</v>
      </c>
      <c r="AP103" s="152">
        <f t="shared" si="58"/>
        <v>0.85454175107622721</v>
      </c>
      <c r="AQ103" s="194">
        <v>7350286.6199000003</v>
      </c>
      <c r="AR103" s="193">
        <f t="shared" si="59"/>
        <v>2285939.1387888999</v>
      </c>
      <c r="AS103" s="152">
        <f t="shared" si="60"/>
        <v>0.13211354896246491</v>
      </c>
      <c r="AT103" s="192">
        <v>55281482.568999998</v>
      </c>
      <c r="AU103" s="192">
        <v>11575558.395500001</v>
      </c>
      <c r="AV103" s="193">
        <f t="shared" si="61"/>
        <v>17192541.078958999</v>
      </c>
      <c r="AW103" s="152">
        <f t="shared" si="62"/>
        <v>0.99362558656203737</v>
      </c>
      <c r="AX103" s="193">
        <f t="shared" si="63"/>
        <v>3599998.6610005</v>
      </c>
      <c r="AY103" s="152">
        <f t="shared" si="64"/>
        <v>0.20805829485769997</v>
      </c>
      <c r="AZ103" s="192">
        <v>4695777</v>
      </c>
      <c r="BA103" s="152">
        <f t="shared" si="65"/>
        <v>0.24613570604885207</v>
      </c>
      <c r="BB103" s="192">
        <v>19078000</v>
      </c>
      <c r="BC103" s="192">
        <v>27594107.596799999</v>
      </c>
      <c r="BD103" s="193">
        <f t="shared" si="66"/>
        <v>8581767.4626048002</v>
      </c>
      <c r="BE103" s="152">
        <f t="shared" si="67"/>
        <v>0.49597460256794168</v>
      </c>
      <c r="BF103" s="192">
        <v>55636130.2654</v>
      </c>
      <c r="BG103" s="193">
        <f t="shared" si="68"/>
        <v>17302836.512539402</v>
      </c>
      <c r="BH103" s="10">
        <v>31.1</v>
      </c>
    </row>
    <row r="104" spans="1:60">
      <c r="A104" s="1" t="s">
        <v>289</v>
      </c>
      <c r="B104" s="2" t="s">
        <v>290</v>
      </c>
      <c r="C104" s="192">
        <v>1978536.27042</v>
      </c>
      <c r="D104" s="193">
        <f t="shared" si="36"/>
        <v>844834.98746934009</v>
      </c>
      <c r="E104" s="152">
        <f t="shared" si="37"/>
        <v>0.73012604249556412</v>
      </c>
      <c r="F104" s="192">
        <v>574795.74523600005</v>
      </c>
      <c r="G104" s="193">
        <f t="shared" si="38"/>
        <v>245437.78321577204</v>
      </c>
      <c r="H104" s="152">
        <f t="shared" si="39"/>
        <v>0.2121130398197662</v>
      </c>
      <c r="I104" s="192">
        <v>0</v>
      </c>
      <c r="J104" s="193">
        <f t="shared" si="69"/>
        <v>0</v>
      </c>
      <c r="K104" s="153">
        <f t="shared" si="70"/>
        <v>0</v>
      </c>
      <c r="L104" s="192">
        <v>0</v>
      </c>
      <c r="M104" s="192">
        <v>0</v>
      </c>
      <c r="N104" s="192">
        <v>0</v>
      </c>
      <c r="O104" s="192">
        <v>0</v>
      </c>
      <c r="P104" s="193">
        <f t="shared" si="40"/>
        <v>0</v>
      </c>
      <c r="Q104" s="193">
        <f t="shared" si="41"/>
        <v>0</v>
      </c>
      <c r="R104" s="152">
        <f t="shared" si="42"/>
        <v>0</v>
      </c>
      <c r="S104" s="193">
        <f t="shared" si="71"/>
        <v>0</v>
      </c>
      <c r="T104" s="193">
        <f t="shared" si="43"/>
        <v>0</v>
      </c>
      <c r="U104" s="152">
        <f t="shared" si="44"/>
        <v>0</v>
      </c>
      <c r="V104" s="192">
        <v>0</v>
      </c>
      <c r="W104" s="193">
        <f t="shared" si="45"/>
        <v>0</v>
      </c>
      <c r="X104" s="152">
        <f t="shared" si="46"/>
        <v>0</v>
      </c>
      <c r="Y104" s="192">
        <v>1671053.41768</v>
      </c>
      <c r="Z104" s="193">
        <f t="shared" si="47"/>
        <v>713539.80934936006</v>
      </c>
      <c r="AA104" s="152">
        <f t="shared" si="48"/>
        <v>0.6166576963435646</v>
      </c>
      <c r="AB104" s="192">
        <v>1549259.07192</v>
      </c>
      <c r="AC104" s="193">
        <f t="shared" si="49"/>
        <v>661533.62370984012</v>
      </c>
      <c r="AD104" s="152">
        <f t="shared" si="50"/>
        <v>0.57171274132931649</v>
      </c>
      <c r="AE104" s="192">
        <v>120063.178193</v>
      </c>
      <c r="AF104" s="193">
        <f t="shared" si="51"/>
        <v>51266.977088411004</v>
      </c>
      <c r="AG104" s="152">
        <f t="shared" si="52"/>
        <v>4.4306113794358809E-2</v>
      </c>
      <c r="AH104" s="192">
        <v>5575.0999442299999</v>
      </c>
      <c r="AI104" s="193">
        <f t="shared" si="53"/>
        <v>2380.5676761862101</v>
      </c>
      <c r="AJ104" s="152">
        <f t="shared" si="54"/>
        <v>2.0573419449792579E-3</v>
      </c>
      <c r="AK104" s="192">
        <v>392753.898957</v>
      </c>
      <c r="AL104" s="193">
        <f t="shared" si="55"/>
        <v>167705.91485463901</v>
      </c>
      <c r="AM104" s="152">
        <f t="shared" si="56"/>
        <v>0.14493535155628165</v>
      </c>
      <c r="AN104" s="192">
        <v>2198807.7031899998</v>
      </c>
      <c r="AO104" s="193">
        <f t="shared" si="57"/>
        <v>938890.88926213002</v>
      </c>
      <c r="AP104" s="152">
        <f t="shared" si="58"/>
        <v>0.81141134006003468</v>
      </c>
      <c r="AQ104" s="194">
        <v>599372.60800100002</v>
      </c>
      <c r="AR104" s="193">
        <f t="shared" si="59"/>
        <v>255932.10361642705</v>
      </c>
      <c r="AS104" s="152">
        <f t="shared" si="60"/>
        <v>0.22118247555154427</v>
      </c>
      <c r="AT104" s="192">
        <v>1488567.6066399999</v>
      </c>
      <c r="AU104" s="192">
        <v>0</v>
      </c>
      <c r="AV104" s="193">
        <f t="shared" si="61"/>
        <v>635618.36803528003</v>
      </c>
      <c r="AW104" s="152">
        <f t="shared" si="62"/>
        <v>0.54931617472569449</v>
      </c>
      <c r="AX104" s="193">
        <f t="shared" si="63"/>
        <v>0</v>
      </c>
      <c r="AY104" s="152">
        <f t="shared" si="64"/>
        <v>0</v>
      </c>
      <c r="AZ104" s="192">
        <v>361079</v>
      </c>
      <c r="BA104" s="152">
        <f t="shared" si="65"/>
        <v>0.31047205503009456</v>
      </c>
      <c r="BB104" s="192">
        <v>1163000</v>
      </c>
      <c r="BC104" s="192">
        <v>47.8470264822</v>
      </c>
      <c r="BD104" s="193">
        <f t="shared" si="66"/>
        <v>20.430680307899401</v>
      </c>
      <c r="BE104" s="152">
        <f t="shared" si="67"/>
        <v>1.7656669029986157E-5</v>
      </c>
      <c r="BF104" s="192">
        <v>2709855.77183</v>
      </c>
      <c r="BG104" s="193">
        <f t="shared" si="68"/>
        <v>1157108.41457141</v>
      </c>
      <c r="BH104" s="10">
        <v>42.7</v>
      </c>
    </row>
    <row r="105" spans="1:60">
      <c r="A105" s="1" t="s">
        <v>291</v>
      </c>
      <c r="B105" s="2" t="s">
        <v>292</v>
      </c>
      <c r="C105" s="192">
        <v>22746398.91</v>
      </c>
      <c r="D105" s="193">
        <f t="shared" si="36"/>
        <v>8029478.8152299998</v>
      </c>
      <c r="E105" s="152">
        <f t="shared" si="37"/>
        <v>0.75327133239281951</v>
      </c>
      <c r="F105" s="192">
        <v>4969538.8337899996</v>
      </c>
      <c r="G105" s="193">
        <f t="shared" si="38"/>
        <v>1754247.2083278697</v>
      </c>
      <c r="H105" s="152">
        <f t="shared" si="39"/>
        <v>0.16457159454198858</v>
      </c>
      <c r="I105" s="192">
        <v>0</v>
      </c>
      <c r="J105" s="193">
        <f t="shared" si="69"/>
        <v>0</v>
      </c>
      <c r="K105" s="153">
        <f t="shared" si="70"/>
        <v>0</v>
      </c>
      <c r="L105" s="192">
        <v>0</v>
      </c>
      <c r="M105" s="192">
        <v>0</v>
      </c>
      <c r="N105" s="192">
        <v>0</v>
      </c>
      <c r="O105" s="192">
        <v>0</v>
      </c>
      <c r="P105" s="193">
        <f t="shared" si="40"/>
        <v>0</v>
      </c>
      <c r="Q105" s="193">
        <f t="shared" si="41"/>
        <v>0</v>
      </c>
      <c r="R105" s="152">
        <f t="shared" si="42"/>
        <v>0</v>
      </c>
      <c r="S105" s="193">
        <f t="shared" si="71"/>
        <v>0</v>
      </c>
      <c r="T105" s="193">
        <f t="shared" si="43"/>
        <v>0</v>
      </c>
      <c r="U105" s="152">
        <f t="shared" si="44"/>
        <v>0</v>
      </c>
      <c r="V105" s="192">
        <v>0</v>
      </c>
      <c r="W105" s="193">
        <f t="shared" si="45"/>
        <v>0</v>
      </c>
      <c r="X105" s="152">
        <f t="shared" si="46"/>
        <v>0</v>
      </c>
      <c r="Y105" s="192">
        <v>22717670.176600002</v>
      </c>
      <c r="Z105" s="193">
        <f t="shared" si="47"/>
        <v>8019337.5723398002</v>
      </c>
      <c r="AA105" s="152">
        <f t="shared" si="48"/>
        <v>0.75231994965431215</v>
      </c>
      <c r="AB105" s="192">
        <v>3224969.2403500001</v>
      </c>
      <c r="AC105" s="193">
        <f t="shared" si="49"/>
        <v>1138414.1418435499</v>
      </c>
      <c r="AD105" s="152">
        <f t="shared" si="50"/>
        <v>0.10679830623810611</v>
      </c>
      <c r="AE105" s="192">
        <v>14949539.995300001</v>
      </c>
      <c r="AF105" s="193">
        <f t="shared" si="51"/>
        <v>5277187.6183409002</v>
      </c>
      <c r="AG105" s="152">
        <f t="shared" si="52"/>
        <v>0.49507000890451613</v>
      </c>
      <c r="AH105" s="192">
        <v>10590783.871099999</v>
      </c>
      <c r="AI105" s="193">
        <f t="shared" si="53"/>
        <v>3738546.7064982997</v>
      </c>
      <c r="AJ105" s="152">
        <f t="shared" si="54"/>
        <v>0.35072513716272807</v>
      </c>
      <c r="AK105" s="192">
        <v>27288019.979800001</v>
      </c>
      <c r="AL105" s="193">
        <f t="shared" si="55"/>
        <v>9632671.0528694</v>
      </c>
      <c r="AM105" s="152">
        <f t="shared" si="56"/>
        <v>0.903671972424132</v>
      </c>
      <c r="AN105" s="192">
        <v>21478236.916499998</v>
      </c>
      <c r="AO105" s="193">
        <f t="shared" si="57"/>
        <v>7581817.6315244986</v>
      </c>
      <c r="AP105" s="152">
        <f t="shared" si="58"/>
        <v>0.71127479138809291</v>
      </c>
      <c r="AQ105" s="194">
        <v>10623914.943</v>
      </c>
      <c r="AR105" s="193">
        <f t="shared" si="59"/>
        <v>3750241.9748789999</v>
      </c>
      <c r="AS105" s="152">
        <f t="shared" si="60"/>
        <v>0.35182230804997322</v>
      </c>
      <c r="AT105" s="192">
        <v>30195936.1919</v>
      </c>
      <c r="AU105" s="192">
        <v>30115157.1998</v>
      </c>
      <c r="AV105" s="193">
        <f t="shared" si="61"/>
        <v>10659165.475740699</v>
      </c>
      <c r="AW105" s="152">
        <f t="shared" si="62"/>
        <v>0.99997072847084223</v>
      </c>
      <c r="AX105" s="193">
        <f t="shared" si="63"/>
        <v>10630650.4915294</v>
      </c>
      <c r="AY105" s="152">
        <f t="shared" si="64"/>
        <v>0.99729564573580032</v>
      </c>
      <c r="AZ105" s="192">
        <v>6719235</v>
      </c>
      <c r="BA105" s="152">
        <f t="shared" si="65"/>
        <v>0.57498160191682357</v>
      </c>
      <c r="BB105" s="192">
        <v>11686000</v>
      </c>
      <c r="BC105" s="192">
        <v>3171.4425365400002</v>
      </c>
      <c r="BD105" s="193">
        <f t="shared" si="66"/>
        <v>1119.51921539862</v>
      </c>
      <c r="BE105" s="152">
        <f t="shared" si="67"/>
        <v>1.0502571218235743E-4</v>
      </c>
      <c r="BF105" s="192">
        <v>30196820.098999999</v>
      </c>
      <c r="BG105" s="193">
        <f t="shared" si="68"/>
        <v>10659477.494946999</v>
      </c>
      <c r="BH105" s="10">
        <v>35.299999999999997</v>
      </c>
    </row>
    <row r="106" spans="1:60">
      <c r="A106" s="1" t="s">
        <v>293</v>
      </c>
      <c r="B106" s="2" t="s">
        <v>294</v>
      </c>
      <c r="C106" s="192">
        <v>0</v>
      </c>
      <c r="D106" s="193">
        <f t="shared" si="36"/>
        <v>0</v>
      </c>
      <c r="E106" s="152">
        <f t="shared" si="37"/>
        <v>0</v>
      </c>
      <c r="F106" s="192">
        <v>1711004.7483900001</v>
      </c>
      <c r="G106" s="193">
        <f t="shared" si="38"/>
        <v>328512.91169088002</v>
      </c>
      <c r="H106" s="152">
        <f t="shared" si="39"/>
        <v>0.10137218306067294</v>
      </c>
      <c r="I106" s="192">
        <v>270444.338062</v>
      </c>
      <c r="J106" s="193">
        <f t="shared" si="69"/>
        <v>51925.312907904001</v>
      </c>
      <c r="K106" s="153">
        <f t="shared" si="70"/>
        <v>1.6023060702514538E-2</v>
      </c>
      <c r="L106" s="192">
        <v>0</v>
      </c>
      <c r="M106" s="192">
        <v>0</v>
      </c>
      <c r="N106" s="192">
        <v>0</v>
      </c>
      <c r="O106" s="192">
        <v>0</v>
      </c>
      <c r="P106" s="193">
        <f t="shared" si="40"/>
        <v>0</v>
      </c>
      <c r="Q106" s="193">
        <f t="shared" si="41"/>
        <v>0</v>
      </c>
      <c r="R106" s="152">
        <f t="shared" si="42"/>
        <v>0</v>
      </c>
      <c r="S106" s="193">
        <f t="shared" si="71"/>
        <v>0</v>
      </c>
      <c r="T106" s="193">
        <f t="shared" si="43"/>
        <v>0</v>
      </c>
      <c r="U106" s="152">
        <f t="shared" si="44"/>
        <v>0</v>
      </c>
      <c r="V106" s="192">
        <v>0</v>
      </c>
      <c r="W106" s="193">
        <f t="shared" si="45"/>
        <v>0</v>
      </c>
      <c r="X106" s="152">
        <f t="shared" si="46"/>
        <v>0</v>
      </c>
      <c r="Y106" s="192">
        <v>0</v>
      </c>
      <c r="Z106" s="193">
        <f t="shared" si="47"/>
        <v>0</v>
      </c>
      <c r="AA106" s="152">
        <f t="shared" si="48"/>
        <v>0</v>
      </c>
      <c r="AB106" s="192">
        <v>0</v>
      </c>
      <c r="AC106" s="193">
        <f t="shared" si="49"/>
        <v>0</v>
      </c>
      <c r="AD106" s="152">
        <f t="shared" si="50"/>
        <v>0</v>
      </c>
      <c r="AE106" s="192">
        <v>0</v>
      </c>
      <c r="AF106" s="193">
        <f t="shared" si="51"/>
        <v>0</v>
      </c>
      <c r="AG106" s="152">
        <f t="shared" si="52"/>
        <v>0</v>
      </c>
      <c r="AH106" s="192">
        <v>0</v>
      </c>
      <c r="AI106" s="193">
        <f t="shared" si="53"/>
        <v>0</v>
      </c>
      <c r="AJ106" s="152">
        <f t="shared" si="54"/>
        <v>0</v>
      </c>
      <c r="AK106" s="192">
        <v>0</v>
      </c>
      <c r="AL106" s="193">
        <f t="shared" si="55"/>
        <v>0</v>
      </c>
      <c r="AM106" s="152">
        <f t="shared" si="56"/>
        <v>0</v>
      </c>
      <c r="AN106" s="192">
        <v>0</v>
      </c>
      <c r="AO106" s="193">
        <f t="shared" si="57"/>
        <v>0</v>
      </c>
      <c r="AP106" s="152">
        <f t="shared" si="58"/>
        <v>0</v>
      </c>
      <c r="AQ106" s="194">
        <v>4957394.6350699998</v>
      </c>
      <c r="AR106" s="193">
        <f t="shared" si="59"/>
        <v>951819.76993344002</v>
      </c>
      <c r="AS106" s="152">
        <f t="shared" si="60"/>
        <v>0.29371158491710186</v>
      </c>
      <c r="AT106" s="192">
        <v>16240256.122199999</v>
      </c>
      <c r="AU106" s="192">
        <v>0</v>
      </c>
      <c r="AV106" s="193">
        <f t="shared" si="61"/>
        <v>3118129.1754624001</v>
      </c>
      <c r="AW106" s="152">
        <f t="shared" si="62"/>
        <v>0.96218915705581609</v>
      </c>
      <c r="AX106" s="193">
        <f t="shared" si="63"/>
        <v>0</v>
      </c>
      <c r="AY106" s="152">
        <f t="shared" si="64"/>
        <v>0</v>
      </c>
      <c r="AZ106" s="192">
        <v>58886</v>
      </c>
      <c r="BA106" s="152">
        <f t="shared" si="65"/>
        <v>1.5761777301927196E-2</v>
      </c>
      <c r="BB106" s="192">
        <v>3736000</v>
      </c>
      <c r="BC106" s="192">
        <v>14524729.771400001</v>
      </c>
      <c r="BD106" s="193">
        <f t="shared" si="66"/>
        <v>2788748.1161088003</v>
      </c>
      <c r="BE106" s="152">
        <f t="shared" si="67"/>
        <v>0.86054908186470624</v>
      </c>
      <c r="BF106" s="192">
        <v>16878444.3299</v>
      </c>
      <c r="BG106" s="193">
        <f t="shared" si="68"/>
        <v>3240661.3113408</v>
      </c>
      <c r="BH106" s="10">
        <v>19.2</v>
      </c>
    </row>
    <row r="107" spans="1:60">
      <c r="A107" s="1" t="s">
        <v>295</v>
      </c>
      <c r="B107" s="2" t="s">
        <v>296</v>
      </c>
      <c r="C107" s="192">
        <v>295.21991242500002</v>
      </c>
      <c r="D107" s="193">
        <f t="shared" si="36"/>
        <v>68.491019682599998</v>
      </c>
      <c r="E107" s="152">
        <f t="shared" si="37"/>
        <v>6.4031527522387749E-5</v>
      </c>
      <c r="F107" s="192">
        <v>371628.79539500002</v>
      </c>
      <c r="G107" s="193">
        <f t="shared" si="38"/>
        <v>86217.880531639996</v>
      </c>
      <c r="H107" s="152">
        <f t="shared" si="39"/>
        <v>8.0604181625086216E-2</v>
      </c>
      <c r="I107" s="192">
        <v>0</v>
      </c>
      <c r="J107" s="193">
        <f t="shared" si="69"/>
        <v>0</v>
      </c>
      <c r="K107" s="153">
        <f t="shared" si="70"/>
        <v>0</v>
      </c>
      <c r="L107" s="192">
        <v>0</v>
      </c>
      <c r="M107" s="192">
        <v>0</v>
      </c>
      <c r="N107" s="192">
        <v>0</v>
      </c>
      <c r="O107" s="192">
        <v>0</v>
      </c>
      <c r="P107" s="193">
        <f t="shared" si="40"/>
        <v>0</v>
      </c>
      <c r="Q107" s="193">
        <f t="shared" si="41"/>
        <v>0</v>
      </c>
      <c r="R107" s="152">
        <f t="shared" si="42"/>
        <v>0</v>
      </c>
      <c r="S107" s="193">
        <f t="shared" si="71"/>
        <v>0</v>
      </c>
      <c r="T107" s="193">
        <f t="shared" si="43"/>
        <v>0</v>
      </c>
      <c r="U107" s="152">
        <f t="shared" si="44"/>
        <v>0</v>
      </c>
      <c r="V107" s="192">
        <v>0</v>
      </c>
      <c r="W107" s="193">
        <f t="shared" si="45"/>
        <v>0</v>
      </c>
      <c r="X107" s="152">
        <f t="shared" si="46"/>
        <v>0</v>
      </c>
      <c r="Y107" s="192">
        <v>0</v>
      </c>
      <c r="Z107" s="193">
        <f t="shared" si="47"/>
        <v>0</v>
      </c>
      <c r="AA107" s="152">
        <f t="shared" si="48"/>
        <v>0</v>
      </c>
      <c r="AB107" s="192">
        <v>0</v>
      </c>
      <c r="AC107" s="193">
        <f t="shared" si="49"/>
        <v>0</v>
      </c>
      <c r="AD107" s="152">
        <f t="shared" si="50"/>
        <v>0</v>
      </c>
      <c r="AE107" s="192">
        <v>0</v>
      </c>
      <c r="AF107" s="193">
        <f t="shared" si="51"/>
        <v>0</v>
      </c>
      <c r="AG107" s="152">
        <f t="shared" si="52"/>
        <v>0</v>
      </c>
      <c r="AH107" s="192">
        <v>0</v>
      </c>
      <c r="AI107" s="193">
        <f t="shared" si="53"/>
        <v>0</v>
      </c>
      <c r="AJ107" s="152">
        <f t="shared" si="54"/>
        <v>0</v>
      </c>
      <c r="AK107" s="192">
        <v>113257.12132599999</v>
      </c>
      <c r="AL107" s="193">
        <f t="shared" si="55"/>
        <v>26275.652147631998</v>
      </c>
      <c r="AM107" s="152">
        <f t="shared" si="56"/>
        <v>2.4564828373948317E-2</v>
      </c>
      <c r="AN107" s="192">
        <v>0</v>
      </c>
      <c r="AO107" s="193">
        <f t="shared" si="57"/>
        <v>0</v>
      </c>
      <c r="AP107" s="152">
        <f t="shared" si="58"/>
        <v>0</v>
      </c>
      <c r="AQ107" s="194">
        <v>1743372.00009</v>
      </c>
      <c r="AR107" s="193">
        <f t="shared" si="59"/>
        <v>404462.30402087996</v>
      </c>
      <c r="AS107" s="152">
        <f t="shared" si="60"/>
        <v>0.37812751615757817</v>
      </c>
      <c r="AT107" s="192">
        <v>0</v>
      </c>
      <c r="AU107" s="192">
        <v>0</v>
      </c>
      <c r="AV107" s="193">
        <f t="shared" si="61"/>
        <v>0</v>
      </c>
      <c r="AW107" s="152">
        <f t="shared" si="62"/>
        <v>0</v>
      </c>
      <c r="AX107" s="193">
        <f t="shared" si="63"/>
        <v>0</v>
      </c>
      <c r="AY107" s="152">
        <f t="shared" si="64"/>
        <v>0</v>
      </c>
      <c r="AZ107" s="192">
        <v>47664</v>
      </c>
      <c r="BA107" s="152">
        <f t="shared" si="65"/>
        <v>3.8469733656174336E-2</v>
      </c>
      <c r="BB107" s="192">
        <v>1239000</v>
      </c>
      <c r="BC107" s="192">
        <v>788597.13306000002</v>
      </c>
      <c r="BD107" s="193">
        <f t="shared" si="66"/>
        <v>182954.53486992</v>
      </c>
      <c r="BE107" s="152">
        <f t="shared" si="67"/>
        <v>0.17104225326411759</v>
      </c>
      <c r="BF107" s="192">
        <v>4610539.8988300003</v>
      </c>
      <c r="BG107" s="193">
        <f t="shared" si="68"/>
        <v>1069645.2565285601</v>
      </c>
      <c r="BH107" s="10">
        <v>23.2</v>
      </c>
    </row>
    <row r="108" spans="1:60">
      <c r="A108" s="1" t="s">
        <v>297</v>
      </c>
      <c r="B108" s="2" t="s">
        <v>298</v>
      </c>
      <c r="C108" s="192">
        <v>0</v>
      </c>
      <c r="D108" s="193">
        <f t="shared" ref="D108:D155" si="72">IF(C108=0,0,IF(C108="No data", "No data", IF($BH108="No data","No data",C108*($BH108/100))))</f>
        <v>0</v>
      </c>
      <c r="E108" s="152">
        <f t="shared" ref="E108:E155" si="73">IF(D108=0,0,IF(D108="No data","No data", IF($BG108="No data","No data",D108/$BG108)))</f>
        <v>0</v>
      </c>
      <c r="F108" s="192">
        <v>703271.10001599998</v>
      </c>
      <c r="G108" s="193">
        <f t="shared" ref="G108:G155" si="74">IF(F108=0,0,IF(F108="No data", "No data", IF($BH108="No data","No data",F108*($BH108/100))))</f>
        <v>246144.88500559996</v>
      </c>
      <c r="H108" s="152">
        <f t="shared" ref="H108:H155" si="75">IF(G108=0,0,IF(G108="No data","No data", IF($BG108="No data","No data",G108/$BG108)))</f>
        <v>0.10998874619164402</v>
      </c>
      <c r="I108" s="192">
        <v>0</v>
      </c>
      <c r="J108" s="193">
        <f t="shared" si="69"/>
        <v>0</v>
      </c>
      <c r="K108" s="153">
        <f t="shared" si="70"/>
        <v>0</v>
      </c>
      <c r="L108" s="192">
        <v>1059651.3905199999</v>
      </c>
      <c r="M108" s="192">
        <v>112057.65571599999</v>
      </c>
      <c r="N108" s="192">
        <v>0</v>
      </c>
      <c r="O108" s="192">
        <v>0</v>
      </c>
      <c r="P108" s="193">
        <f t="shared" ref="P108:P155" si="76">SUM(L108:O108)</f>
        <v>1171709.0462359998</v>
      </c>
      <c r="Q108" s="193">
        <f t="shared" ref="Q108:Q155" si="77">IF(P108=0,0,IF($BH108="No data","No data",P108*($BH108/100)))</f>
        <v>410098.1661825999</v>
      </c>
      <c r="R108" s="152">
        <f t="shared" ref="R108:R155" si="78">IF(Q108=0,0,IF($BG108="No data","No data",Q108/$BG108))</f>
        <v>0.18325054007476302</v>
      </c>
      <c r="S108" s="193">
        <f t="shared" si="71"/>
        <v>0</v>
      </c>
      <c r="T108" s="193">
        <f t="shared" ref="T108:T155" si="79">IF(S108=0,0,IF($BH108="No data","No data",S108*($BH108/100)))</f>
        <v>0</v>
      </c>
      <c r="U108" s="152">
        <f t="shared" ref="U108:U155" si="80">IF(T108=0,0,IF($BG108="No data","No data",T108/$BG108))</f>
        <v>0</v>
      </c>
      <c r="V108" s="192">
        <v>3650882.8876700001</v>
      </c>
      <c r="W108" s="193">
        <f t="shared" ref="W108:W155" si="81">IF(V108=0,0,IF($BH108="No data","No data",V108*($BH108/100)))</f>
        <v>1277809.0106845</v>
      </c>
      <c r="X108" s="152">
        <f t="shared" ref="X108:X155" si="82">IF(W108=0,0,IF($BG108="No data","No data",W108/$BG108))</f>
        <v>0.57098326846960779</v>
      </c>
      <c r="Y108" s="192">
        <v>1279747.0421800001</v>
      </c>
      <c r="Z108" s="193">
        <f t="shared" ref="Z108:Z155" si="83">IF(Y108=0,0,IF($BH108="No data","No data",Y108*($BH108/100)))</f>
        <v>447911.46476300003</v>
      </c>
      <c r="AA108" s="152">
        <f t="shared" ref="AA108:AA155" si="84">IF(Z108=0,0,IF($BG108="No data","No data",Z108/$BG108))</f>
        <v>0.20014724422579122</v>
      </c>
      <c r="AB108" s="192">
        <v>988732.62454800005</v>
      </c>
      <c r="AC108" s="193">
        <f t="shared" ref="AC108:AC155" si="85">IF(AB108=0,0,IF($BH108="No data","No data",AB108*($BH108/100)))</f>
        <v>346056.41859179997</v>
      </c>
      <c r="AD108" s="152">
        <f t="shared" ref="AD108:AD155" si="86">IF(AC108=0,0,IF($BG108="No data","No data",AC108/$BG108))</f>
        <v>0.15463377023502586</v>
      </c>
      <c r="AE108" s="192">
        <v>3049580.6124399998</v>
      </c>
      <c r="AF108" s="193">
        <f t="shared" ref="AF108:AF155" si="87">IF(AE108=0,0,IF($BH108="No data","No data",AE108*($BH108/100)))</f>
        <v>1067353.2143539998</v>
      </c>
      <c r="AG108" s="152">
        <f t="shared" ref="AG108:AG155" si="88">IF(AF108=0,0,IF($BG108="No data","No data",AF108/$BG108))</f>
        <v>0.47694203268837637</v>
      </c>
      <c r="AH108" s="192">
        <v>5419241.8775699995</v>
      </c>
      <c r="AI108" s="193">
        <f t="shared" ref="AI108:AI155" si="89">IF(AH108=0,0,IF($BH108="No data","No data",AH108*($BH108/100)))</f>
        <v>1896734.6571494997</v>
      </c>
      <c r="AJ108" s="152">
        <f t="shared" ref="AJ108:AJ155" si="90">IF(AI108=0,0,IF($BG108="No data","No data",AI108/$BG108))</f>
        <v>0.84754743854768722</v>
      </c>
      <c r="AK108" s="192">
        <v>6066233.6266000001</v>
      </c>
      <c r="AL108" s="193">
        <f t="shared" ref="AL108:AL155" si="91">IF(AK108=0,0,IF($BH108="No data","No data",AK108*($BH108/100)))</f>
        <v>2123181.7693099999</v>
      </c>
      <c r="AM108" s="152">
        <f t="shared" ref="AM108:AM155" si="92">IF(AL108=0,0,IF($BG108="No data","No data",AL108/$BG108))</f>
        <v>0.94873432262486534</v>
      </c>
      <c r="AN108" s="192">
        <v>4606676.0734599996</v>
      </c>
      <c r="AO108" s="193">
        <f t="shared" ref="AO108:AO155" si="93">IF(AN108=0,0,IF($BH108="No data","No data",AN108*($BH108/100)))</f>
        <v>1612336.6257109998</v>
      </c>
      <c r="AP108" s="152">
        <f t="shared" ref="AP108:AP155" si="94">IF(AO108=0,0,IF($BG108="No data","No data",AO108/$BG108))</f>
        <v>0.72046544415003511</v>
      </c>
      <c r="AQ108" s="194">
        <v>1711118.22242</v>
      </c>
      <c r="AR108" s="193">
        <f t="shared" ref="AR108:AR155" si="95">IF(AQ108=0,0,IF($BH108="No data","No data",AQ108*($BH108/100)))</f>
        <v>598891.37784699991</v>
      </c>
      <c r="AS108" s="152">
        <f t="shared" ref="AS108:AS155" si="96">IF(AR108=0,0,IF($BG108="No data","No data",AR108/$BG108))</f>
        <v>0.26761194632534829</v>
      </c>
      <c r="AT108" s="192">
        <v>1693052.1859800001</v>
      </c>
      <c r="AU108" s="192">
        <v>0</v>
      </c>
      <c r="AV108" s="193">
        <f t="shared" ref="AV108:AV155" si="97">IF(AT108=0,0,IF($BH108="No data","No data",AT108*($BH108/100)))</f>
        <v>592568.26509300002</v>
      </c>
      <c r="AW108" s="152">
        <f t="shared" ref="AW108:AW155" si="98">IF(AV108=0,0,IF($BG108="No data","No data",AV108/$BG108))</f>
        <v>0.2647864915375106</v>
      </c>
      <c r="AX108" s="193">
        <f t="shared" ref="AX108:AX155" si="99">IF(AU108=0,0,IF($BH108="No data","No data",AU108*($BH108/100)))</f>
        <v>0</v>
      </c>
      <c r="AY108" s="152">
        <f t="shared" ref="AY108:AY155" si="100">IF(AX108=0,0,IF($BG108="No data","No data",AX108/$BG108))</f>
        <v>0</v>
      </c>
      <c r="AZ108" s="192">
        <v>234283</v>
      </c>
      <c r="BA108" s="152">
        <f t="shared" ref="BA108:BA155" si="101">IF(OR(AZ108="No data",BB108="No data"),"No data",AZ108/BB108)</f>
        <v>9.1624168947985918E-2</v>
      </c>
      <c r="BB108" s="192">
        <v>2557000</v>
      </c>
      <c r="BC108" s="192">
        <v>3025180.68242</v>
      </c>
      <c r="BD108" s="193">
        <f t="shared" ref="BD108:BD155" si="102">IF(BC108="No data", "No data", IF(BC108=0,0,IF($BH108="No data","No data",BC108*($BH108/100))))</f>
        <v>1058813.2388469998</v>
      </c>
      <c r="BE108" s="152">
        <f t="shared" ref="BE108:BE155" si="103">IF(BD108="No data", "No data", IF(BD108=0,0,IF($BG108="No data","No data",BD108/$BG108)))</f>
        <v>0.47312598264735717</v>
      </c>
      <c r="BF108" s="192">
        <v>6394027.7925399998</v>
      </c>
      <c r="BG108" s="193">
        <f t="shared" ref="BG108:BG155" si="104">IF(BH108="No data", "No data", BF108*(BH108/100))</f>
        <v>2237909.7273889999</v>
      </c>
      <c r="BH108" s="10">
        <v>35</v>
      </c>
    </row>
    <row r="109" spans="1:60">
      <c r="A109" s="1" t="s">
        <v>299</v>
      </c>
      <c r="B109" s="2" t="s">
        <v>300</v>
      </c>
      <c r="C109" s="192">
        <v>19592213.814100001</v>
      </c>
      <c r="D109" s="193">
        <f t="shared" si="72"/>
        <v>11069600.8049665</v>
      </c>
      <c r="E109" s="152">
        <f t="shared" si="73"/>
        <v>0.80855552510265438</v>
      </c>
      <c r="F109" s="192">
        <v>2876374.4249499999</v>
      </c>
      <c r="G109" s="193">
        <f t="shared" si="74"/>
        <v>1625151.5500967498</v>
      </c>
      <c r="H109" s="152">
        <f t="shared" si="75"/>
        <v>0.11870574992824658</v>
      </c>
      <c r="I109" s="192">
        <v>0</v>
      </c>
      <c r="J109" s="193">
        <f t="shared" ref="J109:J156" si="105">IF(I109=0,0,IF(BH109="No data","No data",I109*(BH109/100)))</f>
        <v>0</v>
      </c>
      <c r="K109" s="153">
        <f t="shared" ref="K109:K156" si="106">IF(J109=0,0,IF(BG109="No data","No data",J109/BG109))</f>
        <v>0</v>
      </c>
      <c r="L109" s="192">
        <v>0</v>
      </c>
      <c r="M109" s="192">
        <v>0</v>
      </c>
      <c r="N109" s="192">
        <v>0</v>
      </c>
      <c r="O109" s="192">
        <v>0</v>
      </c>
      <c r="P109" s="193">
        <f t="shared" si="76"/>
        <v>0</v>
      </c>
      <c r="Q109" s="193">
        <f t="shared" si="77"/>
        <v>0</v>
      </c>
      <c r="R109" s="152">
        <f t="shared" si="78"/>
        <v>0</v>
      </c>
      <c r="S109" s="193">
        <f t="shared" ref="S109:S156" si="107">SUM(N109:O109)</f>
        <v>0</v>
      </c>
      <c r="T109" s="193">
        <f t="shared" si="79"/>
        <v>0</v>
      </c>
      <c r="U109" s="152">
        <f t="shared" si="80"/>
        <v>0</v>
      </c>
      <c r="V109" s="192">
        <v>0</v>
      </c>
      <c r="W109" s="193">
        <f t="shared" si="81"/>
        <v>0</v>
      </c>
      <c r="X109" s="152">
        <f t="shared" si="82"/>
        <v>0</v>
      </c>
      <c r="Y109" s="192">
        <v>24231070.277100001</v>
      </c>
      <c r="Z109" s="193">
        <f t="shared" si="83"/>
        <v>13690554.706561498</v>
      </c>
      <c r="AA109" s="152">
        <f t="shared" si="84"/>
        <v>0.99999754686221032</v>
      </c>
      <c r="AB109" s="192">
        <v>21449068.303300001</v>
      </c>
      <c r="AC109" s="193">
        <f t="shared" si="85"/>
        <v>12118723.591364499</v>
      </c>
      <c r="AD109" s="152">
        <f t="shared" si="86"/>
        <v>0.88518647507084181</v>
      </c>
      <c r="AE109" s="192">
        <v>2776591.6341400002</v>
      </c>
      <c r="AF109" s="193">
        <f t="shared" si="87"/>
        <v>1568774.2732891</v>
      </c>
      <c r="AG109" s="152">
        <f t="shared" si="88"/>
        <v>0.11458779125419799</v>
      </c>
      <c r="AH109" s="192">
        <v>610305.36094100005</v>
      </c>
      <c r="AI109" s="193">
        <f t="shared" si="89"/>
        <v>344822.528931665</v>
      </c>
      <c r="AJ109" s="152">
        <f t="shared" si="90"/>
        <v>2.5186830659916594E-2</v>
      </c>
      <c r="AK109" s="192">
        <v>16309826.2345</v>
      </c>
      <c r="AL109" s="193">
        <f t="shared" si="91"/>
        <v>9215051.8224924989</v>
      </c>
      <c r="AM109" s="152">
        <f t="shared" si="92"/>
        <v>0.67309392601047313</v>
      </c>
      <c r="AN109" s="192">
        <v>23555382.434500001</v>
      </c>
      <c r="AO109" s="193">
        <f t="shared" si="93"/>
        <v>13308791.075492499</v>
      </c>
      <c r="AP109" s="152">
        <f t="shared" si="94"/>
        <v>0.97211243170560968</v>
      </c>
      <c r="AQ109" s="194">
        <v>84370.203724000006</v>
      </c>
      <c r="AR109" s="193">
        <f t="shared" si="95"/>
        <v>47669.165104059997</v>
      </c>
      <c r="AS109" s="152">
        <f t="shared" si="96"/>
        <v>3.4818931143953753E-3</v>
      </c>
      <c r="AT109" s="192">
        <v>24231129.7194</v>
      </c>
      <c r="AU109" s="192">
        <v>24231129.7194</v>
      </c>
      <c r="AV109" s="193">
        <f t="shared" si="97"/>
        <v>13690588.291460998</v>
      </c>
      <c r="AW109" s="152">
        <f t="shared" si="98"/>
        <v>1</v>
      </c>
      <c r="AX109" s="193">
        <f t="shared" si="99"/>
        <v>13690588.291460998</v>
      </c>
      <c r="AY109" s="152">
        <f t="shared" si="100"/>
        <v>1</v>
      </c>
      <c r="AZ109" s="192">
        <v>12500267</v>
      </c>
      <c r="BA109" s="152">
        <f t="shared" si="101"/>
        <v>0.88397333993352667</v>
      </c>
      <c r="BB109" s="192">
        <v>14141000</v>
      </c>
      <c r="BC109" s="192">
        <v>186371.057577</v>
      </c>
      <c r="BD109" s="193">
        <f t="shared" si="102"/>
        <v>105299.64753100499</v>
      </c>
      <c r="BE109" s="152">
        <f t="shared" si="103"/>
        <v>7.6913895363197628E-3</v>
      </c>
      <c r="BF109" s="192">
        <v>24231129.7194</v>
      </c>
      <c r="BG109" s="193">
        <f t="shared" si="104"/>
        <v>13690588.291460998</v>
      </c>
      <c r="BH109" s="10">
        <v>56.5</v>
      </c>
    </row>
    <row r="110" spans="1:60">
      <c r="A110" s="1" t="s">
        <v>301</v>
      </c>
      <c r="B110" s="2" t="s">
        <v>302</v>
      </c>
      <c r="C110" s="192">
        <v>52966285.880800001</v>
      </c>
      <c r="D110" s="193">
        <f t="shared" si="72"/>
        <v>26536109.226280801</v>
      </c>
      <c r="E110" s="152">
        <f t="shared" si="73"/>
        <v>0.25617876342926899</v>
      </c>
      <c r="F110" s="192">
        <v>24283704.462099999</v>
      </c>
      <c r="G110" s="193">
        <f t="shared" si="74"/>
        <v>12166135.935512099</v>
      </c>
      <c r="H110" s="152">
        <f t="shared" si="75"/>
        <v>0.11745149347611077</v>
      </c>
      <c r="I110" s="192">
        <v>28722560.692899998</v>
      </c>
      <c r="J110" s="193">
        <f t="shared" si="105"/>
        <v>14390002.9071429</v>
      </c>
      <c r="K110" s="153">
        <f t="shared" si="106"/>
        <v>0.13892063523934053</v>
      </c>
      <c r="L110" s="192">
        <v>0</v>
      </c>
      <c r="M110" s="192">
        <v>0</v>
      </c>
      <c r="N110" s="192">
        <v>0</v>
      </c>
      <c r="O110" s="192">
        <v>0</v>
      </c>
      <c r="P110" s="193">
        <f t="shared" si="76"/>
        <v>0</v>
      </c>
      <c r="Q110" s="193">
        <f t="shared" si="77"/>
        <v>0</v>
      </c>
      <c r="R110" s="152">
        <f t="shared" si="78"/>
        <v>0</v>
      </c>
      <c r="S110" s="193">
        <f t="shared" si="107"/>
        <v>0</v>
      </c>
      <c r="T110" s="193">
        <f t="shared" si="79"/>
        <v>0</v>
      </c>
      <c r="U110" s="152">
        <f t="shared" si="80"/>
        <v>0</v>
      </c>
      <c r="V110" s="192">
        <v>0</v>
      </c>
      <c r="W110" s="193">
        <f t="shared" si="81"/>
        <v>0</v>
      </c>
      <c r="X110" s="152">
        <f t="shared" si="82"/>
        <v>0</v>
      </c>
      <c r="Y110" s="192">
        <v>206714679.99399999</v>
      </c>
      <c r="Z110" s="193">
        <f t="shared" si="83"/>
        <v>103564054.676994</v>
      </c>
      <c r="AA110" s="152">
        <f t="shared" si="84"/>
        <v>0.99980412488647241</v>
      </c>
      <c r="AB110" s="192">
        <v>206159932.347</v>
      </c>
      <c r="AC110" s="193">
        <f t="shared" si="85"/>
        <v>103286126.105847</v>
      </c>
      <c r="AD110" s="152">
        <f t="shared" si="86"/>
        <v>0.99712101120650665</v>
      </c>
      <c r="AE110" s="192">
        <v>553418.37241099996</v>
      </c>
      <c r="AF110" s="193">
        <f t="shared" si="87"/>
        <v>277262.60457791097</v>
      </c>
      <c r="AG110" s="152">
        <f t="shared" si="88"/>
        <v>2.6766844596645763E-3</v>
      </c>
      <c r="AH110" s="192">
        <v>124815970.501</v>
      </c>
      <c r="AI110" s="193">
        <f t="shared" si="89"/>
        <v>62532801.221000999</v>
      </c>
      <c r="AJ110" s="152">
        <f t="shared" si="90"/>
        <v>0.60368969519837778</v>
      </c>
      <c r="AK110" s="192">
        <v>205874794.71799999</v>
      </c>
      <c r="AL110" s="193">
        <f t="shared" si="91"/>
        <v>103143272.15371799</v>
      </c>
      <c r="AM110" s="152">
        <f t="shared" si="92"/>
        <v>0.99574190364799731</v>
      </c>
      <c r="AN110" s="192">
        <v>195735031.34599999</v>
      </c>
      <c r="AO110" s="193">
        <f t="shared" si="93"/>
        <v>98063250.704345986</v>
      </c>
      <c r="AP110" s="152">
        <f t="shared" si="94"/>
        <v>0.94669953643444171</v>
      </c>
      <c r="AQ110" s="194">
        <v>112728406.62899999</v>
      </c>
      <c r="AR110" s="193">
        <f t="shared" si="95"/>
        <v>56476931.721129</v>
      </c>
      <c r="AS110" s="152">
        <f t="shared" si="96"/>
        <v>0.54522652161339058</v>
      </c>
      <c r="AT110" s="192">
        <v>205412245.29300001</v>
      </c>
      <c r="AU110" s="192">
        <v>205412245.29300001</v>
      </c>
      <c r="AV110" s="193">
        <f t="shared" si="97"/>
        <v>102911534.89179301</v>
      </c>
      <c r="AW110" s="152">
        <f t="shared" si="98"/>
        <v>0.99350471941370755</v>
      </c>
      <c r="AX110" s="193">
        <f t="shared" si="99"/>
        <v>102911534.89179301</v>
      </c>
      <c r="AY110" s="152">
        <f t="shared" si="100"/>
        <v>0.99350471941370755</v>
      </c>
      <c r="AZ110" s="192">
        <v>43178214</v>
      </c>
      <c r="BA110" s="152">
        <f t="shared" si="101"/>
        <v>0.39609043124088394</v>
      </c>
      <c r="BB110" s="192">
        <v>109011000</v>
      </c>
      <c r="BC110" s="192">
        <v>183876321.465</v>
      </c>
      <c r="BD110" s="193">
        <f t="shared" si="102"/>
        <v>92122037.053965002</v>
      </c>
      <c r="BE110" s="152">
        <f t="shared" si="103"/>
        <v>0.8893432468124377</v>
      </c>
      <c r="BF110" s="192">
        <v>206755178.18799999</v>
      </c>
      <c r="BG110" s="193">
        <f t="shared" si="104"/>
        <v>103584344.27218799</v>
      </c>
      <c r="BH110" s="10">
        <v>50.1</v>
      </c>
    </row>
    <row r="111" spans="1:60">
      <c r="A111" s="1" t="s">
        <v>303</v>
      </c>
      <c r="B111" s="2" t="s">
        <v>304</v>
      </c>
      <c r="C111" s="192">
        <v>1429375.05152</v>
      </c>
      <c r="D111" s="193">
        <f t="shared" si="72"/>
        <v>283016.26020096004</v>
      </c>
      <c r="E111" s="152">
        <f t="shared" si="73"/>
        <v>0.67535850112788542</v>
      </c>
      <c r="F111" s="192">
        <v>125959.174243</v>
      </c>
      <c r="G111" s="193">
        <f t="shared" si="74"/>
        <v>24939.916500114003</v>
      </c>
      <c r="H111" s="152">
        <f t="shared" si="75"/>
        <v>5.9513840702338831E-2</v>
      </c>
      <c r="I111" s="192">
        <v>1886.65736771</v>
      </c>
      <c r="J111" s="193">
        <f t="shared" si="105"/>
        <v>373.55815880658002</v>
      </c>
      <c r="K111" s="153">
        <f t="shared" si="106"/>
        <v>8.9141760984533247E-4</v>
      </c>
      <c r="L111" s="192">
        <v>0</v>
      </c>
      <c r="M111" s="192">
        <v>0</v>
      </c>
      <c r="N111" s="192">
        <v>0</v>
      </c>
      <c r="O111" s="192">
        <v>0</v>
      </c>
      <c r="P111" s="193">
        <f t="shared" si="76"/>
        <v>0</v>
      </c>
      <c r="Q111" s="193">
        <f t="shared" si="77"/>
        <v>0</v>
      </c>
      <c r="R111" s="152">
        <f t="shared" si="78"/>
        <v>0</v>
      </c>
      <c r="S111" s="193">
        <f t="shared" si="107"/>
        <v>0</v>
      </c>
      <c r="T111" s="193">
        <f t="shared" si="79"/>
        <v>0</v>
      </c>
      <c r="U111" s="152">
        <f t="shared" si="80"/>
        <v>0</v>
      </c>
      <c r="V111" s="192">
        <v>0</v>
      </c>
      <c r="W111" s="193">
        <f t="shared" si="81"/>
        <v>0</v>
      </c>
      <c r="X111" s="152">
        <f t="shared" si="82"/>
        <v>0</v>
      </c>
      <c r="Y111" s="192">
        <v>0</v>
      </c>
      <c r="Z111" s="193">
        <f t="shared" si="83"/>
        <v>0</v>
      </c>
      <c r="AA111" s="152">
        <f t="shared" si="84"/>
        <v>0</v>
      </c>
      <c r="AB111" s="192">
        <v>0</v>
      </c>
      <c r="AC111" s="193">
        <f t="shared" si="85"/>
        <v>0</v>
      </c>
      <c r="AD111" s="152">
        <f t="shared" si="86"/>
        <v>0</v>
      </c>
      <c r="AE111" s="192">
        <v>0</v>
      </c>
      <c r="AF111" s="193">
        <f t="shared" si="87"/>
        <v>0</v>
      </c>
      <c r="AG111" s="152">
        <f t="shared" si="88"/>
        <v>0</v>
      </c>
      <c r="AH111" s="192">
        <v>0</v>
      </c>
      <c r="AI111" s="193">
        <f t="shared" si="89"/>
        <v>0</v>
      </c>
      <c r="AJ111" s="152">
        <f t="shared" si="90"/>
        <v>0</v>
      </c>
      <c r="AK111" s="192">
        <v>0</v>
      </c>
      <c r="AL111" s="193">
        <f t="shared" si="91"/>
        <v>0</v>
      </c>
      <c r="AM111" s="152">
        <f t="shared" si="92"/>
        <v>0</v>
      </c>
      <c r="AN111" s="192">
        <v>0</v>
      </c>
      <c r="AO111" s="193">
        <f t="shared" si="93"/>
        <v>0</v>
      </c>
      <c r="AP111" s="152">
        <f t="shared" si="94"/>
        <v>0</v>
      </c>
      <c r="AQ111" s="194">
        <v>2068685.4911799999</v>
      </c>
      <c r="AR111" s="193">
        <f t="shared" si="95"/>
        <v>409599.72725364001</v>
      </c>
      <c r="AS111" s="152">
        <f t="shared" si="96"/>
        <v>0.97742319704170355</v>
      </c>
      <c r="AT111" s="192">
        <v>2110224.3933799998</v>
      </c>
      <c r="AU111" s="192">
        <v>112099.553799</v>
      </c>
      <c r="AV111" s="193">
        <f t="shared" si="97"/>
        <v>417824.42988923995</v>
      </c>
      <c r="AW111" s="152">
        <f t="shared" si="98"/>
        <v>0.99704971192907155</v>
      </c>
      <c r="AX111" s="193">
        <f t="shared" si="99"/>
        <v>22195.711652202001</v>
      </c>
      <c r="AY111" s="152">
        <f t="shared" si="100"/>
        <v>5.2965375707579351E-2</v>
      </c>
      <c r="AZ111" s="192" t="s">
        <v>488</v>
      </c>
      <c r="BA111" s="152" t="str">
        <f t="shared" si="101"/>
        <v>No data</v>
      </c>
      <c r="BB111" s="192">
        <v>465000</v>
      </c>
      <c r="BC111" s="192">
        <v>50478.569108800002</v>
      </c>
      <c r="BD111" s="193">
        <f t="shared" si="102"/>
        <v>9994.7566835424004</v>
      </c>
      <c r="BE111" s="152">
        <f t="shared" si="103"/>
        <v>2.3850374844689628E-2</v>
      </c>
      <c r="BF111" s="192">
        <v>2116468.5854000002</v>
      </c>
      <c r="BG111" s="193">
        <f t="shared" si="104"/>
        <v>419060.77990920004</v>
      </c>
      <c r="BH111" s="10">
        <v>19.8</v>
      </c>
    </row>
    <row r="112" spans="1:60">
      <c r="A112" s="1" t="s">
        <v>305</v>
      </c>
      <c r="B112" s="2" t="s">
        <v>306</v>
      </c>
      <c r="C112" s="192">
        <v>0</v>
      </c>
      <c r="D112" s="193">
        <f t="shared" si="72"/>
        <v>0</v>
      </c>
      <c r="E112" s="152">
        <f t="shared" si="73"/>
        <v>0</v>
      </c>
      <c r="F112" s="192" t="s">
        <v>488</v>
      </c>
      <c r="G112" s="193" t="str">
        <f t="shared" si="74"/>
        <v>No data</v>
      </c>
      <c r="H112" s="152" t="str">
        <f t="shared" si="75"/>
        <v>No data</v>
      </c>
      <c r="I112" s="192">
        <v>469339.07999499998</v>
      </c>
      <c r="J112" s="193">
        <f t="shared" si="105"/>
        <v>97622.528638960008</v>
      </c>
      <c r="K112" s="153">
        <f t="shared" si="106"/>
        <v>8.9674485446509966E-2</v>
      </c>
      <c r="L112" s="192">
        <v>0</v>
      </c>
      <c r="M112" s="192">
        <v>0</v>
      </c>
      <c r="N112" s="192">
        <v>0</v>
      </c>
      <c r="O112" s="192">
        <v>0</v>
      </c>
      <c r="P112" s="193">
        <f t="shared" si="76"/>
        <v>0</v>
      </c>
      <c r="Q112" s="193">
        <f t="shared" si="77"/>
        <v>0</v>
      </c>
      <c r="R112" s="152">
        <f t="shared" si="78"/>
        <v>0</v>
      </c>
      <c r="S112" s="193">
        <f t="shared" si="107"/>
        <v>0</v>
      </c>
      <c r="T112" s="193">
        <f t="shared" si="79"/>
        <v>0</v>
      </c>
      <c r="U112" s="152">
        <f t="shared" si="80"/>
        <v>0</v>
      </c>
      <c r="V112" s="192">
        <v>0</v>
      </c>
      <c r="W112" s="193">
        <f t="shared" si="81"/>
        <v>0</v>
      </c>
      <c r="X112" s="152">
        <f t="shared" si="82"/>
        <v>0</v>
      </c>
      <c r="Y112" s="192">
        <v>0</v>
      </c>
      <c r="Z112" s="193">
        <f t="shared" si="83"/>
        <v>0</v>
      </c>
      <c r="AA112" s="152">
        <f t="shared" si="84"/>
        <v>0</v>
      </c>
      <c r="AB112" s="192">
        <v>0</v>
      </c>
      <c r="AC112" s="193">
        <f t="shared" si="85"/>
        <v>0</v>
      </c>
      <c r="AD112" s="152">
        <f t="shared" si="86"/>
        <v>0</v>
      </c>
      <c r="AE112" s="192">
        <v>0</v>
      </c>
      <c r="AF112" s="193">
        <f t="shared" si="87"/>
        <v>0</v>
      </c>
      <c r="AG112" s="152">
        <f t="shared" si="88"/>
        <v>0</v>
      </c>
      <c r="AH112" s="192">
        <v>0</v>
      </c>
      <c r="AI112" s="193">
        <f t="shared" si="89"/>
        <v>0</v>
      </c>
      <c r="AJ112" s="152">
        <f t="shared" si="90"/>
        <v>0</v>
      </c>
      <c r="AK112" s="192">
        <v>0</v>
      </c>
      <c r="AL112" s="193">
        <f t="shared" si="91"/>
        <v>0</v>
      </c>
      <c r="AM112" s="152">
        <f t="shared" si="92"/>
        <v>0</v>
      </c>
      <c r="AN112" s="192">
        <v>0</v>
      </c>
      <c r="AO112" s="193">
        <f t="shared" si="93"/>
        <v>0</v>
      </c>
      <c r="AP112" s="152">
        <f t="shared" si="94"/>
        <v>0</v>
      </c>
      <c r="AQ112" s="194">
        <v>1509989.8346200001</v>
      </c>
      <c r="AR112" s="193">
        <f t="shared" si="95"/>
        <v>314077.88560096006</v>
      </c>
      <c r="AS112" s="152">
        <f t="shared" si="96"/>
        <v>0.28850689665657442</v>
      </c>
      <c r="AT112" s="192">
        <v>86426.145206500005</v>
      </c>
      <c r="AU112" s="192">
        <v>0</v>
      </c>
      <c r="AV112" s="193">
        <f t="shared" si="97"/>
        <v>17976.638202952003</v>
      </c>
      <c r="AW112" s="152">
        <f t="shared" si="98"/>
        <v>1.6513050864208467E-2</v>
      </c>
      <c r="AX112" s="193">
        <f t="shared" si="99"/>
        <v>0</v>
      </c>
      <c r="AY112" s="152">
        <f t="shared" si="100"/>
        <v>0</v>
      </c>
      <c r="AZ112" s="192">
        <v>22627</v>
      </c>
      <c r="BA112" s="152">
        <f t="shared" si="101"/>
        <v>1.7972200158856234E-2</v>
      </c>
      <c r="BB112" s="192">
        <v>1259000</v>
      </c>
      <c r="BC112" s="192">
        <v>1542050.3733699999</v>
      </c>
      <c r="BD112" s="193">
        <f t="shared" si="102"/>
        <v>320746.47766095999</v>
      </c>
      <c r="BE112" s="152">
        <f t="shared" si="103"/>
        <v>0.29463255811987032</v>
      </c>
      <c r="BF112" s="192">
        <v>5233808.45352</v>
      </c>
      <c r="BG112" s="193">
        <f t="shared" si="104"/>
        <v>1088632.15833216</v>
      </c>
      <c r="BH112" s="10">
        <v>20.8</v>
      </c>
    </row>
    <row r="113" spans="1:60">
      <c r="A113" s="1" t="s">
        <v>307</v>
      </c>
      <c r="B113" s="2" t="s">
        <v>308</v>
      </c>
      <c r="C113" s="192">
        <v>4846953.1022899998</v>
      </c>
      <c r="D113" s="193">
        <f t="shared" si="72"/>
        <v>1211738.2755725</v>
      </c>
      <c r="E113" s="152">
        <f t="shared" si="73"/>
        <v>0.99499799824535251</v>
      </c>
      <c r="F113" s="192">
        <v>140724.833495</v>
      </c>
      <c r="G113" s="193">
        <f t="shared" si="74"/>
        <v>35181.20837375</v>
      </c>
      <c r="H113" s="152">
        <f t="shared" si="75"/>
        <v>2.888844283737365E-2</v>
      </c>
      <c r="I113" s="192">
        <v>89972.742804299996</v>
      </c>
      <c r="J113" s="193">
        <f t="shared" si="105"/>
        <v>22493.185701074999</v>
      </c>
      <c r="K113" s="153">
        <f t="shared" si="106"/>
        <v>1.846989172324081E-2</v>
      </c>
      <c r="L113" s="192">
        <v>0</v>
      </c>
      <c r="M113" s="192">
        <v>0</v>
      </c>
      <c r="N113" s="192">
        <v>0</v>
      </c>
      <c r="O113" s="192">
        <v>0</v>
      </c>
      <c r="P113" s="193">
        <f t="shared" si="76"/>
        <v>0</v>
      </c>
      <c r="Q113" s="193">
        <f t="shared" si="77"/>
        <v>0</v>
      </c>
      <c r="R113" s="152">
        <f t="shared" si="78"/>
        <v>0</v>
      </c>
      <c r="S113" s="193">
        <f t="shared" si="107"/>
        <v>0</v>
      </c>
      <c r="T113" s="193">
        <f t="shared" si="79"/>
        <v>0</v>
      </c>
      <c r="U113" s="152">
        <f t="shared" si="80"/>
        <v>0</v>
      </c>
      <c r="V113" s="192">
        <v>0</v>
      </c>
      <c r="W113" s="193">
        <f t="shared" si="81"/>
        <v>0</v>
      </c>
      <c r="X113" s="152">
        <f t="shared" si="82"/>
        <v>0</v>
      </c>
      <c r="Y113" s="192">
        <v>0</v>
      </c>
      <c r="Z113" s="193">
        <f t="shared" si="83"/>
        <v>0</v>
      </c>
      <c r="AA113" s="152">
        <f t="shared" si="84"/>
        <v>0</v>
      </c>
      <c r="AB113" s="192">
        <v>0</v>
      </c>
      <c r="AC113" s="193">
        <f t="shared" si="85"/>
        <v>0</v>
      </c>
      <c r="AD113" s="152">
        <f t="shared" si="86"/>
        <v>0</v>
      </c>
      <c r="AE113" s="192">
        <v>0</v>
      </c>
      <c r="AF113" s="193">
        <f t="shared" si="87"/>
        <v>0</v>
      </c>
      <c r="AG113" s="152">
        <f t="shared" si="88"/>
        <v>0</v>
      </c>
      <c r="AH113" s="192">
        <v>129575.697803</v>
      </c>
      <c r="AI113" s="193">
        <f t="shared" si="89"/>
        <v>32393.924450750001</v>
      </c>
      <c r="AJ113" s="152">
        <f t="shared" si="90"/>
        <v>2.6599712688434387E-2</v>
      </c>
      <c r="AK113" s="192">
        <v>3065131.8516799998</v>
      </c>
      <c r="AL113" s="193">
        <f t="shared" si="91"/>
        <v>766282.96291999996</v>
      </c>
      <c r="AM113" s="152">
        <f t="shared" si="92"/>
        <v>0.62922004657704589</v>
      </c>
      <c r="AN113" s="192">
        <v>2178663.8150999998</v>
      </c>
      <c r="AO113" s="193">
        <f t="shared" si="93"/>
        <v>544665.95377499994</v>
      </c>
      <c r="AP113" s="152">
        <f t="shared" si="94"/>
        <v>0.44724305953154281</v>
      </c>
      <c r="AQ113" s="194">
        <v>3229984.5674399999</v>
      </c>
      <c r="AR113" s="193">
        <f t="shared" si="95"/>
        <v>807496.14185999997</v>
      </c>
      <c r="AS113" s="152">
        <f t="shared" si="96"/>
        <v>0.66306153807177748</v>
      </c>
      <c r="AT113" s="192">
        <v>4590754.2713599997</v>
      </c>
      <c r="AU113" s="192">
        <v>4590754.2713599997</v>
      </c>
      <c r="AV113" s="193">
        <f t="shared" si="97"/>
        <v>1147688.5678399999</v>
      </c>
      <c r="AW113" s="152">
        <f t="shared" si="98"/>
        <v>0.94240468476606365</v>
      </c>
      <c r="AX113" s="193">
        <f t="shared" si="99"/>
        <v>1147688.5678399999</v>
      </c>
      <c r="AY113" s="152">
        <f t="shared" si="100"/>
        <v>0.94240468476606365</v>
      </c>
      <c r="AZ113" s="192">
        <v>53065</v>
      </c>
      <c r="BA113" s="152">
        <f t="shared" si="101"/>
        <v>3.9778860569715142E-2</v>
      </c>
      <c r="BB113" s="192">
        <v>1334000</v>
      </c>
      <c r="BC113" s="192">
        <v>404692.66659400001</v>
      </c>
      <c r="BD113" s="193">
        <f t="shared" si="102"/>
        <v>101173.1666485</v>
      </c>
      <c r="BE113" s="152">
        <f t="shared" si="103"/>
        <v>8.3076601870845104E-2</v>
      </c>
      <c r="BF113" s="192">
        <v>4871319.4507299997</v>
      </c>
      <c r="BG113" s="193">
        <f t="shared" si="104"/>
        <v>1217829.8626824999</v>
      </c>
      <c r="BH113" s="10">
        <v>25</v>
      </c>
    </row>
    <row r="114" spans="1:60">
      <c r="A114" s="1" t="s">
        <v>309</v>
      </c>
      <c r="B114" s="2" t="s">
        <v>310</v>
      </c>
      <c r="C114" s="192">
        <v>150597970.20899999</v>
      </c>
      <c r="D114" s="193">
        <f t="shared" si="72"/>
        <v>61594569.815480992</v>
      </c>
      <c r="E114" s="152">
        <f t="shared" si="73"/>
        <v>0.74125932424070173</v>
      </c>
      <c r="F114" s="192">
        <v>55388036.282300003</v>
      </c>
      <c r="G114" s="193">
        <f t="shared" si="74"/>
        <v>22653706.839460701</v>
      </c>
      <c r="H114" s="152">
        <f t="shared" si="75"/>
        <v>0.27262584142839624</v>
      </c>
      <c r="I114" s="192">
        <v>1642285.5693999999</v>
      </c>
      <c r="J114" s="193">
        <f t="shared" si="105"/>
        <v>671694.79788459989</v>
      </c>
      <c r="K114" s="153">
        <f t="shared" si="106"/>
        <v>8.083505306839444E-3</v>
      </c>
      <c r="L114" s="192">
        <v>193170.976127</v>
      </c>
      <c r="M114" s="192">
        <v>0</v>
      </c>
      <c r="N114" s="192">
        <v>0</v>
      </c>
      <c r="O114" s="192">
        <v>0</v>
      </c>
      <c r="P114" s="193">
        <f t="shared" si="76"/>
        <v>193170.976127</v>
      </c>
      <c r="Q114" s="193">
        <f t="shared" si="77"/>
        <v>79006.929235942996</v>
      </c>
      <c r="R114" s="152">
        <f t="shared" si="78"/>
        <v>9.5080821493209939E-4</v>
      </c>
      <c r="S114" s="193">
        <f t="shared" si="107"/>
        <v>0</v>
      </c>
      <c r="T114" s="193">
        <f t="shared" si="79"/>
        <v>0</v>
      </c>
      <c r="U114" s="152">
        <f t="shared" si="80"/>
        <v>0</v>
      </c>
      <c r="V114" s="192">
        <v>52801149.347999997</v>
      </c>
      <c r="W114" s="193">
        <f t="shared" si="81"/>
        <v>21595670.083331998</v>
      </c>
      <c r="X114" s="152">
        <f t="shared" si="82"/>
        <v>0.2598929071255956</v>
      </c>
      <c r="Y114" s="192">
        <v>135525981.57600001</v>
      </c>
      <c r="Z114" s="193">
        <f t="shared" si="83"/>
        <v>55430126.464584</v>
      </c>
      <c r="AA114" s="152">
        <f t="shared" si="84"/>
        <v>0.66707338339730105</v>
      </c>
      <c r="AB114" s="192">
        <v>34694269.125500001</v>
      </c>
      <c r="AC114" s="193">
        <f t="shared" si="85"/>
        <v>14189956.072329499</v>
      </c>
      <c r="AD114" s="152">
        <f t="shared" si="86"/>
        <v>0.17076890512735646</v>
      </c>
      <c r="AE114" s="192">
        <v>126087356.31999999</v>
      </c>
      <c r="AF114" s="193">
        <f t="shared" si="87"/>
        <v>51569728.734879993</v>
      </c>
      <c r="AG114" s="152">
        <f t="shared" si="88"/>
        <v>0.62061545989863709</v>
      </c>
      <c r="AH114" s="192">
        <v>23918849.0995</v>
      </c>
      <c r="AI114" s="193">
        <f t="shared" si="89"/>
        <v>9782809.2816955</v>
      </c>
      <c r="AJ114" s="152">
        <f t="shared" si="90"/>
        <v>0.11773113472581924</v>
      </c>
      <c r="AK114" s="192">
        <v>173991459.02700001</v>
      </c>
      <c r="AL114" s="193">
        <f t="shared" si="91"/>
        <v>71162506.742043003</v>
      </c>
      <c r="AM114" s="152">
        <f t="shared" si="92"/>
        <v>0.85640457944432602</v>
      </c>
      <c r="AN114" s="192">
        <v>147472549.56600001</v>
      </c>
      <c r="AO114" s="193">
        <f t="shared" si="93"/>
        <v>60316272.772494003</v>
      </c>
      <c r="AP114" s="152">
        <f t="shared" si="94"/>
        <v>0.72587566939739334</v>
      </c>
      <c r="AQ114" s="194">
        <v>134491072.42199999</v>
      </c>
      <c r="AR114" s="193">
        <f t="shared" si="95"/>
        <v>55006848.620597996</v>
      </c>
      <c r="AS114" s="152">
        <f t="shared" si="96"/>
        <v>0.66197944979992296</v>
      </c>
      <c r="AT114" s="192">
        <v>202057568.956</v>
      </c>
      <c r="AU114" s="192">
        <v>201649134.15799999</v>
      </c>
      <c r="AV114" s="193">
        <f t="shared" si="97"/>
        <v>82641545.703003988</v>
      </c>
      <c r="AW114" s="152">
        <f t="shared" si="98"/>
        <v>0.99454897575433998</v>
      </c>
      <c r="AX114" s="193">
        <f t="shared" si="99"/>
        <v>82474495.870621994</v>
      </c>
      <c r="AY114" s="152">
        <f t="shared" si="100"/>
        <v>0.99253861597364912</v>
      </c>
      <c r="AZ114" s="192">
        <v>41121401</v>
      </c>
      <c r="BA114" s="152">
        <f t="shared" si="101"/>
        <v>0.42094197913787634</v>
      </c>
      <c r="BB114" s="192">
        <v>97689000</v>
      </c>
      <c r="BC114" s="192">
        <v>160649.31359800001</v>
      </c>
      <c r="BD114" s="193">
        <f t="shared" si="102"/>
        <v>65705.569261582001</v>
      </c>
      <c r="BE114" s="152">
        <f t="shared" si="103"/>
        <v>7.9073311195444968E-4</v>
      </c>
      <c r="BF114" s="192">
        <v>203165026.44100001</v>
      </c>
      <c r="BG114" s="193">
        <f t="shared" si="104"/>
        <v>83094495.814369008</v>
      </c>
      <c r="BH114" s="10">
        <v>40.9</v>
      </c>
    </row>
    <row r="115" spans="1:60">
      <c r="A115" s="1" t="s">
        <v>311</v>
      </c>
      <c r="B115" s="2" t="s">
        <v>312</v>
      </c>
      <c r="C115" s="192">
        <v>8315.6385097999992</v>
      </c>
      <c r="D115" s="193">
        <f t="shared" si="72"/>
        <v>2619.4261305869995</v>
      </c>
      <c r="E115" s="152">
        <f t="shared" si="73"/>
        <v>2.0760814258765897E-3</v>
      </c>
      <c r="F115" s="192">
        <v>177820.989803</v>
      </c>
      <c r="G115" s="193">
        <f t="shared" si="74"/>
        <v>56013.611787945003</v>
      </c>
      <c r="H115" s="152">
        <f t="shared" si="75"/>
        <v>4.4394769400561376E-2</v>
      </c>
      <c r="I115" s="192">
        <v>10212.390575199999</v>
      </c>
      <c r="J115" s="193">
        <f t="shared" si="105"/>
        <v>3216.9030311879997</v>
      </c>
      <c r="K115" s="153">
        <f t="shared" si="106"/>
        <v>2.5496243447792428E-3</v>
      </c>
      <c r="L115" s="192">
        <v>0</v>
      </c>
      <c r="M115" s="192">
        <v>0</v>
      </c>
      <c r="N115" s="192">
        <v>0</v>
      </c>
      <c r="O115" s="192">
        <v>0</v>
      </c>
      <c r="P115" s="193">
        <f t="shared" si="76"/>
        <v>0</v>
      </c>
      <c r="Q115" s="193">
        <f t="shared" si="77"/>
        <v>0</v>
      </c>
      <c r="R115" s="152">
        <f t="shared" si="78"/>
        <v>0</v>
      </c>
      <c r="S115" s="193">
        <f t="shared" si="107"/>
        <v>0</v>
      </c>
      <c r="T115" s="193">
        <f t="shared" si="79"/>
        <v>0</v>
      </c>
      <c r="U115" s="152">
        <f t="shared" si="80"/>
        <v>0</v>
      </c>
      <c r="V115" s="192">
        <v>787691.45910900005</v>
      </c>
      <c r="W115" s="193">
        <f t="shared" si="81"/>
        <v>248122.80961933502</v>
      </c>
      <c r="X115" s="152">
        <f t="shared" si="82"/>
        <v>0.19665496589956452</v>
      </c>
      <c r="Y115" s="192">
        <v>906870.31821900001</v>
      </c>
      <c r="Z115" s="193">
        <f t="shared" si="83"/>
        <v>285664.15023898502</v>
      </c>
      <c r="AA115" s="152">
        <f t="shared" si="84"/>
        <v>0.2264091471886914</v>
      </c>
      <c r="AB115" s="192">
        <v>144992.60567799999</v>
      </c>
      <c r="AC115" s="193">
        <f t="shared" si="85"/>
        <v>45672.670788570002</v>
      </c>
      <c r="AD115" s="152">
        <f t="shared" si="86"/>
        <v>3.6198838511654376E-2</v>
      </c>
      <c r="AE115" s="192">
        <v>231192.160046</v>
      </c>
      <c r="AF115" s="193">
        <f t="shared" si="87"/>
        <v>72825.53041449</v>
      </c>
      <c r="AG115" s="152">
        <f t="shared" si="88"/>
        <v>5.7719410086686462E-2</v>
      </c>
      <c r="AH115" s="192">
        <v>3131602.1671600002</v>
      </c>
      <c r="AI115" s="193">
        <f t="shared" si="89"/>
        <v>986454.68265540001</v>
      </c>
      <c r="AJ115" s="152">
        <f t="shared" si="90"/>
        <v>0.78183546396512604</v>
      </c>
      <c r="AK115" s="192">
        <v>3916140.64671</v>
      </c>
      <c r="AL115" s="193">
        <f t="shared" si="91"/>
        <v>1233584.30371365</v>
      </c>
      <c r="AM115" s="152">
        <f t="shared" si="92"/>
        <v>0.97770325732335239</v>
      </c>
      <c r="AN115" s="192">
        <v>2592485.1200299999</v>
      </c>
      <c r="AO115" s="193">
        <f t="shared" si="93"/>
        <v>816632.81280944997</v>
      </c>
      <c r="AP115" s="152">
        <f t="shared" si="94"/>
        <v>0.6472395593210043</v>
      </c>
      <c r="AQ115" s="194">
        <v>0</v>
      </c>
      <c r="AR115" s="193">
        <f t="shared" si="95"/>
        <v>0</v>
      </c>
      <c r="AS115" s="152">
        <f t="shared" si="96"/>
        <v>0</v>
      </c>
      <c r="AT115" s="192">
        <v>2915647.1733499998</v>
      </c>
      <c r="AU115" s="192">
        <v>0</v>
      </c>
      <c r="AV115" s="193">
        <f t="shared" si="97"/>
        <v>918428.85960524995</v>
      </c>
      <c r="AW115" s="152">
        <f t="shared" si="98"/>
        <v>0.72792016318024155</v>
      </c>
      <c r="AX115" s="193">
        <f t="shared" si="99"/>
        <v>0</v>
      </c>
      <c r="AY115" s="152">
        <f t="shared" si="100"/>
        <v>0</v>
      </c>
      <c r="AZ115" s="192">
        <v>141233</v>
      </c>
      <c r="BA115" s="152">
        <f t="shared" si="101"/>
        <v>9.4660187667560319E-2</v>
      </c>
      <c r="BB115" s="192">
        <v>1492000</v>
      </c>
      <c r="BC115" s="192">
        <v>2282540.6011600001</v>
      </c>
      <c r="BD115" s="193">
        <f t="shared" si="102"/>
        <v>719000.28936539998</v>
      </c>
      <c r="BE115" s="152">
        <f t="shared" si="103"/>
        <v>0.56985884370669126</v>
      </c>
      <c r="BF115" s="192">
        <v>4005449.1149300002</v>
      </c>
      <c r="BG115" s="193">
        <f t="shared" si="104"/>
        <v>1261716.47120295</v>
      </c>
      <c r="BH115" s="10">
        <v>31.5</v>
      </c>
    </row>
    <row r="116" spans="1:60">
      <c r="A116" s="1" t="s">
        <v>314</v>
      </c>
      <c r="B116" s="2" t="s">
        <v>315</v>
      </c>
      <c r="C116" s="192">
        <v>974.200956163</v>
      </c>
      <c r="D116" s="193">
        <f t="shared" si="72"/>
        <v>403.31919585148199</v>
      </c>
      <c r="E116" s="152">
        <f t="shared" si="73"/>
        <v>1.1801766469294343E-4</v>
      </c>
      <c r="F116" s="192">
        <v>510586.16079699999</v>
      </c>
      <c r="G116" s="193">
        <f t="shared" si="74"/>
        <v>211382.67056995799</v>
      </c>
      <c r="H116" s="152">
        <f t="shared" si="75"/>
        <v>6.1853959330045505E-2</v>
      </c>
      <c r="I116" s="192">
        <v>1286625.78893</v>
      </c>
      <c r="J116" s="193">
        <f t="shared" si="105"/>
        <v>532663.07661701995</v>
      </c>
      <c r="K116" s="153">
        <f t="shared" si="106"/>
        <v>0.15586575847891943</v>
      </c>
      <c r="L116" s="192">
        <v>53727.6256956</v>
      </c>
      <c r="M116" s="192">
        <v>0</v>
      </c>
      <c r="N116" s="192">
        <v>0</v>
      </c>
      <c r="O116" s="192">
        <v>0</v>
      </c>
      <c r="P116" s="193">
        <f t="shared" si="76"/>
        <v>53727.6256956</v>
      </c>
      <c r="Q116" s="193">
        <f t="shared" si="77"/>
        <v>22243.237037978397</v>
      </c>
      <c r="R116" s="152">
        <f t="shared" si="78"/>
        <v>6.5087278697254416E-3</v>
      </c>
      <c r="S116" s="193">
        <f t="shared" si="107"/>
        <v>0</v>
      </c>
      <c r="T116" s="193">
        <f t="shared" si="79"/>
        <v>0</v>
      </c>
      <c r="U116" s="152">
        <f t="shared" si="80"/>
        <v>0</v>
      </c>
      <c r="V116" s="192">
        <v>5839755.90637</v>
      </c>
      <c r="W116" s="193">
        <f t="shared" si="81"/>
        <v>2417658.9452371798</v>
      </c>
      <c r="X116" s="152">
        <f t="shared" si="82"/>
        <v>0.70744577911428053</v>
      </c>
      <c r="Y116" s="192">
        <v>395889.55133799999</v>
      </c>
      <c r="Z116" s="193">
        <f t="shared" si="83"/>
        <v>163898.27425393197</v>
      </c>
      <c r="AA116" s="152">
        <f t="shared" si="84"/>
        <v>4.7959263465792094E-2</v>
      </c>
      <c r="AB116" s="192">
        <v>5178067.6172500001</v>
      </c>
      <c r="AC116" s="193">
        <f t="shared" si="85"/>
        <v>2143719.9935415001</v>
      </c>
      <c r="AD116" s="152">
        <f t="shared" si="86"/>
        <v>0.62728684871846019</v>
      </c>
      <c r="AE116" s="192">
        <v>133854.99393299999</v>
      </c>
      <c r="AF116" s="193">
        <f t="shared" si="87"/>
        <v>55415.967488261995</v>
      </c>
      <c r="AG116" s="152">
        <f t="shared" si="88"/>
        <v>1.6215600787008084E-2</v>
      </c>
      <c r="AH116" s="192">
        <v>3198484.91695</v>
      </c>
      <c r="AI116" s="193">
        <f t="shared" si="89"/>
        <v>1324172.7556172998</v>
      </c>
      <c r="AJ116" s="152">
        <f t="shared" si="90"/>
        <v>0.38747418391045368</v>
      </c>
      <c r="AK116" s="192">
        <v>6779694.0593400002</v>
      </c>
      <c r="AL116" s="193">
        <f t="shared" si="91"/>
        <v>2806793.3405667599</v>
      </c>
      <c r="AM116" s="152">
        <f t="shared" si="92"/>
        <v>0.82131274369438689</v>
      </c>
      <c r="AN116" s="192">
        <v>2262305.3496099999</v>
      </c>
      <c r="AO116" s="193">
        <f t="shared" si="93"/>
        <v>936594.41473853996</v>
      </c>
      <c r="AP116" s="152">
        <f t="shared" si="94"/>
        <v>0.27406254581693607</v>
      </c>
      <c r="AQ116" s="194">
        <v>412237.26989499998</v>
      </c>
      <c r="AR116" s="193">
        <f t="shared" si="95"/>
        <v>170666.22973652999</v>
      </c>
      <c r="AS116" s="152">
        <f t="shared" si="96"/>
        <v>4.9939675776978359E-2</v>
      </c>
      <c r="AT116" s="192">
        <v>265018.03349499998</v>
      </c>
      <c r="AU116" s="192">
        <v>0</v>
      </c>
      <c r="AV116" s="193">
        <f t="shared" si="97"/>
        <v>109717.46586692998</v>
      </c>
      <c r="AW116" s="152">
        <f t="shared" si="98"/>
        <v>3.2105090039927064E-2</v>
      </c>
      <c r="AX116" s="193">
        <f t="shared" si="99"/>
        <v>0</v>
      </c>
      <c r="AY116" s="152">
        <f t="shared" si="100"/>
        <v>0</v>
      </c>
      <c r="AZ116" s="192">
        <v>103499</v>
      </c>
      <c r="BA116" s="152">
        <f t="shared" si="101"/>
        <v>2.5720427435387674E-2</v>
      </c>
      <c r="BB116" s="192">
        <v>4024000</v>
      </c>
      <c r="BC116" s="192">
        <v>0</v>
      </c>
      <c r="BD116" s="193">
        <f t="shared" si="102"/>
        <v>0</v>
      </c>
      <c r="BE116" s="152">
        <f t="shared" si="103"/>
        <v>0</v>
      </c>
      <c r="BF116" s="192">
        <v>8254704.5706900004</v>
      </c>
      <c r="BG116" s="193">
        <f t="shared" si="104"/>
        <v>3417447.69226566</v>
      </c>
      <c r="BH116" s="10">
        <v>41.4</v>
      </c>
    </row>
    <row r="117" spans="1:60">
      <c r="A117" s="1" t="s">
        <v>316</v>
      </c>
      <c r="B117" s="2" t="s">
        <v>317</v>
      </c>
      <c r="C117" s="192">
        <v>30438.190855500001</v>
      </c>
      <c r="D117" s="193">
        <f t="shared" si="72"/>
        <v>10470.737654291999</v>
      </c>
      <c r="E117" s="152">
        <f t="shared" si="73"/>
        <v>4.3164223396009328E-3</v>
      </c>
      <c r="F117" s="192">
        <v>1195493.21267</v>
      </c>
      <c r="G117" s="193">
        <f t="shared" si="74"/>
        <v>411249.66515848</v>
      </c>
      <c r="H117" s="152">
        <f t="shared" si="75"/>
        <v>0.16953220493647211</v>
      </c>
      <c r="I117" s="192">
        <v>0</v>
      </c>
      <c r="J117" s="193">
        <f t="shared" si="105"/>
        <v>0</v>
      </c>
      <c r="K117" s="153">
        <f t="shared" si="106"/>
        <v>0</v>
      </c>
      <c r="L117" s="192">
        <v>0</v>
      </c>
      <c r="M117" s="192">
        <v>0</v>
      </c>
      <c r="N117" s="192">
        <v>0</v>
      </c>
      <c r="O117" s="192">
        <v>0</v>
      </c>
      <c r="P117" s="193">
        <f t="shared" si="76"/>
        <v>0</v>
      </c>
      <c r="Q117" s="193">
        <f t="shared" si="77"/>
        <v>0</v>
      </c>
      <c r="R117" s="152">
        <f t="shared" si="78"/>
        <v>0</v>
      </c>
      <c r="S117" s="193">
        <f t="shared" si="107"/>
        <v>0</v>
      </c>
      <c r="T117" s="193">
        <f t="shared" si="79"/>
        <v>0</v>
      </c>
      <c r="U117" s="152">
        <f t="shared" si="80"/>
        <v>0</v>
      </c>
      <c r="V117" s="192">
        <v>1042757.29918</v>
      </c>
      <c r="W117" s="193">
        <f t="shared" si="81"/>
        <v>358708.51091791998</v>
      </c>
      <c r="X117" s="152">
        <f t="shared" si="82"/>
        <v>0.14787281288595985</v>
      </c>
      <c r="Y117" s="192">
        <v>149957.161999</v>
      </c>
      <c r="Z117" s="193">
        <f t="shared" si="83"/>
        <v>51585.263727655998</v>
      </c>
      <c r="AA117" s="152">
        <f t="shared" si="84"/>
        <v>2.1265338899689578E-2</v>
      </c>
      <c r="AB117" s="192">
        <v>0</v>
      </c>
      <c r="AC117" s="193">
        <f t="shared" si="85"/>
        <v>0</v>
      </c>
      <c r="AD117" s="152">
        <f t="shared" si="86"/>
        <v>0</v>
      </c>
      <c r="AE117" s="192">
        <v>0.293067604303</v>
      </c>
      <c r="AF117" s="193">
        <f t="shared" si="87"/>
        <v>0.10081525588023199</v>
      </c>
      <c r="AG117" s="152">
        <f t="shared" si="88"/>
        <v>4.1559748417117803E-8</v>
      </c>
      <c r="AH117" s="192">
        <v>5328014.1797099998</v>
      </c>
      <c r="AI117" s="193">
        <f t="shared" si="89"/>
        <v>1832836.8778202399</v>
      </c>
      <c r="AJ117" s="152">
        <f t="shared" si="90"/>
        <v>0.75556262657625028</v>
      </c>
      <c r="AK117" s="192">
        <v>6480072.4844199996</v>
      </c>
      <c r="AL117" s="193">
        <f t="shared" si="91"/>
        <v>2229144.9346404797</v>
      </c>
      <c r="AM117" s="152">
        <f t="shared" si="92"/>
        <v>0.9189353521952065</v>
      </c>
      <c r="AN117" s="192">
        <v>6983859.8167099999</v>
      </c>
      <c r="AO117" s="193">
        <f t="shared" si="93"/>
        <v>2402447.7769482397</v>
      </c>
      <c r="AP117" s="152">
        <f t="shared" si="94"/>
        <v>0.9903771440489948</v>
      </c>
      <c r="AQ117" s="194">
        <v>159785.035665</v>
      </c>
      <c r="AR117" s="193">
        <f t="shared" si="95"/>
        <v>54966.052268759995</v>
      </c>
      <c r="AS117" s="152">
        <f t="shared" si="96"/>
        <v>2.2659024012056654E-2</v>
      </c>
      <c r="AT117" s="192">
        <v>732482.14422200003</v>
      </c>
      <c r="AU117" s="192">
        <v>0</v>
      </c>
      <c r="AV117" s="193">
        <f t="shared" si="97"/>
        <v>251973.85761236798</v>
      </c>
      <c r="AW117" s="152">
        <f t="shared" si="98"/>
        <v>0.10387287160686597</v>
      </c>
      <c r="AX117" s="193">
        <f t="shared" si="99"/>
        <v>0</v>
      </c>
      <c r="AY117" s="152">
        <f t="shared" si="100"/>
        <v>0</v>
      </c>
      <c r="AZ117" s="192">
        <v>485405</v>
      </c>
      <c r="BA117" s="152">
        <f t="shared" si="101"/>
        <v>0.1785233541743288</v>
      </c>
      <c r="BB117" s="192">
        <v>2719000</v>
      </c>
      <c r="BC117" s="192">
        <v>2819914.1203999999</v>
      </c>
      <c r="BD117" s="193">
        <f t="shared" si="102"/>
        <v>970050.45741759986</v>
      </c>
      <c r="BE117" s="152">
        <f t="shared" si="103"/>
        <v>0.39989039962443357</v>
      </c>
      <c r="BF117" s="192">
        <v>7051717.4782100003</v>
      </c>
      <c r="BG117" s="193">
        <f t="shared" si="104"/>
        <v>2425790.8125042398</v>
      </c>
      <c r="BH117" s="10">
        <v>34.4</v>
      </c>
    </row>
    <row r="118" spans="1:60">
      <c r="A118" s="1" t="s">
        <v>318</v>
      </c>
      <c r="B118" s="2" t="s">
        <v>319</v>
      </c>
      <c r="C118" s="192">
        <v>9821500.6921999995</v>
      </c>
      <c r="D118" s="193">
        <f t="shared" si="72"/>
        <v>2858056.7014302001</v>
      </c>
      <c r="E118" s="152">
        <f t="shared" si="73"/>
        <v>0.30272053980407626</v>
      </c>
      <c r="F118" s="192">
        <v>2083729.80798</v>
      </c>
      <c r="G118" s="193">
        <f t="shared" si="74"/>
        <v>606365.37412218004</v>
      </c>
      <c r="H118" s="152">
        <f t="shared" si="75"/>
        <v>6.4225196540331791E-2</v>
      </c>
      <c r="I118" s="192">
        <v>0</v>
      </c>
      <c r="J118" s="193">
        <f t="shared" si="105"/>
        <v>0</v>
      </c>
      <c r="K118" s="153">
        <f t="shared" si="106"/>
        <v>0</v>
      </c>
      <c r="L118" s="192">
        <v>0</v>
      </c>
      <c r="M118" s="192">
        <v>0</v>
      </c>
      <c r="N118" s="192">
        <v>0</v>
      </c>
      <c r="O118" s="192">
        <v>0</v>
      </c>
      <c r="P118" s="193">
        <f t="shared" si="76"/>
        <v>0</v>
      </c>
      <c r="Q118" s="193">
        <f t="shared" si="77"/>
        <v>0</v>
      </c>
      <c r="R118" s="152">
        <f t="shared" si="78"/>
        <v>0</v>
      </c>
      <c r="S118" s="193">
        <f t="shared" si="107"/>
        <v>0</v>
      </c>
      <c r="T118" s="193">
        <f t="shared" si="79"/>
        <v>0</v>
      </c>
      <c r="U118" s="152">
        <f t="shared" si="80"/>
        <v>0</v>
      </c>
      <c r="V118" s="192">
        <v>5021255.1800899999</v>
      </c>
      <c r="W118" s="193">
        <f t="shared" si="81"/>
        <v>1461185.2574061903</v>
      </c>
      <c r="X118" s="152">
        <f t="shared" si="82"/>
        <v>0.15476627515976615</v>
      </c>
      <c r="Y118" s="192">
        <v>5649759.87488</v>
      </c>
      <c r="Z118" s="193">
        <f t="shared" si="83"/>
        <v>1644080.1235900803</v>
      </c>
      <c r="AA118" s="152">
        <f t="shared" si="84"/>
        <v>0.17413819055629268</v>
      </c>
      <c r="AB118" s="192">
        <v>1287211.2352700001</v>
      </c>
      <c r="AC118" s="193">
        <f t="shared" si="85"/>
        <v>374578.46946357004</v>
      </c>
      <c r="AD118" s="152">
        <f t="shared" si="86"/>
        <v>3.9674718985894794E-2</v>
      </c>
      <c r="AE118" s="192">
        <v>2006859.7286799999</v>
      </c>
      <c r="AF118" s="193">
        <f t="shared" si="87"/>
        <v>583996.18104588008</v>
      </c>
      <c r="AG118" s="152">
        <f t="shared" si="88"/>
        <v>6.1855889381502313E-2</v>
      </c>
      <c r="AH118" s="192">
        <v>5944159.50244</v>
      </c>
      <c r="AI118" s="193">
        <f t="shared" si="89"/>
        <v>1729750.4152100403</v>
      </c>
      <c r="AJ118" s="152">
        <f t="shared" si="90"/>
        <v>0.18321224318491589</v>
      </c>
      <c r="AK118" s="192">
        <v>17308501.456999999</v>
      </c>
      <c r="AL118" s="193">
        <f t="shared" si="91"/>
        <v>5036773.9239870002</v>
      </c>
      <c r="AM118" s="152">
        <f t="shared" si="92"/>
        <v>0.53348658911401137</v>
      </c>
      <c r="AN118" s="192">
        <v>13571441.8367</v>
      </c>
      <c r="AO118" s="193">
        <f t="shared" si="93"/>
        <v>3949289.5744797005</v>
      </c>
      <c r="AP118" s="152">
        <f t="shared" si="94"/>
        <v>0.41830208310102795</v>
      </c>
      <c r="AQ118" s="194">
        <v>11810057.820800001</v>
      </c>
      <c r="AR118" s="193">
        <f t="shared" si="95"/>
        <v>3436726.8258528006</v>
      </c>
      <c r="AS118" s="152">
        <f t="shared" si="96"/>
        <v>0.36401230226142778</v>
      </c>
      <c r="AT118" s="192">
        <v>21094347.487799998</v>
      </c>
      <c r="AU118" s="192">
        <v>9624688.1134399995</v>
      </c>
      <c r="AV118" s="193">
        <f t="shared" si="97"/>
        <v>6138455.1189498007</v>
      </c>
      <c r="AW118" s="152">
        <f t="shared" si="98"/>
        <v>0.65017480102536052</v>
      </c>
      <c r="AX118" s="193">
        <f t="shared" si="99"/>
        <v>2800784.2410110403</v>
      </c>
      <c r="AY118" s="152">
        <f t="shared" si="100"/>
        <v>0.29665433750468878</v>
      </c>
      <c r="AZ118" s="192">
        <v>7132941</v>
      </c>
      <c r="BA118" s="152">
        <f t="shared" si="101"/>
        <v>0.66569678021465239</v>
      </c>
      <c r="BB118" s="192">
        <v>10715000</v>
      </c>
      <c r="BC118" s="192">
        <v>16114435.5298</v>
      </c>
      <c r="BD118" s="193">
        <f t="shared" si="102"/>
        <v>4689300.7391718002</v>
      </c>
      <c r="BE118" s="152">
        <f t="shared" si="103"/>
        <v>0.49668281610906645</v>
      </c>
      <c r="BF118" s="192">
        <v>32444117.265900001</v>
      </c>
      <c r="BG118" s="193">
        <f t="shared" si="104"/>
        <v>9441238.1243769024</v>
      </c>
      <c r="BH118" s="10">
        <v>29.1</v>
      </c>
    </row>
    <row r="119" spans="1:60">
      <c r="A119" s="1" t="s">
        <v>320</v>
      </c>
      <c r="B119" s="2" t="s">
        <v>321</v>
      </c>
      <c r="C119" s="192">
        <v>38229546.384900004</v>
      </c>
      <c r="D119" s="193">
        <f t="shared" si="72"/>
        <v>13686177.605794201</v>
      </c>
      <c r="E119" s="152">
        <f t="shared" si="73"/>
        <v>0.36383962664875891</v>
      </c>
      <c r="F119" s="192">
        <v>15797708.4683</v>
      </c>
      <c r="G119" s="193">
        <f t="shared" si="74"/>
        <v>5655579.6316513997</v>
      </c>
      <c r="H119" s="152">
        <f t="shared" si="75"/>
        <v>0.15035052451688261</v>
      </c>
      <c r="I119" s="192">
        <v>52444653.2579</v>
      </c>
      <c r="J119" s="193">
        <f t="shared" si="105"/>
        <v>18775185.866328198</v>
      </c>
      <c r="K119" s="153">
        <f t="shared" si="106"/>
        <v>0.49912815781185377</v>
      </c>
      <c r="L119" s="192">
        <v>5549561.4335000003</v>
      </c>
      <c r="M119" s="192">
        <v>10265589.693600001</v>
      </c>
      <c r="N119" s="192">
        <v>14870824.2994</v>
      </c>
      <c r="O119" s="192">
        <v>73832867.143600002</v>
      </c>
      <c r="P119" s="193">
        <f t="shared" si="76"/>
        <v>104518842.57010001</v>
      </c>
      <c r="Q119" s="193">
        <f t="shared" si="77"/>
        <v>37417745.6400958</v>
      </c>
      <c r="R119" s="152">
        <f t="shared" si="78"/>
        <v>0.99473052271125095</v>
      </c>
      <c r="S119" s="193">
        <f t="shared" si="107"/>
        <v>88703691.443000004</v>
      </c>
      <c r="T119" s="193">
        <f t="shared" si="79"/>
        <v>31755921.536594</v>
      </c>
      <c r="U119" s="152">
        <f t="shared" si="80"/>
        <v>0.84421399228884031</v>
      </c>
      <c r="V119" s="192">
        <v>32010403.676100001</v>
      </c>
      <c r="W119" s="193">
        <f t="shared" si="81"/>
        <v>11459724.516043799</v>
      </c>
      <c r="X119" s="152">
        <f t="shared" si="82"/>
        <v>0.30465057589562472</v>
      </c>
      <c r="Y119" s="192">
        <v>25409227.876699999</v>
      </c>
      <c r="Z119" s="193">
        <f t="shared" si="83"/>
        <v>9096503.5798585992</v>
      </c>
      <c r="AA119" s="152">
        <f t="shared" si="84"/>
        <v>0.24182562594421292</v>
      </c>
      <c r="AB119" s="192">
        <v>41002496.9318</v>
      </c>
      <c r="AC119" s="193">
        <f t="shared" si="85"/>
        <v>14678893.9015844</v>
      </c>
      <c r="AD119" s="152">
        <f t="shared" si="86"/>
        <v>0.39023045225630704</v>
      </c>
      <c r="AE119" s="192">
        <v>16308502.350099999</v>
      </c>
      <c r="AF119" s="193">
        <f t="shared" si="87"/>
        <v>5838443.8413357995</v>
      </c>
      <c r="AG119" s="152">
        <f t="shared" si="88"/>
        <v>0.15521187059139394</v>
      </c>
      <c r="AH119" s="192">
        <v>89005075.650099993</v>
      </c>
      <c r="AI119" s="193">
        <f t="shared" si="89"/>
        <v>31863817.082735796</v>
      </c>
      <c r="AJ119" s="152">
        <f t="shared" si="90"/>
        <v>0.8470823370053866</v>
      </c>
      <c r="AK119" s="192">
        <v>91868650.8609</v>
      </c>
      <c r="AL119" s="193">
        <f t="shared" si="91"/>
        <v>32888977.008202199</v>
      </c>
      <c r="AM119" s="152">
        <f t="shared" si="92"/>
        <v>0.87433565895402587</v>
      </c>
      <c r="AN119" s="192">
        <v>89110444.814799994</v>
      </c>
      <c r="AO119" s="193">
        <f t="shared" si="93"/>
        <v>31901539.243698396</v>
      </c>
      <c r="AP119" s="152">
        <f t="shared" si="94"/>
        <v>0.84808516024474068</v>
      </c>
      <c r="AQ119" s="194">
        <v>16976349.793400001</v>
      </c>
      <c r="AR119" s="193">
        <f t="shared" si="95"/>
        <v>6077533.2260371996</v>
      </c>
      <c r="AS119" s="152">
        <f t="shared" si="96"/>
        <v>0.16156793252271145</v>
      </c>
      <c r="AT119" s="192">
        <v>49957443.669799998</v>
      </c>
      <c r="AU119" s="192">
        <v>6099451.4635100001</v>
      </c>
      <c r="AV119" s="193">
        <f t="shared" si="97"/>
        <v>17884764.833788399</v>
      </c>
      <c r="AW119" s="152">
        <f t="shared" si="98"/>
        <v>0.47545679643025618</v>
      </c>
      <c r="AX119" s="193">
        <f t="shared" si="99"/>
        <v>2183603.62393658</v>
      </c>
      <c r="AY119" s="152">
        <f t="shared" si="100"/>
        <v>5.804992088847432E-2</v>
      </c>
      <c r="AZ119" s="192">
        <v>20024201</v>
      </c>
      <c r="BA119" s="152">
        <f t="shared" si="101"/>
        <v>0.46179145334624788</v>
      </c>
      <c r="BB119" s="192">
        <v>43362000</v>
      </c>
      <c r="BC119" s="192">
        <v>68300532.7553</v>
      </c>
      <c r="BD119" s="193">
        <f t="shared" si="102"/>
        <v>24451590.726397399</v>
      </c>
      <c r="BE119" s="152">
        <f t="shared" si="103"/>
        <v>0.65003230975858939</v>
      </c>
      <c r="BF119" s="192">
        <v>105072519.82700001</v>
      </c>
      <c r="BG119" s="193">
        <f t="shared" si="104"/>
        <v>37615962.098066002</v>
      </c>
      <c r="BH119" s="10">
        <v>35.799999999999997</v>
      </c>
    </row>
    <row r="120" spans="1:60">
      <c r="A120" s="1" t="s">
        <v>322</v>
      </c>
      <c r="B120" s="2" t="s">
        <v>323</v>
      </c>
      <c r="C120" s="192">
        <v>2352643.2480700002</v>
      </c>
      <c r="D120" s="193">
        <f t="shared" si="72"/>
        <v>423475.78465260001</v>
      </c>
      <c r="E120" s="152">
        <f t="shared" si="73"/>
        <v>6.1386741210333197E-2</v>
      </c>
      <c r="F120" s="192">
        <v>4544373.7559799999</v>
      </c>
      <c r="G120" s="193">
        <f t="shared" si="74"/>
        <v>817987.27607639995</v>
      </c>
      <c r="H120" s="152">
        <f t="shared" si="75"/>
        <v>0.11857483957681367</v>
      </c>
      <c r="I120" s="192">
        <v>0</v>
      </c>
      <c r="J120" s="193">
        <f t="shared" si="105"/>
        <v>0</v>
      </c>
      <c r="K120" s="153">
        <f t="shared" si="106"/>
        <v>0</v>
      </c>
      <c r="L120" s="192">
        <v>0</v>
      </c>
      <c r="M120" s="192">
        <v>0</v>
      </c>
      <c r="N120" s="192">
        <v>0</v>
      </c>
      <c r="O120" s="192">
        <v>0</v>
      </c>
      <c r="P120" s="193">
        <f t="shared" si="76"/>
        <v>0</v>
      </c>
      <c r="Q120" s="193">
        <f t="shared" si="77"/>
        <v>0</v>
      </c>
      <c r="R120" s="152">
        <f t="shared" si="78"/>
        <v>0</v>
      </c>
      <c r="S120" s="193">
        <f t="shared" si="107"/>
        <v>0</v>
      </c>
      <c r="T120" s="193">
        <f t="shared" si="79"/>
        <v>0</v>
      </c>
      <c r="U120" s="152">
        <f t="shared" si="80"/>
        <v>0</v>
      </c>
      <c r="V120" s="192">
        <v>0</v>
      </c>
      <c r="W120" s="193">
        <f t="shared" si="81"/>
        <v>0</v>
      </c>
      <c r="X120" s="152">
        <f t="shared" si="82"/>
        <v>0</v>
      </c>
      <c r="Y120" s="192">
        <v>0</v>
      </c>
      <c r="Z120" s="193">
        <f t="shared" si="83"/>
        <v>0</v>
      </c>
      <c r="AA120" s="152">
        <f t="shared" si="84"/>
        <v>0</v>
      </c>
      <c r="AB120" s="192">
        <v>0</v>
      </c>
      <c r="AC120" s="193">
        <f t="shared" si="85"/>
        <v>0</v>
      </c>
      <c r="AD120" s="152">
        <f t="shared" si="86"/>
        <v>0</v>
      </c>
      <c r="AE120" s="192">
        <v>0</v>
      </c>
      <c r="AF120" s="193">
        <f t="shared" si="87"/>
        <v>0</v>
      </c>
      <c r="AG120" s="152">
        <f t="shared" si="88"/>
        <v>0</v>
      </c>
      <c r="AH120" s="192">
        <v>0</v>
      </c>
      <c r="AI120" s="193">
        <f t="shared" si="89"/>
        <v>0</v>
      </c>
      <c r="AJ120" s="152">
        <f t="shared" si="90"/>
        <v>0</v>
      </c>
      <c r="AK120" s="192">
        <v>0</v>
      </c>
      <c r="AL120" s="193">
        <f t="shared" si="91"/>
        <v>0</v>
      </c>
      <c r="AM120" s="152">
        <f t="shared" si="92"/>
        <v>0</v>
      </c>
      <c r="AN120" s="192">
        <v>0</v>
      </c>
      <c r="AO120" s="193">
        <f t="shared" si="93"/>
        <v>0</v>
      </c>
      <c r="AP120" s="152">
        <f t="shared" si="94"/>
        <v>0</v>
      </c>
      <c r="AQ120" s="194">
        <v>9499023.0864700004</v>
      </c>
      <c r="AR120" s="193">
        <f t="shared" si="95"/>
        <v>1709824.1555645999</v>
      </c>
      <c r="AS120" s="152">
        <f t="shared" si="96"/>
        <v>0.24785486385939484</v>
      </c>
      <c r="AT120" s="192">
        <v>38075385.903800003</v>
      </c>
      <c r="AU120" s="192">
        <v>4563623.92557</v>
      </c>
      <c r="AV120" s="193">
        <f t="shared" si="97"/>
        <v>6853569.4626839999</v>
      </c>
      <c r="AW120" s="152">
        <f t="shared" si="98"/>
        <v>0.99348843598687209</v>
      </c>
      <c r="AX120" s="193">
        <f t="shared" si="99"/>
        <v>821452.30660259991</v>
      </c>
      <c r="AY120" s="152">
        <f t="shared" si="100"/>
        <v>0.11907712787736488</v>
      </c>
      <c r="AZ120" s="192">
        <v>267632</v>
      </c>
      <c r="BA120" s="152">
        <f t="shared" si="101"/>
        <v>3.5698546085100709E-2</v>
      </c>
      <c r="BB120" s="192">
        <v>7497000</v>
      </c>
      <c r="BC120" s="192">
        <v>35042417.258299999</v>
      </c>
      <c r="BD120" s="193">
        <f t="shared" si="102"/>
        <v>6307635.1064939993</v>
      </c>
      <c r="BE120" s="152">
        <f t="shared" si="103"/>
        <v>0.91435018946645286</v>
      </c>
      <c r="BF120" s="192">
        <v>38324941.211800002</v>
      </c>
      <c r="BG120" s="193">
        <f t="shared" si="104"/>
        <v>6898489.4181239996</v>
      </c>
      <c r="BH120" s="10">
        <v>18</v>
      </c>
    </row>
    <row r="121" spans="1:60">
      <c r="A121" s="1" t="s">
        <v>324</v>
      </c>
      <c r="B121" s="2" t="s">
        <v>325</v>
      </c>
      <c r="C121" s="192">
        <v>7469361.5471700002</v>
      </c>
      <c r="D121" s="193">
        <f t="shared" si="72"/>
        <v>1202567.20909437</v>
      </c>
      <c r="E121" s="152">
        <f t="shared" si="73"/>
        <v>0.75686072068935795</v>
      </c>
      <c r="F121" s="192">
        <v>499955.98881000001</v>
      </c>
      <c r="G121" s="193">
        <f t="shared" si="74"/>
        <v>80492.914198409999</v>
      </c>
      <c r="H121" s="152">
        <f t="shared" si="75"/>
        <v>5.0659892095739387E-2</v>
      </c>
      <c r="I121" s="192">
        <v>0</v>
      </c>
      <c r="J121" s="193">
        <f t="shared" si="105"/>
        <v>0</v>
      </c>
      <c r="K121" s="153">
        <f t="shared" si="106"/>
        <v>0</v>
      </c>
      <c r="L121" s="192">
        <v>0</v>
      </c>
      <c r="M121" s="192">
        <v>0</v>
      </c>
      <c r="N121" s="192">
        <v>0</v>
      </c>
      <c r="O121" s="192">
        <v>0</v>
      </c>
      <c r="P121" s="193">
        <f t="shared" si="76"/>
        <v>0</v>
      </c>
      <c r="Q121" s="193">
        <f t="shared" si="77"/>
        <v>0</v>
      </c>
      <c r="R121" s="152">
        <f t="shared" si="78"/>
        <v>0</v>
      </c>
      <c r="S121" s="193">
        <f t="shared" si="107"/>
        <v>0</v>
      </c>
      <c r="T121" s="193">
        <f t="shared" si="79"/>
        <v>0</v>
      </c>
      <c r="U121" s="152">
        <f t="shared" si="80"/>
        <v>0</v>
      </c>
      <c r="V121" s="192">
        <v>0</v>
      </c>
      <c r="W121" s="193">
        <f t="shared" si="81"/>
        <v>0</v>
      </c>
      <c r="X121" s="152">
        <f t="shared" si="82"/>
        <v>0</v>
      </c>
      <c r="Y121" s="192">
        <v>0</v>
      </c>
      <c r="Z121" s="193">
        <f t="shared" si="83"/>
        <v>0</v>
      </c>
      <c r="AA121" s="152">
        <f t="shared" si="84"/>
        <v>0</v>
      </c>
      <c r="AB121" s="192">
        <v>0</v>
      </c>
      <c r="AC121" s="193">
        <f t="shared" si="85"/>
        <v>0</v>
      </c>
      <c r="AD121" s="152">
        <f t="shared" si="86"/>
        <v>0</v>
      </c>
      <c r="AE121" s="192">
        <v>0</v>
      </c>
      <c r="AF121" s="193">
        <f t="shared" si="87"/>
        <v>0</v>
      </c>
      <c r="AG121" s="152">
        <f t="shared" si="88"/>
        <v>0</v>
      </c>
      <c r="AH121" s="192">
        <v>0</v>
      </c>
      <c r="AI121" s="193">
        <f t="shared" si="89"/>
        <v>0</v>
      </c>
      <c r="AJ121" s="152">
        <f t="shared" si="90"/>
        <v>0</v>
      </c>
      <c r="AK121" s="192">
        <v>288779.47655700002</v>
      </c>
      <c r="AL121" s="193">
        <f t="shared" si="91"/>
        <v>46493.495725677007</v>
      </c>
      <c r="AM121" s="152">
        <f t="shared" si="92"/>
        <v>2.9261649923752464E-2</v>
      </c>
      <c r="AN121" s="192">
        <v>1129294.95181</v>
      </c>
      <c r="AO121" s="193">
        <f t="shared" si="93"/>
        <v>181816.48724141001</v>
      </c>
      <c r="AP121" s="152">
        <f t="shared" si="94"/>
        <v>0.11442999320626103</v>
      </c>
      <c r="AQ121" s="194">
        <v>3357522.0884799999</v>
      </c>
      <c r="AR121" s="193">
        <f t="shared" si="95"/>
        <v>540561.05624527996</v>
      </c>
      <c r="AS121" s="152">
        <f t="shared" si="96"/>
        <v>0.34021335981255518</v>
      </c>
      <c r="AT121" s="192">
        <v>739321.02961099998</v>
      </c>
      <c r="AU121" s="192">
        <v>0</v>
      </c>
      <c r="AV121" s="193">
        <f t="shared" si="97"/>
        <v>119030.685767371</v>
      </c>
      <c r="AW121" s="152">
        <f t="shared" si="98"/>
        <v>7.4914441315829403E-2</v>
      </c>
      <c r="AX121" s="193">
        <f t="shared" si="99"/>
        <v>0</v>
      </c>
      <c r="AY121" s="152">
        <f t="shared" si="100"/>
        <v>0</v>
      </c>
      <c r="AZ121" s="192">
        <v>97745</v>
      </c>
      <c r="BA121" s="152">
        <f t="shared" si="101"/>
        <v>5.1854111405835547E-2</v>
      </c>
      <c r="BB121" s="192">
        <v>1885000</v>
      </c>
      <c r="BC121" s="192">
        <v>7473889.04323</v>
      </c>
      <c r="BD121" s="193">
        <f t="shared" si="102"/>
        <v>1203296.1359600301</v>
      </c>
      <c r="BE121" s="152">
        <f t="shared" si="103"/>
        <v>0.75731948599469912</v>
      </c>
      <c r="BF121" s="192">
        <v>9868871.9641399998</v>
      </c>
      <c r="BG121" s="193">
        <f t="shared" si="104"/>
        <v>1588888.38622654</v>
      </c>
      <c r="BH121" s="10">
        <v>16.100000000000001</v>
      </c>
    </row>
    <row r="122" spans="1:60">
      <c r="A122" s="1" t="s">
        <v>326</v>
      </c>
      <c r="B122" s="2" t="s">
        <v>327</v>
      </c>
      <c r="C122" s="192">
        <v>2435913.9048100002</v>
      </c>
      <c r="D122" s="193">
        <f t="shared" si="72"/>
        <v>380002.56915036001</v>
      </c>
      <c r="E122" s="152">
        <f t="shared" si="73"/>
        <v>0.99990077097053442</v>
      </c>
      <c r="F122" s="192">
        <v>2849.0343494899998</v>
      </c>
      <c r="G122" s="193">
        <f t="shared" si="74"/>
        <v>444.44935852044</v>
      </c>
      <c r="H122" s="152">
        <f t="shared" si="75"/>
        <v>1.1694796096657558E-3</v>
      </c>
      <c r="I122" s="192">
        <v>0</v>
      </c>
      <c r="J122" s="193">
        <f t="shared" si="105"/>
        <v>0</v>
      </c>
      <c r="K122" s="153">
        <f t="shared" si="106"/>
        <v>0</v>
      </c>
      <c r="L122" s="192">
        <v>0</v>
      </c>
      <c r="M122" s="192">
        <v>0</v>
      </c>
      <c r="N122" s="192">
        <v>0</v>
      </c>
      <c r="O122" s="192">
        <v>0</v>
      </c>
      <c r="P122" s="193">
        <f t="shared" si="76"/>
        <v>0</v>
      </c>
      <c r="Q122" s="193">
        <f t="shared" si="77"/>
        <v>0</v>
      </c>
      <c r="R122" s="152">
        <f t="shared" si="78"/>
        <v>0</v>
      </c>
      <c r="S122" s="193">
        <f t="shared" si="107"/>
        <v>0</v>
      </c>
      <c r="T122" s="193">
        <f t="shared" si="79"/>
        <v>0</v>
      </c>
      <c r="U122" s="152">
        <f t="shared" si="80"/>
        <v>0</v>
      </c>
      <c r="V122" s="192">
        <v>0</v>
      </c>
      <c r="W122" s="193">
        <f t="shared" si="81"/>
        <v>0</v>
      </c>
      <c r="X122" s="152">
        <f t="shared" si="82"/>
        <v>0</v>
      </c>
      <c r="Y122" s="192">
        <v>0</v>
      </c>
      <c r="Z122" s="193">
        <f t="shared" si="83"/>
        <v>0</v>
      </c>
      <c r="AA122" s="152">
        <f t="shared" si="84"/>
        <v>0</v>
      </c>
      <c r="AB122" s="192">
        <v>0</v>
      </c>
      <c r="AC122" s="193">
        <f t="shared" si="85"/>
        <v>0</v>
      </c>
      <c r="AD122" s="152">
        <f t="shared" si="86"/>
        <v>0</v>
      </c>
      <c r="AE122" s="192">
        <v>0</v>
      </c>
      <c r="AF122" s="193">
        <f t="shared" si="87"/>
        <v>0</v>
      </c>
      <c r="AG122" s="152">
        <f t="shared" si="88"/>
        <v>0</v>
      </c>
      <c r="AH122" s="192">
        <v>0</v>
      </c>
      <c r="AI122" s="193">
        <f t="shared" si="89"/>
        <v>0</v>
      </c>
      <c r="AJ122" s="152">
        <f t="shared" si="90"/>
        <v>0</v>
      </c>
      <c r="AK122" s="192">
        <v>727592.77768599999</v>
      </c>
      <c r="AL122" s="193">
        <f t="shared" si="91"/>
        <v>113504.473319016</v>
      </c>
      <c r="AM122" s="152">
        <f t="shared" si="92"/>
        <v>0.29866432385982472</v>
      </c>
      <c r="AN122" s="192">
        <v>1035969.03598</v>
      </c>
      <c r="AO122" s="193">
        <f t="shared" si="93"/>
        <v>161611.16961288001</v>
      </c>
      <c r="AP122" s="152">
        <f t="shared" si="94"/>
        <v>0.42524747518069622</v>
      </c>
      <c r="AQ122" s="194">
        <v>0</v>
      </c>
      <c r="AR122" s="193">
        <f t="shared" si="95"/>
        <v>0</v>
      </c>
      <c r="AS122" s="152">
        <f t="shared" si="96"/>
        <v>0</v>
      </c>
      <c r="AT122" s="192">
        <v>2180889.8827300002</v>
      </c>
      <c r="AU122" s="192">
        <v>2180889.8827300002</v>
      </c>
      <c r="AV122" s="193">
        <f t="shared" si="97"/>
        <v>340218.82170588005</v>
      </c>
      <c r="AW122" s="152">
        <f t="shared" si="98"/>
        <v>0.89521779519283007</v>
      </c>
      <c r="AX122" s="193">
        <f t="shared" si="99"/>
        <v>340218.82170588005</v>
      </c>
      <c r="AY122" s="152">
        <f t="shared" si="100"/>
        <v>0.89521779519283007</v>
      </c>
      <c r="AZ122" s="192">
        <v>22984</v>
      </c>
      <c r="BA122" s="152">
        <f t="shared" si="101"/>
        <v>4.6060120240480965E-2</v>
      </c>
      <c r="BB122" s="192">
        <v>499000</v>
      </c>
      <c r="BC122" s="192">
        <v>0</v>
      </c>
      <c r="BD122" s="193">
        <f t="shared" si="102"/>
        <v>0</v>
      </c>
      <c r="BE122" s="152">
        <f t="shared" si="103"/>
        <v>0</v>
      </c>
      <c r="BF122" s="192">
        <v>2436155.6421699999</v>
      </c>
      <c r="BG122" s="193">
        <f t="shared" si="104"/>
        <v>380040.28017851996</v>
      </c>
      <c r="BH122" s="10">
        <v>15.6</v>
      </c>
    </row>
    <row r="123" spans="1:60">
      <c r="A123" s="1" t="s">
        <v>328</v>
      </c>
      <c r="B123" s="2" t="s">
        <v>329</v>
      </c>
      <c r="C123" s="192">
        <v>44335979.107100002</v>
      </c>
      <c r="D123" s="193">
        <f t="shared" si="72"/>
        <v>6783404.8033862999</v>
      </c>
      <c r="E123" s="152">
        <f t="shared" si="73"/>
        <v>0.88208160539649638</v>
      </c>
      <c r="F123" s="192">
        <v>486070.02464800002</v>
      </c>
      <c r="G123" s="193">
        <f t="shared" si="74"/>
        <v>74368.713771144001</v>
      </c>
      <c r="H123" s="152">
        <f t="shared" si="75"/>
        <v>9.6705528176316176E-3</v>
      </c>
      <c r="I123" s="192">
        <v>3544.96044588</v>
      </c>
      <c r="J123" s="193">
        <f t="shared" si="105"/>
        <v>542.37894821963994</v>
      </c>
      <c r="K123" s="153">
        <f t="shared" si="106"/>
        <v>7.0528371407233866E-5</v>
      </c>
      <c r="L123" s="192">
        <v>0</v>
      </c>
      <c r="M123" s="192">
        <v>3576.8394672899999</v>
      </c>
      <c r="N123" s="192">
        <v>33630130.973399997</v>
      </c>
      <c r="O123" s="192">
        <v>16629191.714600001</v>
      </c>
      <c r="P123" s="193">
        <f t="shared" si="76"/>
        <v>50262899.527467281</v>
      </c>
      <c r="Q123" s="193">
        <f t="shared" si="77"/>
        <v>7690223.6277024942</v>
      </c>
      <c r="R123" s="152">
        <f t="shared" si="78"/>
        <v>0.99999999999934908</v>
      </c>
      <c r="S123" s="193">
        <f t="shared" si="107"/>
        <v>50259322.687999994</v>
      </c>
      <c r="T123" s="193">
        <f t="shared" si="79"/>
        <v>7689676.3712639986</v>
      </c>
      <c r="U123" s="152">
        <f t="shared" si="80"/>
        <v>0.99992883738237082</v>
      </c>
      <c r="V123" s="192">
        <v>2505694.0581299998</v>
      </c>
      <c r="W123" s="193">
        <f t="shared" si="81"/>
        <v>383371.19089388999</v>
      </c>
      <c r="X123" s="152">
        <f t="shared" si="82"/>
        <v>4.9851761073972198E-2</v>
      </c>
      <c r="Y123" s="192">
        <v>1285729.04012</v>
      </c>
      <c r="Z123" s="193">
        <f t="shared" si="83"/>
        <v>196716.54313835999</v>
      </c>
      <c r="AA123" s="152">
        <f t="shared" si="84"/>
        <v>2.5580080978347613E-2</v>
      </c>
      <c r="AB123" s="192">
        <v>0</v>
      </c>
      <c r="AC123" s="193">
        <f t="shared" si="85"/>
        <v>0</v>
      </c>
      <c r="AD123" s="152">
        <f t="shared" si="86"/>
        <v>0</v>
      </c>
      <c r="AE123" s="192">
        <v>0</v>
      </c>
      <c r="AF123" s="193">
        <f t="shared" si="87"/>
        <v>0</v>
      </c>
      <c r="AG123" s="152">
        <f t="shared" si="88"/>
        <v>0</v>
      </c>
      <c r="AH123" s="192">
        <v>27573.076232899999</v>
      </c>
      <c r="AI123" s="193">
        <f t="shared" si="89"/>
        <v>4218.6806636336996</v>
      </c>
      <c r="AJ123" s="152">
        <f t="shared" si="90"/>
        <v>5.4857711139036315E-4</v>
      </c>
      <c r="AK123" s="192">
        <v>11326809.128599999</v>
      </c>
      <c r="AL123" s="193">
        <f t="shared" si="91"/>
        <v>1733001.7966757999</v>
      </c>
      <c r="AM123" s="152">
        <f t="shared" si="92"/>
        <v>0.22535128763120477</v>
      </c>
      <c r="AN123" s="192">
        <v>7069363.2550400002</v>
      </c>
      <c r="AO123" s="193">
        <f t="shared" si="93"/>
        <v>1081612.57802112</v>
      </c>
      <c r="AP123" s="152">
        <f t="shared" si="94"/>
        <v>0.14064774060979485</v>
      </c>
      <c r="AQ123" s="194">
        <v>5523197.8486799998</v>
      </c>
      <c r="AR123" s="193">
        <f t="shared" si="95"/>
        <v>845049.27084804</v>
      </c>
      <c r="AS123" s="152">
        <f t="shared" si="96"/>
        <v>0.10988617649600836</v>
      </c>
      <c r="AT123" s="192">
        <v>49382960.8882</v>
      </c>
      <c r="AU123" s="192">
        <v>17365824.529199999</v>
      </c>
      <c r="AV123" s="193">
        <f t="shared" si="97"/>
        <v>7555593.0158946002</v>
      </c>
      <c r="AW123" s="152">
        <f t="shared" si="98"/>
        <v>0.98249327739601322</v>
      </c>
      <c r="AX123" s="193">
        <f t="shared" si="99"/>
        <v>2656971.1529675997</v>
      </c>
      <c r="AY123" s="152">
        <f t="shared" si="100"/>
        <v>0.34549985560818575</v>
      </c>
      <c r="AZ123" s="192">
        <v>219179</v>
      </c>
      <c r="BA123" s="152">
        <f t="shared" si="101"/>
        <v>2.401172217353199E-2</v>
      </c>
      <c r="BB123" s="192">
        <v>9128000</v>
      </c>
      <c r="BC123" s="192">
        <v>38806537.181299999</v>
      </c>
      <c r="BD123" s="193">
        <f t="shared" si="102"/>
        <v>5937400.1887389002</v>
      </c>
      <c r="BE123" s="152">
        <f t="shared" si="103"/>
        <v>0.77207120054958311</v>
      </c>
      <c r="BF123" s="192">
        <v>50262899.527500004</v>
      </c>
      <c r="BG123" s="193">
        <f t="shared" si="104"/>
        <v>7690223.6277075</v>
      </c>
      <c r="BH123" s="10">
        <v>15.3</v>
      </c>
    </row>
    <row r="124" spans="1:60">
      <c r="A124" s="1" t="s">
        <v>330</v>
      </c>
      <c r="B124" s="2" t="s">
        <v>331</v>
      </c>
      <c r="C124" s="192">
        <v>1356416.8372500001</v>
      </c>
      <c r="D124" s="193">
        <f t="shared" si="72"/>
        <v>256362.78224024997</v>
      </c>
      <c r="E124" s="152">
        <f t="shared" si="73"/>
        <v>0.33836734149891895</v>
      </c>
      <c r="F124" s="192">
        <v>411436.978091</v>
      </c>
      <c r="G124" s="193">
        <f t="shared" si="74"/>
        <v>77761.588859198993</v>
      </c>
      <c r="H124" s="152">
        <f t="shared" si="75"/>
        <v>0.10263573309311678</v>
      </c>
      <c r="I124" s="192">
        <v>0</v>
      </c>
      <c r="J124" s="193">
        <f t="shared" si="105"/>
        <v>0</v>
      </c>
      <c r="K124" s="153">
        <f t="shared" si="106"/>
        <v>0</v>
      </c>
      <c r="L124" s="192">
        <v>0</v>
      </c>
      <c r="M124" s="192">
        <v>0</v>
      </c>
      <c r="N124" s="192">
        <v>0</v>
      </c>
      <c r="O124" s="192">
        <v>0</v>
      </c>
      <c r="P124" s="193">
        <f t="shared" si="76"/>
        <v>0</v>
      </c>
      <c r="Q124" s="193">
        <f t="shared" si="77"/>
        <v>0</v>
      </c>
      <c r="R124" s="152">
        <f t="shared" si="78"/>
        <v>0</v>
      </c>
      <c r="S124" s="193">
        <f t="shared" si="107"/>
        <v>0</v>
      </c>
      <c r="T124" s="193">
        <f t="shared" si="79"/>
        <v>0</v>
      </c>
      <c r="U124" s="152">
        <f t="shared" si="80"/>
        <v>0</v>
      </c>
      <c r="V124" s="192">
        <v>0</v>
      </c>
      <c r="W124" s="193">
        <f t="shared" si="81"/>
        <v>0</v>
      </c>
      <c r="X124" s="152">
        <f t="shared" si="82"/>
        <v>0</v>
      </c>
      <c r="Y124" s="192">
        <v>0</v>
      </c>
      <c r="Z124" s="193">
        <f t="shared" si="83"/>
        <v>0</v>
      </c>
      <c r="AA124" s="152">
        <f t="shared" si="84"/>
        <v>0</v>
      </c>
      <c r="AB124" s="192">
        <v>0</v>
      </c>
      <c r="AC124" s="193">
        <f t="shared" si="85"/>
        <v>0</v>
      </c>
      <c r="AD124" s="152">
        <f t="shared" si="86"/>
        <v>0</v>
      </c>
      <c r="AE124" s="192">
        <v>0</v>
      </c>
      <c r="AF124" s="193">
        <f t="shared" si="87"/>
        <v>0</v>
      </c>
      <c r="AG124" s="152">
        <f t="shared" si="88"/>
        <v>0</v>
      </c>
      <c r="AH124" s="192">
        <v>0</v>
      </c>
      <c r="AI124" s="193">
        <f t="shared" si="89"/>
        <v>0</v>
      </c>
      <c r="AJ124" s="152">
        <f t="shared" si="90"/>
        <v>0</v>
      </c>
      <c r="AK124" s="192">
        <v>0</v>
      </c>
      <c r="AL124" s="193">
        <f t="shared" si="91"/>
        <v>0</v>
      </c>
      <c r="AM124" s="152">
        <f t="shared" si="92"/>
        <v>0</v>
      </c>
      <c r="AN124" s="192">
        <v>0</v>
      </c>
      <c r="AO124" s="193">
        <f t="shared" si="93"/>
        <v>0</v>
      </c>
      <c r="AP124" s="152">
        <f t="shared" si="94"/>
        <v>0</v>
      </c>
      <c r="AQ124" s="194">
        <v>4008710.8621100001</v>
      </c>
      <c r="AR124" s="193">
        <f t="shared" si="95"/>
        <v>757646.35293878987</v>
      </c>
      <c r="AS124" s="152">
        <f t="shared" si="96"/>
        <v>1</v>
      </c>
      <c r="AT124" s="192">
        <v>4008710.8621100001</v>
      </c>
      <c r="AU124" s="192">
        <v>0</v>
      </c>
      <c r="AV124" s="193">
        <f t="shared" si="97"/>
        <v>757646.35293878987</v>
      </c>
      <c r="AW124" s="152">
        <f t="shared" si="98"/>
        <v>1</v>
      </c>
      <c r="AX124" s="193">
        <f t="shared" si="99"/>
        <v>0</v>
      </c>
      <c r="AY124" s="152">
        <f t="shared" si="100"/>
        <v>0</v>
      </c>
      <c r="AZ124" s="192">
        <v>193045</v>
      </c>
      <c r="BA124" s="152">
        <f t="shared" si="101"/>
        <v>0.22791617473435655</v>
      </c>
      <c r="BB124" s="192">
        <v>847000</v>
      </c>
      <c r="BC124" s="192">
        <v>3967135.3183499998</v>
      </c>
      <c r="BD124" s="193">
        <f t="shared" si="102"/>
        <v>749788.5751681499</v>
      </c>
      <c r="BE124" s="152">
        <f t="shared" si="103"/>
        <v>0.98962869980148271</v>
      </c>
      <c r="BF124" s="192">
        <v>4008710.8621100001</v>
      </c>
      <c r="BG124" s="193">
        <f t="shared" si="104"/>
        <v>757646.35293878987</v>
      </c>
      <c r="BH124" s="10">
        <v>18.899999999999999</v>
      </c>
    </row>
    <row r="125" spans="1:60">
      <c r="A125" s="1" t="s">
        <v>332</v>
      </c>
      <c r="B125" s="2" t="s">
        <v>333</v>
      </c>
      <c r="C125" s="192">
        <v>5922021.6822300004</v>
      </c>
      <c r="D125" s="193">
        <f t="shared" si="72"/>
        <v>1107418.05457701</v>
      </c>
      <c r="E125" s="152">
        <f t="shared" si="73"/>
        <v>0.31343916211181899</v>
      </c>
      <c r="F125" s="192">
        <v>3963109.1192200002</v>
      </c>
      <c r="G125" s="193">
        <f t="shared" si="74"/>
        <v>741101.40529413999</v>
      </c>
      <c r="H125" s="152">
        <f t="shared" si="75"/>
        <v>0.20975836772321046</v>
      </c>
      <c r="I125" s="192">
        <v>0</v>
      </c>
      <c r="J125" s="193">
        <f t="shared" si="105"/>
        <v>0</v>
      </c>
      <c r="K125" s="153">
        <f t="shared" si="106"/>
        <v>0</v>
      </c>
      <c r="L125" s="192">
        <v>0</v>
      </c>
      <c r="M125" s="192">
        <v>0</v>
      </c>
      <c r="N125" s="192">
        <v>0</v>
      </c>
      <c r="O125" s="192">
        <v>0</v>
      </c>
      <c r="P125" s="193">
        <f t="shared" si="76"/>
        <v>0</v>
      </c>
      <c r="Q125" s="193">
        <f t="shared" si="77"/>
        <v>0</v>
      </c>
      <c r="R125" s="152">
        <f t="shared" si="78"/>
        <v>0</v>
      </c>
      <c r="S125" s="193">
        <f t="shared" si="107"/>
        <v>0</v>
      </c>
      <c r="T125" s="193">
        <f t="shared" si="79"/>
        <v>0</v>
      </c>
      <c r="U125" s="152">
        <f t="shared" si="80"/>
        <v>0</v>
      </c>
      <c r="V125" s="192">
        <v>0</v>
      </c>
      <c r="W125" s="193">
        <f t="shared" si="81"/>
        <v>0</v>
      </c>
      <c r="X125" s="152">
        <f t="shared" si="82"/>
        <v>0</v>
      </c>
      <c r="Y125" s="192">
        <v>0</v>
      </c>
      <c r="Z125" s="193">
        <f t="shared" si="83"/>
        <v>0</v>
      </c>
      <c r="AA125" s="152">
        <f t="shared" si="84"/>
        <v>0</v>
      </c>
      <c r="AB125" s="192">
        <v>0</v>
      </c>
      <c r="AC125" s="193">
        <f t="shared" si="85"/>
        <v>0</v>
      </c>
      <c r="AD125" s="152">
        <f t="shared" si="86"/>
        <v>0</v>
      </c>
      <c r="AE125" s="192">
        <v>0</v>
      </c>
      <c r="AF125" s="193">
        <f t="shared" si="87"/>
        <v>0</v>
      </c>
      <c r="AG125" s="152">
        <f t="shared" si="88"/>
        <v>0</v>
      </c>
      <c r="AH125" s="192">
        <v>0</v>
      </c>
      <c r="AI125" s="193">
        <f t="shared" si="89"/>
        <v>0</v>
      </c>
      <c r="AJ125" s="152">
        <f t="shared" si="90"/>
        <v>0</v>
      </c>
      <c r="AK125" s="192">
        <v>0</v>
      </c>
      <c r="AL125" s="193">
        <f t="shared" si="91"/>
        <v>0</v>
      </c>
      <c r="AM125" s="152">
        <f t="shared" si="92"/>
        <v>0</v>
      </c>
      <c r="AN125" s="192">
        <v>0</v>
      </c>
      <c r="AO125" s="193">
        <f t="shared" si="93"/>
        <v>0</v>
      </c>
      <c r="AP125" s="152">
        <f t="shared" si="94"/>
        <v>0</v>
      </c>
      <c r="AQ125" s="194">
        <v>18044137.634</v>
      </c>
      <c r="AR125" s="193">
        <f t="shared" si="95"/>
        <v>3374253.7375579998</v>
      </c>
      <c r="AS125" s="152">
        <f t="shared" si="96"/>
        <v>0.95503523703776294</v>
      </c>
      <c r="AT125" s="192">
        <v>18887895.003400002</v>
      </c>
      <c r="AU125" s="192">
        <v>0</v>
      </c>
      <c r="AV125" s="193">
        <f t="shared" si="97"/>
        <v>3532036.3656358002</v>
      </c>
      <c r="AW125" s="152">
        <f t="shared" si="98"/>
        <v>0.99969339890906861</v>
      </c>
      <c r="AX125" s="193">
        <f t="shared" si="99"/>
        <v>0</v>
      </c>
      <c r="AY125" s="152">
        <f t="shared" si="100"/>
        <v>0</v>
      </c>
      <c r="AZ125" s="192">
        <v>402440</v>
      </c>
      <c r="BA125" s="152">
        <f t="shared" si="101"/>
        <v>0.10040918163672655</v>
      </c>
      <c r="BB125" s="192">
        <v>4008000</v>
      </c>
      <c r="BC125" s="192">
        <v>407195.89639200002</v>
      </c>
      <c r="BD125" s="193">
        <f t="shared" si="102"/>
        <v>76145.632625304002</v>
      </c>
      <c r="BE125" s="152">
        <f t="shared" si="103"/>
        <v>2.1551954286735855E-2</v>
      </c>
      <c r="BF125" s="192">
        <v>18893687.828699999</v>
      </c>
      <c r="BG125" s="193">
        <f t="shared" si="104"/>
        <v>3533119.6239668997</v>
      </c>
      <c r="BH125" s="10">
        <v>18.7</v>
      </c>
    </row>
    <row r="126" spans="1:60">
      <c r="A126" s="1" t="s">
        <v>334</v>
      </c>
      <c r="B126" s="2" t="s">
        <v>335</v>
      </c>
      <c r="C126" s="192">
        <v>30580935.729499999</v>
      </c>
      <c r="D126" s="193">
        <f t="shared" si="72"/>
        <v>6544320.2461129995</v>
      </c>
      <c r="E126" s="152">
        <f t="shared" si="73"/>
        <v>0.21466145666076827</v>
      </c>
      <c r="F126" s="192">
        <v>21374897.467999998</v>
      </c>
      <c r="G126" s="193">
        <f t="shared" si="74"/>
        <v>4574228.0581519995</v>
      </c>
      <c r="H126" s="152">
        <f t="shared" si="75"/>
        <v>0.15004009906829843</v>
      </c>
      <c r="I126" s="192">
        <v>188112.65064099999</v>
      </c>
      <c r="J126" s="193">
        <f t="shared" si="105"/>
        <v>40256.107237173994</v>
      </c>
      <c r="K126" s="153">
        <f t="shared" si="106"/>
        <v>1.3204480059111484E-3</v>
      </c>
      <c r="L126" s="192">
        <v>1832465.08513</v>
      </c>
      <c r="M126" s="192">
        <v>414868.166982</v>
      </c>
      <c r="N126" s="192">
        <v>0</v>
      </c>
      <c r="O126" s="192">
        <v>0</v>
      </c>
      <c r="P126" s="193">
        <f t="shared" si="76"/>
        <v>2247333.2521120002</v>
      </c>
      <c r="Q126" s="193">
        <f t="shared" si="77"/>
        <v>480929.31595196802</v>
      </c>
      <c r="R126" s="152">
        <f t="shared" si="78"/>
        <v>1.5775051285797627E-2</v>
      </c>
      <c r="S126" s="193">
        <f t="shared" si="107"/>
        <v>0</v>
      </c>
      <c r="T126" s="193">
        <f t="shared" si="79"/>
        <v>0</v>
      </c>
      <c r="U126" s="152">
        <f t="shared" si="80"/>
        <v>0</v>
      </c>
      <c r="V126" s="192">
        <v>10.2295799255</v>
      </c>
      <c r="W126" s="193">
        <f t="shared" si="81"/>
        <v>2.1891301040569999</v>
      </c>
      <c r="X126" s="152">
        <f t="shared" si="82"/>
        <v>7.1806060718976131E-8</v>
      </c>
      <c r="Y126" s="192">
        <v>11226.8965149</v>
      </c>
      <c r="Z126" s="193">
        <f t="shared" si="83"/>
        <v>2402.5558541885998</v>
      </c>
      <c r="AA126" s="152">
        <f t="shared" si="84"/>
        <v>7.8806678153518371E-5</v>
      </c>
      <c r="AB126" s="192">
        <v>0</v>
      </c>
      <c r="AC126" s="193">
        <f t="shared" si="85"/>
        <v>0</v>
      </c>
      <c r="AD126" s="152">
        <f t="shared" si="86"/>
        <v>0</v>
      </c>
      <c r="AE126" s="192">
        <v>0</v>
      </c>
      <c r="AF126" s="193">
        <f t="shared" si="87"/>
        <v>0</v>
      </c>
      <c r="AG126" s="152">
        <f t="shared" si="88"/>
        <v>0</v>
      </c>
      <c r="AH126" s="192">
        <v>0</v>
      </c>
      <c r="AI126" s="193">
        <f t="shared" si="89"/>
        <v>0</v>
      </c>
      <c r="AJ126" s="152">
        <f t="shared" si="90"/>
        <v>0</v>
      </c>
      <c r="AK126" s="192">
        <v>12567.208552100001</v>
      </c>
      <c r="AL126" s="193">
        <f t="shared" si="91"/>
        <v>2689.3826301494</v>
      </c>
      <c r="AM126" s="152">
        <f t="shared" si="92"/>
        <v>8.8214936188205334E-5</v>
      </c>
      <c r="AN126" s="192">
        <v>0</v>
      </c>
      <c r="AO126" s="193">
        <f t="shared" si="93"/>
        <v>0</v>
      </c>
      <c r="AP126" s="152">
        <f t="shared" si="94"/>
        <v>0</v>
      </c>
      <c r="AQ126" s="194">
        <v>82063641.186199993</v>
      </c>
      <c r="AR126" s="193">
        <f t="shared" si="95"/>
        <v>17561619.213846799</v>
      </c>
      <c r="AS126" s="152">
        <f t="shared" si="96"/>
        <v>0.57604191420876227</v>
      </c>
      <c r="AT126" s="192">
        <v>119932975.734</v>
      </c>
      <c r="AU126" s="192">
        <v>471324.864199</v>
      </c>
      <c r="AV126" s="193">
        <f t="shared" si="97"/>
        <v>25665656.807076</v>
      </c>
      <c r="AW126" s="152">
        <f t="shared" si="98"/>
        <v>0.84186394754055971</v>
      </c>
      <c r="AX126" s="193">
        <f t="shared" si="99"/>
        <v>100863.52093858599</v>
      </c>
      <c r="AY126" s="152">
        <f t="shared" si="100"/>
        <v>3.3084429725869073E-3</v>
      </c>
      <c r="AZ126" s="192">
        <v>3113839</v>
      </c>
      <c r="BA126" s="152">
        <f t="shared" si="101"/>
        <v>9.3346093890521009E-2</v>
      </c>
      <c r="BB126" s="192">
        <v>33358000</v>
      </c>
      <c r="BC126" s="192">
        <v>64775608.209899999</v>
      </c>
      <c r="BD126" s="193">
        <f t="shared" si="102"/>
        <v>13861980.1569186</v>
      </c>
      <c r="BE126" s="152">
        <f t="shared" si="103"/>
        <v>0.45468937044365909</v>
      </c>
      <c r="BF126" s="192">
        <v>142461232.70199999</v>
      </c>
      <c r="BG126" s="193">
        <f t="shared" si="104"/>
        <v>30486703.798227999</v>
      </c>
      <c r="BH126" s="10">
        <v>21.4</v>
      </c>
    </row>
    <row r="127" spans="1:60">
      <c r="A127" s="1" t="s">
        <v>336</v>
      </c>
      <c r="B127" s="2" t="s">
        <v>337</v>
      </c>
      <c r="C127" s="192">
        <v>0</v>
      </c>
      <c r="D127" s="193">
        <f t="shared" si="72"/>
        <v>0</v>
      </c>
      <c r="E127" s="152">
        <f t="shared" si="73"/>
        <v>0</v>
      </c>
      <c r="F127" s="192">
        <v>1253790.75584</v>
      </c>
      <c r="G127" s="193">
        <f t="shared" si="74"/>
        <v>575489.95693055994</v>
      </c>
      <c r="H127" s="152">
        <f t="shared" si="75"/>
        <v>9.5737628405185973E-2</v>
      </c>
      <c r="I127" s="192">
        <v>0</v>
      </c>
      <c r="J127" s="193">
        <f t="shared" si="105"/>
        <v>0</v>
      </c>
      <c r="K127" s="153">
        <f t="shared" si="106"/>
        <v>0</v>
      </c>
      <c r="L127" s="192">
        <v>0</v>
      </c>
      <c r="M127" s="192">
        <v>0</v>
      </c>
      <c r="N127" s="192">
        <v>0</v>
      </c>
      <c r="O127" s="192">
        <v>0</v>
      </c>
      <c r="P127" s="193">
        <f t="shared" si="76"/>
        <v>0</v>
      </c>
      <c r="Q127" s="193">
        <f t="shared" si="77"/>
        <v>0</v>
      </c>
      <c r="R127" s="152">
        <f t="shared" si="78"/>
        <v>0</v>
      </c>
      <c r="S127" s="193">
        <f t="shared" si="107"/>
        <v>0</v>
      </c>
      <c r="T127" s="193">
        <f t="shared" si="79"/>
        <v>0</v>
      </c>
      <c r="U127" s="152">
        <f t="shared" si="80"/>
        <v>0</v>
      </c>
      <c r="V127" s="192">
        <v>0</v>
      </c>
      <c r="W127" s="193">
        <f t="shared" si="81"/>
        <v>0</v>
      </c>
      <c r="X127" s="152">
        <f t="shared" si="82"/>
        <v>0</v>
      </c>
      <c r="Y127" s="192">
        <v>11384774.6894</v>
      </c>
      <c r="Z127" s="193">
        <f t="shared" si="83"/>
        <v>5225611.5824346002</v>
      </c>
      <c r="AA127" s="152">
        <f t="shared" si="84"/>
        <v>0.86932474467026288</v>
      </c>
      <c r="AB127" s="192">
        <v>9316991.0408200007</v>
      </c>
      <c r="AC127" s="193">
        <f t="shared" si="85"/>
        <v>4276498.8877363801</v>
      </c>
      <c r="AD127" s="152">
        <f t="shared" si="86"/>
        <v>0.71143180946717821</v>
      </c>
      <c r="AE127" s="192">
        <v>0</v>
      </c>
      <c r="AF127" s="193">
        <f t="shared" si="87"/>
        <v>0</v>
      </c>
      <c r="AG127" s="152">
        <f t="shared" si="88"/>
        <v>0</v>
      </c>
      <c r="AH127" s="192">
        <v>8013116.66022</v>
      </c>
      <c r="AI127" s="193">
        <f t="shared" si="89"/>
        <v>3678020.5470409798</v>
      </c>
      <c r="AJ127" s="152">
        <f t="shared" si="90"/>
        <v>0.6118698687242885</v>
      </c>
      <c r="AK127" s="192">
        <v>1529662.0319399999</v>
      </c>
      <c r="AL127" s="193">
        <f t="shared" si="91"/>
        <v>702114.87266045995</v>
      </c>
      <c r="AM127" s="152">
        <f t="shared" si="92"/>
        <v>0.11680275557724872</v>
      </c>
      <c r="AN127" s="192">
        <v>6003529.6203300003</v>
      </c>
      <c r="AO127" s="193">
        <f t="shared" si="93"/>
        <v>2755620.0957314698</v>
      </c>
      <c r="AP127" s="152">
        <f t="shared" si="94"/>
        <v>0.45842074144629291</v>
      </c>
      <c r="AQ127" s="194">
        <v>0</v>
      </c>
      <c r="AR127" s="193">
        <f t="shared" si="95"/>
        <v>0</v>
      </c>
      <c r="AS127" s="152">
        <f t="shared" si="96"/>
        <v>0</v>
      </c>
      <c r="AT127" s="192">
        <v>12763561.7785</v>
      </c>
      <c r="AU127" s="192">
        <v>633035.05342799996</v>
      </c>
      <c r="AV127" s="193">
        <f t="shared" si="97"/>
        <v>5858474.8563314993</v>
      </c>
      <c r="AW127" s="152">
        <f t="shared" si="98"/>
        <v>0.97460691027188018</v>
      </c>
      <c r="AX127" s="193">
        <f t="shared" si="99"/>
        <v>290563.08952345198</v>
      </c>
      <c r="AY127" s="152">
        <f t="shared" si="100"/>
        <v>4.8337630844903869E-2</v>
      </c>
      <c r="AZ127" s="192">
        <v>1327355</v>
      </c>
      <c r="BA127" s="152">
        <f t="shared" si="101"/>
        <v>0.20936198738170347</v>
      </c>
      <c r="BB127" s="192">
        <v>6340000</v>
      </c>
      <c r="BC127" s="192">
        <v>11376023.1797</v>
      </c>
      <c r="BD127" s="193">
        <f t="shared" si="102"/>
        <v>5221594.6394822998</v>
      </c>
      <c r="BE127" s="152">
        <f t="shared" si="103"/>
        <v>0.86865649218894536</v>
      </c>
      <c r="BF127" s="192">
        <v>13096112.5393</v>
      </c>
      <c r="BG127" s="193">
        <f t="shared" si="104"/>
        <v>6011115.6555386996</v>
      </c>
      <c r="BH127" s="10">
        <v>45.9</v>
      </c>
    </row>
    <row r="128" spans="1:60">
      <c r="A128" s="1" t="s">
        <v>338</v>
      </c>
      <c r="B128" s="2" t="s">
        <v>339</v>
      </c>
      <c r="C128" s="192">
        <v>29440130.925299998</v>
      </c>
      <c r="D128" s="193">
        <f t="shared" si="72"/>
        <v>8419877.444635801</v>
      </c>
      <c r="E128" s="152">
        <f t="shared" si="73"/>
        <v>0.85523044694217676</v>
      </c>
      <c r="F128" s="192">
        <v>1115370.3742800001</v>
      </c>
      <c r="G128" s="193">
        <f t="shared" si="74"/>
        <v>318995.92704408005</v>
      </c>
      <c r="H128" s="152">
        <f t="shared" si="75"/>
        <v>3.2401306438545566E-2</v>
      </c>
      <c r="I128" s="192">
        <v>609898.52087200002</v>
      </c>
      <c r="J128" s="193">
        <f t="shared" si="105"/>
        <v>174430.97696939204</v>
      </c>
      <c r="K128" s="153">
        <f t="shared" si="106"/>
        <v>1.7717441064315439E-2</v>
      </c>
      <c r="L128" s="192">
        <v>0</v>
      </c>
      <c r="M128" s="192">
        <v>0</v>
      </c>
      <c r="N128" s="192">
        <v>0</v>
      </c>
      <c r="O128" s="192">
        <v>0</v>
      </c>
      <c r="P128" s="193">
        <f t="shared" si="76"/>
        <v>0</v>
      </c>
      <c r="Q128" s="193">
        <f t="shared" si="77"/>
        <v>0</v>
      </c>
      <c r="R128" s="152">
        <f t="shared" si="78"/>
        <v>0</v>
      </c>
      <c r="S128" s="193">
        <f t="shared" si="107"/>
        <v>0</v>
      </c>
      <c r="T128" s="193">
        <f t="shared" si="79"/>
        <v>0</v>
      </c>
      <c r="U128" s="152">
        <f t="shared" si="80"/>
        <v>0</v>
      </c>
      <c r="V128" s="192">
        <v>0</v>
      </c>
      <c r="W128" s="193">
        <f t="shared" si="81"/>
        <v>0</v>
      </c>
      <c r="X128" s="152">
        <f t="shared" si="82"/>
        <v>0</v>
      </c>
      <c r="Y128" s="192">
        <v>497631.61784199998</v>
      </c>
      <c r="Z128" s="193">
        <f t="shared" si="83"/>
        <v>142322.64270281201</v>
      </c>
      <c r="AA128" s="152">
        <f t="shared" si="84"/>
        <v>1.4456107957517016E-2</v>
      </c>
      <c r="AB128" s="192">
        <v>538697.617432</v>
      </c>
      <c r="AC128" s="193">
        <f t="shared" si="85"/>
        <v>154067.51858555202</v>
      </c>
      <c r="AD128" s="152">
        <f t="shared" si="86"/>
        <v>1.564906777391855E-2</v>
      </c>
      <c r="AE128" s="192">
        <v>1638686.48795</v>
      </c>
      <c r="AF128" s="193">
        <f t="shared" si="87"/>
        <v>468664.33555370005</v>
      </c>
      <c r="AG128" s="152">
        <f t="shared" si="88"/>
        <v>4.760354432674125E-2</v>
      </c>
      <c r="AH128" s="192">
        <v>976199.21812700003</v>
      </c>
      <c r="AI128" s="193">
        <f t="shared" si="89"/>
        <v>279192.97638432204</v>
      </c>
      <c r="AJ128" s="152">
        <f t="shared" si="90"/>
        <v>2.8358409673575533E-2</v>
      </c>
      <c r="AK128" s="192">
        <v>9990745.2725000009</v>
      </c>
      <c r="AL128" s="193">
        <f t="shared" si="91"/>
        <v>2857353.1479350007</v>
      </c>
      <c r="AM128" s="152">
        <f t="shared" si="92"/>
        <v>0.29022933241586957</v>
      </c>
      <c r="AN128" s="192">
        <v>10347857.7335</v>
      </c>
      <c r="AO128" s="193">
        <f t="shared" si="93"/>
        <v>2959487.3117810003</v>
      </c>
      <c r="AP128" s="152">
        <f t="shared" si="94"/>
        <v>0.30060338443366091</v>
      </c>
      <c r="AQ128" s="194">
        <v>620269.94938000001</v>
      </c>
      <c r="AR128" s="193">
        <f t="shared" si="95"/>
        <v>177397.20552268001</v>
      </c>
      <c r="AS128" s="152">
        <f t="shared" si="96"/>
        <v>1.8018729175459776E-2</v>
      </c>
      <c r="AT128" s="192">
        <v>34034180.797799997</v>
      </c>
      <c r="AU128" s="192">
        <v>33514023.982900001</v>
      </c>
      <c r="AV128" s="193">
        <f t="shared" si="97"/>
        <v>9733775.7081707995</v>
      </c>
      <c r="AW128" s="152">
        <f t="shared" si="98"/>
        <v>0.98868675988120569</v>
      </c>
      <c r="AX128" s="193">
        <f t="shared" si="99"/>
        <v>9585010.8591094017</v>
      </c>
      <c r="AY128" s="152">
        <f t="shared" si="100"/>
        <v>0.97357629904746512</v>
      </c>
      <c r="AZ128" s="192">
        <v>368766</v>
      </c>
      <c r="BA128" s="152">
        <f t="shared" si="101"/>
        <v>3.4291054491352058E-2</v>
      </c>
      <c r="BB128" s="192">
        <v>10754000</v>
      </c>
      <c r="BC128" s="192">
        <v>4148776.1658800002</v>
      </c>
      <c r="BD128" s="193">
        <f t="shared" si="102"/>
        <v>1186549.9834416802</v>
      </c>
      <c r="BE128" s="152">
        <f t="shared" si="103"/>
        <v>0.12052119277633433</v>
      </c>
      <c r="BF128" s="192">
        <v>34423623.516400002</v>
      </c>
      <c r="BG128" s="193">
        <f t="shared" si="104"/>
        <v>9845156.3256904017</v>
      </c>
      <c r="BH128" s="10">
        <v>28.6</v>
      </c>
    </row>
    <row r="129" spans="1:60">
      <c r="A129" s="1" t="s">
        <v>340</v>
      </c>
      <c r="B129" s="2" t="s">
        <v>341</v>
      </c>
      <c r="C129" s="192">
        <v>11292421.412599999</v>
      </c>
      <c r="D129" s="193">
        <f t="shared" si="72"/>
        <v>5544578.9135865998</v>
      </c>
      <c r="E129" s="152">
        <f t="shared" si="73"/>
        <v>0.65448994387033976</v>
      </c>
      <c r="F129" s="192">
        <v>785984.90125899995</v>
      </c>
      <c r="G129" s="193">
        <f t="shared" si="74"/>
        <v>385918.58651816897</v>
      </c>
      <c r="H129" s="152">
        <f t="shared" si="75"/>
        <v>4.5554376259280605E-2</v>
      </c>
      <c r="I129" s="192">
        <v>2228281.5676500001</v>
      </c>
      <c r="J129" s="193">
        <f t="shared" si="105"/>
        <v>1094086.2497161501</v>
      </c>
      <c r="K129" s="153">
        <f t="shared" si="106"/>
        <v>0.12914748970591047</v>
      </c>
      <c r="L129" s="192">
        <v>0</v>
      </c>
      <c r="M129" s="192">
        <v>0</v>
      </c>
      <c r="N129" s="192">
        <v>0</v>
      </c>
      <c r="O129" s="192">
        <v>0</v>
      </c>
      <c r="P129" s="193">
        <f t="shared" si="76"/>
        <v>0</v>
      </c>
      <c r="Q129" s="193">
        <f t="shared" si="77"/>
        <v>0</v>
      </c>
      <c r="R129" s="152">
        <f t="shared" si="78"/>
        <v>0</v>
      </c>
      <c r="S129" s="193">
        <f t="shared" si="107"/>
        <v>0</v>
      </c>
      <c r="T129" s="193">
        <f t="shared" si="79"/>
        <v>0</v>
      </c>
      <c r="U129" s="152">
        <f t="shared" si="80"/>
        <v>0</v>
      </c>
      <c r="V129" s="192">
        <v>0</v>
      </c>
      <c r="W129" s="193">
        <f t="shared" si="81"/>
        <v>0</v>
      </c>
      <c r="X129" s="152">
        <f t="shared" si="82"/>
        <v>0</v>
      </c>
      <c r="Y129" s="192">
        <v>17089410.251499999</v>
      </c>
      <c r="Z129" s="193">
        <f t="shared" si="83"/>
        <v>8390900.4334864989</v>
      </c>
      <c r="AA129" s="152">
        <f t="shared" si="84"/>
        <v>0.99047376533446341</v>
      </c>
      <c r="AB129" s="192">
        <v>16930847.0075</v>
      </c>
      <c r="AC129" s="193">
        <f t="shared" si="85"/>
        <v>8313045.8806825001</v>
      </c>
      <c r="AD129" s="152">
        <f t="shared" si="86"/>
        <v>0.98128370371050888</v>
      </c>
      <c r="AE129" s="192">
        <v>157447.68287700001</v>
      </c>
      <c r="AF129" s="193">
        <f t="shared" si="87"/>
        <v>77306.812292607006</v>
      </c>
      <c r="AG129" s="152">
        <f t="shared" si="88"/>
        <v>9.1254055586078887E-3</v>
      </c>
      <c r="AH129" s="192">
        <v>2730348.43517</v>
      </c>
      <c r="AI129" s="193">
        <f t="shared" si="89"/>
        <v>1340601.0816684701</v>
      </c>
      <c r="AJ129" s="152">
        <f t="shared" si="90"/>
        <v>0.15824644943616595</v>
      </c>
      <c r="AK129" s="192">
        <v>15275210.512399999</v>
      </c>
      <c r="AL129" s="193">
        <f t="shared" si="91"/>
        <v>7500128.3615883999</v>
      </c>
      <c r="AM129" s="152">
        <f t="shared" si="92"/>
        <v>0.88532576898991699</v>
      </c>
      <c r="AN129" s="192">
        <v>16495695.795399999</v>
      </c>
      <c r="AO129" s="193">
        <f t="shared" si="93"/>
        <v>8099386.6355413999</v>
      </c>
      <c r="AP129" s="152">
        <f t="shared" si="94"/>
        <v>0.95606306395784624</v>
      </c>
      <c r="AQ129" s="194">
        <v>8164039.3267099997</v>
      </c>
      <c r="AR129" s="193">
        <f t="shared" si="95"/>
        <v>4008543.3094146098</v>
      </c>
      <c r="AS129" s="152">
        <f t="shared" si="96"/>
        <v>0.47317412674058373</v>
      </c>
      <c r="AT129" s="192">
        <v>16082684.499700001</v>
      </c>
      <c r="AU129" s="192">
        <v>16082684.499700001</v>
      </c>
      <c r="AV129" s="193">
        <f t="shared" si="97"/>
        <v>7896598.0893526999</v>
      </c>
      <c r="AW129" s="152">
        <f t="shared" si="98"/>
        <v>0.93212561689809537</v>
      </c>
      <c r="AX129" s="193">
        <f t="shared" si="99"/>
        <v>7896598.0893526999</v>
      </c>
      <c r="AY129" s="152">
        <f t="shared" si="100"/>
        <v>0.93212561689809537</v>
      </c>
      <c r="AZ129" s="192">
        <v>1896621</v>
      </c>
      <c r="BA129" s="152">
        <f t="shared" si="101"/>
        <v>0.21817795927757966</v>
      </c>
      <c r="BB129" s="192">
        <v>8693000</v>
      </c>
      <c r="BC129" s="192">
        <v>555366.85857200006</v>
      </c>
      <c r="BD129" s="193">
        <f t="shared" si="102"/>
        <v>272685.12755885202</v>
      </c>
      <c r="BE129" s="152">
        <f t="shared" si="103"/>
        <v>3.2188138470343013E-2</v>
      </c>
      <c r="BF129" s="192">
        <v>17253773.7491</v>
      </c>
      <c r="BG129" s="193">
        <f t="shared" si="104"/>
        <v>8471602.9108080994</v>
      </c>
      <c r="BH129" s="10">
        <v>49.1</v>
      </c>
    </row>
    <row r="130" spans="1:60">
      <c r="A130" s="1" t="s">
        <v>342</v>
      </c>
      <c r="B130" s="2" t="s">
        <v>343</v>
      </c>
      <c r="C130" s="192">
        <v>403581.38598199998</v>
      </c>
      <c r="D130" s="193">
        <f t="shared" si="72"/>
        <v>76276.881950597992</v>
      </c>
      <c r="E130" s="152">
        <f t="shared" si="73"/>
        <v>4.678790169813847E-2</v>
      </c>
      <c r="F130" s="192">
        <v>2397318.33335</v>
      </c>
      <c r="G130" s="193">
        <f t="shared" si="74"/>
        <v>453093.16500314994</v>
      </c>
      <c r="H130" s="152">
        <f t="shared" si="75"/>
        <v>0.27792534149463377</v>
      </c>
      <c r="I130" s="192">
        <v>0</v>
      </c>
      <c r="J130" s="193">
        <f t="shared" si="105"/>
        <v>0</v>
      </c>
      <c r="K130" s="153">
        <f t="shared" si="106"/>
        <v>0</v>
      </c>
      <c r="L130" s="192">
        <v>0</v>
      </c>
      <c r="M130" s="192">
        <v>0</v>
      </c>
      <c r="N130" s="192">
        <v>0</v>
      </c>
      <c r="O130" s="192">
        <v>0</v>
      </c>
      <c r="P130" s="193">
        <f t="shared" si="76"/>
        <v>0</v>
      </c>
      <c r="Q130" s="193">
        <f t="shared" si="77"/>
        <v>0</v>
      </c>
      <c r="R130" s="152">
        <f t="shared" si="78"/>
        <v>0</v>
      </c>
      <c r="S130" s="193">
        <f t="shared" si="107"/>
        <v>0</v>
      </c>
      <c r="T130" s="193">
        <f t="shared" si="79"/>
        <v>0</v>
      </c>
      <c r="U130" s="152">
        <f t="shared" si="80"/>
        <v>0</v>
      </c>
      <c r="V130" s="192">
        <v>0</v>
      </c>
      <c r="W130" s="193">
        <f t="shared" si="81"/>
        <v>0</v>
      </c>
      <c r="X130" s="152">
        <f t="shared" si="82"/>
        <v>0</v>
      </c>
      <c r="Y130" s="192">
        <v>0</v>
      </c>
      <c r="Z130" s="193">
        <f t="shared" si="83"/>
        <v>0</v>
      </c>
      <c r="AA130" s="152">
        <f t="shared" si="84"/>
        <v>0</v>
      </c>
      <c r="AB130" s="192">
        <v>0</v>
      </c>
      <c r="AC130" s="193">
        <f t="shared" si="85"/>
        <v>0</v>
      </c>
      <c r="AD130" s="152">
        <f t="shared" si="86"/>
        <v>0</v>
      </c>
      <c r="AE130" s="192">
        <v>0</v>
      </c>
      <c r="AF130" s="193">
        <f t="shared" si="87"/>
        <v>0</v>
      </c>
      <c r="AG130" s="152">
        <f t="shared" si="88"/>
        <v>0</v>
      </c>
      <c r="AH130" s="192">
        <v>0</v>
      </c>
      <c r="AI130" s="193">
        <f t="shared" si="89"/>
        <v>0</v>
      </c>
      <c r="AJ130" s="152">
        <f t="shared" si="90"/>
        <v>0</v>
      </c>
      <c r="AK130" s="192">
        <v>0</v>
      </c>
      <c r="AL130" s="193">
        <f t="shared" si="91"/>
        <v>0</v>
      </c>
      <c r="AM130" s="152">
        <f t="shared" si="92"/>
        <v>0</v>
      </c>
      <c r="AN130" s="192">
        <v>0</v>
      </c>
      <c r="AO130" s="193">
        <f t="shared" si="93"/>
        <v>0</v>
      </c>
      <c r="AP130" s="152">
        <f t="shared" si="94"/>
        <v>0</v>
      </c>
      <c r="AQ130" s="194">
        <v>4694581.81061</v>
      </c>
      <c r="AR130" s="193">
        <f t="shared" si="95"/>
        <v>887275.96220528986</v>
      </c>
      <c r="AS130" s="152">
        <f t="shared" si="96"/>
        <v>0.54425114709945044</v>
      </c>
      <c r="AT130" s="192">
        <v>8625763.7409300003</v>
      </c>
      <c r="AU130" s="192">
        <v>52006.4072266</v>
      </c>
      <c r="AV130" s="193">
        <f t="shared" si="97"/>
        <v>1630269.3470357698</v>
      </c>
      <c r="AW130" s="152">
        <f t="shared" si="98"/>
        <v>1</v>
      </c>
      <c r="AX130" s="193">
        <f t="shared" si="99"/>
        <v>9829.2109658273985</v>
      </c>
      <c r="AY130" s="152">
        <f t="shared" si="100"/>
        <v>6.0291944908976661E-3</v>
      </c>
      <c r="AZ130" s="192">
        <v>164391</v>
      </c>
      <c r="BA130" s="152">
        <f t="shared" si="101"/>
        <v>8.7488557743480577E-2</v>
      </c>
      <c r="BB130" s="192">
        <v>1879000</v>
      </c>
      <c r="BC130" s="192">
        <v>8379869.5674099997</v>
      </c>
      <c r="BD130" s="193">
        <f t="shared" si="102"/>
        <v>1583795.3482404896</v>
      </c>
      <c r="BE130" s="152">
        <f t="shared" si="103"/>
        <v>0.97149305488704585</v>
      </c>
      <c r="BF130" s="192">
        <v>8625763.7409300003</v>
      </c>
      <c r="BG130" s="193">
        <f t="shared" si="104"/>
        <v>1630269.3470357698</v>
      </c>
      <c r="BH130" s="10">
        <v>18.899999999999999</v>
      </c>
    </row>
    <row r="131" spans="1:60">
      <c r="A131" s="1" t="s">
        <v>344</v>
      </c>
      <c r="B131" s="2" t="s">
        <v>345</v>
      </c>
      <c r="C131" s="192">
        <v>0</v>
      </c>
      <c r="D131" s="193">
        <f t="shared" si="72"/>
        <v>0</v>
      </c>
      <c r="E131" s="152">
        <f t="shared" si="73"/>
        <v>0</v>
      </c>
      <c r="F131" s="192">
        <v>519517.44945700001</v>
      </c>
      <c r="G131" s="193">
        <f t="shared" si="74"/>
        <v>244692.71869424701</v>
      </c>
      <c r="H131" s="152">
        <f t="shared" si="75"/>
        <v>7.4538283019704013E-2</v>
      </c>
      <c r="I131" s="192">
        <v>279192.83568100003</v>
      </c>
      <c r="J131" s="193">
        <f t="shared" si="105"/>
        <v>131499.82560575102</v>
      </c>
      <c r="K131" s="153">
        <f t="shared" si="106"/>
        <v>4.0057469917161206E-2</v>
      </c>
      <c r="L131" s="192">
        <v>0</v>
      </c>
      <c r="M131" s="192">
        <v>0</v>
      </c>
      <c r="N131" s="192">
        <v>0</v>
      </c>
      <c r="O131" s="192">
        <v>0</v>
      </c>
      <c r="P131" s="193">
        <f t="shared" si="76"/>
        <v>0</v>
      </c>
      <c r="Q131" s="193">
        <f t="shared" si="77"/>
        <v>0</v>
      </c>
      <c r="R131" s="152">
        <f t="shared" si="78"/>
        <v>0</v>
      </c>
      <c r="S131" s="193">
        <f t="shared" si="107"/>
        <v>0</v>
      </c>
      <c r="T131" s="193">
        <f t="shared" si="79"/>
        <v>0</v>
      </c>
      <c r="U131" s="152">
        <f t="shared" si="80"/>
        <v>0</v>
      </c>
      <c r="V131" s="192">
        <v>0</v>
      </c>
      <c r="W131" s="193">
        <f t="shared" si="81"/>
        <v>0</v>
      </c>
      <c r="X131" s="152">
        <f t="shared" si="82"/>
        <v>0</v>
      </c>
      <c r="Y131" s="192">
        <v>6907490.6634099996</v>
      </c>
      <c r="Z131" s="193">
        <f t="shared" si="83"/>
        <v>3253428.1024661101</v>
      </c>
      <c r="AA131" s="152">
        <f t="shared" si="84"/>
        <v>0.99105909640448586</v>
      </c>
      <c r="AB131" s="192">
        <v>6907359.8823899999</v>
      </c>
      <c r="AC131" s="193">
        <f t="shared" si="85"/>
        <v>3253366.50460569</v>
      </c>
      <c r="AD131" s="152">
        <f t="shared" si="86"/>
        <v>0.99104033246750445</v>
      </c>
      <c r="AE131" s="192">
        <v>130.781013489</v>
      </c>
      <c r="AF131" s="193">
        <f t="shared" si="87"/>
        <v>61.597857353319007</v>
      </c>
      <c r="AG131" s="152">
        <f t="shared" si="88"/>
        <v>1.8763936047260065E-5</v>
      </c>
      <c r="AH131" s="192">
        <v>5789226.7386299996</v>
      </c>
      <c r="AI131" s="193">
        <f t="shared" si="89"/>
        <v>2726725.79389473</v>
      </c>
      <c r="AJ131" s="152">
        <f t="shared" si="90"/>
        <v>0.83061506704012522</v>
      </c>
      <c r="AK131" s="192">
        <v>6830000.3428800004</v>
      </c>
      <c r="AL131" s="193">
        <f t="shared" si="91"/>
        <v>3216930.1614964805</v>
      </c>
      <c r="AM131" s="152">
        <f t="shared" si="92"/>
        <v>0.97994109555775832</v>
      </c>
      <c r="AN131" s="192">
        <v>4981561.9378899997</v>
      </c>
      <c r="AO131" s="193">
        <f t="shared" si="93"/>
        <v>2346315.6727461899</v>
      </c>
      <c r="AP131" s="152">
        <f t="shared" si="94"/>
        <v>0.71473455606684788</v>
      </c>
      <c r="AQ131" s="194">
        <v>6022771.3900699997</v>
      </c>
      <c r="AR131" s="193">
        <f t="shared" si="95"/>
        <v>2836725.3247229699</v>
      </c>
      <c r="AS131" s="152">
        <f t="shared" si="96"/>
        <v>0.86412311829993893</v>
      </c>
      <c r="AT131" s="192">
        <v>6317464.7937700003</v>
      </c>
      <c r="AU131" s="192">
        <v>6317464.7937700003</v>
      </c>
      <c r="AV131" s="193">
        <f t="shared" si="97"/>
        <v>2975525.9178656703</v>
      </c>
      <c r="AW131" s="152">
        <f t="shared" si="98"/>
        <v>0.90640454763785505</v>
      </c>
      <c r="AX131" s="193">
        <f t="shared" si="99"/>
        <v>2975525.9178656703</v>
      </c>
      <c r="AY131" s="152">
        <f t="shared" si="100"/>
        <v>0.90640454763785505</v>
      </c>
      <c r="AZ131" s="192">
        <v>2297191</v>
      </c>
      <c r="BA131" s="152">
        <f t="shared" si="101"/>
        <v>0.56931623296158607</v>
      </c>
      <c r="BB131" s="192">
        <v>4035000</v>
      </c>
      <c r="BC131" s="192">
        <v>4615340.5804000003</v>
      </c>
      <c r="BD131" s="193">
        <f t="shared" si="102"/>
        <v>2173825.4133684002</v>
      </c>
      <c r="BE131" s="152">
        <f t="shared" si="103"/>
        <v>0.66219058238322825</v>
      </c>
      <c r="BF131" s="192">
        <v>6969807.0362</v>
      </c>
      <c r="BG131" s="193">
        <f t="shared" si="104"/>
        <v>3282779.1140502002</v>
      </c>
      <c r="BH131" s="10">
        <v>47.1</v>
      </c>
    </row>
    <row r="132" spans="1:60">
      <c r="A132" s="1" t="s">
        <v>346</v>
      </c>
      <c r="B132" s="2" t="s">
        <v>347</v>
      </c>
      <c r="C132" s="192">
        <v>0</v>
      </c>
      <c r="D132" s="193">
        <f t="shared" si="72"/>
        <v>0</v>
      </c>
      <c r="E132" s="152">
        <f t="shared" si="73"/>
        <v>0</v>
      </c>
      <c r="F132" s="192">
        <v>1275730.51343</v>
      </c>
      <c r="G132" s="193">
        <f t="shared" si="74"/>
        <v>234734.41447111999</v>
      </c>
      <c r="H132" s="152">
        <f t="shared" si="75"/>
        <v>0.23477569785930205</v>
      </c>
      <c r="I132" s="192">
        <v>0</v>
      </c>
      <c r="J132" s="193">
        <f t="shared" si="105"/>
        <v>0</v>
      </c>
      <c r="K132" s="153">
        <f t="shared" si="106"/>
        <v>0</v>
      </c>
      <c r="L132" s="192">
        <v>0</v>
      </c>
      <c r="M132" s="192">
        <v>0</v>
      </c>
      <c r="N132" s="192">
        <v>0</v>
      </c>
      <c r="O132" s="192">
        <v>0</v>
      </c>
      <c r="P132" s="193">
        <f t="shared" si="76"/>
        <v>0</v>
      </c>
      <c r="Q132" s="193">
        <f t="shared" si="77"/>
        <v>0</v>
      </c>
      <c r="R132" s="152">
        <f t="shared" si="78"/>
        <v>0</v>
      </c>
      <c r="S132" s="193">
        <f t="shared" si="107"/>
        <v>0</v>
      </c>
      <c r="T132" s="193">
        <f t="shared" si="79"/>
        <v>0</v>
      </c>
      <c r="U132" s="152">
        <f t="shared" si="80"/>
        <v>0</v>
      </c>
      <c r="V132" s="192">
        <v>0</v>
      </c>
      <c r="W132" s="193">
        <f t="shared" si="81"/>
        <v>0</v>
      </c>
      <c r="X132" s="152">
        <f t="shared" si="82"/>
        <v>0</v>
      </c>
      <c r="Y132" s="192">
        <v>0</v>
      </c>
      <c r="Z132" s="193">
        <f t="shared" si="83"/>
        <v>0</v>
      </c>
      <c r="AA132" s="152">
        <f t="shared" si="84"/>
        <v>0</v>
      </c>
      <c r="AB132" s="192">
        <v>0</v>
      </c>
      <c r="AC132" s="193">
        <f t="shared" si="85"/>
        <v>0</v>
      </c>
      <c r="AD132" s="152">
        <f t="shared" si="86"/>
        <v>0</v>
      </c>
      <c r="AE132" s="192">
        <v>0</v>
      </c>
      <c r="AF132" s="193">
        <f t="shared" si="87"/>
        <v>0</v>
      </c>
      <c r="AG132" s="152">
        <f t="shared" si="88"/>
        <v>0</v>
      </c>
      <c r="AH132" s="192">
        <v>0</v>
      </c>
      <c r="AI132" s="193">
        <f t="shared" si="89"/>
        <v>0</v>
      </c>
      <c r="AJ132" s="152">
        <f t="shared" si="90"/>
        <v>0</v>
      </c>
      <c r="AK132" s="192">
        <v>0</v>
      </c>
      <c r="AL132" s="193">
        <f t="shared" si="91"/>
        <v>0</v>
      </c>
      <c r="AM132" s="152">
        <f t="shared" si="92"/>
        <v>0</v>
      </c>
      <c r="AN132" s="192">
        <v>0</v>
      </c>
      <c r="AO132" s="193">
        <f t="shared" si="93"/>
        <v>0</v>
      </c>
      <c r="AP132" s="152">
        <f t="shared" si="94"/>
        <v>0</v>
      </c>
      <c r="AQ132" s="194">
        <v>1979814.20389</v>
      </c>
      <c r="AR132" s="193">
        <f t="shared" si="95"/>
        <v>364285.81351576</v>
      </c>
      <c r="AS132" s="152">
        <f t="shared" si="96"/>
        <v>0.36434988146541486</v>
      </c>
      <c r="AT132" s="192">
        <v>5433826.9465800002</v>
      </c>
      <c r="AU132" s="192">
        <v>0</v>
      </c>
      <c r="AV132" s="193">
        <f t="shared" si="97"/>
        <v>999824.15817071998</v>
      </c>
      <c r="AW132" s="152">
        <f t="shared" si="98"/>
        <v>1</v>
      </c>
      <c r="AX132" s="193">
        <f t="shared" si="99"/>
        <v>0</v>
      </c>
      <c r="AY132" s="152">
        <f t="shared" si="100"/>
        <v>0</v>
      </c>
      <c r="AZ132" s="192">
        <v>39588</v>
      </c>
      <c r="BA132" s="152">
        <f t="shared" si="101"/>
        <v>3.5600719424460435E-2</v>
      </c>
      <c r="BB132" s="192">
        <v>1112000</v>
      </c>
      <c r="BC132" s="192">
        <v>27097.7738488</v>
      </c>
      <c r="BD132" s="193">
        <f t="shared" si="102"/>
        <v>4985.9903881791997</v>
      </c>
      <c r="BE132" s="152">
        <f t="shared" si="103"/>
        <v>4.9868672880455066E-3</v>
      </c>
      <c r="BF132" s="192">
        <v>5433826.9465800002</v>
      </c>
      <c r="BG132" s="193">
        <f t="shared" si="104"/>
        <v>999824.15817071998</v>
      </c>
      <c r="BH132" s="10">
        <v>18.399999999999999</v>
      </c>
    </row>
    <row r="133" spans="1:60">
      <c r="A133" s="1" t="s">
        <v>348</v>
      </c>
      <c r="B133" s="2" t="s">
        <v>349</v>
      </c>
      <c r="C133" s="192">
        <v>60.631442069999999</v>
      </c>
      <c r="D133" s="193">
        <f t="shared" si="72"/>
        <v>10.79239668846</v>
      </c>
      <c r="E133" s="152">
        <f t="shared" si="73"/>
        <v>2.8620460945658166E-5</v>
      </c>
      <c r="F133" s="192">
        <v>284555.38815900002</v>
      </c>
      <c r="G133" s="193">
        <f t="shared" si="74"/>
        <v>50650.859092302009</v>
      </c>
      <c r="H133" s="152">
        <f t="shared" si="75"/>
        <v>0.1343215021057681</v>
      </c>
      <c r="I133" s="192">
        <v>0</v>
      </c>
      <c r="J133" s="193">
        <f t="shared" si="105"/>
        <v>0</v>
      </c>
      <c r="K133" s="153">
        <f t="shared" si="106"/>
        <v>0</v>
      </c>
      <c r="L133" s="192">
        <v>0</v>
      </c>
      <c r="M133" s="192">
        <v>0</v>
      </c>
      <c r="N133" s="192">
        <v>0</v>
      </c>
      <c r="O133" s="192">
        <v>0</v>
      </c>
      <c r="P133" s="193">
        <f t="shared" si="76"/>
        <v>0</v>
      </c>
      <c r="Q133" s="193">
        <f t="shared" si="77"/>
        <v>0</v>
      </c>
      <c r="R133" s="152">
        <f t="shared" si="78"/>
        <v>0</v>
      </c>
      <c r="S133" s="193">
        <f t="shared" si="107"/>
        <v>0</v>
      </c>
      <c r="T133" s="193">
        <f t="shared" si="79"/>
        <v>0</v>
      </c>
      <c r="U133" s="152">
        <f t="shared" si="80"/>
        <v>0</v>
      </c>
      <c r="V133" s="192">
        <v>0</v>
      </c>
      <c r="W133" s="193">
        <f t="shared" si="81"/>
        <v>0</v>
      </c>
      <c r="X133" s="152">
        <f t="shared" si="82"/>
        <v>0</v>
      </c>
      <c r="Y133" s="192">
        <v>0</v>
      </c>
      <c r="Z133" s="193">
        <f t="shared" si="83"/>
        <v>0</v>
      </c>
      <c r="AA133" s="152">
        <f t="shared" si="84"/>
        <v>0</v>
      </c>
      <c r="AB133" s="192">
        <v>0</v>
      </c>
      <c r="AC133" s="193">
        <f t="shared" si="85"/>
        <v>0</v>
      </c>
      <c r="AD133" s="152">
        <f t="shared" si="86"/>
        <v>0</v>
      </c>
      <c r="AE133" s="192">
        <v>0</v>
      </c>
      <c r="AF133" s="193">
        <f t="shared" si="87"/>
        <v>0</v>
      </c>
      <c r="AG133" s="152">
        <f t="shared" si="88"/>
        <v>0</v>
      </c>
      <c r="AH133" s="192">
        <v>0</v>
      </c>
      <c r="AI133" s="193">
        <f t="shared" si="89"/>
        <v>0</v>
      </c>
      <c r="AJ133" s="152">
        <f t="shared" si="90"/>
        <v>0</v>
      </c>
      <c r="AK133" s="192">
        <v>0</v>
      </c>
      <c r="AL133" s="193">
        <f t="shared" si="91"/>
        <v>0</v>
      </c>
      <c r="AM133" s="152">
        <f t="shared" si="92"/>
        <v>0</v>
      </c>
      <c r="AN133" s="192">
        <v>6783.4006652799999</v>
      </c>
      <c r="AO133" s="193">
        <f t="shared" si="93"/>
        <v>1207.4453184198401</v>
      </c>
      <c r="AP133" s="152">
        <f t="shared" si="94"/>
        <v>3.2020358941035141E-3</v>
      </c>
      <c r="AQ133" s="194">
        <v>1353907.25141</v>
      </c>
      <c r="AR133" s="193">
        <f t="shared" si="95"/>
        <v>240995.49075098004</v>
      </c>
      <c r="AS133" s="152">
        <f t="shared" si="96"/>
        <v>0.63909826799577718</v>
      </c>
      <c r="AT133" s="192">
        <v>2091359.3083800001</v>
      </c>
      <c r="AU133" s="192">
        <v>0</v>
      </c>
      <c r="AV133" s="193">
        <f t="shared" si="97"/>
        <v>372261.95689164003</v>
      </c>
      <c r="AW133" s="152">
        <f t="shared" si="98"/>
        <v>0.98720507652983258</v>
      </c>
      <c r="AX133" s="193">
        <f t="shared" si="99"/>
        <v>0</v>
      </c>
      <c r="AY133" s="152">
        <f t="shared" si="100"/>
        <v>0</v>
      </c>
      <c r="AZ133" s="192">
        <v>8005</v>
      </c>
      <c r="BA133" s="152">
        <f t="shared" si="101"/>
        <v>1.9765432098765433E-2</v>
      </c>
      <c r="BB133" s="192">
        <v>405000</v>
      </c>
      <c r="BC133" s="192">
        <v>10572.037118</v>
      </c>
      <c r="BD133" s="193">
        <f t="shared" si="102"/>
        <v>1881.8226070040002</v>
      </c>
      <c r="BE133" s="152">
        <f t="shared" si="103"/>
        <v>4.9904235347468379E-3</v>
      </c>
      <c r="BF133" s="192">
        <v>2118464.9047099999</v>
      </c>
      <c r="BG133" s="193">
        <f t="shared" si="104"/>
        <v>377086.75303838</v>
      </c>
      <c r="BH133" s="10">
        <v>17.8</v>
      </c>
    </row>
    <row r="134" spans="1:60">
      <c r="A134" s="1" t="s">
        <v>350</v>
      </c>
      <c r="B134" s="2" t="s">
        <v>351</v>
      </c>
      <c r="C134" s="192">
        <v>17.786607265499999</v>
      </c>
      <c r="D134" s="193">
        <f t="shared" si="72"/>
        <v>8.2351991639264988</v>
      </c>
      <c r="E134" s="152">
        <f t="shared" si="73"/>
        <v>3.0716975170197883E-5</v>
      </c>
      <c r="F134" s="192" t="s">
        <v>488</v>
      </c>
      <c r="G134" s="193" t="str">
        <f t="shared" si="74"/>
        <v>No data</v>
      </c>
      <c r="H134" s="152" t="str">
        <f t="shared" si="75"/>
        <v>No data</v>
      </c>
      <c r="I134" s="192">
        <v>574388.46641600004</v>
      </c>
      <c r="J134" s="193">
        <f t="shared" si="105"/>
        <v>265941.85995060799</v>
      </c>
      <c r="K134" s="153">
        <f t="shared" si="106"/>
        <v>0.99195287766715856</v>
      </c>
      <c r="L134" s="192">
        <v>461779.849308</v>
      </c>
      <c r="M134" s="192">
        <v>19638.541523700002</v>
      </c>
      <c r="N134" s="192">
        <v>0</v>
      </c>
      <c r="O134" s="192">
        <v>0</v>
      </c>
      <c r="P134" s="193">
        <f t="shared" si="76"/>
        <v>481418.3908317</v>
      </c>
      <c r="Q134" s="193">
        <f t="shared" si="77"/>
        <v>222896.7149550771</v>
      </c>
      <c r="R134" s="152">
        <f t="shared" si="78"/>
        <v>0.83139614750122237</v>
      </c>
      <c r="S134" s="193">
        <f t="shared" si="107"/>
        <v>0</v>
      </c>
      <c r="T134" s="193">
        <f t="shared" si="79"/>
        <v>0</v>
      </c>
      <c r="U134" s="152">
        <f t="shared" si="80"/>
        <v>0</v>
      </c>
      <c r="V134" s="192">
        <v>474762.49952100002</v>
      </c>
      <c r="W134" s="193">
        <f t="shared" si="81"/>
        <v>219815.037278223</v>
      </c>
      <c r="X134" s="152">
        <f t="shared" si="82"/>
        <v>0.81990160865665762</v>
      </c>
      <c r="Y134" s="192">
        <v>0</v>
      </c>
      <c r="Z134" s="193">
        <f t="shared" si="83"/>
        <v>0</v>
      </c>
      <c r="AA134" s="152">
        <f t="shared" si="84"/>
        <v>0</v>
      </c>
      <c r="AB134" s="192">
        <v>474259.674696</v>
      </c>
      <c r="AC134" s="193">
        <f t="shared" si="85"/>
        <v>219582.229384248</v>
      </c>
      <c r="AD134" s="152">
        <f t="shared" si="86"/>
        <v>0.8190332441937821</v>
      </c>
      <c r="AE134" s="192">
        <v>0</v>
      </c>
      <c r="AF134" s="193">
        <f t="shared" si="87"/>
        <v>0</v>
      </c>
      <c r="AG134" s="152">
        <f t="shared" si="88"/>
        <v>0</v>
      </c>
      <c r="AH134" s="192">
        <v>238728.566582</v>
      </c>
      <c r="AI134" s="193">
        <f t="shared" si="89"/>
        <v>110531.326327466</v>
      </c>
      <c r="AJ134" s="152">
        <f t="shared" si="90"/>
        <v>0.41227758293959771</v>
      </c>
      <c r="AK134" s="192">
        <v>443346.26392699999</v>
      </c>
      <c r="AL134" s="193">
        <f t="shared" si="91"/>
        <v>205269.32019820099</v>
      </c>
      <c r="AM134" s="152">
        <f t="shared" si="92"/>
        <v>0.76564664511710834</v>
      </c>
      <c r="AN134" s="192">
        <v>175841.544349</v>
      </c>
      <c r="AO134" s="193">
        <f t="shared" si="93"/>
        <v>81414.635033586994</v>
      </c>
      <c r="AP134" s="152">
        <f t="shared" si="94"/>
        <v>0.30367344772570637</v>
      </c>
      <c r="AQ134" s="194">
        <v>0</v>
      </c>
      <c r="AR134" s="193">
        <f t="shared" si="95"/>
        <v>0</v>
      </c>
      <c r="AS134" s="152">
        <f t="shared" si="96"/>
        <v>0</v>
      </c>
      <c r="AT134" s="192">
        <v>0</v>
      </c>
      <c r="AU134" s="192">
        <v>0</v>
      </c>
      <c r="AV134" s="193">
        <f t="shared" si="97"/>
        <v>0</v>
      </c>
      <c r="AW134" s="152">
        <f t="shared" si="98"/>
        <v>0</v>
      </c>
      <c r="AX134" s="193">
        <f t="shared" si="99"/>
        <v>0</v>
      </c>
      <c r="AY134" s="152">
        <f t="shared" si="100"/>
        <v>0</v>
      </c>
      <c r="AZ134" s="192">
        <v>95053</v>
      </c>
      <c r="BA134" s="152">
        <f t="shared" si="101"/>
        <v>0.28122189349112425</v>
      </c>
      <c r="BB134" s="192">
        <v>338000</v>
      </c>
      <c r="BC134" s="192">
        <v>0</v>
      </c>
      <c r="BD134" s="193">
        <f t="shared" si="102"/>
        <v>0</v>
      </c>
      <c r="BE134" s="152">
        <f t="shared" si="103"/>
        <v>0</v>
      </c>
      <c r="BF134" s="192">
        <v>579048.13761600002</v>
      </c>
      <c r="BG134" s="193">
        <f t="shared" si="104"/>
        <v>268099.28771620797</v>
      </c>
      <c r="BH134" s="10">
        <v>46.3</v>
      </c>
    </row>
    <row r="135" spans="1:60">
      <c r="A135" s="1" t="s">
        <v>352</v>
      </c>
      <c r="B135" s="2" t="s">
        <v>353</v>
      </c>
      <c r="C135" s="192">
        <v>6666286.81843</v>
      </c>
      <c r="D135" s="193">
        <f t="shared" si="72"/>
        <v>3546464.5874047601</v>
      </c>
      <c r="E135" s="152">
        <f t="shared" si="73"/>
        <v>0.5364571018606592</v>
      </c>
      <c r="F135" s="192">
        <v>2212113.9740399998</v>
      </c>
      <c r="G135" s="193">
        <f t="shared" si="74"/>
        <v>1176844.63418928</v>
      </c>
      <c r="H135" s="152">
        <f t="shared" si="75"/>
        <v>0.17801578057189693</v>
      </c>
      <c r="I135" s="192">
        <v>113274.169142</v>
      </c>
      <c r="J135" s="193">
        <f t="shared" si="105"/>
        <v>60261.857983544003</v>
      </c>
      <c r="K135" s="153">
        <f t="shared" si="106"/>
        <v>9.1155292516955956E-3</v>
      </c>
      <c r="L135" s="192">
        <v>0</v>
      </c>
      <c r="M135" s="192">
        <v>0</v>
      </c>
      <c r="N135" s="192">
        <v>0</v>
      </c>
      <c r="O135" s="192">
        <v>0</v>
      </c>
      <c r="P135" s="193">
        <f t="shared" si="76"/>
        <v>0</v>
      </c>
      <c r="Q135" s="193">
        <f t="shared" si="77"/>
        <v>0</v>
      </c>
      <c r="R135" s="152">
        <f t="shared" si="78"/>
        <v>0</v>
      </c>
      <c r="S135" s="193">
        <f t="shared" si="107"/>
        <v>0</v>
      </c>
      <c r="T135" s="193">
        <f t="shared" si="79"/>
        <v>0</v>
      </c>
      <c r="U135" s="152">
        <f t="shared" si="80"/>
        <v>0</v>
      </c>
      <c r="V135" s="192">
        <v>681998.31110599998</v>
      </c>
      <c r="W135" s="193">
        <f t="shared" si="81"/>
        <v>362823.10150839202</v>
      </c>
      <c r="X135" s="152">
        <f t="shared" si="82"/>
        <v>5.4882552673596874E-2</v>
      </c>
      <c r="Y135" s="192">
        <v>11740586.260500001</v>
      </c>
      <c r="Z135" s="193">
        <f t="shared" si="83"/>
        <v>6245991.8905860009</v>
      </c>
      <c r="AA135" s="152">
        <f t="shared" si="84"/>
        <v>0.94480196412194639</v>
      </c>
      <c r="AB135" s="192">
        <v>11492795.228499999</v>
      </c>
      <c r="AC135" s="193">
        <f t="shared" si="85"/>
        <v>6114167.0615619998</v>
      </c>
      <c r="AD135" s="152">
        <f t="shared" si="86"/>
        <v>0.92486143913189056</v>
      </c>
      <c r="AE135" s="192">
        <v>921731.90943300002</v>
      </c>
      <c r="AF135" s="193">
        <f t="shared" si="87"/>
        <v>490361.37581835606</v>
      </c>
      <c r="AG135" s="152">
        <f t="shared" si="88"/>
        <v>7.4174670591712261E-2</v>
      </c>
      <c r="AH135" s="192">
        <v>558419.69016</v>
      </c>
      <c r="AI135" s="193">
        <f t="shared" si="89"/>
        <v>297079.27516512002</v>
      </c>
      <c r="AJ135" s="152">
        <f t="shared" si="90"/>
        <v>4.4937791721915921E-2</v>
      </c>
      <c r="AK135" s="192">
        <v>7849196.2492800001</v>
      </c>
      <c r="AL135" s="193">
        <f t="shared" si="91"/>
        <v>4175772.4046169603</v>
      </c>
      <c r="AM135" s="152">
        <f t="shared" si="92"/>
        <v>0.63164955041883342</v>
      </c>
      <c r="AN135" s="192">
        <v>9069201.0232999995</v>
      </c>
      <c r="AO135" s="193">
        <f t="shared" si="93"/>
        <v>4824814.9443955999</v>
      </c>
      <c r="AP135" s="152">
        <f t="shared" si="94"/>
        <v>0.72982717810768771</v>
      </c>
      <c r="AQ135" s="194">
        <v>6664076.6040899996</v>
      </c>
      <c r="AR135" s="193">
        <f t="shared" si="95"/>
        <v>3545288.75337588</v>
      </c>
      <c r="AS135" s="152">
        <f t="shared" si="96"/>
        <v>0.53627923894962315</v>
      </c>
      <c r="AT135" s="192">
        <v>4919404.07333</v>
      </c>
      <c r="AU135" s="192">
        <v>2000962.7435600001</v>
      </c>
      <c r="AV135" s="193">
        <f t="shared" si="97"/>
        <v>2617122.9670115602</v>
      </c>
      <c r="AW135" s="152">
        <f t="shared" si="98"/>
        <v>0.39587994395381643</v>
      </c>
      <c r="AX135" s="193">
        <f t="shared" si="99"/>
        <v>1064512.1795739201</v>
      </c>
      <c r="AY135" s="152">
        <f t="shared" si="100"/>
        <v>0.16102377584079983</v>
      </c>
      <c r="AZ135" s="192">
        <v>8141711</v>
      </c>
      <c r="BA135" s="152">
        <f t="shared" si="101"/>
        <v>0.91162367036166159</v>
      </c>
      <c r="BB135" s="192">
        <v>8931000</v>
      </c>
      <c r="BC135" s="192">
        <v>3238696.2711800002</v>
      </c>
      <c r="BD135" s="193">
        <f t="shared" si="102"/>
        <v>1722986.4162677601</v>
      </c>
      <c r="BE135" s="152">
        <f t="shared" si="103"/>
        <v>0.26062809218480831</v>
      </c>
      <c r="BF135" s="192">
        <v>12426504.9252</v>
      </c>
      <c r="BG135" s="193">
        <f t="shared" si="104"/>
        <v>6610900.6202064008</v>
      </c>
      <c r="BH135" s="10">
        <v>53.2</v>
      </c>
    </row>
    <row r="136" spans="1:60">
      <c r="A136" s="1" t="s">
        <v>354</v>
      </c>
      <c r="B136" s="2" t="s">
        <v>355</v>
      </c>
      <c r="C136" s="192">
        <v>36630460.5766</v>
      </c>
      <c r="D136" s="193">
        <f t="shared" si="72"/>
        <v>12381095.674890799</v>
      </c>
      <c r="E136" s="152">
        <f t="shared" si="73"/>
        <v>0.64904876555370239</v>
      </c>
      <c r="F136" s="192">
        <v>2290434.7688500001</v>
      </c>
      <c r="G136" s="193">
        <f t="shared" si="74"/>
        <v>774166.9518713</v>
      </c>
      <c r="H136" s="152">
        <f t="shared" si="75"/>
        <v>4.0583815652403606E-2</v>
      </c>
      <c r="I136" s="192">
        <v>0</v>
      </c>
      <c r="J136" s="193">
        <f t="shared" si="105"/>
        <v>0</v>
      </c>
      <c r="K136" s="153">
        <f t="shared" si="106"/>
        <v>0</v>
      </c>
      <c r="L136" s="192">
        <v>0</v>
      </c>
      <c r="M136" s="192">
        <v>0</v>
      </c>
      <c r="N136" s="192">
        <v>0</v>
      </c>
      <c r="O136" s="192">
        <v>0</v>
      </c>
      <c r="P136" s="193">
        <f t="shared" si="76"/>
        <v>0</v>
      </c>
      <c r="Q136" s="193">
        <f t="shared" si="77"/>
        <v>0</v>
      </c>
      <c r="R136" s="152">
        <f t="shared" si="78"/>
        <v>0</v>
      </c>
      <c r="S136" s="193">
        <f t="shared" si="107"/>
        <v>0</v>
      </c>
      <c r="T136" s="193">
        <f t="shared" si="79"/>
        <v>0</v>
      </c>
      <c r="U136" s="152">
        <f t="shared" si="80"/>
        <v>0</v>
      </c>
      <c r="V136" s="192">
        <v>270756.44624999998</v>
      </c>
      <c r="W136" s="193">
        <f t="shared" si="81"/>
        <v>91515.67883249998</v>
      </c>
      <c r="X136" s="152">
        <f t="shared" si="82"/>
        <v>4.797486420810417E-3</v>
      </c>
      <c r="Y136" s="192">
        <v>17477410.114399999</v>
      </c>
      <c r="Z136" s="193">
        <f t="shared" si="83"/>
        <v>5907364.6186671993</v>
      </c>
      <c r="AA136" s="152">
        <f t="shared" si="84"/>
        <v>0.30967919270645489</v>
      </c>
      <c r="AB136" s="192">
        <v>6276063.1016199999</v>
      </c>
      <c r="AC136" s="193">
        <f t="shared" si="85"/>
        <v>2121309.3283475596</v>
      </c>
      <c r="AD136" s="152">
        <f t="shared" si="86"/>
        <v>0.11120447148419928</v>
      </c>
      <c r="AE136" s="192">
        <v>11142733.601399999</v>
      </c>
      <c r="AF136" s="193">
        <f t="shared" si="87"/>
        <v>3766243.9572731992</v>
      </c>
      <c r="AG136" s="152">
        <f t="shared" si="88"/>
        <v>0.1974361603714706</v>
      </c>
      <c r="AH136" s="192">
        <v>1337048.1339</v>
      </c>
      <c r="AI136" s="193">
        <f t="shared" si="89"/>
        <v>451922.26925819996</v>
      </c>
      <c r="AJ136" s="152">
        <f t="shared" si="90"/>
        <v>2.3690923541049985E-2</v>
      </c>
      <c r="AK136" s="192">
        <v>1144704.5865199999</v>
      </c>
      <c r="AL136" s="193">
        <f t="shared" si="91"/>
        <v>386910.15024375991</v>
      </c>
      <c r="AM136" s="152">
        <f t="shared" si="92"/>
        <v>2.0282821649233784E-2</v>
      </c>
      <c r="AN136" s="192">
        <v>25003671.3838</v>
      </c>
      <c r="AO136" s="193">
        <f t="shared" si="93"/>
        <v>8451240.9277243987</v>
      </c>
      <c r="AP136" s="152">
        <f t="shared" si="94"/>
        <v>0.44303570827424582</v>
      </c>
      <c r="AQ136" s="194">
        <v>9114784.0705500003</v>
      </c>
      <c r="AR136" s="193">
        <f t="shared" si="95"/>
        <v>3080797.0158458999</v>
      </c>
      <c r="AS136" s="152">
        <f t="shared" si="96"/>
        <v>0.16150327503821243</v>
      </c>
      <c r="AT136" s="192">
        <v>31977821.064300001</v>
      </c>
      <c r="AU136" s="192">
        <v>0</v>
      </c>
      <c r="AV136" s="193">
        <f t="shared" si="97"/>
        <v>10808503.519733399</v>
      </c>
      <c r="AW136" s="152">
        <f t="shared" si="98"/>
        <v>0.5666094545406769</v>
      </c>
      <c r="AX136" s="193">
        <f t="shared" si="99"/>
        <v>0</v>
      </c>
      <c r="AY136" s="152">
        <f t="shared" si="100"/>
        <v>0</v>
      </c>
      <c r="AZ136" s="192">
        <v>4750794</v>
      </c>
      <c r="BA136" s="152">
        <f t="shared" si="101"/>
        <v>0.21769665032305366</v>
      </c>
      <c r="BB136" s="192">
        <v>21823000</v>
      </c>
      <c r="BC136" s="192">
        <v>9408003.8740299996</v>
      </c>
      <c r="BD136" s="193">
        <f t="shared" si="102"/>
        <v>3179905.3094221395</v>
      </c>
      <c r="BE136" s="152">
        <f t="shared" si="103"/>
        <v>0.16669878578224517</v>
      </c>
      <c r="BF136" s="192">
        <v>56437146.9767</v>
      </c>
      <c r="BG136" s="193">
        <f t="shared" si="104"/>
        <v>19075755.678124599</v>
      </c>
      <c r="BH136" s="10">
        <v>33.799999999999997</v>
      </c>
    </row>
    <row r="137" spans="1:60">
      <c r="A137" s="1" t="s">
        <v>356</v>
      </c>
      <c r="B137" s="2" t="s">
        <v>357</v>
      </c>
      <c r="C137" s="192">
        <v>6107586.5351900002</v>
      </c>
      <c r="D137" s="193">
        <f t="shared" si="72"/>
        <v>2925533.9503560099</v>
      </c>
      <c r="E137" s="152">
        <f t="shared" si="73"/>
        <v>0.43043622273460264</v>
      </c>
      <c r="F137" s="192">
        <v>2151196.31641</v>
      </c>
      <c r="G137" s="193">
        <f t="shared" si="74"/>
        <v>1030423.03556039</v>
      </c>
      <c r="H137" s="152">
        <f t="shared" si="75"/>
        <v>0.15160699098753025</v>
      </c>
      <c r="I137" s="192">
        <v>0</v>
      </c>
      <c r="J137" s="193">
        <f t="shared" si="105"/>
        <v>0</v>
      </c>
      <c r="K137" s="153">
        <f t="shared" si="106"/>
        <v>0</v>
      </c>
      <c r="L137" s="192">
        <v>0</v>
      </c>
      <c r="M137" s="192">
        <v>0</v>
      </c>
      <c r="N137" s="192">
        <v>0</v>
      </c>
      <c r="O137" s="192">
        <v>0</v>
      </c>
      <c r="P137" s="193">
        <f t="shared" si="76"/>
        <v>0</v>
      </c>
      <c r="Q137" s="193">
        <f t="shared" si="77"/>
        <v>0</v>
      </c>
      <c r="R137" s="152">
        <f t="shared" si="78"/>
        <v>0</v>
      </c>
      <c r="S137" s="193">
        <f t="shared" si="107"/>
        <v>0</v>
      </c>
      <c r="T137" s="193">
        <f t="shared" si="79"/>
        <v>0</v>
      </c>
      <c r="U137" s="152">
        <f t="shared" si="80"/>
        <v>0</v>
      </c>
      <c r="V137" s="192">
        <v>10031417.594000001</v>
      </c>
      <c r="W137" s="193">
        <f t="shared" si="81"/>
        <v>4805049.0275260005</v>
      </c>
      <c r="X137" s="152">
        <f t="shared" si="82"/>
        <v>0.70697082603029737</v>
      </c>
      <c r="Y137" s="192">
        <v>4142382.2900100001</v>
      </c>
      <c r="Z137" s="193">
        <f t="shared" si="83"/>
        <v>1984201.1169147899</v>
      </c>
      <c r="AA137" s="152">
        <f t="shared" si="84"/>
        <v>0.29193714665545045</v>
      </c>
      <c r="AB137" s="192">
        <v>14005800.548</v>
      </c>
      <c r="AC137" s="193">
        <f t="shared" si="85"/>
        <v>6708778.4624920003</v>
      </c>
      <c r="AD137" s="152">
        <f t="shared" si="86"/>
        <v>0.98706810775752762</v>
      </c>
      <c r="AE137" s="192">
        <v>143309.999442</v>
      </c>
      <c r="AF137" s="193">
        <f t="shared" si="87"/>
        <v>68645.489732717993</v>
      </c>
      <c r="AG137" s="152">
        <f t="shared" si="88"/>
        <v>1.0099867514688192E-2</v>
      </c>
      <c r="AH137" s="192">
        <v>3394013.8461000002</v>
      </c>
      <c r="AI137" s="193">
        <f t="shared" si="89"/>
        <v>1625732.6322818999</v>
      </c>
      <c r="AJ137" s="152">
        <f t="shared" si="90"/>
        <v>0.23919538289092415</v>
      </c>
      <c r="AK137" s="192">
        <v>10167385.961300001</v>
      </c>
      <c r="AL137" s="193">
        <f t="shared" si="91"/>
        <v>4870177.8754626997</v>
      </c>
      <c r="AM137" s="152">
        <f t="shared" si="92"/>
        <v>0.71655328713744593</v>
      </c>
      <c r="AN137" s="192">
        <v>14021735.1755</v>
      </c>
      <c r="AO137" s="193">
        <f t="shared" si="93"/>
        <v>6716411.1490644999</v>
      </c>
      <c r="AP137" s="152">
        <f t="shared" si="94"/>
        <v>0.98819111122743575</v>
      </c>
      <c r="AQ137" s="194">
        <v>9692304.4156100005</v>
      </c>
      <c r="AR137" s="193">
        <f t="shared" si="95"/>
        <v>4642613.8150771903</v>
      </c>
      <c r="AS137" s="152">
        <f t="shared" si="96"/>
        <v>0.6830715992662223</v>
      </c>
      <c r="AT137" s="192">
        <v>14169729.249199999</v>
      </c>
      <c r="AU137" s="192">
        <v>4480858.5992900003</v>
      </c>
      <c r="AV137" s="193">
        <f t="shared" si="97"/>
        <v>6787300.3103667991</v>
      </c>
      <c r="AW137" s="152">
        <f t="shared" si="98"/>
        <v>0.99862109199045934</v>
      </c>
      <c r="AX137" s="193">
        <f t="shared" si="99"/>
        <v>2146331.26905991</v>
      </c>
      <c r="AY137" s="152">
        <f t="shared" si="100"/>
        <v>0.31579148964546755</v>
      </c>
      <c r="AZ137" s="192">
        <v>2326421</v>
      </c>
      <c r="BA137" s="152">
        <f t="shared" si="101"/>
        <v>0.40193866620594332</v>
      </c>
      <c r="BB137" s="192">
        <v>5788000</v>
      </c>
      <c r="BC137" s="192">
        <v>13993.1900539</v>
      </c>
      <c r="BD137" s="193">
        <f t="shared" si="102"/>
        <v>6702.7380358180999</v>
      </c>
      <c r="BE137" s="152">
        <f t="shared" si="103"/>
        <v>9.8617937479959956E-4</v>
      </c>
      <c r="BF137" s="192">
        <v>14189294.981699999</v>
      </c>
      <c r="BG137" s="193">
        <f t="shared" si="104"/>
        <v>6796672.2962342994</v>
      </c>
      <c r="BH137" s="10">
        <v>47.9</v>
      </c>
    </row>
    <row r="138" spans="1:60">
      <c r="A138" s="1" t="s">
        <v>358</v>
      </c>
      <c r="B138" s="2" t="s">
        <v>359</v>
      </c>
      <c r="C138" s="192">
        <v>36459686.234999999</v>
      </c>
      <c r="D138" s="193">
        <f t="shared" si="72"/>
        <v>6307525.7186550004</v>
      </c>
      <c r="E138" s="152">
        <f t="shared" si="73"/>
        <v>0.81382450869562661</v>
      </c>
      <c r="F138" s="192">
        <v>1826717.4636299999</v>
      </c>
      <c r="G138" s="193">
        <f t="shared" si="74"/>
        <v>316022.12120798999</v>
      </c>
      <c r="H138" s="152">
        <f t="shared" si="75"/>
        <v>4.0774553921895697E-2</v>
      </c>
      <c r="I138" s="192">
        <v>0</v>
      </c>
      <c r="J138" s="193">
        <f t="shared" si="105"/>
        <v>0</v>
      </c>
      <c r="K138" s="153">
        <f t="shared" si="106"/>
        <v>0</v>
      </c>
      <c r="L138" s="192">
        <v>0</v>
      </c>
      <c r="M138" s="192">
        <v>0</v>
      </c>
      <c r="N138" s="192">
        <v>0</v>
      </c>
      <c r="O138" s="192">
        <v>0</v>
      </c>
      <c r="P138" s="193">
        <f t="shared" si="76"/>
        <v>0</v>
      </c>
      <c r="Q138" s="193">
        <f t="shared" si="77"/>
        <v>0</v>
      </c>
      <c r="R138" s="152">
        <f t="shared" si="78"/>
        <v>0</v>
      </c>
      <c r="S138" s="193">
        <f t="shared" si="107"/>
        <v>0</v>
      </c>
      <c r="T138" s="193">
        <f t="shared" si="79"/>
        <v>0</v>
      </c>
      <c r="U138" s="152">
        <f t="shared" si="80"/>
        <v>0</v>
      </c>
      <c r="V138" s="192">
        <v>0</v>
      </c>
      <c r="W138" s="193">
        <f t="shared" si="81"/>
        <v>0</v>
      </c>
      <c r="X138" s="152">
        <f t="shared" si="82"/>
        <v>0</v>
      </c>
      <c r="Y138" s="192">
        <v>0</v>
      </c>
      <c r="Z138" s="193">
        <f t="shared" si="83"/>
        <v>0</v>
      </c>
      <c r="AA138" s="152">
        <f t="shared" si="84"/>
        <v>0</v>
      </c>
      <c r="AB138" s="192">
        <v>0</v>
      </c>
      <c r="AC138" s="193">
        <f t="shared" si="85"/>
        <v>0</v>
      </c>
      <c r="AD138" s="152">
        <f t="shared" si="86"/>
        <v>0</v>
      </c>
      <c r="AE138" s="192">
        <v>0</v>
      </c>
      <c r="AF138" s="193">
        <f t="shared" si="87"/>
        <v>0</v>
      </c>
      <c r="AG138" s="152">
        <f t="shared" si="88"/>
        <v>0</v>
      </c>
      <c r="AH138" s="192">
        <v>25799.7915039</v>
      </c>
      <c r="AI138" s="193">
        <f t="shared" si="89"/>
        <v>4463.3639301747007</v>
      </c>
      <c r="AJ138" s="152">
        <f t="shared" si="90"/>
        <v>5.7588270260414717E-4</v>
      </c>
      <c r="AK138" s="192">
        <v>538091.55852600001</v>
      </c>
      <c r="AL138" s="193">
        <f t="shared" si="91"/>
        <v>93089.839624998014</v>
      </c>
      <c r="AM138" s="152">
        <f t="shared" si="92"/>
        <v>1.2010857565480254E-2</v>
      </c>
      <c r="AN138" s="192">
        <v>6253064.6880700001</v>
      </c>
      <c r="AO138" s="193">
        <f t="shared" si="93"/>
        <v>1081780.19103611</v>
      </c>
      <c r="AP138" s="152">
        <f t="shared" si="94"/>
        <v>0.13957600361150063</v>
      </c>
      <c r="AQ138" s="194">
        <v>19449388.493099999</v>
      </c>
      <c r="AR138" s="193">
        <f t="shared" si="95"/>
        <v>3364744.2093063002</v>
      </c>
      <c r="AS138" s="152">
        <f t="shared" si="96"/>
        <v>0.43413398932744496</v>
      </c>
      <c r="AT138" s="192">
        <v>8939702.4716200009</v>
      </c>
      <c r="AU138" s="192">
        <v>0</v>
      </c>
      <c r="AV138" s="193">
        <f t="shared" si="97"/>
        <v>1546568.5275902604</v>
      </c>
      <c r="AW138" s="152">
        <f t="shared" si="98"/>
        <v>0.1995450241935201</v>
      </c>
      <c r="AX138" s="193">
        <f t="shared" si="99"/>
        <v>0</v>
      </c>
      <c r="AY138" s="152">
        <f t="shared" si="100"/>
        <v>0</v>
      </c>
      <c r="AZ138" s="192">
        <v>254139</v>
      </c>
      <c r="BA138" s="152">
        <f t="shared" si="101"/>
        <v>2.8168809576590556E-2</v>
      </c>
      <c r="BB138" s="192">
        <v>9022000</v>
      </c>
      <c r="BC138" s="192">
        <v>30067078.706700001</v>
      </c>
      <c r="BD138" s="193">
        <f t="shared" si="102"/>
        <v>5201604.6162591008</v>
      </c>
      <c r="BE138" s="152">
        <f t="shared" si="103"/>
        <v>0.67113373929431097</v>
      </c>
      <c r="BF138" s="192">
        <v>44800427.912199996</v>
      </c>
      <c r="BG138" s="193">
        <f t="shared" si="104"/>
        <v>7750474.0288105998</v>
      </c>
      <c r="BH138" s="10">
        <v>17.3</v>
      </c>
    </row>
    <row r="139" spans="1:60">
      <c r="A139" s="1" t="s">
        <v>360</v>
      </c>
      <c r="B139" s="2" t="s">
        <v>361</v>
      </c>
      <c r="C139" s="192">
        <v>13079633.705499999</v>
      </c>
      <c r="D139" s="193">
        <f t="shared" si="72"/>
        <v>3714615.9723619996</v>
      </c>
      <c r="E139" s="152">
        <f t="shared" si="73"/>
        <v>0.62891794489379316</v>
      </c>
      <c r="F139" s="192">
        <v>3372154.44301</v>
      </c>
      <c r="G139" s="193">
        <f t="shared" si="74"/>
        <v>957691.86181483988</v>
      </c>
      <c r="H139" s="152">
        <f t="shared" si="75"/>
        <v>0.16214585896778749</v>
      </c>
      <c r="I139" s="192">
        <v>0</v>
      </c>
      <c r="J139" s="193">
        <f t="shared" si="105"/>
        <v>0</v>
      </c>
      <c r="K139" s="153">
        <f t="shared" si="106"/>
        <v>0</v>
      </c>
      <c r="L139" s="192">
        <v>18231.478051599999</v>
      </c>
      <c r="M139" s="192">
        <v>0</v>
      </c>
      <c r="N139" s="192">
        <v>0</v>
      </c>
      <c r="O139" s="192">
        <v>0</v>
      </c>
      <c r="P139" s="193">
        <f t="shared" si="76"/>
        <v>18231.478051599999</v>
      </c>
      <c r="Q139" s="193">
        <f t="shared" si="77"/>
        <v>5177.7397666543993</v>
      </c>
      <c r="R139" s="152">
        <f t="shared" si="78"/>
        <v>8.7663798289451013E-4</v>
      </c>
      <c r="S139" s="193">
        <f t="shared" si="107"/>
        <v>0</v>
      </c>
      <c r="T139" s="193">
        <f t="shared" si="79"/>
        <v>0</v>
      </c>
      <c r="U139" s="152">
        <f t="shared" si="80"/>
        <v>0</v>
      </c>
      <c r="V139" s="192">
        <v>3527905.9125000001</v>
      </c>
      <c r="W139" s="193">
        <f t="shared" si="81"/>
        <v>1001925.27915</v>
      </c>
      <c r="X139" s="152">
        <f t="shared" si="82"/>
        <v>0.16963497497144508</v>
      </c>
      <c r="Y139" s="192">
        <v>8681797.66646</v>
      </c>
      <c r="Z139" s="193">
        <f t="shared" si="83"/>
        <v>2465630.5372746396</v>
      </c>
      <c r="AA139" s="152">
        <f t="shared" si="84"/>
        <v>0.41745346003671019</v>
      </c>
      <c r="AB139" s="192">
        <v>0</v>
      </c>
      <c r="AC139" s="193">
        <f t="shared" si="85"/>
        <v>0</v>
      </c>
      <c r="AD139" s="152">
        <f t="shared" si="86"/>
        <v>0</v>
      </c>
      <c r="AE139" s="192">
        <v>10433351.717399999</v>
      </c>
      <c r="AF139" s="193">
        <f t="shared" si="87"/>
        <v>2963071.8877415997</v>
      </c>
      <c r="AG139" s="152">
        <f t="shared" si="88"/>
        <v>0.50167476155713164</v>
      </c>
      <c r="AH139" s="192">
        <v>15971962.635500001</v>
      </c>
      <c r="AI139" s="193">
        <f t="shared" si="89"/>
        <v>4536037.3884819997</v>
      </c>
      <c r="AJ139" s="152">
        <f t="shared" si="90"/>
        <v>0.76799198989916329</v>
      </c>
      <c r="AK139" s="192">
        <v>19763400.662099998</v>
      </c>
      <c r="AL139" s="193">
        <f t="shared" si="91"/>
        <v>5612805.7880363995</v>
      </c>
      <c r="AM139" s="152">
        <f t="shared" si="92"/>
        <v>0.95029857933207418</v>
      </c>
      <c r="AN139" s="192">
        <v>18751240.0064</v>
      </c>
      <c r="AO139" s="193">
        <f t="shared" si="93"/>
        <v>5325352.1618176</v>
      </c>
      <c r="AP139" s="152">
        <f t="shared" si="94"/>
        <v>0.90163009106871239</v>
      </c>
      <c r="AQ139" s="194">
        <v>11937344.1437</v>
      </c>
      <c r="AR139" s="193">
        <f t="shared" si="95"/>
        <v>3390205.7368107997</v>
      </c>
      <c r="AS139" s="152">
        <f t="shared" si="96"/>
        <v>0.57399236977017198</v>
      </c>
      <c r="AT139" s="192">
        <v>19436109.6842</v>
      </c>
      <c r="AU139" s="192">
        <v>12646165.9968</v>
      </c>
      <c r="AV139" s="193">
        <f t="shared" si="97"/>
        <v>5519855.1503128</v>
      </c>
      <c r="AW139" s="152">
        <f t="shared" si="98"/>
        <v>0.93456119907832957</v>
      </c>
      <c r="AX139" s="193">
        <f t="shared" si="99"/>
        <v>3591511.1430911995</v>
      </c>
      <c r="AY139" s="152">
        <f t="shared" si="100"/>
        <v>0.60807518838610963</v>
      </c>
      <c r="AZ139" s="192">
        <v>238131</v>
      </c>
      <c r="BA139" s="152">
        <f t="shared" si="101"/>
        <v>3.5262994224788985E-2</v>
      </c>
      <c r="BB139" s="192">
        <v>6753000</v>
      </c>
      <c r="BC139" s="192">
        <v>15524528.264799999</v>
      </c>
      <c r="BD139" s="193">
        <f t="shared" si="102"/>
        <v>4408966.0272031995</v>
      </c>
      <c r="BE139" s="152">
        <f t="shared" si="103"/>
        <v>0.746477663792526</v>
      </c>
      <c r="BF139" s="192">
        <v>20797043.2577</v>
      </c>
      <c r="BG139" s="193">
        <f t="shared" si="104"/>
        <v>5906360.2851867992</v>
      </c>
      <c r="BH139" s="10">
        <v>28.4</v>
      </c>
    </row>
    <row r="140" spans="1:60">
      <c r="A140" s="1" t="s">
        <v>362</v>
      </c>
      <c r="B140" s="2" t="s">
        <v>363</v>
      </c>
      <c r="C140" s="192">
        <v>5137672.8473500004</v>
      </c>
      <c r="D140" s="193">
        <f t="shared" si="72"/>
        <v>2286264.4170707501</v>
      </c>
      <c r="E140" s="152">
        <f t="shared" si="73"/>
        <v>0.94535569196864422</v>
      </c>
      <c r="F140" s="192">
        <v>110883.243412</v>
      </c>
      <c r="G140" s="193">
        <f t="shared" si="74"/>
        <v>49343.043318340002</v>
      </c>
      <c r="H140" s="152">
        <f t="shared" si="75"/>
        <v>2.0403032349081335E-2</v>
      </c>
      <c r="I140" s="192">
        <v>0</v>
      </c>
      <c r="J140" s="193">
        <f t="shared" si="105"/>
        <v>0</v>
      </c>
      <c r="K140" s="153">
        <f t="shared" si="106"/>
        <v>0</v>
      </c>
      <c r="L140" s="192">
        <v>0</v>
      </c>
      <c r="M140" s="192">
        <v>0</v>
      </c>
      <c r="N140" s="192">
        <v>0</v>
      </c>
      <c r="O140" s="192">
        <v>0</v>
      </c>
      <c r="P140" s="193">
        <f t="shared" si="76"/>
        <v>0</v>
      </c>
      <c r="Q140" s="193">
        <f t="shared" si="77"/>
        <v>0</v>
      </c>
      <c r="R140" s="152">
        <f t="shared" si="78"/>
        <v>0</v>
      </c>
      <c r="S140" s="193">
        <f t="shared" si="107"/>
        <v>0</v>
      </c>
      <c r="T140" s="193">
        <f t="shared" si="79"/>
        <v>0</v>
      </c>
      <c r="U140" s="152">
        <f t="shared" si="80"/>
        <v>0</v>
      </c>
      <c r="V140" s="192">
        <v>0</v>
      </c>
      <c r="W140" s="193">
        <f t="shared" si="81"/>
        <v>0</v>
      </c>
      <c r="X140" s="152">
        <f t="shared" si="82"/>
        <v>0</v>
      </c>
      <c r="Y140" s="192">
        <v>0</v>
      </c>
      <c r="Z140" s="193">
        <f t="shared" si="83"/>
        <v>0</v>
      </c>
      <c r="AA140" s="152">
        <f t="shared" si="84"/>
        <v>0</v>
      </c>
      <c r="AB140" s="192">
        <v>0</v>
      </c>
      <c r="AC140" s="193">
        <f t="shared" si="85"/>
        <v>0</v>
      </c>
      <c r="AD140" s="152">
        <f t="shared" si="86"/>
        <v>0</v>
      </c>
      <c r="AE140" s="192">
        <v>0</v>
      </c>
      <c r="AF140" s="193">
        <f t="shared" si="87"/>
        <v>0</v>
      </c>
      <c r="AG140" s="152">
        <f t="shared" si="88"/>
        <v>0</v>
      </c>
      <c r="AH140" s="192">
        <v>34222.420135499997</v>
      </c>
      <c r="AI140" s="193">
        <f t="shared" si="89"/>
        <v>15228.976960297499</v>
      </c>
      <c r="AJ140" s="152">
        <f t="shared" si="90"/>
        <v>6.2970844250475264E-3</v>
      </c>
      <c r="AK140" s="192">
        <v>1386495.5645699999</v>
      </c>
      <c r="AL140" s="193">
        <f t="shared" si="91"/>
        <v>616990.52623364993</v>
      </c>
      <c r="AM140" s="152">
        <f t="shared" si="92"/>
        <v>0.25512163051246062</v>
      </c>
      <c r="AN140" s="192">
        <v>4328713.5315199997</v>
      </c>
      <c r="AO140" s="193">
        <f t="shared" si="93"/>
        <v>1926277.5215264</v>
      </c>
      <c r="AP140" s="152">
        <f t="shared" si="94"/>
        <v>0.79650341652930601</v>
      </c>
      <c r="AQ140" s="194">
        <v>0</v>
      </c>
      <c r="AR140" s="193">
        <f t="shared" si="95"/>
        <v>0</v>
      </c>
      <c r="AS140" s="152">
        <f t="shared" si="96"/>
        <v>0</v>
      </c>
      <c r="AT140" s="192">
        <v>5080661.4422199996</v>
      </c>
      <c r="AU140" s="192">
        <v>441446.43917799997</v>
      </c>
      <c r="AV140" s="193">
        <f t="shared" si="97"/>
        <v>2260894.3417878998</v>
      </c>
      <c r="AW140" s="152">
        <f t="shared" si="98"/>
        <v>0.93486532834524294</v>
      </c>
      <c r="AX140" s="193">
        <f t="shared" si="99"/>
        <v>196443.66543420998</v>
      </c>
      <c r="AY140" s="152">
        <f t="shared" si="100"/>
        <v>8.1228197352322049E-2</v>
      </c>
      <c r="AZ140" s="192">
        <v>126574</v>
      </c>
      <c r="BA140" s="152">
        <f t="shared" si="101"/>
        <v>5.1938448912597454E-2</v>
      </c>
      <c r="BB140" s="192">
        <v>2437000</v>
      </c>
      <c r="BC140" s="192">
        <v>4627692.1585299997</v>
      </c>
      <c r="BD140" s="193">
        <f t="shared" si="102"/>
        <v>2059323.0105458498</v>
      </c>
      <c r="BE140" s="152">
        <f t="shared" si="103"/>
        <v>0.85151687402624632</v>
      </c>
      <c r="BF140" s="192">
        <v>5434645.2779599996</v>
      </c>
      <c r="BG140" s="193">
        <f t="shared" si="104"/>
        <v>2418417.1486922</v>
      </c>
      <c r="BH140" s="10">
        <v>44.5</v>
      </c>
    </row>
    <row r="141" spans="1:60">
      <c r="A141" s="1" t="s">
        <v>364</v>
      </c>
      <c r="B141" s="2" t="s">
        <v>365</v>
      </c>
      <c r="C141" s="192">
        <v>24060953.671300001</v>
      </c>
      <c r="D141" s="193">
        <f t="shared" si="72"/>
        <v>11188343.457154501</v>
      </c>
      <c r="E141" s="152">
        <f t="shared" si="73"/>
        <v>0.53223735378814374</v>
      </c>
      <c r="F141" s="192">
        <v>33984.977411200001</v>
      </c>
      <c r="G141" s="193">
        <f t="shared" si="74"/>
        <v>15803.014496208001</v>
      </c>
      <c r="H141" s="152">
        <f t="shared" si="75"/>
        <v>7.5176049515703329E-4</v>
      </c>
      <c r="I141" s="192">
        <v>40711.122678400003</v>
      </c>
      <c r="J141" s="193">
        <f t="shared" si="105"/>
        <v>18930.672045456002</v>
      </c>
      <c r="K141" s="153">
        <f t="shared" si="106"/>
        <v>9.0054536075773889E-4</v>
      </c>
      <c r="L141" s="192">
        <v>0</v>
      </c>
      <c r="M141" s="192">
        <v>0</v>
      </c>
      <c r="N141" s="192">
        <v>0</v>
      </c>
      <c r="O141" s="192">
        <v>0</v>
      </c>
      <c r="P141" s="193">
        <f t="shared" si="76"/>
        <v>0</v>
      </c>
      <c r="Q141" s="193">
        <f t="shared" si="77"/>
        <v>0</v>
      </c>
      <c r="R141" s="152">
        <f t="shared" si="78"/>
        <v>0</v>
      </c>
      <c r="S141" s="193">
        <f t="shared" si="107"/>
        <v>0</v>
      </c>
      <c r="T141" s="193">
        <f t="shared" si="79"/>
        <v>0</v>
      </c>
      <c r="U141" s="152">
        <f t="shared" si="80"/>
        <v>0</v>
      </c>
      <c r="V141" s="192">
        <v>524765.16909900005</v>
      </c>
      <c r="W141" s="193">
        <f t="shared" si="81"/>
        <v>244015.80363103503</v>
      </c>
      <c r="X141" s="152">
        <f t="shared" si="82"/>
        <v>1.1608003106484894E-2</v>
      </c>
      <c r="Y141" s="192">
        <v>44675942.353200004</v>
      </c>
      <c r="Z141" s="193">
        <f t="shared" si="83"/>
        <v>20774313.194238003</v>
      </c>
      <c r="AA141" s="152">
        <f t="shared" si="84"/>
        <v>0.98824866465794159</v>
      </c>
      <c r="AB141" s="192">
        <v>33943892.476599999</v>
      </c>
      <c r="AC141" s="193">
        <f t="shared" si="85"/>
        <v>15783910.001619</v>
      </c>
      <c r="AD141" s="152">
        <f t="shared" si="86"/>
        <v>0.75085168093583532</v>
      </c>
      <c r="AE141" s="192">
        <v>11239098.5791</v>
      </c>
      <c r="AF141" s="193">
        <f t="shared" si="87"/>
        <v>5226180.8392815003</v>
      </c>
      <c r="AG141" s="152">
        <f t="shared" si="88"/>
        <v>0.24861309191744405</v>
      </c>
      <c r="AH141" s="192">
        <v>1991085.84516</v>
      </c>
      <c r="AI141" s="193">
        <f t="shared" si="89"/>
        <v>925854.91799940006</v>
      </c>
      <c r="AJ141" s="152">
        <f t="shared" si="90"/>
        <v>4.4043568508136004E-2</v>
      </c>
      <c r="AK141" s="192">
        <v>12186999.3968</v>
      </c>
      <c r="AL141" s="193">
        <f t="shared" si="91"/>
        <v>5666954.7195120007</v>
      </c>
      <c r="AM141" s="152">
        <f t="shared" si="92"/>
        <v>0.26958101487504676</v>
      </c>
      <c r="AN141" s="192">
        <v>41875160.744199999</v>
      </c>
      <c r="AO141" s="193">
        <f t="shared" si="93"/>
        <v>19471949.746052999</v>
      </c>
      <c r="AP141" s="152">
        <f t="shared" si="94"/>
        <v>0.92629432101566311</v>
      </c>
      <c r="AQ141" s="194">
        <v>2640583.8153900001</v>
      </c>
      <c r="AR141" s="193">
        <f t="shared" si="95"/>
        <v>1227871.4741563501</v>
      </c>
      <c r="AS141" s="152">
        <f t="shared" si="96"/>
        <v>5.8410708135619792E-2</v>
      </c>
      <c r="AT141" s="192">
        <v>45116122.758400001</v>
      </c>
      <c r="AU141" s="192">
        <v>44800732.849200003</v>
      </c>
      <c r="AV141" s="193">
        <f t="shared" si="97"/>
        <v>20978997.082656</v>
      </c>
      <c r="AW141" s="152">
        <f t="shared" si="98"/>
        <v>0.99798562094211785</v>
      </c>
      <c r="AX141" s="193">
        <f t="shared" si="99"/>
        <v>20832340.774878003</v>
      </c>
      <c r="AY141" s="152">
        <f t="shared" si="100"/>
        <v>0.99100907741116406</v>
      </c>
      <c r="AZ141" s="192">
        <v>12525390</v>
      </c>
      <c r="BA141" s="152">
        <f t="shared" si="101"/>
        <v>0.57235377444708457</v>
      </c>
      <c r="BB141" s="192">
        <v>21884000</v>
      </c>
      <c r="BC141" s="192">
        <v>2288.26097828</v>
      </c>
      <c r="BD141" s="193">
        <f t="shared" si="102"/>
        <v>1064.0413549002001</v>
      </c>
      <c r="BE141" s="152">
        <f t="shared" si="103"/>
        <v>5.0617194334617321E-5</v>
      </c>
      <c r="BF141" s="192">
        <v>45207187.169500001</v>
      </c>
      <c r="BG141" s="193">
        <f t="shared" si="104"/>
        <v>21021342.0338175</v>
      </c>
      <c r="BH141" s="10">
        <v>46.5</v>
      </c>
    </row>
    <row r="142" spans="1:60">
      <c r="A142" s="1" t="s">
        <v>366</v>
      </c>
      <c r="B142" s="2" t="s">
        <v>367</v>
      </c>
      <c r="C142" s="192">
        <v>0.643620444229</v>
      </c>
      <c r="D142" s="193">
        <f t="shared" si="72"/>
        <v>0.205314921709051</v>
      </c>
      <c r="E142" s="152">
        <f t="shared" si="73"/>
        <v>1.1519820394322472E-6</v>
      </c>
      <c r="F142" s="192">
        <v>401025.59282899997</v>
      </c>
      <c r="G142" s="193">
        <f t="shared" si="74"/>
        <v>127927.16411245099</v>
      </c>
      <c r="H142" s="152">
        <f t="shared" si="75"/>
        <v>0.71777440327440412</v>
      </c>
      <c r="I142" s="192">
        <v>394706.44518400001</v>
      </c>
      <c r="J142" s="193">
        <f t="shared" si="105"/>
        <v>125911.356013696</v>
      </c>
      <c r="K142" s="153">
        <f t="shared" si="106"/>
        <v>0.70646409662266196</v>
      </c>
      <c r="L142" s="192">
        <v>0</v>
      </c>
      <c r="M142" s="192">
        <v>0</v>
      </c>
      <c r="N142" s="192">
        <v>0</v>
      </c>
      <c r="O142" s="192">
        <v>0</v>
      </c>
      <c r="P142" s="193">
        <f t="shared" si="76"/>
        <v>0</v>
      </c>
      <c r="Q142" s="193">
        <f t="shared" si="77"/>
        <v>0</v>
      </c>
      <c r="R142" s="152">
        <f t="shared" si="78"/>
        <v>0</v>
      </c>
      <c r="S142" s="193">
        <f t="shared" si="107"/>
        <v>0</v>
      </c>
      <c r="T142" s="193">
        <f t="shared" si="79"/>
        <v>0</v>
      </c>
      <c r="U142" s="152">
        <f t="shared" si="80"/>
        <v>0</v>
      </c>
      <c r="V142" s="192">
        <v>49775.455013899998</v>
      </c>
      <c r="W142" s="193">
        <f t="shared" si="81"/>
        <v>15878.3701494341</v>
      </c>
      <c r="X142" s="152">
        <f t="shared" si="82"/>
        <v>8.9090442503375319E-2</v>
      </c>
      <c r="Y142" s="192">
        <v>12.4513976015</v>
      </c>
      <c r="Z142" s="193">
        <f t="shared" si="83"/>
        <v>3.9719958348785003</v>
      </c>
      <c r="AA142" s="152">
        <f t="shared" si="84"/>
        <v>2.2286095060172214E-5</v>
      </c>
      <c r="AB142" s="192">
        <v>49775.455013899998</v>
      </c>
      <c r="AC142" s="193">
        <f t="shared" si="85"/>
        <v>15878.3701494341</v>
      </c>
      <c r="AD142" s="152">
        <f t="shared" si="86"/>
        <v>8.9090442503375319E-2</v>
      </c>
      <c r="AE142" s="192">
        <v>12.4513976015</v>
      </c>
      <c r="AF142" s="193">
        <f t="shared" si="87"/>
        <v>3.9719958348785003</v>
      </c>
      <c r="AG142" s="152">
        <f t="shared" si="88"/>
        <v>2.2286095060172214E-5</v>
      </c>
      <c r="AH142" s="192">
        <v>549735.06571200001</v>
      </c>
      <c r="AI142" s="193">
        <f t="shared" si="89"/>
        <v>175365.485962128</v>
      </c>
      <c r="AJ142" s="152">
        <f t="shared" si="90"/>
        <v>0.98394158828336975</v>
      </c>
      <c r="AK142" s="192">
        <v>555555.57054900005</v>
      </c>
      <c r="AL142" s="193">
        <f t="shared" si="91"/>
        <v>177222.22700513102</v>
      </c>
      <c r="AM142" s="152">
        <f t="shared" si="92"/>
        <v>0.99435940066452355</v>
      </c>
      <c r="AN142" s="192">
        <v>543341.37739399995</v>
      </c>
      <c r="AO142" s="193">
        <f t="shared" si="93"/>
        <v>173325.899388686</v>
      </c>
      <c r="AP142" s="152">
        <f t="shared" si="94"/>
        <v>0.97249786524115511</v>
      </c>
      <c r="AQ142" s="194">
        <v>514090.10623899999</v>
      </c>
      <c r="AR142" s="193">
        <f t="shared" si="95"/>
        <v>163994.74389024099</v>
      </c>
      <c r="AS142" s="152">
        <f t="shared" si="96"/>
        <v>0.92014256903628</v>
      </c>
      <c r="AT142" s="192">
        <v>522980.99177399999</v>
      </c>
      <c r="AU142" s="192">
        <v>0</v>
      </c>
      <c r="AV142" s="193">
        <f t="shared" si="97"/>
        <v>166830.93637590599</v>
      </c>
      <c r="AW142" s="152">
        <f t="shared" si="98"/>
        <v>0.93605589270833511</v>
      </c>
      <c r="AX142" s="193">
        <f t="shared" si="99"/>
        <v>0</v>
      </c>
      <c r="AY142" s="152">
        <f t="shared" si="100"/>
        <v>0</v>
      </c>
      <c r="AZ142" s="192">
        <v>14228</v>
      </c>
      <c r="BA142" s="152">
        <f t="shared" si="101"/>
        <v>6.9067961165048541E-2</v>
      </c>
      <c r="BB142" s="192">
        <v>206000</v>
      </c>
      <c r="BC142" s="192">
        <v>355403.87575299997</v>
      </c>
      <c r="BD142" s="193">
        <f t="shared" si="102"/>
        <v>113373.836365207</v>
      </c>
      <c r="BE142" s="152">
        <f t="shared" si="103"/>
        <v>0.63611851562998956</v>
      </c>
      <c r="BF142" s="192">
        <v>558707.01295500004</v>
      </c>
      <c r="BG142" s="193">
        <f t="shared" si="104"/>
        <v>178227.53713264503</v>
      </c>
      <c r="BH142" s="10">
        <v>31.9</v>
      </c>
    </row>
    <row r="143" spans="1:60">
      <c r="A143" s="1" t="s">
        <v>368</v>
      </c>
      <c r="B143" s="2" t="s">
        <v>369</v>
      </c>
      <c r="C143" s="192">
        <v>63423.939704600001</v>
      </c>
      <c r="D143" s="193">
        <f t="shared" si="72"/>
        <v>13255.603398261399</v>
      </c>
      <c r="E143" s="152">
        <f t="shared" si="73"/>
        <v>6.4918831898208807E-3</v>
      </c>
      <c r="F143" s="192">
        <v>192209.05476</v>
      </c>
      <c r="G143" s="193">
        <f t="shared" si="74"/>
        <v>40171.692444839995</v>
      </c>
      <c r="H143" s="152">
        <f t="shared" si="75"/>
        <v>1.9673939167757264E-2</v>
      </c>
      <c r="I143" s="192">
        <v>16854.55445</v>
      </c>
      <c r="J143" s="193">
        <f t="shared" si="105"/>
        <v>3522.6018800499996</v>
      </c>
      <c r="K143" s="153">
        <f t="shared" si="106"/>
        <v>1.7251813623608734E-3</v>
      </c>
      <c r="L143" s="192">
        <v>0</v>
      </c>
      <c r="M143" s="192">
        <v>0</v>
      </c>
      <c r="N143" s="192">
        <v>0</v>
      </c>
      <c r="O143" s="192">
        <v>0</v>
      </c>
      <c r="P143" s="193">
        <f t="shared" si="76"/>
        <v>0</v>
      </c>
      <c r="Q143" s="193">
        <f t="shared" si="77"/>
        <v>0</v>
      </c>
      <c r="R143" s="152">
        <f t="shared" si="78"/>
        <v>0</v>
      </c>
      <c r="S143" s="193">
        <f t="shared" si="107"/>
        <v>0</v>
      </c>
      <c r="T143" s="193">
        <f t="shared" si="79"/>
        <v>0</v>
      </c>
      <c r="U143" s="152">
        <f t="shared" si="80"/>
        <v>0</v>
      </c>
      <c r="V143" s="192">
        <v>0</v>
      </c>
      <c r="W143" s="193">
        <f t="shared" si="81"/>
        <v>0</v>
      </c>
      <c r="X143" s="152">
        <f t="shared" si="82"/>
        <v>0</v>
      </c>
      <c r="Y143" s="192">
        <v>0</v>
      </c>
      <c r="Z143" s="193">
        <f t="shared" si="83"/>
        <v>0</v>
      </c>
      <c r="AA143" s="152">
        <f t="shared" si="84"/>
        <v>0</v>
      </c>
      <c r="AB143" s="192">
        <v>0</v>
      </c>
      <c r="AC143" s="193">
        <f t="shared" si="85"/>
        <v>0</v>
      </c>
      <c r="AD143" s="152">
        <f t="shared" si="86"/>
        <v>0</v>
      </c>
      <c r="AE143" s="192">
        <v>0</v>
      </c>
      <c r="AF143" s="193">
        <f t="shared" si="87"/>
        <v>0</v>
      </c>
      <c r="AG143" s="152">
        <f t="shared" si="88"/>
        <v>0</v>
      </c>
      <c r="AH143" s="192">
        <v>0</v>
      </c>
      <c r="AI143" s="193">
        <f t="shared" si="89"/>
        <v>0</v>
      </c>
      <c r="AJ143" s="152">
        <f t="shared" si="90"/>
        <v>0</v>
      </c>
      <c r="AK143" s="192">
        <v>0</v>
      </c>
      <c r="AL143" s="193">
        <f t="shared" si="91"/>
        <v>0</v>
      </c>
      <c r="AM143" s="152">
        <f t="shared" si="92"/>
        <v>0</v>
      </c>
      <c r="AN143" s="192">
        <v>0</v>
      </c>
      <c r="AO143" s="193">
        <f t="shared" si="93"/>
        <v>0</v>
      </c>
      <c r="AP143" s="152">
        <f t="shared" si="94"/>
        <v>0</v>
      </c>
      <c r="AQ143" s="194">
        <v>5583551.22597</v>
      </c>
      <c r="AR143" s="193">
        <f t="shared" si="95"/>
        <v>1166962.20622773</v>
      </c>
      <c r="AS143" s="152">
        <f t="shared" si="96"/>
        <v>0.5715154642269793</v>
      </c>
      <c r="AT143" s="192">
        <v>1583927.86473</v>
      </c>
      <c r="AU143" s="192">
        <v>0</v>
      </c>
      <c r="AV143" s="193">
        <f t="shared" si="97"/>
        <v>331040.92372856999</v>
      </c>
      <c r="AW143" s="152">
        <f t="shared" si="98"/>
        <v>0.16212607931360956</v>
      </c>
      <c r="AX143" s="193">
        <f t="shared" si="99"/>
        <v>0</v>
      </c>
      <c r="AY143" s="152">
        <f t="shared" si="100"/>
        <v>0</v>
      </c>
      <c r="AZ143" s="192">
        <v>27912</v>
      </c>
      <c r="BA143" s="152">
        <f t="shared" si="101"/>
        <v>1.2140930839495433E-2</v>
      </c>
      <c r="BB143" s="192">
        <v>2299000</v>
      </c>
      <c r="BC143" s="192">
        <v>621.70064055900002</v>
      </c>
      <c r="BD143" s="193">
        <f t="shared" si="102"/>
        <v>129.93543387683101</v>
      </c>
      <c r="BE143" s="152">
        <f t="shared" si="103"/>
        <v>6.3635402599456048E-5</v>
      </c>
      <c r="BF143" s="192">
        <v>9769729.0370300002</v>
      </c>
      <c r="BG143" s="193">
        <f t="shared" si="104"/>
        <v>2041873.3687392699</v>
      </c>
      <c r="BH143" s="10">
        <v>20.9</v>
      </c>
    </row>
    <row r="144" spans="1:60">
      <c r="A144" s="1" t="s">
        <v>370</v>
      </c>
      <c r="B144" s="2" t="s">
        <v>371</v>
      </c>
      <c r="C144" s="192">
        <v>140.55232969100001</v>
      </c>
      <c r="D144" s="193">
        <f t="shared" si="72"/>
        <v>25.018314684998003</v>
      </c>
      <c r="E144" s="152">
        <f t="shared" si="73"/>
        <v>1.6475341660887821E-5</v>
      </c>
      <c r="F144" s="192">
        <v>303551.68158199999</v>
      </c>
      <c r="G144" s="193">
        <f t="shared" si="74"/>
        <v>54032.199321596003</v>
      </c>
      <c r="H144" s="152">
        <f t="shared" si="75"/>
        <v>3.558189093553471E-2</v>
      </c>
      <c r="I144" s="192">
        <v>0</v>
      </c>
      <c r="J144" s="193">
        <f t="shared" si="105"/>
        <v>0</v>
      </c>
      <c r="K144" s="153">
        <f t="shared" si="106"/>
        <v>0</v>
      </c>
      <c r="L144" s="192">
        <v>0</v>
      </c>
      <c r="M144" s="192">
        <v>0</v>
      </c>
      <c r="N144" s="192">
        <v>0</v>
      </c>
      <c r="O144" s="192">
        <v>0</v>
      </c>
      <c r="P144" s="193">
        <f t="shared" si="76"/>
        <v>0</v>
      </c>
      <c r="Q144" s="193">
        <f t="shared" si="77"/>
        <v>0</v>
      </c>
      <c r="R144" s="152">
        <f t="shared" si="78"/>
        <v>0</v>
      </c>
      <c r="S144" s="193">
        <f t="shared" si="107"/>
        <v>0</v>
      </c>
      <c r="T144" s="193">
        <f t="shared" si="79"/>
        <v>0</v>
      </c>
      <c r="U144" s="152">
        <f t="shared" si="80"/>
        <v>0</v>
      </c>
      <c r="V144" s="192">
        <v>0</v>
      </c>
      <c r="W144" s="193">
        <f t="shared" si="81"/>
        <v>0</v>
      </c>
      <c r="X144" s="152">
        <f t="shared" si="82"/>
        <v>0</v>
      </c>
      <c r="Y144" s="192">
        <v>0</v>
      </c>
      <c r="Z144" s="193">
        <f t="shared" si="83"/>
        <v>0</v>
      </c>
      <c r="AA144" s="152">
        <f t="shared" si="84"/>
        <v>0</v>
      </c>
      <c r="AB144" s="192">
        <v>0</v>
      </c>
      <c r="AC144" s="193">
        <f t="shared" si="85"/>
        <v>0</v>
      </c>
      <c r="AD144" s="152">
        <f t="shared" si="86"/>
        <v>0</v>
      </c>
      <c r="AE144" s="192">
        <v>0</v>
      </c>
      <c r="AF144" s="193">
        <f t="shared" si="87"/>
        <v>0</v>
      </c>
      <c r="AG144" s="152">
        <f t="shared" si="88"/>
        <v>0</v>
      </c>
      <c r="AH144" s="192">
        <v>0</v>
      </c>
      <c r="AI144" s="193">
        <f t="shared" si="89"/>
        <v>0</v>
      </c>
      <c r="AJ144" s="152">
        <f t="shared" si="90"/>
        <v>0</v>
      </c>
      <c r="AK144" s="192">
        <v>0</v>
      </c>
      <c r="AL144" s="193">
        <f t="shared" si="91"/>
        <v>0</v>
      </c>
      <c r="AM144" s="152">
        <f t="shared" si="92"/>
        <v>0</v>
      </c>
      <c r="AN144" s="192">
        <v>0</v>
      </c>
      <c r="AO144" s="193">
        <f t="shared" si="93"/>
        <v>0</v>
      </c>
      <c r="AP144" s="152">
        <f t="shared" si="94"/>
        <v>0</v>
      </c>
      <c r="AQ144" s="194">
        <v>4211638.9565899996</v>
      </c>
      <c r="AR144" s="193">
        <f t="shared" si="95"/>
        <v>749671.73427302006</v>
      </c>
      <c r="AS144" s="152">
        <f t="shared" si="96"/>
        <v>0.49368225282834627</v>
      </c>
      <c r="AT144" s="192">
        <v>8155251.5429400001</v>
      </c>
      <c r="AU144" s="192">
        <v>0</v>
      </c>
      <c r="AV144" s="193">
        <f t="shared" si="97"/>
        <v>1451634.7746433201</v>
      </c>
      <c r="AW144" s="152">
        <f t="shared" si="98"/>
        <v>0.9559468405526016</v>
      </c>
      <c r="AX144" s="193">
        <f t="shared" si="99"/>
        <v>0</v>
      </c>
      <c r="AY144" s="152">
        <f t="shared" si="100"/>
        <v>0</v>
      </c>
      <c r="AZ144" s="192">
        <v>54701</v>
      </c>
      <c r="BA144" s="152">
        <f t="shared" si="101"/>
        <v>3.1951518691588784E-2</v>
      </c>
      <c r="BB144" s="192">
        <v>1712000</v>
      </c>
      <c r="BC144" s="192">
        <v>7182578.5807600003</v>
      </c>
      <c r="BD144" s="193">
        <f t="shared" si="102"/>
        <v>1278498.9873752801</v>
      </c>
      <c r="BE144" s="152">
        <f t="shared" si="103"/>
        <v>0.84193151678348255</v>
      </c>
      <c r="BF144" s="192">
        <v>8531072.2280599996</v>
      </c>
      <c r="BG144" s="193">
        <f t="shared" si="104"/>
        <v>1518530.8565946801</v>
      </c>
      <c r="BH144" s="10">
        <v>17.8</v>
      </c>
    </row>
    <row r="145" spans="1:60">
      <c r="A145" s="1" t="s">
        <v>372</v>
      </c>
      <c r="B145" s="2" t="s">
        <v>373</v>
      </c>
      <c r="C145" s="192">
        <v>14081056.150599999</v>
      </c>
      <c r="D145" s="193">
        <f t="shared" si="72"/>
        <v>5097342.3265172001</v>
      </c>
      <c r="E145" s="152">
        <f t="shared" si="73"/>
        <v>0.66958687788482929</v>
      </c>
      <c r="F145" s="192">
        <v>1283157.9058600001</v>
      </c>
      <c r="G145" s="193">
        <f t="shared" si="74"/>
        <v>464503.16192132008</v>
      </c>
      <c r="H145" s="152">
        <f t="shared" si="75"/>
        <v>6.1017134427194433E-2</v>
      </c>
      <c r="I145" s="192">
        <v>0</v>
      </c>
      <c r="J145" s="193">
        <f t="shared" si="105"/>
        <v>0</v>
      </c>
      <c r="K145" s="153">
        <f t="shared" si="106"/>
        <v>0</v>
      </c>
      <c r="L145" s="192">
        <v>0</v>
      </c>
      <c r="M145" s="192">
        <v>0</v>
      </c>
      <c r="N145" s="192">
        <v>0</v>
      </c>
      <c r="O145" s="192">
        <v>0</v>
      </c>
      <c r="P145" s="193">
        <f t="shared" si="76"/>
        <v>0</v>
      </c>
      <c r="Q145" s="193">
        <f t="shared" si="77"/>
        <v>0</v>
      </c>
      <c r="R145" s="152">
        <f t="shared" si="78"/>
        <v>0</v>
      </c>
      <c r="S145" s="193">
        <f t="shared" si="107"/>
        <v>0</v>
      </c>
      <c r="T145" s="193">
        <f t="shared" si="79"/>
        <v>0</v>
      </c>
      <c r="U145" s="152">
        <f t="shared" si="80"/>
        <v>0</v>
      </c>
      <c r="V145" s="192">
        <v>0</v>
      </c>
      <c r="W145" s="193">
        <f t="shared" si="81"/>
        <v>0</v>
      </c>
      <c r="X145" s="152">
        <f t="shared" si="82"/>
        <v>0</v>
      </c>
      <c r="Y145" s="192">
        <v>9243.3533992800003</v>
      </c>
      <c r="Z145" s="193">
        <f t="shared" si="83"/>
        <v>3346.0939305393604</v>
      </c>
      <c r="AA145" s="152">
        <f t="shared" si="84"/>
        <v>4.3954289206824118E-4</v>
      </c>
      <c r="AB145" s="192">
        <v>0</v>
      </c>
      <c r="AC145" s="193">
        <f t="shared" si="85"/>
        <v>0</v>
      </c>
      <c r="AD145" s="152">
        <f t="shared" si="86"/>
        <v>0</v>
      </c>
      <c r="AE145" s="192">
        <v>0</v>
      </c>
      <c r="AF145" s="193">
        <f t="shared" si="87"/>
        <v>0</v>
      </c>
      <c r="AG145" s="152">
        <f t="shared" si="88"/>
        <v>0</v>
      </c>
      <c r="AH145" s="192">
        <v>43927.306327799997</v>
      </c>
      <c r="AI145" s="193">
        <f t="shared" si="89"/>
        <v>15901.684890663601</v>
      </c>
      <c r="AJ145" s="152">
        <f t="shared" si="90"/>
        <v>2.0888452956470027E-3</v>
      </c>
      <c r="AK145" s="192">
        <v>392455.29972800001</v>
      </c>
      <c r="AL145" s="193">
        <f t="shared" si="91"/>
        <v>142068.81850153604</v>
      </c>
      <c r="AM145" s="152">
        <f t="shared" si="92"/>
        <v>1.8662159716125355E-2</v>
      </c>
      <c r="AN145" s="192">
        <v>11282116.2071</v>
      </c>
      <c r="AO145" s="193">
        <f t="shared" si="93"/>
        <v>4084126.0669702007</v>
      </c>
      <c r="AP145" s="152">
        <f t="shared" si="94"/>
        <v>0.53649079204360872</v>
      </c>
      <c r="AQ145" s="194">
        <v>0</v>
      </c>
      <c r="AR145" s="193">
        <f t="shared" si="95"/>
        <v>0</v>
      </c>
      <c r="AS145" s="152">
        <f t="shared" si="96"/>
        <v>0</v>
      </c>
      <c r="AT145" s="192">
        <v>20863490.427999999</v>
      </c>
      <c r="AU145" s="192">
        <v>2120128.9361700001</v>
      </c>
      <c r="AV145" s="193">
        <f t="shared" si="97"/>
        <v>7552583.5349360006</v>
      </c>
      <c r="AW145" s="152">
        <f t="shared" si="98"/>
        <v>0.99210735814509743</v>
      </c>
      <c r="AX145" s="193">
        <f t="shared" si="99"/>
        <v>767486.6748935401</v>
      </c>
      <c r="AY145" s="152">
        <f t="shared" si="100"/>
        <v>0.10081704808931287</v>
      </c>
      <c r="AZ145" s="192">
        <v>1905840</v>
      </c>
      <c r="BA145" s="152">
        <f t="shared" si="101"/>
        <v>0.2774956319161328</v>
      </c>
      <c r="BB145" s="192">
        <v>6868000</v>
      </c>
      <c r="BC145" s="192">
        <v>9610322.6544199996</v>
      </c>
      <c r="BD145" s="193">
        <f t="shared" si="102"/>
        <v>3478936.8009000402</v>
      </c>
      <c r="BE145" s="152">
        <f t="shared" si="103"/>
        <v>0.45699313125491209</v>
      </c>
      <c r="BF145" s="192">
        <v>21029468.4912</v>
      </c>
      <c r="BG145" s="193">
        <f t="shared" si="104"/>
        <v>7612667.593814401</v>
      </c>
      <c r="BH145" s="10">
        <v>36.200000000000003</v>
      </c>
    </row>
    <row r="146" spans="1:60">
      <c r="A146" s="1" t="s">
        <v>374</v>
      </c>
      <c r="B146" s="2" t="s">
        <v>375</v>
      </c>
      <c r="C146" s="192">
        <v>6335031.1236699997</v>
      </c>
      <c r="D146" s="193">
        <f t="shared" si="72"/>
        <v>2686053.1964360797</v>
      </c>
      <c r="E146" s="152">
        <f t="shared" si="73"/>
        <v>0.67827606444085164</v>
      </c>
      <c r="F146" s="192">
        <v>852522.41661199997</v>
      </c>
      <c r="G146" s="193">
        <f t="shared" si="74"/>
        <v>361469.50464348798</v>
      </c>
      <c r="H146" s="152">
        <f t="shared" si="75"/>
        <v>9.1277459936487768E-2</v>
      </c>
      <c r="I146" s="192">
        <v>0</v>
      </c>
      <c r="J146" s="193">
        <f t="shared" si="105"/>
        <v>0</v>
      </c>
      <c r="K146" s="153">
        <f t="shared" si="106"/>
        <v>0</v>
      </c>
      <c r="L146" s="192">
        <v>0</v>
      </c>
      <c r="M146" s="192">
        <v>0</v>
      </c>
      <c r="N146" s="192">
        <v>0</v>
      </c>
      <c r="O146" s="192">
        <v>0</v>
      </c>
      <c r="P146" s="193">
        <f t="shared" si="76"/>
        <v>0</v>
      </c>
      <c r="Q146" s="193">
        <f t="shared" si="77"/>
        <v>0</v>
      </c>
      <c r="R146" s="152">
        <f t="shared" si="78"/>
        <v>0</v>
      </c>
      <c r="S146" s="193">
        <f t="shared" si="107"/>
        <v>0</v>
      </c>
      <c r="T146" s="193">
        <f t="shared" si="79"/>
        <v>0</v>
      </c>
      <c r="U146" s="152">
        <f t="shared" si="80"/>
        <v>0</v>
      </c>
      <c r="V146" s="192">
        <v>1456387.9944500001</v>
      </c>
      <c r="W146" s="193">
        <f t="shared" si="81"/>
        <v>617508.5096468</v>
      </c>
      <c r="X146" s="152">
        <f t="shared" si="82"/>
        <v>0.15593184909282357</v>
      </c>
      <c r="Y146" s="192">
        <v>3441740.2354000001</v>
      </c>
      <c r="Z146" s="193">
        <f t="shared" si="83"/>
        <v>1459297.8598096</v>
      </c>
      <c r="AA146" s="152">
        <f t="shared" si="84"/>
        <v>0.36849858763479171</v>
      </c>
      <c r="AB146" s="192">
        <v>3551.5370154399998</v>
      </c>
      <c r="AC146" s="193">
        <f t="shared" si="85"/>
        <v>1505.8516945465599</v>
      </c>
      <c r="AD146" s="152">
        <f t="shared" si="86"/>
        <v>3.8025425645472097E-4</v>
      </c>
      <c r="AE146" s="192">
        <v>1482236.1021400001</v>
      </c>
      <c r="AF146" s="193">
        <f t="shared" si="87"/>
        <v>628468.10730736004</v>
      </c>
      <c r="AG146" s="152">
        <f t="shared" si="88"/>
        <v>0.15869934185094278</v>
      </c>
      <c r="AH146" s="192">
        <v>512610.33404500003</v>
      </c>
      <c r="AI146" s="193">
        <f t="shared" si="89"/>
        <v>217346.78163508</v>
      </c>
      <c r="AJ146" s="152">
        <f t="shared" si="90"/>
        <v>5.4883916618602015E-2</v>
      </c>
      <c r="AK146" s="192">
        <v>225808.04796600001</v>
      </c>
      <c r="AL146" s="193">
        <f t="shared" si="91"/>
        <v>95742.612337583996</v>
      </c>
      <c r="AM146" s="152">
        <f t="shared" si="92"/>
        <v>2.4176707438924312E-2</v>
      </c>
      <c r="AN146" s="192">
        <v>3078500.01878</v>
      </c>
      <c r="AO146" s="193">
        <f t="shared" si="93"/>
        <v>1305284.00796272</v>
      </c>
      <c r="AP146" s="152">
        <f t="shared" si="94"/>
        <v>0.32960735888374409</v>
      </c>
      <c r="AQ146" s="194">
        <v>6664322.3530200003</v>
      </c>
      <c r="AR146" s="193">
        <f t="shared" si="95"/>
        <v>2825672.6776804798</v>
      </c>
      <c r="AS146" s="152">
        <f t="shared" si="96"/>
        <v>0.71353245935640131</v>
      </c>
      <c r="AT146" s="192">
        <v>9302810.3546099998</v>
      </c>
      <c r="AU146" s="192">
        <v>9154067.3244700003</v>
      </c>
      <c r="AV146" s="193">
        <f t="shared" si="97"/>
        <v>3944391.59035464</v>
      </c>
      <c r="AW146" s="152">
        <f t="shared" si="98"/>
        <v>0.99602882328209441</v>
      </c>
      <c r="AX146" s="193">
        <f t="shared" si="99"/>
        <v>3881324.5455752802</v>
      </c>
      <c r="AY146" s="152">
        <f t="shared" si="100"/>
        <v>0.9801032760942664</v>
      </c>
      <c r="AZ146" s="192">
        <v>1704817</v>
      </c>
      <c r="BA146" s="152">
        <f t="shared" si="101"/>
        <v>0.39991015716631478</v>
      </c>
      <c r="BB146" s="192">
        <v>4263000</v>
      </c>
      <c r="BC146" s="192">
        <v>1262768.46162</v>
      </c>
      <c r="BD146" s="193">
        <f t="shared" si="102"/>
        <v>535413.82772687997</v>
      </c>
      <c r="BE146" s="152">
        <f t="shared" si="103"/>
        <v>0.13520148610595187</v>
      </c>
      <c r="BF146" s="192">
        <v>9339900.7510199994</v>
      </c>
      <c r="BG146" s="193">
        <f t="shared" si="104"/>
        <v>3960117.9184324797</v>
      </c>
      <c r="BH146" s="10">
        <v>42.4</v>
      </c>
    </row>
    <row r="147" spans="1:60">
      <c r="A147" s="1" t="s">
        <v>376</v>
      </c>
      <c r="B147" s="2" t="s">
        <v>377</v>
      </c>
      <c r="C147" s="192">
        <v>30402343.574700002</v>
      </c>
      <c r="D147" s="193">
        <f t="shared" si="72"/>
        <v>6141273.4020894002</v>
      </c>
      <c r="E147" s="152">
        <f t="shared" si="73"/>
        <v>0.44653704231765717</v>
      </c>
      <c r="F147" s="192">
        <v>14142225.1643</v>
      </c>
      <c r="G147" s="193">
        <f t="shared" si="74"/>
        <v>2856729.4831885998</v>
      </c>
      <c r="H147" s="152">
        <f t="shared" si="75"/>
        <v>0.20771515133826915</v>
      </c>
      <c r="I147" s="192">
        <v>9074772.9373700004</v>
      </c>
      <c r="J147" s="193">
        <f t="shared" si="105"/>
        <v>1833104.1333487399</v>
      </c>
      <c r="K147" s="153">
        <f t="shared" si="106"/>
        <v>0.13328650987714205</v>
      </c>
      <c r="L147" s="192">
        <v>10006969.9663</v>
      </c>
      <c r="M147" s="192">
        <v>1958932.8566999999</v>
      </c>
      <c r="N147" s="192">
        <v>0</v>
      </c>
      <c r="O147" s="192">
        <v>0</v>
      </c>
      <c r="P147" s="193">
        <f t="shared" si="76"/>
        <v>11965902.822999999</v>
      </c>
      <c r="Q147" s="193">
        <f t="shared" si="77"/>
        <v>2417112.3702459997</v>
      </c>
      <c r="R147" s="152">
        <f t="shared" si="78"/>
        <v>0.17575022932407766</v>
      </c>
      <c r="S147" s="193">
        <f t="shared" si="107"/>
        <v>0</v>
      </c>
      <c r="T147" s="193">
        <f t="shared" si="79"/>
        <v>0</v>
      </c>
      <c r="U147" s="152">
        <f t="shared" si="80"/>
        <v>0</v>
      </c>
      <c r="V147" s="192">
        <v>16348688.547</v>
      </c>
      <c r="W147" s="193">
        <f t="shared" si="81"/>
        <v>3302435.0864939997</v>
      </c>
      <c r="X147" s="152">
        <f t="shared" si="82"/>
        <v>0.24012277249655983</v>
      </c>
      <c r="Y147" s="192">
        <v>21797467.7588</v>
      </c>
      <c r="Z147" s="193">
        <f t="shared" si="83"/>
        <v>4403088.4872776</v>
      </c>
      <c r="AA147" s="152">
        <f t="shared" si="84"/>
        <v>0.3201521869231454</v>
      </c>
      <c r="AB147" s="192">
        <v>16763632.227499999</v>
      </c>
      <c r="AC147" s="193">
        <f t="shared" si="85"/>
        <v>3386253.7099549994</v>
      </c>
      <c r="AD147" s="152">
        <f t="shared" si="86"/>
        <v>0.24621729357726571</v>
      </c>
      <c r="AE147" s="192">
        <v>20442899.635899998</v>
      </c>
      <c r="AF147" s="193">
        <f t="shared" si="87"/>
        <v>4129465.7264517993</v>
      </c>
      <c r="AG147" s="152">
        <f t="shared" si="88"/>
        <v>0.30025685083724907</v>
      </c>
      <c r="AH147" s="192">
        <v>57909290.300999999</v>
      </c>
      <c r="AI147" s="193">
        <f t="shared" si="89"/>
        <v>11697676.640802</v>
      </c>
      <c r="AJ147" s="152">
        <f t="shared" si="90"/>
        <v>0.85054769380482853</v>
      </c>
      <c r="AK147" s="192">
        <v>67483854.008499995</v>
      </c>
      <c r="AL147" s="193">
        <f t="shared" si="91"/>
        <v>13631738.509716999</v>
      </c>
      <c r="AM147" s="152">
        <f t="shared" si="92"/>
        <v>0.99117492370650284</v>
      </c>
      <c r="AN147" s="192">
        <v>62000634.3517</v>
      </c>
      <c r="AO147" s="193">
        <f t="shared" si="93"/>
        <v>12524128.1390434</v>
      </c>
      <c r="AP147" s="152">
        <f t="shared" si="94"/>
        <v>0.91063966227478055</v>
      </c>
      <c r="AQ147" s="194">
        <v>29197565.246399999</v>
      </c>
      <c r="AR147" s="193">
        <f t="shared" si="95"/>
        <v>5897908.1797727989</v>
      </c>
      <c r="AS147" s="152">
        <f t="shared" si="96"/>
        <v>0.42884175675371183</v>
      </c>
      <c r="AT147" s="192">
        <v>67157832.765499994</v>
      </c>
      <c r="AU147" s="192">
        <v>28462587.185199998</v>
      </c>
      <c r="AV147" s="193">
        <f t="shared" si="97"/>
        <v>13565882.218630997</v>
      </c>
      <c r="AW147" s="152">
        <f t="shared" si="98"/>
        <v>0.98638645859281027</v>
      </c>
      <c r="AX147" s="193">
        <f t="shared" si="99"/>
        <v>5749442.611410399</v>
      </c>
      <c r="AY147" s="152">
        <f t="shared" si="100"/>
        <v>0.41804670311548742</v>
      </c>
      <c r="AZ147" s="192">
        <v>128384</v>
      </c>
      <c r="BA147" s="152">
        <f t="shared" si="101"/>
        <v>7.9352246739600712E-3</v>
      </c>
      <c r="BB147" s="192">
        <v>16179000</v>
      </c>
      <c r="BC147" s="192">
        <v>28379424.254000001</v>
      </c>
      <c r="BD147" s="193">
        <f t="shared" si="102"/>
        <v>5732643.6993079996</v>
      </c>
      <c r="BE147" s="152">
        <f t="shared" si="103"/>
        <v>0.4168252403937972</v>
      </c>
      <c r="BF147" s="192">
        <v>68084706.739899993</v>
      </c>
      <c r="BG147" s="193">
        <f t="shared" si="104"/>
        <v>13753110.761459798</v>
      </c>
      <c r="BH147" s="10">
        <v>20.2</v>
      </c>
    </row>
    <row r="148" spans="1:60">
      <c r="A148" s="1" t="s">
        <v>378</v>
      </c>
      <c r="B148" s="2" t="s">
        <v>379</v>
      </c>
      <c r="C148" s="192">
        <v>42538.529022199997</v>
      </c>
      <c r="D148" s="193">
        <f t="shared" si="72"/>
        <v>20120.724227500599</v>
      </c>
      <c r="E148" s="152">
        <f t="shared" si="73"/>
        <v>5.2067172010999991E-3</v>
      </c>
      <c r="F148" s="192">
        <v>1015529.44778</v>
      </c>
      <c r="G148" s="193">
        <f t="shared" si="74"/>
        <v>480345.42879993998</v>
      </c>
      <c r="H148" s="152">
        <f t="shared" si="75"/>
        <v>0.12430083422067159</v>
      </c>
      <c r="I148" s="192">
        <v>3698367.9465299998</v>
      </c>
      <c r="J148" s="193">
        <f t="shared" si="105"/>
        <v>1749328.0387086899</v>
      </c>
      <c r="K148" s="153">
        <f t="shared" si="106"/>
        <v>0.45268034522644468</v>
      </c>
      <c r="L148" s="192">
        <v>0</v>
      </c>
      <c r="M148" s="192">
        <v>0</v>
      </c>
      <c r="N148" s="192">
        <v>0</v>
      </c>
      <c r="O148" s="192">
        <v>0</v>
      </c>
      <c r="P148" s="193">
        <f t="shared" si="76"/>
        <v>0</v>
      </c>
      <c r="Q148" s="193">
        <f t="shared" si="77"/>
        <v>0</v>
      </c>
      <c r="R148" s="152">
        <f t="shared" si="78"/>
        <v>0</v>
      </c>
      <c r="S148" s="193">
        <f t="shared" si="107"/>
        <v>0</v>
      </c>
      <c r="T148" s="193">
        <f t="shared" si="79"/>
        <v>0</v>
      </c>
      <c r="U148" s="152">
        <f t="shared" si="80"/>
        <v>0</v>
      </c>
      <c r="V148" s="192">
        <v>0</v>
      </c>
      <c r="W148" s="193">
        <f t="shared" si="81"/>
        <v>0</v>
      </c>
      <c r="X148" s="152">
        <f t="shared" si="82"/>
        <v>0</v>
      </c>
      <c r="Y148" s="192">
        <v>8169932.6810400002</v>
      </c>
      <c r="Z148" s="193">
        <f t="shared" si="83"/>
        <v>3864378.1581319198</v>
      </c>
      <c r="AA148" s="152">
        <f t="shared" si="84"/>
        <v>1</v>
      </c>
      <c r="AB148" s="192">
        <v>8167054.9321499998</v>
      </c>
      <c r="AC148" s="193">
        <f t="shared" si="85"/>
        <v>3863016.9829069497</v>
      </c>
      <c r="AD148" s="152">
        <f t="shared" si="86"/>
        <v>0.99964776345138329</v>
      </c>
      <c r="AE148" s="192">
        <v>2877.7488880199999</v>
      </c>
      <c r="AF148" s="193">
        <f t="shared" si="87"/>
        <v>1361.1752240334599</v>
      </c>
      <c r="AG148" s="152">
        <f t="shared" si="88"/>
        <v>3.5223654837430974E-4</v>
      </c>
      <c r="AH148" s="192">
        <v>5267376.5365300002</v>
      </c>
      <c r="AI148" s="193">
        <f t="shared" si="89"/>
        <v>2491469.1017786898</v>
      </c>
      <c r="AJ148" s="152">
        <f t="shared" si="90"/>
        <v>0.64472704270305981</v>
      </c>
      <c r="AK148" s="192">
        <v>8122191.5232699998</v>
      </c>
      <c r="AL148" s="193">
        <f t="shared" si="91"/>
        <v>3841796.5905067096</v>
      </c>
      <c r="AM148" s="152">
        <f t="shared" si="92"/>
        <v>0.99415648088743824</v>
      </c>
      <c r="AN148" s="192">
        <v>7876273.9928799998</v>
      </c>
      <c r="AO148" s="193">
        <f t="shared" si="93"/>
        <v>3725477.5986322397</v>
      </c>
      <c r="AP148" s="152">
        <f t="shared" si="94"/>
        <v>0.96405616794842197</v>
      </c>
      <c r="AQ148" s="194">
        <v>4654704.8991200002</v>
      </c>
      <c r="AR148" s="193">
        <f t="shared" si="95"/>
        <v>2201675.4172837599</v>
      </c>
      <c r="AS148" s="152">
        <f t="shared" si="96"/>
        <v>0.56973601629817527</v>
      </c>
      <c r="AT148" s="192">
        <v>8036525.6272600004</v>
      </c>
      <c r="AU148" s="192">
        <v>8036525.6272600004</v>
      </c>
      <c r="AV148" s="193">
        <f t="shared" si="97"/>
        <v>3801276.6216939799</v>
      </c>
      <c r="AW148" s="152">
        <f t="shared" si="98"/>
        <v>0.9836709727009626</v>
      </c>
      <c r="AX148" s="193">
        <f t="shared" si="99"/>
        <v>3801276.6216939799</v>
      </c>
      <c r="AY148" s="152">
        <f t="shared" si="100"/>
        <v>0.9836709727009626</v>
      </c>
      <c r="AZ148" s="192">
        <v>1509799</v>
      </c>
      <c r="BA148" s="152">
        <f t="shared" si="101"/>
        <v>0.36145535073018914</v>
      </c>
      <c r="BB148" s="192">
        <v>4177000</v>
      </c>
      <c r="BC148" s="192">
        <v>3561121.8655599998</v>
      </c>
      <c r="BD148" s="193">
        <f t="shared" si="102"/>
        <v>1684410.6424098799</v>
      </c>
      <c r="BE148" s="152">
        <f t="shared" si="103"/>
        <v>0.43588142088665083</v>
      </c>
      <c r="BF148" s="192">
        <v>8169932.6810400002</v>
      </c>
      <c r="BG148" s="193">
        <f t="shared" si="104"/>
        <v>3864378.1581319198</v>
      </c>
      <c r="BH148" s="10">
        <v>47.3</v>
      </c>
    </row>
    <row r="149" spans="1:60">
      <c r="A149" s="1" t="s">
        <v>380</v>
      </c>
      <c r="B149" s="2" t="s">
        <v>381</v>
      </c>
      <c r="C149" s="192">
        <v>8594962.6779599991</v>
      </c>
      <c r="D149" s="193">
        <f t="shared" si="72"/>
        <v>2432374.4378626798</v>
      </c>
      <c r="E149" s="152">
        <f t="shared" si="73"/>
        <v>0.74112354881307063</v>
      </c>
      <c r="F149" s="192">
        <v>535011.65188100003</v>
      </c>
      <c r="G149" s="193">
        <f t="shared" si="74"/>
        <v>151408.29748232302</v>
      </c>
      <c r="H149" s="152">
        <f t="shared" si="75"/>
        <v>4.6132804638600346E-2</v>
      </c>
      <c r="I149" s="192">
        <v>0</v>
      </c>
      <c r="J149" s="193">
        <f t="shared" si="105"/>
        <v>0</v>
      </c>
      <c r="K149" s="153">
        <f t="shared" si="106"/>
        <v>0</v>
      </c>
      <c r="L149" s="192">
        <v>0</v>
      </c>
      <c r="M149" s="192">
        <v>0</v>
      </c>
      <c r="N149" s="192">
        <v>0</v>
      </c>
      <c r="O149" s="192">
        <v>0</v>
      </c>
      <c r="P149" s="193">
        <f t="shared" si="76"/>
        <v>0</v>
      </c>
      <c r="Q149" s="193">
        <f t="shared" si="77"/>
        <v>0</v>
      </c>
      <c r="R149" s="152">
        <f t="shared" si="78"/>
        <v>0</v>
      </c>
      <c r="S149" s="193">
        <f t="shared" si="107"/>
        <v>0</v>
      </c>
      <c r="T149" s="193">
        <f t="shared" si="79"/>
        <v>0</v>
      </c>
      <c r="U149" s="152">
        <f t="shared" si="80"/>
        <v>0</v>
      </c>
      <c r="V149" s="192">
        <v>0</v>
      </c>
      <c r="W149" s="193">
        <f t="shared" si="81"/>
        <v>0</v>
      </c>
      <c r="X149" s="152">
        <f t="shared" si="82"/>
        <v>0</v>
      </c>
      <c r="Y149" s="192">
        <v>0</v>
      </c>
      <c r="Z149" s="193">
        <f t="shared" si="83"/>
        <v>0</v>
      </c>
      <c r="AA149" s="152">
        <f t="shared" si="84"/>
        <v>0</v>
      </c>
      <c r="AB149" s="192">
        <v>0</v>
      </c>
      <c r="AC149" s="193">
        <f t="shared" si="85"/>
        <v>0</v>
      </c>
      <c r="AD149" s="152">
        <f t="shared" si="86"/>
        <v>0</v>
      </c>
      <c r="AE149" s="192">
        <v>0</v>
      </c>
      <c r="AF149" s="193">
        <f t="shared" si="87"/>
        <v>0</v>
      </c>
      <c r="AG149" s="152">
        <f t="shared" si="88"/>
        <v>0</v>
      </c>
      <c r="AH149" s="192">
        <v>0</v>
      </c>
      <c r="AI149" s="193">
        <f t="shared" si="89"/>
        <v>0</v>
      </c>
      <c r="AJ149" s="152">
        <f t="shared" si="90"/>
        <v>0</v>
      </c>
      <c r="AK149" s="192">
        <v>216210.66680800001</v>
      </c>
      <c r="AL149" s="193">
        <f t="shared" si="91"/>
        <v>61187.618706664012</v>
      </c>
      <c r="AM149" s="152">
        <f t="shared" si="92"/>
        <v>1.8643340603081919E-2</v>
      </c>
      <c r="AN149" s="192">
        <v>4549969.08476</v>
      </c>
      <c r="AO149" s="193">
        <f t="shared" si="93"/>
        <v>1287641.2509870802</v>
      </c>
      <c r="AP149" s="152">
        <f t="shared" si="94"/>
        <v>0.3923332027646978</v>
      </c>
      <c r="AQ149" s="194">
        <v>131328.35832900001</v>
      </c>
      <c r="AR149" s="193">
        <f t="shared" si="95"/>
        <v>37165.92540710701</v>
      </c>
      <c r="AS149" s="152">
        <f t="shared" si="96"/>
        <v>1.1324137478126238E-2</v>
      </c>
      <c r="AT149" s="192">
        <v>10946015.76</v>
      </c>
      <c r="AU149" s="192">
        <v>62880.412155500002</v>
      </c>
      <c r="AV149" s="193">
        <f t="shared" si="97"/>
        <v>3097722.4600800001</v>
      </c>
      <c r="AW149" s="152">
        <f t="shared" si="98"/>
        <v>0.94384936262928065</v>
      </c>
      <c r="AX149" s="193">
        <f t="shared" si="99"/>
        <v>17795.156640006502</v>
      </c>
      <c r="AY149" s="152">
        <f t="shared" si="100"/>
        <v>5.4220310144003619E-3</v>
      </c>
      <c r="AZ149" s="192">
        <v>467758</v>
      </c>
      <c r="BA149" s="152">
        <f t="shared" si="101"/>
        <v>0.12921491712707181</v>
      </c>
      <c r="BB149" s="192">
        <v>3620000</v>
      </c>
      <c r="BC149" s="192">
        <v>1183010.14958</v>
      </c>
      <c r="BD149" s="193">
        <f t="shared" si="102"/>
        <v>334791.87233114004</v>
      </c>
      <c r="BE149" s="152">
        <f t="shared" si="103"/>
        <v>0.10200820098810574</v>
      </c>
      <c r="BF149" s="192">
        <v>11597206.284600001</v>
      </c>
      <c r="BG149" s="193">
        <f t="shared" si="104"/>
        <v>3282009.3785418007</v>
      </c>
      <c r="BH149" s="10">
        <v>28.3</v>
      </c>
    </row>
    <row r="150" spans="1:60">
      <c r="A150" s="1" t="s">
        <v>382</v>
      </c>
      <c r="B150" s="2" t="s">
        <v>383</v>
      </c>
      <c r="C150" s="192">
        <v>35023062.584100001</v>
      </c>
      <c r="D150" s="193">
        <f t="shared" si="72"/>
        <v>10086642.024220802</v>
      </c>
      <c r="E150" s="152">
        <f t="shared" si="73"/>
        <v>0.43334926690005393</v>
      </c>
      <c r="F150" s="192">
        <v>3389168.5458999998</v>
      </c>
      <c r="G150" s="193">
        <f t="shared" si="74"/>
        <v>976080.54121920001</v>
      </c>
      <c r="H150" s="152">
        <f t="shared" si="75"/>
        <v>4.1935044978997749E-2</v>
      </c>
      <c r="I150" s="192">
        <v>0</v>
      </c>
      <c r="J150" s="193">
        <f t="shared" si="105"/>
        <v>0</v>
      </c>
      <c r="K150" s="153">
        <f t="shared" si="106"/>
        <v>0</v>
      </c>
      <c r="L150" s="192">
        <v>0</v>
      </c>
      <c r="M150" s="192">
        <v>0</v>
      </c>
      <c r="N150" s="192">
        <v>0</v>
      </c>
      <c r="O150" s="192">
        <v>0</v>
      </c>
      <c r="P150" s="193">
        <f t="shared" si="76"/>
        <v>0</v>
      </c>
      <c r="Q150" s="193">
        <f t="shared" si="77"/>
        <v>0</v>
      </c>
      <c r="R150" s="152">
        <f t="shared" si="78"/>
        <v>0</v>
      </c>
      <c r="S150" s="193">
        <f t="shared" si="107"/>
        <v>0</v>
      </c>
      <c r="T150" s="193">
        <f t="shared" si="79"/>
        <v>0</v>
      </c>
      <c r="U150" s="152">
        <f t="shared" si="80"/>
        <v>0</v>
      </c>
      <c r="V150" s="192">
        <v>193742.989145</v>
      </c>
      <c r="W150" s="193">
        <f t="shared" si="81"/>
        <v>55797.980873760003</v>
      </c>
      <c r="X150" s="152">
        <f t="shared" si="82"/>
        <v>2.3972313132640441E-3</v>
      </c>
      <c r="Y150" s="192">
        <v>1204467.804</v>
      </c>
      <c r="Z150" s="193">
        <f t="shared" si="83"/>
        <v>346886.72755200003</v>
      </c>
      <c r="AA150" s="152">
        <f t="shared" si="84"/>
        <v>1.4903186682054426E-2</v>
      </c>
      <c r="AB150" s="192">
        <v>0</v>
      </c>
      <c r="AC150" s="193">
        <f t="shared" si="85"/>
        <v>0</v>
      </c>
      <c r="AD150" s="152">
        <f t="shared" si="86"/>
        <v>0</v>
      </c>
      <c r="AE150" s="192">
        <v>0</v>
      </c>
      <c r="AF150" s="193">
        <f t="shared" si="87"/>
        <v>0</v>
      </c>
      <c r="AG150" s="152">
        <f t="shared" si="88"/>
        <v>0</v>
      </c>
      <c r="AH150" s="192">
        <v>116117.302321</v>
      </c>
      <c r="AI150" s="193">
        <f t="shared" si="89"/>
        <v>33441.783068448</v>
      </c>
      <c r="AJ150" s="152">
        <f t="shared" si="90"/>
        <v>1.4367489340598551E-3</v>
      </c>
      <c r="AK150" s="192">
        <v>2342802.8573099999</v>
      </c>
      <c r="AL150" s="193">
        <f t="shared" si="91"/>
        <v>674727.22290528007</v>
      </c>
      <c r="AM150" s="152">
        <f t="shared" si="92"/>
        <v>2.8988096008701159E-2</v>
      </c>
      <c r="AN150" s="192">
        <v>11555748.404899999</v>
      </c>
      <c r="AO150" s="193">
        <f t="shared" si="93"/>
        <v>3328055.5406112</v>
      </c>
      <c r="AP150" s="152">
        <f t="shared" si="94"/>
        <v>0.14298221601038108</v>
      </c>
      <c r="AQ150" s="194">
        <v>12882493.5397</v>
      </c>
      <c r="AR150" s="193">
        <f t="shared" si="95"/>
        <v>3710158.1394336005</v>
      </c>
      <c r="AS150" s="152">
        <f t="shared" si="96"/>
        <v>0.15939837122662454</v>
      </c>
      <c r="AT150" s="192">
        <v>79069694.612399995</v>
      </c>
      <c r="AU150" s="192">
        <v>545782.62847899995</v>
      </c>
      <c r="AV150" s="193">
        <f t="shared" si="97"/>
        <v>22772072.0483712</v>
      </c>
      <c r="AW150" s="152">
        <f t="shared" si="98"/>
        <v>0.9783494550773647</v>
      </c>
      <c r="AX150" s="193">
        <f t="shared" si="99"/>
        <v>157185.39700195199</v>
      </c>
      <c r="AY150" s="152">
        <f t="shared" si="100"/>
        <v>6.753107366616576E-3</v>
      </c>
      <c r="AZ150" s="192">
        <v>643762</v>
      </c>
      <c r="BA150" s="152">
        <f t="shared" si="101"/>
        <v>2.376557885410514E-2</v>
      </c>
      <c r="BB150" s="192">
        <v>27088000</v>
      </c>
      <c r="BC150" s="192">
        <v>62637873.3851</v>
      </c>
      <c r="BD150" s="193">
        <f t="shared" si="102"/>
        <v>18039707.534908801</v>
      </c>
      <c r="BE150" s="152">
        <f t="shared" si="103"/>
        <v>0.77503434905017499</v>
      </c>
      <c r="BF150" s="192">
        <v>80819480.403500006</v>
      </c>
      <c r="BG150" s="193">
        <f t="shared" si="104"/>
        <v>23276010.356208004</v>
      </c>
      <c r="BH150" s="10">
        <v>28.8</v>
      </c>
    </row>
    <row r="151" spans="1:60">
      <c r="A151" s="1" t="s">
        <v>384</v>
      </c>
      <c r="B151" s="2" t="s">
        <v>385</v>
      </c>
      <c r="C151" s="192">
        <v>5506465.9260999998</v>
      </c>
      <c r="D151" s="193">
        <f t="shared" si="72"/>
        <v>1965808.3356177001</v>
      </c>
      <c r="E151" s="152">
        <f t="shared" si="73"/>
        <v>0.95739758485100823</v>
      </c>
      <c r="F151" s="192">
        <v>715053.82778000005</v>
      </c>
      <c r="G151" s="193">
        <f t="shared" si="74"/>
        <v>255274.21651746004</v>
      </c>
      <c r="H151" s="152">
        <f t="shared" si="75"/>
        <v>0.12432489675640432</v>
      </c>
      <c r="I151" s="192">
        <v>0</v>
      </c>
      <c r="J151" s="193">
        <f t="shared" si="105"/>
        <v>0</v>
      </c>
      <c r="K151" s="153">
        <f t="shared" si="106"/>
        <v>0</v>
      </c>
      <c r="L151" s="192">
        <v>0</v>
      </c>
      <c r="M151" s="192">
        <v>0</v>
      </c>
      <c r="N151" s="192">
        <v>0</v>
      </c>
      <c r="O151" s="192">
        <v>0</v>
      </c>
      <c r="P151" s="193">
        <f t="shared" si="76"/>
        <v>0</v>
      </c>
      <c r="Q151" s="193">
        <f t="shared" si="77"/>
        <v>0</v>
      </c>
      <c r="R151" s="152">
        <f t="shared" si="78"/>
        <v>0</v>
      </c>
      <c r="S151" s="193">
        <f t="shared" si="107"/>
        <v>0</v>
      </c>
      <c r="T151" s="193">
        <f t="shared" si="79"/>
        <v>0</v>
      </c>
      <c r="U151" s="152">
        <f t="shared" si="80"/>
        <v>0</v>
      </c>
      <c r="V151" s="192">
        <v>1169.9038372</v>
      </c>
      <c r="W151" s="193">
        <f t="shared" si="81"/>
        <v>417.65566988040007</v>
      </c>
      <c r="X151" s="152">
        <f t="shared" si="82"/>
        <v>2.0340870592411005E-4</v>
      </c>
      <c r="Y151" s="192">
        <v>6772.3347740199997</v>
      </c>
      <c r="Z151" s="193">
        <f t="shared" si="83"/>
        <v>2417.7235143251401</v>
      </c>
      <c r="AA151" s="152">
        <f t="shared" si="84"/>
        <v>1.1774915242309442E-3</v>
      </c>
      <c r="AB151" s="192">
        <v>1437.10792255</v>
      </c>
      <c r="AC151" s="193">
        <f t="shared" si="85"/>
        <v>513.04752835035003</v>
      </c>
      <c r="AD151" s="152">
        <f t="shared" si="86"/>
        <v>2.4986691512937425E-4</v>
      </c>
      <c r="AE151" s="192">
        <v>6194.1095809899998</v>
      </c>
      <c r="AF151" s="193">
        <f t="shared" si="87"/>
        <v>2211.2971204134301</v>
      </c>
      <c r="AG151" s="152">
        <f t="shared" si="88"/>
        <v>1.0769567328172767E-3</v>
      </c>
      <c r="AH151" s="192">
        <v>0</v>
      </c>
      <c r="AI151" s="193">
        <f t="shared" si="89"/>
        <v>0</v>
      </c>
      <c r="AJ151" s="152">
        <f t="shared" si="90"/>
        <v>0</v>
      </c>
      <c r="AK151" s="192">
        <v>246.81898689299999</v>
      </c>
      <c r="AL151" s="193">
        <f t="shared" si="91"/>
        <v>88.114378320801009</v>
      </c>
      <c r="AM151" s="152">
        <f t="shared" si="92"/>
        <v>4.2913895249342812E-5</v>
      </c>
      <c r="AN151" s="192">
        <v>934601.38905100001</v>
      </c>
      <c r="AO151" s="193">
        <f t="shared" si="93"/>
        <v>333652.69589120703</v>
      </c>
      <c r="AP151" s="152">
        <f t="shared" si="94"/>
        <v>0.16249716690965957</v>
      </c>
      <c r="AQ151" s="194">
        <v>5287527.2432800001</v>
      </c>
      <c r="AR151" s="193">
        <f t="shared" si="95"/>
        <v>1887647.2258509602</v>
      </c>
      <c r="AS151" s="152">
        <f t="shared" si="96"/>
        <v>0.9193311791063008</v>
      </c>
      <c r="AT151" s="192">
        <v>5732765.1413899995</v>
      </c>
      <c r="AU151" s="192">
        <v>5533007.6090200003</v>
      </c>
      <c r="AV151" s="193">
        <f t="shared" si="97"/>
        <v>2046597.15547623</v>
      </c>
      <c r="AW151" s="152">
        <f t="shared" si="98"/>
        <v>0.99674375080935707</v>
      </c>
      <c r="AX151" s="193">
        <f t="shared" si="99"/>
        <v>1975283.7164201404</v>
      </c>
      <c r="AY151" s="152">
        <f t="shared" si="100"/>
        <v>0.96201233112684459</v>
      </c>
      <c r="AZ151" s="192">
        <v>113062</v>
      </c>
      <c r="BA151" s="152">
        <f t="shared" si="101"/>
        <v>4.9008235804074554E-2</v>
      </c>
      <c r="BB151" s="192">
        <v>2307000</v>
      </c>
      <c r="BC151" s="192">
        <v>1717602.2647899999</v>
      </c>
      <c r="BD151" s="193">
        <f t="shared" si="102"/>
        <v>613184.00853003003</v>
      </c>
      <c r="BE151" s="152">
        <f t="shared" si="103"/>
        <v>0.29863587319230861</v>
      </c>
      <c r="BF151" s="192">
        <v>5751493.4372399999</v>
      </c>
      <c r="BG151" s="193">
        <f t="shared" si="104"/>
        <v>2053283.1570946802</v>
      </c>
      <c r="BH151" s="10">
        <v>35.700000000000003</v>
      </c>
    </row>
    <row r="152" spans="1:60">
      <c r="A152" s="1" t="s">
        <v>386</v>
      </c>
      <c r="B152" s="2" t="s">
        <v>387</v>
      </c>
      <c r="C152" s="192">
        <v>4250164.9409800004</v>
      </c>
      <c r="D152" s="193">
        <f t="shared" si="72"/>
        <v>2261087.7486013602</v>
      </c>
      <c r="E152" s="152">
        <f t="shared" si="73"/>
        <v>9.2632290550557925E-2</v>
      </c>
      <c r="F152" s="192">
        <v>2922672.5197200002</v>
      </c>
      <c r="G152" s="193">
        <f t="shared" si="74"/>
        <v>1554861.7804910401</v>
      </c>
      <c r="H152" s="152">
        <f t="shared" si="75"/>
        <v>6.3699610201106371E-2</v>
      </c>
      <c r="I152" s="192">
        <v>0</v>
      </c>
      <c r="J152" s="193">
        <f t="shared" si="105"/>
        <v>0</v>
      </c>
      <c r="K152" s="153">
        <f t="shared" si="106"/>
        <v>0</v>
      </c>
      <c r="L152" s="192">
        <v>0</v>
      </c>
      <c r="M152" s="192">
        <v>0</v>
      </c>
      <c r="N152" s="192">
        <v>0</v>
      </c>
      <c r="O152" s="192">
        <v>0</v>
      </c>
      <c r="P152" s="193">
        <f t="shared" si="76"/>
        <v>0</v>
      </c>
      <c r="Q152" s="193">
        <f t="shared" si="77"/>
        <v>0</v>
      </c>
      <c r="R152" s="152">
        <f t="shared" si="78"/>
        <v>0</v>
      </c>
      <c r="S152" s="193">
        <f t="shared" si="107"/>
        <v>0</v>
      </c>
      <c r="T152" s="193">
        <f t="shared" si="79"/>
        <v>0</v>
      </c>
      <c r="U152" s="152">
        <f t="shared" si="80"/>
        <v>0</v>
      </c>
      <c r="V152" s="192">
        <v>2030711.46967</v>
      </c>
      <c r="W152" s="193">
        <f t="shared" si="81"/>
        <v>1080338.50186444</v>
      </c>
      <c r="X152" s="152">
        <f t="shared" si="82"/>
        <v>4.4259330518934582E-2</v>
      </c>
      <c r="Y152" s="192">
        <v>42975886.972400002</v>
      </c>
      <c r="Z152" s="193">
        <f t="shared" si="83"/>
        <v>22863171.869316801</v>
      </c>
      <c r="AA152" s="152">
        <f t="shared" si="84"/>
        <v>0.93665890711934774</v>
      </c>
      <c r="AB152" s="192">
        <v>44139773.024999999</v>
      </c>
      <c r="AC152" s="193">
        <f t="shared" si="85"/>
        <v>23482359.249299999</v>
      </c>
      <c r="AD152" s="152">
        <f t="shared" si="86"/>
        <v>0.962025788755552</v>
      </c>
      <c r="AE152" s="192">
        <v>33153.809139099998</v>
      </c>
      <c r="AF152" s="193">
        <f t="shared" si="87"/>
        <v>17637.826462001201</v>
      </c>
      <c r="AG152" s="152">
        <f t="shared" si="88"/>
        <v>7.2258684631724404E-4</v>
      </c>
      <c r="AH152" s="192">
        <v>39020221.071999997</v>
      </c>
      <c r="AI152" s="193">
        <f t="shared" si="89"/>
        <v>20758757.610303998</v>
      </c>
      <c r="AJ152" s="152">
        <f t="shared" si="90"/>
        <v>0.85044521939307838</v>
      </c>
      <c r="AK152" s="192">
        <v>27553388.270599999</v>
      </c>
      <c r="AL152" s="193">
        <f t="shared" si="91"/>
        <v>14658402.559959199</v>
      </c>
      <c r="AM152" s="152">
        <f t="shared" si="92"/>
        <v>0.60052574508932788</v>
      </c>
      <c r="AN152" s="192">
        <v>37403921.183799997</v>
      </c>
      <c r="AO152" s="193">
        <f t="shared" si="93"/>
        <v>19898886.069781598</v>
      </c>
      <c r="AP152" s="152">
        <f t="shared" si="94"/>
        <v>0.81521798399405543</v>
      </c>
      <c r="AQ152" s="194">
        <v>12284328.9921</v>
      </c>
      <c r="AR152" s="193">
        <f t="shared" si="95"/>
        <v>6535263.023797201</v>
      </c>
      <c r="AS152" s="152">
        <f t="shared" si="96"/>
        <v>0.26773679332841788</v>
      </c>
      <c r="AT152" s="192">
        <v>45138118.688000001</v>
      </c>
      <c r="AU152" s="192">
        <v>7814707.5908300001</v>
      </c>
      <c r="AV152" s="193">
        <f t="shared" si="97"/>
        <v>24013479.142016001</v>
      </c>
      <c r="AW152" s="152">
        <f t="shared" si="98"/>
        <v>0.98378471971684822</v>
      </c>
      <c r="AX152" s="193">
        <f t="shared" si="99"/>
        <v>4157424.4383215602</v>
      </c>
      <c r="AY152" s="152">
        <f t="shared" si="100"/>
        <v>0.17032145203157692</v>
      </c>
      <c r="AZ152" s="192">
        <v>5243550</v>
      </c>
      <c r="BA152" s="152">
        <f t="shared" si="101"/>
        <v>0.20441893103582706</v>
      </c>
      <c r="BB152" s="192">
        <v>25651000</v>
      </c>
      <c r="BC152" s="192">
        <v>169948.21611499999</v>
      </c>
      <c r="BD152" s="193">
        <f t="shared" si="102"/>
        <v>90412.450973179992</v>
      </c>
      <c r="BE152" s="152">
        <f t="shared" si="103"/>
        <v>3.7040191974487815E-3</v>
      </c>
      <c r="BF152" s="192">
        <v>45882109.961000003</v>
      </c>
      <c r="BG152" s="193">
        <f t="shared" si="104"/>
        <v>24409282.499252003</v>
      </c>
      <c r="BH152" s="10">
        <v>53.2</v>
      </c>
    </row>
    <row r="153" spans="1:60">
      <c r="A153" s="1" t="s">
        <v>388</v>
      </c>
      <c r="B153" s="2" t="s">
        <v>389</v>
      </c>
      <c r="C153" s="192">
        <v>444891.23108400003</v>
      </c>
      <c r="D153" s="193">
        <f t="shared" si="72"/>
        <v>83194.660212708011</v>
      </c>
      <c r="E153" s="152">
        <f t="shared" si="73"/>
        <v>1.0237736027925779E-2</v>
      </c>
      <c r="F153" s="192">
        <v>6163358.5494299997</v>
      </c>
      <c r="G153" s="193">
        <f t="shared" si="74"/>
        <v>1152548.04874341</v>
      </c>
      <c r="H153" s="152">
        <f t="shared" si="75"/>
        <v>0.14182980797526704</v>
      </c>
      <c r="I153" s="192">
        <v>0</v>
      </c>
      <c r="J153" s="193">
        <f t="shared" si="105"/>
        <v>0</v>
      </c>
      <c r="K153" s="153">
        <f t="shared" si="106"/>
        <v>0</v>
      </c>
      <c r="L153" s="192">
        <v>0</v>
      </c>
      <c r="M153" s="192">
        <v>0</v>
      </c>
      <c r="N153" s="192">
        <v>0</v>
      </c>
      <c r="O153" s="192">
        <v>0</v>
      </c>
      <c r="P153" s="193">
        <f t="shared" si="76"/>
        <v>0</v>
      </c>
      <c r="Q153" s="193">
        <f t="shared" si="77"/>
        <v>0</v>
      </c>
      <c r="R153" s="152">
        <f t="shared" si="78"/>
        <v>0</v>
      </c>
      <c r="S153" s="193">
        <f t="shared" si="107"/>
        <v>0</v>
      </c>
      <c r="T153" s="193">
        <f t="shared" si="79"/>
        <v>0</v>
      </c>
      <c r="U153" s="152">
        <f t="shared" si="80"/>
        <v>0</v>
      </c>
      <c r="V153" s="192">
        <v>0</v>
      </c>
      <c r="W153" s="193">
        <f t="shared" si="81"/>
        <v>0</v>
      </c>
      <c r="X153" s="152">
        <f t="shared" si="82"/>
        <v>0</v>
      </c>
      <c r="Y153" s="192">
        <v>0</v>
      </c>
      <c r="Z153" s="193">
        <f t="shared" si="83"/>
        <v>0</v>
      </c>
      <c r="AA153" s="152">
        <f t="shared" si="84"/>
        <v>0</v>
      </c>
      <c r="AB153" s="192">
        <v>0</v>
      </c>
      <c r="AC153" s="193">
        <f t="shared" si="85"/>
        <v>0</v>
      </c>
      <c r="AD153" s="152">
        <f t="shared" si="86"/>
        <v>0</v>
      </c>
      <c r="AE153" s="192">
        <v>0</v>
      </c>
      <c r="AF153" s="193">
        <f t="shared" si="87"/>
        <v>0</v>
      </c>
      <c r="AG153" s="152">
        <f t="shared" si="88"/>
        <v>0</v>
      </c>
      <c r="AH153" s="192">
        <v>0</v>
      </c>
      <c r="AI153" s="193">
        <f t="shared" si="89"/>
        <v>0</v>
      </c>
      <c r="AJ153" s="152">
        <f t="shared" si="90"/>
        <v>0</v>
      </c>
      <c r="AK153" s="192">
        <v>0</v>
      </c>
      <c r="AL153" s="193">
        <f t="shared" si="91"/>
        <v>0</v>
      </c>
      <c r="AM153" s="152">
        <f t="shared" si="92"/>
        <v>0</v>
      </c>
      <c r="AN153" s="192">
        <v>0</v>
      </c>
      <c r="AO153" s="193">
        <f t="shared" si="93"/>
        <v>0</v>
      </c>
      <c r="AP153" s="152">
        <f t="shared" si="94"/>
        <v>0</v>
      </c>
      <c r="AQ153" s="194">
        <v>40108791.964100003</v>
      </c>
      <c r="AR153" s="193">
        <f t="shared" si="95"/>
        <v>7500344.0972867003</v>
      </c>
      <c r="AS153" s="152">
        <f t="shared" si="96"/>
        <v>0.92297441675112868</v>
      </c>
      <c r="AT153" s="192">
        <v>42878376.528099999</v>
      </c>
      <c r="AU153" s="192">
        <v>0</v>
      </c>
      <c r="AV153" s="193">
        <f t="shared" si="97"/>
        <v>8018256.4107547002</v>
      </c>
      <c r="AW153" s="152">
        <f t="shared" si="98"/>
        <v>0.98670746809530385</v>
      </c>
      <c r="AX153" s="193">
        <f t="shared" si="99"/>
        <v>0</v>
      </c>
      <c r="AY153" s="152">
        <f t="shared" si="100"/>
        <v>0</v>
      </c>
      <c r="AZ153" s="192">
        <v>263193</v>
      </c>
      <c r="BA153" s="152">
        <f t="shared" si="101"/>
        <v>2.9351288056206088E-2</v>
      </c>
      <c r="BB153" s="192">
        <v>8967000</v>
      </c>
      <c r="BC153" s="192">
        <v>39945303.446900003</v>
      </c>
      <c r="BD153" s="193">
        <f t="shared" si="102"/>
        <v>7469771.7445703009</v>
      </c>
      <c r="BE153" s="152">
        <f t="shared" si="103"/>
        <v>0.91921225610208102</v>
      </c>
      <c r="BF153" s="192">
        <v>43456017.020800002</v>
      </c>
      <c r="BG153" s="193">
        <f t="shared" si="104"/>
        <v>8126275.1828896003</v>
      </c>
      <c r="BH153" s="10">
        <v>18.7</v>
      </c>
    </row>
    <row r="154" spans="1:60">
      <c r="A154" s="1" t="s">
        <v>390</v>
      </c>
      <c r="B154" s="2" t="s">
        <v>391</v>
      </c>
      <c r="C154" s="192">
        <v>9039830.5654199999</v>
      </c>
      <c r="D154" s="193">
        <f t="shared" si="72"/>
        <v>1536771.1961214</v>
      </c>
      <c r="E154" s="152">
        <f t="shared" si="73"/>
        <v>0.97377995471458656</v>
      </c>
      <c r="F154" s="192">
        <v>523876.83025900001</v>
      </c>
      <c r="G154" s="193">
        <f t="shared" si="74"/>
        <v>89059.061144030013</v>
      </c>
      <c r="H154" s="152">
        <f t="shared" si="75"/>
        <v>5.6432557264631492E-2</v>
      </c>
      <c r="I154" s="192">
        <v>0</v>
      </c>
      <c r="J154" s="193">
        <f t="shared" si="105"/>
        <v>0</v>
      </c>
      <c r="K154" s="153">
        <f t="shared" si="106"/>
        <v>0</v>
      </c>
      <c r="L154" s="192">
        <v>0</v>
      </c>
      <c r="M154" s="192">
        <v>0</v>
      </c>
      <c r="N154" s="192">
        <v>0</v>
      </c>
      <c r="O154" s="192">
        <v>0</v>
      </c>
      <c r="P154" s="193">
        <f t="shared" si="76"/>
        <v>0</v>
      </c>
      <c r="Q154" s="193">
        <f t="shared" si="77"/>
        <v>0</v>
      </c>
      <c r="R154" s="152">
        <f t="shared" si="78"/>
        <v>0</v>
      </c>
      <c r="S154" s="193">
        <f t="shared" si="107"/>
        <v>0</v>
      </c>
      <c r="T154" s="193">
        <f t="shared" si="79"/>
        <v>0</v>
      </c>
      <c r="U154" s="152">
        <f t="shared" si="80"/>
        <v>0</v>
      </c>
      <c r="V154" s="192">
        <v>0</v>
      </c>
      <c r="W154" s="193">
        <f t="shared" si="81"/>
        <v>0</v>
      </c>
      <c r="X154" s="152">
        <f t="shared" si="82"/>
        <v>0</v>
      </c>
      <c r="Y154" s="192">
        <v>0</v>
      </c>
      <c r="Z154" s="193">
        <f t="shared" si="83"/>
        <v>0</v>
      </c>
      <c r="AA154" s="152">
        <f t="shared" si="84"/>
        <v>0</v>
      </c>
      <c r="AB154" s="192">
        <v>0</v>
      </c>
      <c r="AC154" s="193">
        <f t="shared" si="85"/>
        <v>0</v>
      </c>
      <c r="AD154" s="152">
        <f t="shared" si="86"/>
        <v>0</v>
      </c>
      <c r="AE154" s="192">
        <v>0</v>
      </c>
      <c r="AF154" s="193">
        <f t="shared" si="87"/>
        <v>0</v>
      </c>
      <c r="AG154" s="152">
        <f t="shared" si="88"/>
        <v>0</v>
      </c>
      <c r="AH154" s="192">
        <v>642973.16632399999</v>
      </c>
      <c r="AI154" s="193">
        <f t="shared" si="89"/>
        <v>109305.43827508</v>
      </c>
      <c r="AJ154" s="152">
        <f t="shared" si="90"/>
        <v>6.9261738508766962E-2</v>
      </c>
      <c r="AK154" s="192">
        <v>8535399.4255800005</v>
      </c>
      <c r="AL154" s="193">
        <f t="shared" si="91"/>
        <v>1451017.9023486001</v>
      </c>
      <c r="AM154" s="152">
        <f t="shared" si="92"/>
        <v>0.91944210745569821</v>
      </c>
      <c r="AN154" s="192">
        <v>2358146.2847199999</v>
      </c>
      <c r="AO154" s="193">
        <f t="shared" si="93"/>
        <v>400884.8684024</v>
      </c>
      <c r="AP154" s="152">
        <f t="shared" si="94"/>
        <v>0.25402197151007366</v>
      </c>
      <c r="AQ154" s="194">
        <v>3076807.20902</v>
      </c>
      <c r="AR154" s="193">
        <f t="shared" si="95"/>
        <v>523057.22553340002</v>
      </c>
      <c r="AS154" s="152">
        <f t="shared" si="96"/>
        <v>0.33143687406333661</v>
      </c>
      <c r="AT154" s="192">
        <v>9082501.2250999995</v>
      </c>
      <c r="AU154" s="192">
        <v>9082501.2250999995</v>
      </c>
      <c r="AV154" s="193">
        <f t="shared" si="97"/>
        <v>1544025.208267</v>
      </c>
      <c r="AW154" s="152">
        <f t="shared" si="98"/>
        <v>0.97837648257538301</v>
      </c>
      <c r="AX154" s="193">
        <f t="shared" si="99"/>
        <v>1544025.208267</v>
      </c>
      <c r="AY154" s="152">
        <f t="shared" si="100"/>
        <v>0.97837648257538301</v>
      </c>
      <c r="AZ154" s="192">
        <v>41924</v>
      </c>
      <c r="BA154" s="152">
        <f t="shared" si="101"/>
        <v>2.277240630092341E-2</v>
      </c>
      <c r="BB154" s="192">
        <v>1841000</v>
      </c>
      <c r="BC154" s="192">
        <v>1488740.0305699999</v>
      </c>
      <c r="BD154" s="193">
        <f t="shared" si="102"/>
        <v>253085.80519690001</v>
      </c>
      <c r="BE154" s="152">
        <f t="shared" si="103"/>
        <v>0.16036862517045331</v>
      </c>
      <c r="BF154" s="192">
        <v>9283237.4723400008</v>
      </c>
      <c r="BG154" s="193">
        <f t="shared" si="104"/>
        <v>1578150.3702978003</v>
      </c>
      <c r="BH154" s="10">
        <v>17</v>
      </c>
    </row>
    <row r="155" spans="1:60">
      <c r="A155" s="1" t="s">
        <v>392</v>
      </c>
      <c r="B155" s="2" t="s">
        <v>393</v>
      </c>
      <c r="C155" s="192">
        <v>4576004.7225700002</v>
      </c>
      <c r="D155" s="193">
        <f t="shared" si="72"/>
        <v>956384.98701713001</v>
      </c>
      <c r="E155" s="152">
        <f t="shared" si="73"/>
        <v>6.9713478379175867E-2</v>
      </c>
      <c r="F155" s="192">
        <v>1791483.28471</v>
      </c>
      <c r="G155" s="193">
        <f t="shared" si="74"/>
        <v>374420.00650438998</v>
      </c>
      <c r="H155" s="152">
        <f t="shared" si="75"/>
        <v>2.7292483029856634E-2</v>
      </c>
      <c r="I155" s="192">
        <v>2703563.1502700001</v>
      </c>
      <c r="J155" s="193">
        <f t="shared" si="105"/>
        <v>565044.69840642996</v>
      </c>
      <c r="K155" s="153">
        <f t="shared" si="106"/>
        <v>4.1187630400265851E-2</v>
      </c>
      <c r="L155" s="192">
        <v>0</v>
      </c>
      <c r="M155" s="192">
        <v>0</v>
      </c>
      <c r="N155" s="192">
        <v>0</v>
      </c>
      <c r="O155" s="192">
        <v>0</v>
      </c>
      <c r="P155" s="193">
        <f t="shared" si="76"/>
        <v>0</v>
      </c>
      <c r="Q155" s="193">
        <f t="shared" si="77"/>
        <v>0</v>
      </c>
      <c r="R155" s="152">
        <f t="shared" si="78"/>
        <v>0</v>
      </c>
      <c r="S155" s="193">
        <f t="shared" si="107"/>
        <v>0</v>
      </c>
      <c r="T155" s="193">
        <f t="shared" si="79"/>
        <v>0</v>
      </c>
      <c r="U155" s="152">
        <f t="shared" si="80"/>
        <v>0</v>
      </c>
      <c r="V155" s="192">
        <v>0</v>
      </c>
      <c r="W155" s="193">
        <f t="shared" si="81"/>
        <v>0</v>
      </c>
      <c r="X155" s="152">
        <f t="shared" si="82"/>
        <v>0</v>
      </c>
      <c r="Y155" s="192">
        <v>0</v>
      </c>
      <c r="Z155" s="193">
        <f t="shared" si="83"/>
        <v>0</v>
      </c>
      <c r="AA155" s="152">
        <f t="shared" si="84"/>
        <v>0</v>
      </c>
      <c r="AB155" s="192">
        <v>0</v>
      </c>
      <c r="AC155" s="193">
        <f t="shared" si="85"/>
        <v>0</v>
      </c>
      <c r="AD155" s="152">
        <f t="shared" si="86"/>
        <v>0</v>
      </c>
      <c r="AE155" s="192">
        <v>0</v>
      </c>
      <c r="AF155" s="193">
        <f t="shared" si="87"/>
        <v>0</v>
      </c>
      <c r="AG155" s="152">
        <f t="shared" si="88"/>
        <v>0</v>
      </c>
      <c r="AH155" s="192">
        <v>0</v>
      </c>
      <c r="AI155" s="193">
        <f t="shared" si="89"/>
        <v>0</v>
      </c>
      <c r="AJ155" s="152">
        <f t="shared" si="90"/>
        <v>0</v>
      </c>
      <c r="AK155" s="192">
        <v>0</v>
      </c>
      <c r="AL155" s="193">
        <f t="shared" si="91"/>
        <v>0</v>
      </c>
      <c r="AM155" s="152">
        <f t="shared" si="92"/>
        <v>0</v>
      </c>
      <c r="AN155" s="192">
        <v>0</v>
      </c>
      <c r="AO155" s="193">
        <f t="shared" si="93"/>
        <v>0</v>
      </c>
      <c r="AP155" s="152">
        <f t="shared" si="94"/>
        <v>0</v>
      </c>
      <c r="AQ155" s="194">
        <v>51029530.112499997</v>
      </c>
      <c r="AR155" s="193">
        <f t="shared" si="95"/>
        <v>10665171.793512499</v>
      </c>
      <c r="AS155" s="152">
        <f t="shared" si="96"/>
        <v>0.77741310594612334</v>
      </c>
      <c r="AT155" s="192">
        <v>49253254.832099997</v>
      </c>
      <c r="AU155" s="192">
        <v>0</v>
      </c>
      <c r="AV155" s="193">
        <f t="shared" si="97"/>
        <v>10293930.2599089</v>
      </c>
      <c r="AW155" s="152">
        <f t="shared" si="98"/>
        <v>0.75035231036939076</v>
      </c>
      <c r="AX155" s="193">
        <f t="shared" si="99"/>
        <v>0</v>
      </c>
      <c r="AY155" s="152">
        <f t="shared" si="100"/>
        <v>0</v>
      </c>
      <c r="AZ155" s="192">
        <v>213592</v>
      </c>
      <c r="BA155" s="152">
        <f t="shared" si="101"/>
        <v>1.3661144867284938E-2</v>
      </c>
      <c r="BB155" s="192">
        <v>15635000</v>
      </c>
      <c r="BC155" s="192">
        <v>40925804.008100003</v>
      </c>
      <c r="BD155" s="193">
        <f t="shared" si="102"/>
        <v>8553493.0376929007</v>
      </c>
      <c r="BE155" s="152">
        <f t="shared" si="103"/>
        <v>0.62348715218692052</v>
      </c>
      <c r="BF155" s="192">
        <v>65640172.158399999</v>
      </c>
      <c r="BG155" s="193">
        <f t="shared" si="104"/>
        <v>13718795.9811056</v>
      </c>
      <c r="BH155" s="10">
        <v>20.9</v>
      </c>
    </row>
    <row r="156" spans="1:60">
      <c r="A156" s="1" t="s">
        <v>394</v>
      </c>
      <c r="B156" s="2" t="s">
        <v>395</v>
      </c>
      <c r="C156" s="192">
        <v>11084353.5634</v>
      </c>
      <c r="D156" s="193">
        <f t="shared" ref="D156:D164" si="108">IF(C156=0,0,IF(C156="No data", "No data", IF($BH156="No data","No data",C156*($BH156/100))))</f>
        <v>5575429.8423902001</v>
      </c>
      <c r="E156" s="152">
        <f t="shared" ref="E156:E164" si="109">IF(D156=0,0,IF(D156="No data","No data", IF($BG156="No data","No data",D156/$BG156)))</f>
        <v>0.17926559733765454</v>
      </c>
      <c r="F156" s="192">
        <v>3861655.05021</v>
      </c>
      <c r="G156" s="193">
        <f t="shared" ref="G156:G164" si="110">IF(F156=0,0,IF(F156="No data", "No data", IF($BH156="No data","No data",F156*($BH156/100))))</f>
        <v>1942412.4902556301</v>
      </c>
      <c r="H156" s="152">
        <f t="shared" ref="H156:H164" si="111">IF(G156=0,0,IF(G156="No data","No data", IF($BG156="No data","No data",G156/$BG156)))</f>
        <v>6.2453971296412038E-2</v>
      </c>
      <c r="I156" s="192">
        <v>639568.72565399995</v>
      </c>
      <c r="J156" s="193">
        <f t="shared" si="105"/>
        <v>321703.06900396198</v>
      </c>
      <c r="K156" s="153">
        <f t="shared" si="106"/>
        <v>1.0343649630721307E-2</v>
      </c>
      <c r="L156" s="192">
        <v>0</v>
      </c>
      <c r="M156" s="192">
        <v>0</v>
      </c>
      <c r="N156" s="192">
        <v>0</v>
      </c>
      <c r="O156" s="192">
        <v>0</v>
      </c>
      <c r="P156" s="193">
        <f t="shared" ref="P156:P164" si="112">SUM(L156:O156)</f>
        <v>0</v>
      </c>
      <c r="Q156" s="193">
        <f t="shared" ref="Q156:Q164" si="113">IF(P156=0,0,IF($BH156="No data","No data",P156*($BH156/100)))</f>
        <v>0</v>
      </c>
      <c r="R156" s="152">
        <f t="shared" ref="R156:R164" si="114">IF(Q156=0,0,IF($BG156="No data","No data",Q156/$BG156))</f>
        <v>0</v>
      </c>
      <c r="S156" s="193">
        <f t="shared" si="107"/>
        <v>0</v>
      </c>
      <c r="T156" s="193">
        <f t="shared" ref="T156:T164" si="115">IF(S156=0,0,IF($BH156="No data","No data",S156*($BH156/100)))</f>
        <v>0</v>
      </c>
      <c r="U156" s="152">
        <f t="shared" ref="U156:U164" si="116">IF(T156=0,0,IF($BG156="No data","No data",T156/$BG156))</f>
        <v>0</v>
      </c>
      <c r="V156" s="192">
        <v>0</v>
      </c>
      <c r="W156" s="193">
        <f t="shared" ref="W156:W164" si="117">IF(V156=0,0,IF($BH156="No data","No data",V156*($BH156/100)))</f>
        <v>0</v>
      </c>
      <c r="X156" s="152">
        <f t="shared" ref="X156:X164" si="118">IF(W156=0,0,IF($BG156="No data","No data",W156/$BG156))</f>
        <v>0</v>
      </c>
      <c r="Y156" s="192">
        <v>61122554.207000002</v>
      </c>
      <c r="Z156" s="193">
        <f t="shared" ref="Z156:Z164" si="119">IF(Y156=0,0,IF($BH156="No data","No data",Y156*($BH156/100)))</f>
        <v>30744644.766121</v>
      </c>
      <c r="AA156" s="152">
        <f t="shared" ref="AA156:AA164" si="120">IF(Z156=0,0,IF($BG156="No data","No data",Z156/$BG156))</f>
        <v>0.98852595490106654</v>
      </c>
      <c r="AB156" s="192">
        <v>59751371.8552</v>
      </c>
      <c r="AC156" s="193">
        <f t="shared" ref="AC156:AC164" si="121">IF(AB156=0,0,IF($BH156="No data","No data",AB156*($BH156/100)))</f>
        <v>30054940.043165602</v>
      </c>
      <c r="AD156" s="152">
        <f t="shared" ref="AD156:AD164" si="122">IF(AC156=0,0,IF($BG156="No data","No data",AC156/$BG156))</f>
        <v>0.9663500271892409</v>
      </c>
      <c r="AE156" s="192">
        <v>8737.6134922000001</v>
      </c>
      <c r="AF156" s="193">
        <f t="shared" ref="AF156:AF164" si="123">IF(AE156=0,0,IF($BH156="No data","No data",AE156*($BH156/100)))</f>
        <v>4395.0195865766</v>
      </c>
      <c r="AG156" s="152">
        <f t="shared" ref="AG156:AG164" si="124">IF(AF156=0,0,IF($BG156="No data","No data",AF156/$BG156))</f>
        <v>1.4131212010024709E-4</v>
      </c>
      <c r="AH156" s="192">
        <v>27845309.9619</v>
      </c>
      <c r="AI156" s="193">
        <f t="shared" ref="AI156:AI164" si="125">IF(AH156=0,0,IF($BH156="No data","No data",AH156*($BH156/100)))</f>
        <v>14006190.9108357</v>
      </c>
      <c r="AJ156" s="152">
        <f t="shared" ref="AJ156:AJ164" si="126">IF(AI156=0,0,IF($BG156="No data","No data",AI156/$BG156))</f>
        <v>0.45033804586083565</v>
      </c>
      <c r="AK156" s="192">
        <v>36922665.641500004</v>
      </c>
      <c r="AL156" s="193">
        <f t="shared" ref="AL156:AL164" si="127">IF(AK156=0,0,IF($BH156="No data","No data",AK156*($BH156/100)))</f>
        <v>18572100.817674503</v>
      </c>
      <c r="AM156" s="152">
        <f t="shared" ref="AM156:AM164" si="128">IF(AL156=0,0,IF($BG156="No data","No data",AL156/$BG156))</f>
        <v>0.59714476569725194</v>
      </c>
      <c r="AN156" s="192">
        <v>52980531.187899999</v>
      </c>
      <c r="AO156" s="193">
        <f t="shared" ref="AO156:AO164" si="129">IF(AN156=0,0,IF($BH156="No data","No data",AN156*($BH156/100)))</f>
        <v>26649207.187513702</v>
      </c>
      <c r="AP156" s="152">
        <f t="shared" ref="AP156:AP164" si="130">IF(AO156=0,0,IF($BG156="No data","No data",AO156/$BG156))</f>
        <v>0.85684623071080146</v>
      </c>
      <c r="AQ156" s="194">
        <v>12124536.3112</v>
      </c>
      <c r="AR156" s="193">
        <f t="shared" ref="AR156:AR164" si="131">IF(AQ156=0,0,IF($BH156="No data","No data",AQ156*($BH156/100)))</f>
        <v>6098641.7645335998</v>
      </c>
      <c r="AS156" s="152">
        <f t="shared" ref="AS156:AS164" si="132">IF(AR156=0,0,IF($BG156="No data","No data",AR156/$BG156))</f>
        <v>0.19608831781098926</v>
      </c>
      <c r="AT156" s="192">
        <v>30946489.302000001</v>
      </c>
      <c r="AU156" s="192">
        <v>0</v>
      </c>
      <c r="AV156" s="193">
        <f t="shared" ref="AV156:AV164" si="133">IF(AT156=0,0,IF($BH156="No data","No data",AT156*($BH156/100)))</f>
        <v>15566084.118906001</v>
      </c>
      <c r="AW156" s="152">
        <f t="shared" ref="AW156:AW164" si="134">IF(AV156=0,0,IF($BG156="No data","No data",AV156/$BG156))</f>
        <v>0.50049295689596263</v>
      </c>
      <c r="AX156" s="193">
        <f t="shared" ref="AX156:AX164" si="135">IF(AU156=0,0,IF($BH156="No data","No data",AU156*($BH156/100)))</f>
        <v>0</v>
      </c>
      <c r="AY156" s="152">
        <f t="shared" ref="AY156:AY164" si="136">IF(AX156=0,0,IF($BG156="No data","No data",AX156/$BG156))</f>
        <v>0</v>
      </c>
      <c r="AZ156" s="192">
        <v>7278659</v>
      </c>
      <c r="BA156" s="152">
        <f t="shared" ref="BA156:BA164" si="137">IF(OR(AZ156="No data",BB156="No data"),"No data",AZ156/BB156)</f>
        <v>0.23014794789097578</v>
      </c>
      <c r="BB156" s="192">
        <v>31626000</v>
      </c>
      <c r="BC156" s="192">
        <v>10381.9053807</v>
      </c>
      <c r="BD156" s="193">
        <f t="shared" ref="BD156:BD164" si="138">IF(BC156="No data", "No data", IF(BC156=0,0,IF($BH156="No data","No data",BC156*($BH156/100))))</f>
        <v>5222.0984064921004</v>
      </c>
      <c r="BE156" s="152">
        <f t="shared" ref="BE156:BE164" si="139">IF(BD156="No data", "No data", IF(BD156=0,0,IF($BG156="No data","No data",BD156/$BG156)))</f>
        <v>1.6790500762439757E-4</v>
      </c>
      <c r="BF156" s="192">
        <v>61832017.565099999</v>
      </c>
      <c r="BG156" s="193">
        <f t="shared" ref="BG156:BG164" si="140">IF(BH156="No data", "No data", BF156*(BH156/100))</f>
        <v>31101504.8352453</v>
      </c>
      <c r="BH156" s="10">
        <v>50.3</v>
      </c>
    </row>
    <row r="157" spans="1:60">
      <c r="A157" s="1" t="s">
        <v>396</v>
      </c>
      <c r="B157" s="2" t="s">
        <v>397</v>
      </c>
      <c r="C157" s="192">
        <v>87905566.6347</v>
      </c>
      <c r="D157" s="193">
        <f t="shared" si="108"/>
        <v>19515035.792903401</v>
      </c>
      <c r="E157" s="152">
        <f t="shared" si="109"/>
        <v>0.26554591223275142</v>
      </c>
      <c r="F157" s="192">
        <v>9192927.2873100005</v>
      </c>
      <c r="G157" s="193">
        <f t="shared" si="110"/>
        <v>2040829.8577828202</v>
      </c>
      <c r="H157" s="152">
        <f t="shared" si="111"/>
        <v>2.7770075958243868E-2</v>
      </c>
      <c r="I157" s="192">
        <v>3727575.6796300001</v>
      </c>
      <c r="J157" s="193">
        <f t="shared" ref="J157:J164" si="141">IF(I157=0,0,IF(BH157="No data","No data",I157*(BH157/100)))</f>
        <v>827521.80087786005</v>
      </c>
      <c r="K157" s="153">
        <f t="shared" ref="K157:K164" si="142">IF(J157=0,0,IF(BG157="No data","No data",J157/BG157))</f>
        <v>1.126029354178845E-2</v>
      </c>
      <c r="L157" s="192">
        <v>73281401.321799994</v>
      </c>
      <c r="M157" s="192">
        <v>18109755.8134</v>
      </c>
      <c r="N157" s="192">
        <v>18805236.549800001</v>
      </c>
      <c r="O157" s="192">
        <v>91186.359113600003</v>
      </c>
      <c r="P157" s="193">
        <f t="shared" si="112"/>
        <v>110287580.04411361</v>
      </c>
      <c r="Q157" s="193">
        <f t="shared" si="113"/>
        <v>24483842.76979322</v>
      </c>
      <c r="R157" s="152">
        <f t="shared" si="114"/>
        <v>0.33315769605876316</v>
      </c>
      <c r="S157" s="193">
        <f t="shared" ref="S157:S164" si="143">SUM(N157:O157)</f>
        <v>18896422.908913601</v>
      </c>
      <c r="T157" s="193">
        <f t="shared" si="115"/>
        <v>4195005.8857788192</v>
      </c>
      <c r="U157" s="152">
        <f t="shared" si="116"/>
        <v>5.7082481250994646E-2</v>
      </c>
      <c r="V157" s="192">
        <v>0</v>
      </c>
      <c r="W157" s="193">
        <f t="shared" si="117"/>
        <v>0</v>
      </c>
      <c r="X157" s="152">
        <f t="shared" si="118"/>
        <v>0</v>
      </c>
      <c r="Y157" s="192">
        <v>0</v>
      </c>
      <c r="Z157" s="193">
        <f t="shared" si="119"/>
        <v>0</v>
      </c>
      <c r="AA157" s="152">
        <f t="shared" si="120"/>
        <v>0</v>
      </c>
      <c r="AB157" s="192">
        <v>0</v>
      </c>
      <c r="AC157" s="193">
        <f t="shared" si="121"/>
        <v>0</v>
      </c>
      <c r="AD157" s="152">
        <f t="shared" si="122"/>
        <v>0</v>
      </c>
      <c r="AE157" s="192">
        <v>0</v>
      </c>
      <c r="AF157" s="193">
        <f t="shared" si="123"/>
        <v>0</v>
      </c>
      <c r="AG157" s="152">
        <f t="shared" si="124"/>
        <v>0</v>
      </c>
      <c r="AH157" s="192">
        <v>54842665.438900001</v>
      </c>
      <c r="AI157" s="193">
        <f t="shared" si="125"/>
        <v>12175071.727435801</v>
      </c>
      <c r="AJ157" s="152">
        <f t="shared" si="126"/>
        <v>0.16566920822849879</v>
      </c>
      <c r="AK157" s="192">
        <v>36429594.712099999</v>
      </c>
      <c r="AL157" s="193">
        <f t="shared" si="127"/>
        <v>8087370.0260862</v>
      </c>
      <c r="AM157" s="152">
        <f t="shared" si="128"/>
        <v>0.11004684151908288</v>
      </c>
      <c r="AN157" s="192">
        <v>174762430.07800001</v>
      </c>
      <c r="AO157" s="193">
        <f t="shared" si="129"/>
        <v>38797259.477316</v>
      </c>
      <c r="AP157" s="152">
        <f t="shared" si="130"/>
        <v>0.52792389260085815</v>
      </c>
      <c r="AQ157" s="194">
        <v>265624829.54300001</v>
      </c>
      <c r="AR157" s="193">
        <f t="shared" si="131"/>
        <v>58968712.158546001</v>
      </c>
      <c r="AS157" s="152">
        <f t="shared" si="132"/>
        <v>0.8024018315675322</v>
      </c>
      <c r="AT157" s="192">
        <v>43833311.934600003</v>
      </c>
      <c r="AU157" s="192">
        <v>115.528692566</v>
      </c>
      <c r="AV157" s="193">
        <f t="shared" si="133"/>
        <v>9730995.2494812012</v>
      </c>
      <c r="AW157" s="152">
        <f t="shared" si="134"/>
        <v>0.13241205590797486</v>
      </c>
      <c r="AX157" s="193">
        <f t="shared" si="135"/>
        <v>25.647369749652</v>
      </c>
      <c r="AY157" s="152">
        <f t="shared" si="136"/>
        <v>3.4899009506396378E-7</v>
      </c>
      <c r="AZ157" s="192">
        <v>1222973</v>
      </c>
      <c r="BA157" s="152">
        <f t="shared" si="137"/>
        <v>1.4861745048000972E-2</v>
      </c>
      <c r="BB157" s="192">
        <v>82290000</v>
      </c>
      <c r="BC157" s="192">
        <v>90797593.497500002</v>
      </c>
      <c r="BD157" s="193">
        <f t="shared" si="138"/>
        <v>20157065.756445002</v>
      </c>
      <c r="BE157" s="152">
        <f t="shared" si="139"/>
        <v>0.27428217252756532</v>
      </c>
      <c r="BF157" s="192">
        <v>331037167.52999997</v>
      </c>
      <c r="BG157" s="193">
        <f t="shared" si="140"/>
        <v>73490251.191660002</v>
      </c>
      <c r="BH157" s="10">
        <v>22.2</v>
      </c>
    </row>
    <row r="158" spans="1:60">
      <c r="A158" s="1" t="s">
        <v>398</v>
      </c>
      <c r="B158" s="2" t="s">
        <v>399</v>
      </c>
      <c r="C158" s="192">
        <v>1040.7028408599999</v>
      </c>
      <c r="D158" s="193">
        <f t="shared" si="108"/>
        <v>254.97219601069997</v>
      </c>
      <c r="E158" s="152">
        <f t="shared" si="109"/>
        <v>3.0159325595601881E-4</v>
      </c>
      <c r="F158" s="192">
        <v>438539.058899</v>
      </c>
      <c r="G158" s="193">
        <f t="shared" si="110"/>
        <v>107442.069430255</v>
      </c>
      <c r="H158" s="152">
        <f t="shared" si="111"/>
        <v>0.1270875964246839</v>
      </c>
      <c r="I158" s="192">
        <v>0</v>
      </c>
      <c r="J158" s="193">
        <f t="shared" si="141"/>
        <v>0</v>
      </c>
      <c r="K158" s="153">
        <f t="shared" si="142"/>
        <v>0</v>
      </c>
      <c r="L158" s="192">
        <v>0</v>
      </c>
      <c r="M158" s="192">
        <v>0</v>
      </c>
      <c r="N158" s="192">
        <v>0</v>
      </c>
      <c r="O158" s="192">
        <v>0</v>
      </c>
      <c r="P158" s="193">
        <f t="shared" si="112"/>
        <v>0</v>
      </c>
      <c r="Q158" s="193">
        <f t="shared" si="113"/>
        <v>0</v>
      </c>
      <c r="R158" s="152">
        <f t="shared" si="114"/>
        <v>0</v>
      </c>
      <c r="S158" s="193">
        <f t="shared" si="143"/>
        <v>0</v>
      </c>
      <c r="T158" s="193">
        <f t="shared" si="115"/>
        <v>0</v>
      </c>
      <c r="U158" s="152">
        <f t="shared" si="116"/>
        <v>0</v>
      </c>
      <c r="V158" s="192">
        <v>0</v>
      </c>
      <c r="W158" s="193">
        <f t="shared" si="117"/>
        <v>0</v>
      </c>
      <c r="X158" s="152">
        <f t="shared" si="118"/>
        <v>0</v>
      </c>
      <c r="Y158" s="192">
        <v>0</v>
      </c>
      <c r="Z158" s="193">
        <f t="shared" si="119"/>
        <v>0</v>
      </c>
      <c r="AA158" s="152">
        <f t="shared" si="120"/>
        <v>0</v>
      </c>
      <c r="AB158" s="192">
        <v>0</v>
      </c>
      <c r="AC158" s="193">
        <f t="shared" si="121"/>
        <v>0</v>
      </c>
      <c r="AD158" s="152">
        <f t="shared" si="122"/>
        <v>0</v>
      </c>
      <c r="AE158" s="192">
        <v>0</v>
      </c>
      <c r="AF158" s="193">
        <f t="shared" si="123"/>
        <v>0</v>
      </c>
      <c r="AG158" s="152">
        <f t="shared" si="124"/>
        <v>0</v>
      </c>
      <c r="AH158" s="192">
        <v>70367.826971699993</v>
      </c>
      <c r="AI158" s="193">
        <f t="shared" si="125"/>
        <v>17240.117608066499</v>
      </c>
      <c r="AJ158" s="152">
        <f t="shared" si="126"/>
        <v>2.0392432131161736E-2</v>
      </c>
      <c r="AK158" s="192">
        <v>148038.183449</v>
      </c>
      <c r="AL158" s="193">
        <f t="shared" si="127"/>
        <v>36269.354945004998</v>
      </c>
      <c r="AM158" s="152">
        <f t="shared" si="128"/>
        <v>4.2901120280697376E-2</v>
      </c>
      <c r="AN158" s="192">
        <v>2377686.34375</v>
      </c>
      <c r="AO158" s="193">
        <f t="shared" si="129"/>
        <v>582533.15421874996</v>
      </c>
      <c r="AP158" s="152">
        <f t="shared" si="130"/>
        <v>0.68904795672619001</v>
      </c>
      <c r="AQ158" s="194">
        <v>2891163.94062</v>
      </c>
      <c r="AR158" s="193">
        <f t="shared" si="131"/>
        <v>708335.16545189999</v>
      </c>
      <c r="AS158" s="152">
        <f t="shared" si="132"/>
        <v>0.8378525666689508</v>
      </c>
      <c r="AT158" s="192">
        <v>0</v>
      </c>
      <c r="AU158" s="192">
        <v>0</v>
      </c>
      <c r="AV158" s="193">
        <f t="shared" si="133"/>
        <v>0</v>
      </c>
      <c r="AW158" s="152">
        <f t="shared" si="134"/>
        <v>0</v>
      </c>
      <c r="AX158" s="193">
        <f t="shared" si="135"/>
        <v>0</v>
      </c>
      <c r="AY158" s="152">
        <f t="shared" si="136"/>
        <v>0</v>
      </c>
      <c r="AZ158" s="192">
        <v>178744</v>
      </c>
      <c r="BA158" s="152">
        <f t="shared" si="137"/>
        <v>0.18697071129707113</v>
      </c>
      <c r="BB158" s="192">
        <v>956000</v>
      </c>
      <c r="BC158" s="192">
        <v>2123550.79489</v>
      </c>
      <c r="BD158" s="193">
        <f t="shared" si="138"/>
        <v>520269.94474805001</v>
      </c>
      <c r="BE158" s="152">
        <f t="shared" si="139"/>
        <v>0.61540006740985054</v>
      </c>
      <c r="BF158" s="192">
        <v>3450683.3966199998</v>
      </c>
      <c r="BG158" s="193">
        <f t="shared" si="140"/>
        <v>845417.43217189994</v>
      </c>
      <c r="BH158" s="10">
        <v>24.5</v>
      </c>
    </row>
    <row r="159" spans="1:60">
      <c r="A159" s="1" t="s">
        <v>400</v>
      </c>
      <c r="B159" s="2" t="s">
        <v>401</v>
      </c>
      <c r="C159" s="192">
        <v>27947674.1677</v>
      </c>
      <c r="D159" s="193">
        <f t="shared" si="108"/>
        <v>9334523.1720117982</v>
      </c>
      <c r="E159" s="152">
        <f t="shared" si="109"/>
        <v>0.88821594502269718</v>
      </c>
      <c r="F159" s="192">
        <v>3522120.2222899999</v>
      </c>
      <c r="G159" s="193">
        <f t="shared" si="110"/>
        <v>1176388.1542448599</v>
      </c>
      <c r="H159" s="152">
        <f t="shared" si="111"/>
        <v>0.11193787801277784</v>
      </c>
      <c r="I159" s="192">
        <v>0</v>
      </c>
      <c r="J159" s="193">
        <f t="shared" si="141"/>
        <v>0</v>
      </c>
      <c r="K159" s="153">
        <f t="shared" si="142"/>
        <v>0</v>
      </c>
      <c r="L159" s="192">
        <v>0</v>
      </c>
      <c r="M159" s="192">
        <v>0</v>
      </c>
      <c r="N159" s="192">
        <v>0</v>
      </c>
      <c r="O159" s="192">
        <v>0</v>
      </c>
      <c r="P159" s="193">
        <f t="shared" si="112"/>
        <v>0</v>
      </c>
      <c r="Q159" s="193">
        <f t="shared" si="113"/>
        <v>0</v>
      </c>
      <c r="R159" s="152">
        <f t="shared" si="114"/>
        <v>0</v>
      </c>
      <c r="S159" s="193">
        <f t="shared" si="143"/>
        <v>0</v>
      </c>
      <c r="T159" s="193">
        <f t="shared" si="115"/>
        <v>0</v>
      </c>
      <c r="U159" s="152">
        <f t="shared" si="116"/>
        <v>0</v>
      </c>
      <c r="V159" s="192">
        <v>0</v>
      </c>
      <c r="W159" s="193">
        <f t="shared" si="117"/>
        <v>0</v>
      </c>
      <c r="X159" s="152">
        <f t="shared" si="118"/>
        <v>0</v>
      </c>
      <c r="Y159" s="192">
        <v>614120.04805600003</v>
      </c>
      <c r="Z159" s="193">
        <f t="shared" si="119"/>
        <v>205116.09605070399</v>
      </c>
      <c r="AA159" s="152">
        <f t="shared" si="120"/>
        <v>1.9517589033289304E-2</v>
      </c>
      <c r="AB159" s="192">
        <v>0</v>
      </c>
      <c r="AC159" s="193">
        <f t="shared" si="121"/>
        <v>0</v>
      </c>
      <c r="AD159" s="152">
        <f t="shared" si="122"/>
        <v>0</v>
      </c>
      <c r="AE159" s="192">
        <v>0</v>
      </c>
      <c r="AF159" s="193">
        <f t="shared" si="123"/>
        <v>0</v>
      </c>
      <c r="AG159" s="152">
        <f t="shared" si="124"/>
        <v>0</v>
      </c>
      <c r="AH159" s="192">
        <v>0</v>
      </c>
      <c r="AI159" s="193">
        <f t="shared" si="125"/>
        <v>0</v>
      </c>
      <c r="AJ159" s="152">
        <f t="shared" si="126"/>
        <v>0</v>
      </c>
      <c r="AK159" s="192">
        <v>14935.613884</v>
      </c>
      <c r="AL159" s="193">
        <f t="shared" si="127"/>
        <v>4988.4950372559997</v>
      </c>
      <c r="AM159" s="152">
        <f t="shared" si="128"/>
        <v>4.7467457652712895E-4</v>
      </c>
      <c r="AN159" s="192">
        <v>5328678.4336700002</v>
      </c>
      <c r="AO159" s="193">
        <f t="shared" si="129"/>
        <v>1779778.5968457798</v>
      </c>
      <c r="AP159" s="152">
        <f t="shared" si="130"/>
        <v>0.16935280990767959</v>
      </c>
      <c r="AQ159" s="194">
        <v>28714247.263099998</v>
      </c>
      <c r="AR159" s="193">
        <f t="shared" si="131"/>
        <v>9590558.5858753975</v>
      </c>
      <c r="AS159" s="152">
        <f t="shared" si="132"/>
        <v>0.9125787038796257</v>
      </c>
      <c r="AT159" s="192">
        <v>31407004.786200002</v>
      </c>
      <c r="AU159" s="192">
        <v>29068567.858800001</v>
      </c>
      <c r="AV159" s="193">
        <f t="shared" si="133"/>
        <v>10489939.598590799</v>
      </c>
      <c r="AW159" s="152">
        <f t="shared" si="134"/>
        <v>0.99815828212093305</v>
      </c>
      <c r="AX159" s="193">
        <f t="shared" si="135"/>
        <v>9708901.6648391988</v>
      </c>
      <c r="AY159" s="152">
        <f t="shared" si="136"/>
        <v>0.92383950507768764</v>
      </c>
      <c r="AZ159" s="192">
        <v>1642279</v>
      </c>
      <c r="BA159" s="152">
        <f t="shared" si="137"/>
        <v>0.1364472416085078</v>
      </c>
      <c r="BB159" s="192">
        <v>12036000</v>
      </c>
      <c r="BC159" s="192">
        <v>24145231.320099998</v>
      </c>
      <c r="BD159" s="193">
        <f t="shared" si="138"/>
        <v>8064507.2609133981</v>
      </c>
      <c r="BE159" s="152">
        <f t="shared" si="139"/>
        <v>0.76736902420167286</v>
      </c>
      <c r="BF159" s="192">
        <v>31464954.3552</v>
      </c>
      <c r="BG159" s="193">
        <f t="shared" si="140"/>
        <v>10509294.754636798</v>
      </c>
      <c r="BH159" s="10">
        <v>33.4</v>
      </c>
    </row>
    <row r="160" spans="1:60">
      <c r="A160" s="1" t="s">
        <v>402</v>
      </c>
      <c r="B160" s="2" t="s">
        <v>403</v>
      </c>
      <c r="C160" s="192">
        <v>12591478.786</v>
      </c>
      <c r="D160" s="193">
        <f t="shared" si="108"/>
        <v>4117413.5630220002</v>
      </c>
      <c r="E160" s="152">
        <f t="shared" si="109"/>
        <v>0.38385991507841072</v>
      </c>
      <c r="F160" s="192">
        <v>3304583.1971399998</v>
      </c>
      <c r="G160" s="193">
        <f t="shared" si="110"/>
        <v>1080598.7054647801</v>
      </c>
      <c r="H160" s="152">
        <f t="shared" si="111"/>
        <v>0.100742497921221</v>
      </c>
      <c r="I160" s="192">
        <v>1292489.63751</v>
      </c>
      <c r="J160" s="193">
        <f t="shared" si="141"/>
        <v>422644.11146577005</v>
      </c>
      <c r="K160" s="153">
        <f t="shared" si="142"/>
        <v>3.9402438023876003E-2</v>
      </c>
      <c r="L160" s="192">
        <v>992484.16382300004</v>
      </c>
      <c r="M160" s="192">
        <v>0</v>
      </c>
      <c r="N160" s="192">
        <v>0</v>
      </c>
      <c r="O160" s="192">
        <v>0</v>
      </c>
      <c r="P160" s="193">
        <f t="shared" si="112"/>
        <v>992484.16382300004</v>
      </c>
      <c r="Q160" s="193">
        <f t="shared" si="113"/>
        <v>324542.32157012104</v>
      </c>
      <c r="R160" s="152">
        <f t="shared" si="114"/>
        <v>3.0256564246080149E-2</v>
      </c>
      <c r="S160" s="193">
        <f t="shared" si="143"/>
        <v>0</v>
      </c>
      <c r="T160" s="193">
        <f t="shared" si="115"/>
        <v>0</v>
      </c>
      <c r="U160" s="152">
        <f t="shared" si="116"/>
        <v>0</v>
      </c>
      <c r="V160" s="192">
        <v>6039943.38069</v>
      </c>
      <c r="W160" s="193">
        <f t="shared" si="117"/>
        <v>1975061.4854856301</v>
      </c>
      <c r="X160" s="152">
        <f t="shared" si="118"/>
        <v>0.18413183968255722</v>
      </c>
      <c r="Y160" s="192">
        <v>20405861.577599999</v>
      </c>
      <c r="Z160" s="193">
        <f t="shared" si="119"/>
        <v>6672716.7358751995</v>
      </c>
      <c r="AA160" s="152">
        <f t="shared" si="120"/>
        <v>0.62208676402556895</v>
      </c>
      <c r="AB160" s="192">
        <v>1843506.50761</v>
      </c>
      <c r="AC160" s="193">
        <f t="shared" si="121"/>
        <v>602826.62798847002</v>
      </c>
      <c r="AD160" s="152">
        <f t="shared" si="122"/>
        <v>5.6200567342771533E-2</v>
      </c>
      <c r="AE160" s="192">
        <v>7928.4096529400003</v>
      </c>
      <c r="AF160" s="193">
        <f t="shared" si="123"/>
        <v>2592.58995651138</v>
      </c>
      <c r="AG160" s="152">
        <f t="shared" si="124"/>
        <v>2.4170303645892988E-4</v>
      </c>
      <c r="AH160" s="192">
        <v>21308759.883000001</v>
      </c>
      <c r="AI160" s="193">
        <f t="shared" si="125"/>
        <v>6967964.4817410009</v>
      </c>
      <c r="AJ160" s="152">
        <f t="shared" si="126"/>
        <v>0.64961224159065389</v>
      </c>
      <c r="AK160" s="192">
        <v>25418153.465</v>
      </c>
      <c r="AL160" s="193">
        <f t="shared" si="127"/>
        <v>8311736.1830550004</v>
      </c>
      <c r="AM160" s="152">
        <f t="shared" si="128"/>
        <v>0.77488993916849302</v>
      </c>
      <c r="AN160" s="192">
        <v>25427710.8596</v>
      </c>
      <c r="AO160" s="193">
        <f t="shared" si="129"/>
        <v>8314861.4510892006</v>
      </c>
      <c r="AP160" s="152">
        <f t="shared" si="130"/>
        <v>0.77518130293456688</v>
      </c>
      <c r="AQ160" s="194">
        <v>4535650.3342700005</v>
      </c>
      <c r="AR160" s="193">
        <f t="shared" si="131"/>
        <v>1483157.6593062901</v>
      </c>
      <c r="AS160" s="152">
        <f t="shared" si="132"/>
        <v>0.13827242865818601</v>
      </c>
      <c r="AT160" s="192">
        <v>19818432.673700001</v>
      </c>
      <c r="AU160" s="192">
        <v>164379.256349</v>
      </c>
      <c r="AV160" s="193">
        <f t="shared" si="133"/>
        <v>6480627.4842999009</v>
      </c>
      <c r="AW160" s="152">
        <f t="shared" si="134"/>
        <v>0.60417858874306196</v>
      </c>
      <c r="AX160" s="193">
        <f t="shared" si="135"/>
        <v>53752.016826123006</v>
      </c>
      <c r="AY160" s="152">
        <f t="shared" si="136"/>
        <v>5.0112150014449816E-3</v>
      </c>
      <c r="AZ160" s="192">
        <v>2873401</v>
      </c>
      <c r="BA160" s="152">
        <f t="shared" si="137"/>
        <v>0.27918781577924601</v>
      </c>
      <c r="BB160" s="192">
        <v>10292000</v>
      </c>
      <c r="BC160" s="192">
        <v>6956439.1101700002</v>
      </c>
      <c r="BD160" s="193">
        <f t="shared" si="138"/>
        <v>2274755.5890255901</v>
      </c>
      <c r="BE160" s="152">
        <f t="shared" si="139"/>
        <v>0.21207184409880411</v>
      </c>
      <c r="BF160" s="192">
        <v>32802275.755800001</v>
      </c>
      <c r="BG160" s="193">
        <f t="shared" si="140"/>
        <v>10726344.172146602</v>
      </c>
      <c r="BH160" s="10">
        <v>32.700000000000003</v>
      </c>
    </row>
    <row r="161" spans="1:60">
      <c r="A161" s="1" t="s">
        <v>404</v>
      </c>
      <c r="B161" s="2" t="s">
        <v>405</v>
      </c>
      <c r="C161" s="192">
        <v>7241067.4739800002</v>
      </c>
      <c r="D161" s="193">
        <f t="shared" si="108"/>
        <v>1969570.3529225602</v>
      </c>
      <c r="E161" s="152">
        <f t="shared" si="109"/>
        <v>7.4887161579462666E-2</v>
      </c>
      <c r="F161" s="192">
        <v>42946669.956200004</v>
      </c>
      <c r="G161" s="193">
        <f t="shared" si="110"/>
        <v>11681494.228086403</v>
      </c>
      <c r="H161" s="152">
        <f t="shared" si="111"/>
        <v>0.44415470838611987</v>
      </c>
      <c r="I161" s="192">
        <v>72145311.282000005</v>
      </c>
      <c r="J161" s="193">
        <f t="shared" si="141"/>
        <v>19623524.668704003</v>
      </c>
      <c r="K161" s="153">
        <f t="shared" si="142"/>
        <v>0.74612722538354947</v>
      </c>
      <c r="L161" s="192">
        <v>7914717.0732100001</v>
      </c>
      <c r="M161" s="192">
        <v>36869407.8257</v>
      </c>
      <c r="N161" s="192">
        <v>13882860.3894</v>
      </c>
      <c r="O161" s="192">
        <v>0</v>
      </c>
      <c r="P161" s="193">
        <f t="shared" si="112"/>
        <v>58666985.288309999</v>
      </c>
      <c r="Q161" s="193">
        <f t="shared" si="113"/>
        <v>15957419.99842032</v>
      </c>
      <c r="R161" s="152">
        <f t="shared" si="114"/>
        <v>0.60673430021925034</v>
      </c>
      <c r="S161" s="193">
        <f t="shared" si="143"/>
        <v>13882860.3894</v>
      </c>
      <c r="T161" s="193">
        <f t="shared" si="115"/>
        <v>3776138.0259168004</v>
      </c>
      <c r="U161" s="152">
        <f t="shared" si="116"/>
        <v>0.14357662221792347</v>
      </c>
      <c r="V161" s="192">
        <v>6103458.8745499998</v>
      </c>
      <c r="W161" s="193">
        <f t="shared" si="117"/>
        <v>1660140.8138776</v>
      </c>
      <c r="X161" s="152">
        <f t="shared" si="118"/>
        <v>6.312200688288927E-2</v>
      </c>
      <c r="Y161" s="192">
        <v>45846760.133299999</v>
      </c>
      <c r="Z161" s="193">
        <f t="shared" si="119"/>
        <v>12470318.756257601</v>
      </c>
      <c r="AA161" s="152">
        <f t="shared" si="120"/>
        <v>0.47414745772424038</v>
      </c>
      <c r="AB161" s="192">
        <v>14701259.422</v>
      </c>
      <c r="AC161" s="193">
        <f t="shared" si="121"/>
        <v>3998742.5627840003</v>
      </c>
      <c r="AD161" s="152">
        <f t="shared" si="122"/>
        <v>0.15204050973326874</v>
      </c>
      <c r="AE161" s="192">
        <v>41382031.095799997</v>
      </c>
      <c r="AF161" s="193">
        <f t="shared" si="123"/>
        <v>11255912.458057601</v>
      </c>
      <c r="AG161" s="152">
        <f t="shared" si="124"/>
        <v>0.42797320426765606</v>
      </c>
      <c r="AH161" s="192">
        <v>75388999.665000007</v>
      </c>
      <c r="AI161" s="193">
        <f t="shared" si="125"/>
        <v>20505807.908880003</v>
      </c>
      <c r="AJ161" s="152">
        <f t="shared" si="126"/>
        <v>0.77967346934882398</v>
      </c>
      <c r="AK161" s="192">
        <v>94189278.856199995</v>
      </c>
      <c r="AL161" s="193">
        <f t="shared" si="127"/>
        <v>25619483.8488864</v>
      </c>
      <c r="AM161" s="152">
        <f t="shared" si="128"/>
        <v>0.97410606517665455</v>
      </c>
      <c r="AN161" s="192">
        <v>86451732.538699999</v>
      </c>
      <c r="AO161" s="193">
        <f t="shared" si="129"/>
        <v>23514871.250526402</v>
      </c>
      <c r="AP161" s="152">
        <f t="shared" si="130"/>
        <v>0.8940843165340181</v>
      </c>
      <c r="AQ161" s="194">
        <v>21103457.690499999</v>
      </c>
      <c r="AR161" s="193">
        <f t="shared" si="131"/>
        <v>5740140.4918160001</v>
      </c>
      <c r="AS161" s="152">
        <f t="shared" si="132"/>
        <v>0.21825208115139744</v>
      </c>
      <c r="AT161" s="192">
        <v>94715333.528999999</v>
      </c>
      <c r="AU161" s="192">
        <v>36769088.069200002</v>
      </c>
      <c r="AV161" s="193">
        <f t="shared" si="133"/>
        <v>25762570.719888002</v>
      </c>
      <c r="AW161" s="152">
        <f t="shared" si="134"/>
        <v>0.97954652563682376</v>
      </c>
      <c r="AX161" s="193">
        <f t="shared" si="135"/>
        <v>10001191.954822401</v>
      </c>
      <c r="AY161" s="152">
        <f t="shared" si="136"/>
        <v>0.38026612088096096</v>
      </c>
      <c r="AZ161" s="192">
        <v>3242192</v>
      </c>
      <c r="BA161" s="152">
        <f t="shared" si="137"/>
        <v>0.11231093252043786</v>
      </c>
      <c r="BB161" s="192">
        <v>28868000</v>
      </c>
      <c r="BC161" s="192">
        <v>62264328.762199998</v>
      </c>
      <c r="BD161" s="193">
        <f t="shared" si="138"/>
        <v>16935897.423318401</v>
      </c>
      <c r="BE161" s="152">
        <f t="shared" si="139"/>
        <v>0.6439380471742493</v>
      </c>
      <c r="BF161" s="192">
        <v>96693042.188500002</v>
      </c>
      <c r="BG161" s="193">
        <f t="shared" si="140"/>
        <v>26300507.475272004</v>
      </c>
      <c r="BH161" s="10">
        <v>27.2</v>
      </c>
    </row>
    <row r="162" spans="1:60">
      <c r="A162" s="1" t="s">
        <v>406</v>
      </c>
      <c r="B162" s="2" t="s">
        <v>407</v>
      </c>
      <c r="C162" s="192">
        <v>20662163.115499999</v>
      </c>
      <c r="D162" s="193">
        <f t="shared" si="108"/>
        <v>9380622.0544369984</v>
      </c>
      <c r="E162" s="152">
        <f t="shared" si="109"/>
        <v>0.70101087684441199</v>
      </c>
      <c r="F162" s="192">
        <v>689207.18802300002</v>
      </c>
      <c r="G162" s="193">
        <f t="shared" si="110"/>
        <v>312900.06336244196</v>
      </c>
      <c r="H162" s="152">
        <f t="shared" si="111"/>
        <v>2.3382921357398417E-2</v>
      </c>
      <c r="I162" s="192">
        <v>40654.069588500002</v>
      </c>
      <c r="J162" s="193">
        <f t="shared" si="141"/>
        <v>18456.947593179</v>
      </c>
      <c r="K162" s="153">
        <f t="shared" si="142"/>
        <v>1.3792817726886138E-3</v>
      </c>
      <c r="L162" s="192">
        <v>0</v>
      </c>
      <c r="M162" s="192">
        <v>0</v>
      </c>
      <c r="N162" s="192">
        <v>0</v>
      </c>
      <c r="O162" s="192">
        <v>0</v>
      </c>
      <c r="P162" s="193">
        <f t="shared" si="112"/>
        <v>0</v>
      </c>
      <c r="Q162" s="193">
        <f t="shared" si="113"/>
        <v>0</v>
      </c>
      <c r="R162" s="152">
        <f t="shared" si="114"/>
        <v>0</v>
      </c>
      <c r="S162" s="193">
        <f t="shared" si="143"/>
        <v>0</v>
      </c>
      <c r="T162" s="193">
        <f t="shared" si="115"/>
        <v>0</v>
      </c>
      <c r="U162" s="152">
        <f t="shared" si="116"/>
        <v>0</v>
      </c>
      <c r="V162" s="192">
        <v>391.733250618</v>
      </c>
      <c r="W162" s="193">
        <f t="shared" si="117"/>
        <v>177.84689578057197</v>
      </c>
      <c r="X162" s="152">
        <f t="shared" si="118"/>
        <v>1.3290441468775073E-5</v>
      </c>
      <c r="Y162" s="192">
        <v>26837000.975299999</v>
      </c>
      <c r="Z162" s="193">
        <f t="shared" si="119"/>
        <v>12183998.442786198</v>
      </c>
      <c r="AA162" s="152">
        <f t="shared" si="120"/>
        <v>0.91050629502854641</v>
      </c>
      <c r="AB162" s="192">
        <v>10957336.873600001</v>
      </c>
      <c r="AC162" s="193">
        <f t="shared" si="121"/>
        <v>4974630.9406143995</v>
      </c>
      <c r="AD162" s="152">
        <f t="shared" si="122"/>
        <v>0.37175257434105624</v>
      </c>
      <c r="AE162" s="192">
        <v>15866164.0392</v>
      </c>
      <c r="AF162" s="193">
        <f t="shared" si="123"/>
        <v>7203238.4737967998</v>
      </c>
      <c r="AG162" s="152">
        <f t="shared" si="124"/>
        <v>0.53829570036320584</v>
      </c>
      <c r="AH162" s="192">
        <v>1205669.2834000001</v>
      </c>
      <c r="AI162" s="193">
        <f t="shared" si="125"/>
        <v>547373.85466359998</v>
      </c>
      <c r="AJ162" s="152">
        <f t="shared" si="126"/>
        <v>4.0905072562638874E-2</v>
      </c>
      <c r="AK162" s="192">
        <v>12382214.8068</v>
      </c>
      <c r="AL162" s="193">
        <f t="shared" si="127"/>
        <v>5621525.5222871993</v>
      </c>
      <c r="AM162" s="152">
        <f t="shared" si="128"/>
        <v>0.42009479890705442</v>
      </c>
      <c r="AN162" s="192">
        <v>13448823.3444</v>
      </c>
      <c r="AO162" s="193">
        <f t="shared" si="129"/>
        <v>6105765.7983575994</v>
      </c>
      <c r="AP162" s="152">
        <f t="shared" si="130"/>
        <v>0.4562819193945416</v>
      </c>
      <c r="AQ162" s="194">
        <v>1163426.39745</v>
      </c>
      <c r="AR162" s="193">
        <f t="shared" si="131"/>
        <v>528195.58444230002</v>
      </c>
      <c r="AS162" s="152">
        <f t="shared" si="132"/>
        <v>3.947188658134955E-2</v>
      </c>
      <c r="AT162" s="192">
        <v>29236240.241900001</v>
      </c>
      <c r="AU162" s="192">
        <v>29236240.241900001</v>
      </c>
      <c r="AV162" s="193">
        <f t="shared" si="133"/>
        <v>13273253.069822598</v>
      </c>
      <c r="AW162" s="152">
        <f t="shared" si="134"/>
        <v>0.99190594387640185</v>
      </c>
      <c r="AX162" s="193">
        <f t="shared" si="135"/>
        <v>13273253.069822598</v>
      </c>
      <c r="AY162" s="152">
        <f t="shared" si="136"/>
        <v>0.99190594387640185</v>
      </c>
      <c r="AZ162" s="192">
        <v>13796934</v>
      </c>
      <c r="BA162" s="152">
        <f t="shared" si="137"/>
        <v>0.94590250925545039</v>
      </c>
      <c r="BB162" s="192">
        <v>14586000</v>
      </c>
      <c r="BC162" s="192">
        <v>299909.92606500001</v>
      </c>
      <c r="BD162" s="193">
        <f t="shared" si="138"/>
        <v>136159.10643350999</v>
      </c>
      <c r="BE162" s="152">
        <f t="shared" si="139"/>
        <v>1.0175126344223562E-2</v>
      </c>
      <c r="BF162" s="192">
        <v>29474811.0165</v>
      </c>
      <c r="BG162" s="193">
        <f t="shared" si="140"/>
        <v>13381564.201490998</v>
      </c>
      <c r="BH162" s="10">
        <v>45.4</v>
      </c>
    </row>
    <row r="163" spans="1:60">
      <c r="A163" s="1" t="s">
        <v>408</v>
      </c>
      <c r="B163" s="2" t="s">
        <v>409</v>
      </c>
      <c r="C163" s="192">
        <v>6330147.35702</v>
      </c>
      <c r="D163" s="193">
        <f t="shared" si="108"/>
        <v>3241035.4467942403</v>
      </c>
      <c r="E163" s="152">
        <f t="shared" si="109"/>
        <v>0.33480487505378215</v>
      </c>
      <c r="F163" s="192">
        <v>1299556.2674700001</v>
      </c>
      <c r="G163" s="193">
        <f t="shared" si="110"/>
        <v>665372.8089446401</v>
      </c>
      <c r="H163" s="152">
        <f t="shared" si="111"/>
        <v>6.873422516351671E-2</v>
      </c>
      <c r="I163" s="192">
        <v>0</v>
      </c>
      <c r="J163" s="193">
        <f t="shared" si="141"/>
        <v>0</v>
      </c>
      <c r="K163" s="153">
        <f t="shared" si="142"/>
        <v>0</v>
      </c>
      <c r="L163" s="192">
        <v>0</v>
      </c>
      <c r="M163" s="192">
        <v>0</v>
      </c>
      <c r="N163" s="192">
        <v>0</v>
      </c>
      <c r="O163" s="192">
        <v>0</v>
      </c>
      <c r="P163" s="193">
        <f t="shared" si="112"/>
        <v>0</v>
      </c>
      <c r="Q163" s="193">
        <f t="shared" si="113"/>
        <v>0</v>
      </c>
      <c r="R163" s="152">
        <f t="shared" si="114"/>
        <v>0</v>
      </c>
      <c r="S163" s="193">
        <f t="shared" si="143"/>
        <v>0</v>
      </c>
      <c r="T163" s="193">
        <f t="shared" si="115"/>
        <v>0</v>
      </c>
      <c r="U163" s="152">
        <f t="shared" si="116"/>
        <v>0</v>
      </c>
      <c r="V163" s="192">
        <v>0</v>
      </c>
      <c r="W163" s="193">
        <f t="shared" si="117"/>
        <v>0</v>
      </c>
      <c r="X163" s="152">
        <f t="shared" si="118"/>
        <v>0</v>
      </c>
      <c r="Y163" s="192">
        <v>18906974.864100002</v>
      </c>
      <c r="Z163" s="193">
        <f t="shared" si="119"/>
        <v>9680371.1304192003</v>
      </c>
      <c r="AA163" s="152">
        <f t="shared" si="120"/>
        <v>1</v>
      </c>
      <c r="AB163" s="192">
        <v>18906260.039700001</v>
      </c>
      <c r="AC163" s="193">
        <f t="shared" si="121"/>
        <v>9680005.1403264012</v>
      </c>
      <c r="AD163" s="152">
        <f t="shared" si="122"/>
        <v>0.99996219255565022</v>
      </c>
      <c r="AE163" s="192">
        <v>0</v>
      </c>
      <c r="AF163" s="193">
        <f t="shared" si="123"/>
        <v>0</v>
      </c>
      <c r="AG163" s="152">
        <f t="shared" si="124"/>
        <v>0</v>
      </c>
      <c r="AH163" s="192">
        <v>5978759.3466699999</v>
      </c>
      <c r="AI163" s="193">
        <f t="shared" si="125"/>
        <v>3061124.78549504</v>
      </c>
      <c r="AJ163" s="152">
        <f t="shared" si="126"/>
        <v>0.31621977548731445</v>
      </c>
      <c r="AK163" s="192">
        <v>9238234.5688799992</v>
      </c>
      <c r="AL163" s="193">
        <f t="shared" si="127"/>
        <v>4729976.0992665598</v>
      </c>
      <c r="AM163" s="152">
        <f t="shared" si="128"/>
        <v>0.48861516108646674</v>
      </c>
      <c r="AN163" s="192">
        <v>17155708.556600001</v>
      </c>
      <c r="AO163" s="193">
        <f t="shared" si="129"/>
        <v>8783722.7809792012</v>
      </c>
      <c r="AP163" s="152">
        <f t="shared" si="130"/>
        <v>0.90737458953175787</v>
      </c>
      <c r="AQ163" s="194">
        <v>4591352.2570599997</v>
      </c>
      <c r="AR163" s="193">
        <f t="shared" si="131"/>
        <v>2350772.3556147199</v>
      </c>
      <c r="AS163" s="152">
        <f t="shared" si="132"/>
        <v>0.24283907341400884</v>
      </c>
      <c r="AT163" s="192">
        <v>17349197.745999999</v>
      </c>
      <c r="AU163" s="192">
        <v>0</v>
      </c>
      <c r="AV163" s="193">
        <f t="shared" si="133"/>
        <v>8882789.245951999</v>
      </c>
      <c r="AW163" s="152">
        <f t="shared" si="134"/>
        <v>0.91760833611421022</v>
      </c>
      <c r="AX163" s="193">
        <f t="shared" si="135"/>
        <v>0</v>
      </c>
      <c r="AY163" s="152">
        <f t="shared" si="136"/>
        <v>0</v>
      </c>
      <c r="AZ163" s="192">
        <v>1190789</v>
      </c>
      <c r="BA163" s="152">
        <f t="shared" si="137"/>
        <v>0.1191265506202481</v>
      </c>
      <c r="BB163" s="192">
        <v>9996000</v>
      </c>
      <c r="BC163" s="192">
        <v>168894.72263900001</v>
      </c>
      <c r="BD163" s="193">
        <f t="shared" si="138"/>
        <v>86474.097991168004</v>
      </c>
      <c r="BE163" s="152">
        <f t="shared" si="139"/>
        <v>8.9329320979683671E-3</v>
      </c>
      <c r="BF163" s="192">
        <v>18906974.864100002</v>
      </c>
      <c r="BG163" s="193">
        <f t="shared" si="140"/>
        <v>9680371.1304192003</v>
      </c>
      <c r="BH163" s="10">
        <v>51.2</v>
      </c>
    </row>
    <row r="164" spans="1:60">
      <c r="A164" s="1" t="s">
        <v>410</v>
      </c>
      <c r="B164" s="2" t="s">
        <v>411</v>
      </c>
      <c r="C164" s="192">
        <v>11867216.0724</v>
      </c>
      <c r="D164" s="193">
        <f t="shared" si="108"/>
        <v>5779334.2272588005</v>
      </c>
      <c r="E164" s="152">
        <f t="shared" si="109"/>
        <v>0.68006303512468769</v>
      </c>
      <c r="F164" s="192">
        <v>816139.44362399995</v>
      </c>
      <c r="G164" s="193">
        <f t="shared" si="110"/>
        <v>397459.90904488799</v>
      </c>
      <c r="H164" s="152">
        <f t="shared" si="111"/>
        <v>4.6769711087232609E-2</v>
      </c>
      <c r="I164" s="192">
        <v>0</v>
      </c>
      <c r="J164" s="193">
        <f t="shared" si="141"/>
        <v>0</v>
      </c>
      <c r="K164" s="153">
        <f t="shared" si="142"/>
        <v>0</v>
      </c>
      <c r="L164" s="192">
        <v>0</v>
      </c>
      <c r="M164" s="192">
        <v>0</v>
      </c>
      <c r="N164" s="192">
        <v>0</v>
      </c>
      <c r="O164" s="192">
        <v>0</v>
      </c>
      <c r="P164" s="193">
        <f t="shared" si="112"/>
        <v>0</v>
      </c>
      <c r="Q164" s="193">
        <f t="shared" si="113"/>
        <v>0</v>
      </c>
      <c r="R164" s="152">
        <f t="shared" si="114"/>
        <v>0</v>
      </c>
      <c r="S164" s="193">
        <f t="shared" si="143"/>
        <v>0</v>
      </c>
      <c r="T164" s="193">
        <f t="shared" si="115"/>
        <v>0</v>
      </c>
      <c r="U164" s="152">
        <f t="shared" si="116"/>
        <v>0</v>
      </c>
      <c r="V164" s="192">
        <v>0</v>
      </c>
      <c r="W164" s="193">
        <f t="shared" si="117"/>
        <v>0</v>
      </c>
      <c r="X164" s="152">
        <f t="shared" si="118"/>
        <v>0</v>
      </c>
      <c r="Y164" s="192">
        <v>17381188.857500002</v>
      </c>
      <c r="Z164" s="193">
        <f t="shared" si="119"/>
        <v>8464638.9736025017</v>
      </c>
      <c r="AA164" s="152">
        <f t="shared" si="120"/>
        <v>0.99604692258007754</v>
      </c>
      <c r="AB164" s="192">
        <v>17199909.7467</v>
      </c>
      <c r="AC164" s="193">
        <f t="shared" si="121"/>
        <v>8376356.0466429004</v>
      </c>
      <c r="AD164" s="152">
        <f t="shared" si="122"/>
        <v>0.98565853649666624</v>
      </c>
      <c r="AE164" s="192">
        <v>0</v>
      </c>
      <c r="AF164" s="193">
        <f t="shared" si="123"/>
        <v>0</v>
      </c>
      <c r="AG164" s="152">
        <f t="shared" si="124"/>
        <v>0</v>
      </c>
      <c r="AH164" s="192">
        <v>235572.148357</v>
      </c>
      <c r="AI164" s="193">
        <f t="shared" si="125"/>
        <v>114723.636249859</v>
      </c>
      <c r="AJ164" s="152">
        <f t="shared" si="126"/>
        <v>1.3499704498942803E-2</v>
      </c>
      <c r="AK164" s="192">
        <v>697392.97364099999</v>
      </c>
      <c r="AL164" s="193">
        <f t="shared" si="127"/>
        <v>339630.37816316704</v>
      </c>
      <c r="AM164" s="152">
        <f t="shared" si="128"/>
        <v>3.9964822367392377E-2</v>
      </c>
      <c r="AN164" s="192">
        <v>13476133.6625</v>
      </c>
      <c r="AO164" s="193">
        <f t="shared" si="129"/>
        <v>6562877.0936375</v>
      </c>
      <c r="AP164" s="152">
        <f t="shared" si="130"/>
        <v>0.77226371411406269</v>
      </c>
      <c r="AQ164" s="194">
        <v>11013048.7403</v>
      </c>
      <c r="AR164" s="193">
        <f t="shared" si="131"/>
        <v>5363354.7365261</v>
      </c>
      <c r="AS164" s="152">
        <f t="shared" si="132"/>
        <v>0.63111409673607322</v>
      </c>
      <c r="AT164" s="192">
        <v>1205773.43689</v>
      </c>
      <c r="AU164" s="192">
        <v>0</v>
      </c>
      <c r="AV164" s="193">
        <f t="shared" si="133"/>
        <v>587211.6637654301</v>
      </c>
      <c r="AW164" s="152">
        <f t="shared" si="134"/>
        <v>6.9098088225699947E-2</v>
      </c>
      <c r="AX164" s="193">
        <f t="shared" si="135"/>
        <v>0</v>
      </c>
      <c r="AY164" s="152">
        <f t="shared" si="136"/>
        <v>0</v>
      </c>
      <c r="AZ164" s="192">
        <v>5709835</v>
      </c>
      <c r="BA164" s="152">
        <f t="shared" si="137"/>
        <v>0.73504570030895988</v>
      </c>
      <c r="BB164" s="192">
        <v>7768000</v>
      </c>
      <c r="BC164" s="192">
        <v>17512.935238099999</v>
      </c>
      <c r="BD164" s="193">
        <f t="shared" si="138"/>
        <v>8528.7994609547004</v>
      </c>
      <c r="BE164" s="152">
        <f t="shared" si="139"/>
        <v>1.0035967845621056E-3</v>
      </c>
      <c r="BF164" s="192">
        <v>17450170.733399998</v>
      </c>
      <c r="BG164" s="193">
        <f t="shared" si="140"/>
        <v>8498233.1471657995</v>
      </c>
      <c r="BH164" s="10">
        <v>48.7</v>
      </c>
    </row>
  </sheetData>
  <sheetProtection sheet="1" objects="1" scenarios="1"/>
  <autoFilter ref="A1:BH164" xr:uid="{2C90F55E-238C-4B7A-AB70-1AACC77BC9CA}"/>
  <pageMargins left="0.7" right="0.7" top="0.75" bottom="0.75" header="0.3" footer="0.3"/>
  <pageSetup orientation="portrait" horizontalDpi="4294967293" r:id="rId1"/>
  <ignoredErrors>
    <ignoredError sqref="S2:S4 S160:S164 S152:S159 S149:S151 S148 S132:S147 S131 S128:S130 S115:S127 S111:S114 S105:S110 S101:S104 S99:S100 S98 S97 S95:S96 S81:S94 S77:S80 S67:S76 S62:S66 S54:S61 S45:S53 S35:S44 S34 S26:S33 S22:S25 S13:S21 S11:S12 S6:S10 S5" formulaRange="1"/>
    <ignoredError sqref="AX2:AX4 AX160:AX164 AX152:AX159 AX149:AX151 AX148 AX132:AX147 AX131 AX128:AX130 AX115:AX127 AX111:AX114 AX105:AX110 AX101:AX104 AX99:AX100 AX98 AX97 AX95:AX96 AX81:AX94 AX77:AX80 AX67:AX76 AX62:AX66 AX54:AX61 AX45:AX53 AX35:AX44 AX34 AX26:AX33 AX22:AX25 AX13:AX21 AX11:AX12 AX6:AX10 AX5"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248C6-B037-4A2C-B7BB-6BE17213C4FD}">
  <sheetPr>
    <tabColor theme="7" tint="0.79998168889431442"/>
  </sheetPr>
  <dimension ref="A1:BH164"/>
  <sheetViews>
    <sheetView workbookViewId="0">
      <pane xSplit="2" ySplit="1" topLeftCell="C2" activePane="bottomRight" state="frozen"/>
      <selection pane="bottomRight"/>
      <selection pane="bottomLeft" activeCell="A2" sqref="A2"/>
      <selection pane="topRight" activeCell="C1" sqref="C1"/>
    </sheetView>
  </sheetViews>
  <sheetFormatPr defaultColWidth="22.140625" defaultRowHeight="15"/>
  <cols>
    <col min="1" max="1" width="32" bestFit="1" customWidth="1"/>
    <col min="2" max="2" width="5.140625" bestFit="1" customWidth="1"/>
    <col min="3" max="3" width="13.85546875" bestFit="1" customWidth="1"/>
    <col min="4" max="4" width="13.7109375" bestFit="1" customWidth="1"/>
    <col min="5" max="5" width="13.85546875" bestFit="1" customWidth="1"/>
    <col min="6" max="6" width="17.7109375" bestFit="1" customWidth="1"/>
    <col min="7" max="7" width="17.42578125" bestFit="1" customWidth="1"/>
    <col min="8" max="8" width="17.7109375" bestFit="1" customWidth="1"/>
    <col min="9" max="9" width="15.85546875" bestFit="1" customWidth="1"/>
    <col min="10" max="10" width="15.7109375" bestFit="1" customWidth="1"/>
    <col min="11" max="11" width="16.7109375" bestFit="1" customWidth="1"/>
    <col min="12" max="15" width="21.42578125" bestFit="1" customWidth="1"/>
    <col min="16" max="33" width="23.7109375" customWidth="1"/>
    <col min="34" max="34" width="18.140625" bestFit="1" customWidth="1"/>
    <col min="35" max="35" width="18" bestFit="1" customWidth="1"/>
    <col min="36" max="36" width="18.140625" bestFit="1" customWidth="1"/>
    <col min="37" max="39" width="20.42578125" bestFit="1" customWidth="1"/>
    <col min="40" max="45" width="19.42578125" bestFit="1" customWidth="1"/>
    <col min="46" max="47" width="18.85546875" bestFit="1" customWidth="1"/>
    <col min="48" max="48" width="18.7109375" bestFit="1" customWidth="1"/>
    <col min="49" max="49" width="18.85546875" bestFit="1" customWidth="1"/>
    <col min="50" max="50" width="18.7109375" bestFit="1" customWidth="1"/>
    <col min="51" max="51" width="18.85546875" bestFit="1" customWidth="1"/>
    <col min="52" max="52" width="12.7109375" bestFit="1" customWidth="1"/>
    <col min="53" max="53" width="12.85546875" bestFit="1" customWidth="1"/>
    <col min="54" max="54" width="7.7109375" customWidth="1"/>
    <col min="55" max="55" width="9.42578125" customWidth="1"/>
    <col min="56" max="57" width="12.85546875" bestFit="1" customWidth="1"/>
    <col min="58" max="58" width="9.85546875" bestFit="1" customWidth="1"/>
    <col min="59" max="59" width="9.7109375" bestFit="1" customWidth="1"/>
    <col min="60" max="60" width="8.140625" customWidth="1"/>
  </cols>
  <sheetData>
    <row r="1" spans="1:60" s="41" customFormat="1" ht="16.5" customHeight="1">
      <c r="A1" s="40" t="s">
        <v>31</v>
      </c>
      <c r="B1" s="40" t="s">
        <v>28</v>
      </c>
      <c r="C1" s="21" t="s">
        <v>464</v>
      </c>
      <c r="D1" s="143" t="s">
        <v>412</v>
      </c>
      <c r="E1" s="143" t="s">
        <v>413</v>
      </c>
      <c r="F1" s="21" t="s">
        <v>465</v>
      </c>
      <c r="G1" s="143" t="s">
        <v>414</v>
      </c>
      <c r="H1" s="143" t="s">
        <v>415</v>
      </c>
      <c r="I1" s="21" t="s">
        <v>466</v>
      </c>
      <c r="J1" s="143" t="s">
        <v>416</v>
      </c>
      <c r="K1" s="143" t="s">
        <v>417</v>
      </c>
      <c r="L1" s="21" t="s">
        <v>467</v>
      </c>
      <c r="M1" s="21" t="s">
        <v>468</v>
      </c>
      <c r="N1" s="21" t="s">
        <v>469</v>
      </c>
      <c r="O1" s="21" t="s">
        <v>470</v>
      </c>
      <c r="P1" s="16" t="s">
        <v>471</v>
      </c>
      <c r="Q1" s="143" t="s">
        <v>418</v>
      </c>
      <c r="R1" s="143" t="s">
        <v>419</v>
      </c>
      <c r="S1" s="16" t="s">
        <v>472</v>
      </c>
      <c r="T1" s="143" t="s">
        <v>420</v>
      </c>
      <c r="U1" s="143" t="s">
        <v>421</v>
      </c>
      <c r="V1" s="21" t="s">
        <v>473</v>
      </c>
      <c r="W1" s="143" t="s">
        <v>422</v>
      </c>
      <c r="X1" s="143" t="s">
        <v>423</v>
      </c>
      <c r="Y1" s="21" t="s">
        <v>474</v>
      </c>
      <c r="Z1" s="143" t="s">
        <v>424</v>
      </c>
      <c r="AA1" s="143" t="s">
        <v>425</v>
      </c>
      <c r="AB1" s="21" t="s">
        <v>475</v>
      </c>
      <c r="AC1" s="143" t="s">
        <v>426</v>
      </c>
      <c r="AD1" s="143" t="s">
        <v>427</v>
      </c>
      <c r="AE1" s="21" t="s">
        <v>476</v>
      </c>
      <c r="AF1" s="143" t="s">
        <v>428</v>
      </c>
      <c r="AG1" s="143" t="s">
        <v>429</v>
      </c>
      <c r="AH1" s="21" t="s">
        <v>477</v>
      </c>
      <c r="AI1" s="143" t="s">
        <v>430</v>
      </c>
      <c r="AJ1" s="143" t="s">
        <v>431</v>
      </c>
      <c r="AK1" s="21" t="s">
        <v>478</v>
      </c>
      <c r="AL1" s="143" t="s">
        <v>432</v>
      </c>
      <c r="AM1" s="143" t="s">
        <v>433</v>
      </c>
      <c r="AN1" s="21" t="s">
        <v>479</v>
      </c>
      <c r="AO1" s="143" t="s">
        <v>434</v>
      </c>
      <c r="AP1" s="143" t="s">
        <v>435</v>
      </c>
      <c r="AQ1" s="8" t="s">
        <v>480</v>
      </c>
      <c r="AR1" s="151" t="s">
        <v>436</v>
      </c>
      <c r="AS1" s="151" t="s">
        <v>437</v>
      </c>
      <c r="AT1" s="21" t="s">
        <v>481</v>
      </c>
      <c r="AU1" s="21" t="s">
        <v>482</v>
      </c>
      <c r="AV1" s="143" t="s">
        <v>438</v>
      </c>
      <c r="AW1" s="143" t="s">
        <v>439</v>
      </c>
      <c r="AX1" s="143" t="s">
        <v>440</v>
      </c>
      <c r="AY1" s="143" t="s">
        <v>441</v>
      </c>
      <c r="AZ1" s="21" t="s">
        <v>442</v>
      </c>
      <c r="BA1" s="143" t="s">
        <v>443</v>
      </c>
      <c r="BB1" s="21" t="s">
        <v>483</v>
      </c>
      <c r="BC1" s="8" t="s">
        <v>484</v>
      </c>
      <c r="BD1" s="143" t="s">
        <v>444</v>
      </c>
      <c r="BE1" s="143" t="s">
        <v>445</v>
      </c>
      <c r="BF1" s="21" t="s">
        <v>485</v>
      </c>
      <c r="BG1" s="143" t="s">
        <v>486</v>
      </c>
      <c r="BH1" s="21" t="s">
        <v>487</v>
      </c>
    </row>
    <row r="2" spans="1:60">
      <c r="A2" s="1" t="s">
        <v>65</v>
      </c>
      <c r="B2" s="2" t="s">
        <v>66</v>
      </c>
      <c r="C2" s="5">
        <v>2019</v>
      </c>
      <c r="D2" s="154">
        <v>2019</v>
      </c>
      <c r="E2" s="154">
        <v>2019</v>
      </c>
      <c r="F2" s="5">
        <v>2015</v>
      </c>
      <c r="G2" s="154">
        <v>2015</v>
      </c>
      <c r="H2" s="154">
        <v>2015</v>
      </c>
      <c r="I2" s="5">
        <v>2019</v>
      </c>
      <c r="J2" s="154">
        <v>2019</v>
      </c>
      <c r="K2" s="154">
        <v>2019</v>
      </c>
      <c r="L2" s="5">
        <v>2015</v>
      </c>
      <c r="M2" s="5">
        <v>2015</v>
      </c>
      <c r="N2" s="5">
        <v>2015</v>
      </c>
      <c r="O2" s="5">
        <v>2015</v>
      </c>
      <c r="P2" s="154">
        <v>2015</v>
      </c>
      <c r="Q2" s="154">
        <v>2015</v>
      </c>
      <c r="R2" s="154">
        <v>2015</v>
      </c>
      <c r="S2" s="154">
        <v>2015</v>
      </c>
      <c r="T2" s="154">
        <v>2015</v>
      </c>
      <c r="U2" s="154">
        <v>2015</v>
      </c>
      <c r="V2" s="5">
        <v>2010</v>
      </c>
      <c r="W2" s="154">
        <v>2010</v>
      </c>
      <c r="X2" s="154">
        <v>2010</v>
      </c>
      <c r="Y2" s="5">
        <v>2010</v>
      </c>
      <c r="Z2" s="154">
        <v>2010</v>
      </c>
      <c r="AA2" s="154">
        <v>2010</v>
      </c>
      <c r="AB2" s="5">
        <v>2010</v>
      </c>
      <c r="AC2" s="154">
        <v>2010</v>
      </c>
      <c r="AD2" s="154">
        <v>2010</v>
      </c>
      <c r="AE2" s="5">
        <v>2010</v>
      </c>
      <c r="AF2" s="154">
        <v>2010</v>
      </c>
      <c r="AG2" s="154">
        <v>2010</v>
      </c>
      <c r="AH2" s="5">
        <v>2016</v>
      </c>
      <c r="AI2" s="154">
        <v>2016</v>
      </c>
      <c r="AJ2" s="154">
        <v>2016</v>
      </c>
      <c r="AK2" s="5">
        <v>2019</v>
      </c>
      <c r="AL2" s="154">
        <v>2019</v>
      </c>
      <c r="AM2" s="154">
        <v>2019</v>
      </c>
      <c r="AN2" s="5">
        <v>2015</v>
      </c>
      <c r="AO2" s="154">
        <v>2015</v>
      </c>
      <c r="AP2" s="154">
        <v>2015</v>
      </c>
      <c r="AQ2" s="10" t="s">
        <v>489</v>
      </c>
      <c r="AR2" s="147" t="s">
        <v>489</v>
      </c>
      <c r="AS2" s="147" t="s">
        <v>489</v>
      </c>
      <c r="AT2" s="5">
        <v>2018</v>
      </c>
      <c r="AU2" s="5">
        <v>2018</v>
      </c>
      <c r="AV2" s="154">
        <v>2018</v>
      </c>
      <c r="AW2" s="154">
        <v>2018</v>
      </c>
      <c r="AX2" s="154">
        <v>2018</v>
      </c>
      <c r="AY2" s="154">
        <v>2018</v>
      </c>
      <c r="AZ2" s="5">
        <v>2019</v>
      </c>
      <c r="BA2" s="154">
        <v>2019</v>
      </c>
      <c r="BB2" s="5">
        <v>2019</v>
      </c>
      <c r="BC2" s="5">
        <v>2021</v>
      </c>
      <c r="BD2" s="154">
        <v>2021</v>
      </c>
      <c r="BE2" s="154">
        <v>2021</v>
      </c>
      <c r="BF2" s="5">
        <v>2020</v>
      </c>
      <c r="BG2" s="154">
        <v>2020</v>
      </c>
      <c r="BH2" s="10">
        <v>2020</v>
      </c>
    </row>
    <row r="3" spans="1:60">
      <c r="A3" s="1" t="s">
        <v>69</v>
      </c>
      <c r="B3" s="2" t="s">
        <v>70</v>
      </c>
      <c r="C3" s="5">
        <v>2019</v>
      </c>
      <c r="D3" s="154">
        <v>2019</v>
      </c>
      <c r="E3" s="154">
        <v>2019</v>
      </c>
      <c r="F3" s="5">
        <v>2015</v>
      </c>
      <c r="G3" s="154">
        <v>2015</v>
      </c>
      <c r="H3" s="154">
        <v>2015</v>
      </c>
      <c r="I3" s="5">
        <v>2019</v>
      </c>
      <c r="J3" s="154">
        <v>2019</v>
      </c>
      <c r="K3" s="154">
        <v>2019</v>
      </c>
      <c r="L3" s="5">
        <v>2015</v>
      </c>
      <c r="M3" s="5">
        <v>2015</v>
      </c>
      <c r="N3" s="5">
        <v>2015</v>
      </c>
      <c r="O3" s="5">
        <v>2015</v>
      </c>
      <c r="P3" s="154">
        <v>2015</v>
      </c>
      <c r="Q3" s="154">
        <v>2015</v>
      </c>
      <c r="R3" s="154">
        <v>2015</v>
      </c>
      <c r="S3" s="154">
        <v>2015</v>
      </c>
      <c r="T3" s="154">
        <v>2015</v>
      </c>
      <c r="U3" s="154">
        <v>2015</v>
      </c>
      <c r="V3" s="5">
        <v>2010</v>
      </c>
      <c r="W3" s="154">
        <v>2010</v>
      </c>
      <c r="X3" s="154">
        <v>2010</v>
      </c>
      <c r="Y3" s="5">
        <v>2010</v>
      </c>
      <c r="Z3" s="154">
        <v>2010</v>
      </c>
      <c r="AA3" s="154">
        <v>2010</v>
      </c>
      <c r="AB3" s="5">
        <v>2010</v>
      </c>
      <c r="AC3" s="154">
        <v>2010</v>
      </c>
      <c r="AD3" s="154">
        <v>2010</v>
      </c>
      <c r="AE3" s="5">
        <v>2010</v>
      </c>
      <c r="AF3" s="154">
        <v>2010</v>
      </c>
      <c r="AG3" s="154">
        <v>2010</v>
      </c>
      <c r="AH3" s="5">
        <v>2016</v>
      </c>
      <c r="AI3" s="154">
        <v>2016</v>
      </c>
      <c r="AJ3" s="154">
        <v>2016</v>
      </c>
      <c r="AK3" s="5">
        <v>2019</v>
      </c>
      <c r="AL3" s="154">
        <v>2019</v>
      </c>
      <c r="AM3" s="154">
        <v>2019</v>
      </c>
      <c r="AN3" s="5">
        <v>2015</v>
      </c>
      <c r="AO3" s="154">
        <v>2015</v>
      </c>
      <c r="AP3" s="154">
        <v>2015</v>
      </c>
      <c r="AQ3" s="10" t="s">
        <v>489</v>
      </c>
      <c r="AR3" s="147" t="s">
        <v>489</v>
      </c>
      <c r="AS3" s="147" t="s">
        <v>489</v>
      </c>
      <c r="AT3" s="5">
        <v>2018</v>
      </c>
      <c r="AU3" s="5">
        <v>2018</v>
      </c>
      <c r="AV3" s="154">
        <v>2018</v>
      </c>
      <c r="AW3" s="154">
        <v>2018</v>
      </c>
      <c r="AX3" s="154">
        <v>2018</v>
      </c>
      <c r="AY3" s="154">
        <v>2018</v>
      </c>
      <c r="AZ3" s="5">
        <v>2019</v>
      </c>
      <c r="BA3" s="154">
        <v>2019</v>
      </c>
      <c r="BB3" s="5">
        <v>2019</v>
      </c>
      <c r="BC3" s="5">
        <v>2021</v>
      </c>
      <c r="BD3" s="154">
        <v>2021</v>
      </c>
      <c r="BE3" s="154">
        <v>2021</v>
      </c>
      <c r="BF3" s="5">
        <v>2020</v>
      </c>
      <c r="BG3" s="154">
        <v>2020</v>
      </c>
      <c r="BH3" s="10">
        <v>2020</v>
      </c>
    </row>
    <row r="4" spans="1:60">
      <c r="A4" s="1" t="s">
        <v>73</v>
      </c>
      <c r="B4" s="2" t="s">
        <v>74</v>
      </c>
      <c r="C4" s="5">
        <v>2019</v>
      </c>
      <c r="D4" s="154">
        <v>2019</v>
      </c>
      <c r="E4" s="154">
        <v>2019</v>
      </c>
      <c r="F4" s="5">
        <v>2015</v>
      </c>
      <c r="G4" s="154">
        <v>2015</v>
      </c>
      <c r="H4" s="154">
        <v>2015</v>
      </c>
      <c r="I4" s="5">
        <v>2019</v>
      </c>
      <c r="J4" s="154">
        <v>2019</v>
      </c>
      <c r="K4" s="154">
        <v>2019</v>
      </c>
      <c r="L4" s="5">
        <v>2015</v>
      </c>
      <c r="M4" s="5">
        <v>2015</v>
      </c>
      <c r="N4" s="5">
        <v>2015</v>
      </c>
      <c r="O4" s="5">
        <v>2015</v>
      </c>
      <c r="P4" s="154">
        <v>2015</v>
      </c>
      <c r="Q4" s="154">
        <v>2015</v>
      </c>
      <c r="R4" s="154">
        <v>2015</v>
      </c>
      <c r="S4" s="154">
        <v>2015</v>
      </c>
      <c r="T4" s="154">
        <v>2015</v>
      </c>
      <c r="U4" s="154">
        <v>2015</v>
      </c>
      <c r="V4" s="5">
        <v>2010</v>
      </c>
      <c r="W4" s="154">
        <v>2010</v>
      </c>
      <c r="X4" s="154">
        <v>2010</v>
      </c>
      <c r="Y4" s="5">
        <v>2010</v>
      </c>
      <c r="Z4" s="154">
        <v>2010</v>
      </c>
      <c r="AA4" s="154">
        <v>2010</v>
      </c>
      <c r="AB4" s="5">
        <v>2010</v>
      </c>
      <c r="AC4" s="154">
        <v>2010</v>
      </c>
      <c r="AD4" s="154">
        <v>2010</v>
      </c>
      <c r="AE4" s="5">
        <v>2010</v>
      </c>
      <c r="AF4" s="154">
        <v>2010</v>
      </c>
      <c r="AG4" s="154">
        <v>2010</v>
      </c>
      <c r="AH4" s="5">
        <v>2016</v>
      </c>
      <c r="AI4" s="154">
        <v>2016</v>
      </c>
      <c r="AJ4" s="154">
        <v>2016</v>
      </c>
      <c r="AK4" s="5">
        <v>2019</v>
      </c>
      <c r="AL4" s="154">
        <v>2019</v>
      </c>
      <c r="AM4" s="154">
        <v>2019</v>
      </c>
      <c r="AN4" s="5">
        <v>2015</v>
      </c>
      <c r="AO4" s="154">
        <v>2015</v>
      </c>
      <c r="AP4" s="154">
        <v>2015</v>
      </c>
      <c r="AQ4" s="10" t="s">
        <v>489</v>
      </c>
      <c r="AR4" s="147" t="s">
        <v>489</v>
      </c>
      <c r="AS4" s="147" t="s">
        <v>489</v>
      </c>
      <c r="AT4" s="5">
        <v>2018</v>
      </c>
      <c r="AU4" s="5">
        <v>2018</v>
      </c>
      <c r="AV4" s="154">
        <v>2018</v>
      </c>
      <c r="AW4" s="154">
        <v>2018</v>
      </c>
      <c r="AX4" s="154">
        <v>2018</v>
      </c>
      <c r="AY4" s="154">
        <v>2018</v>
      </c>
      <c r="AZ4" s="5">
        <v>2019</v>
      </c>
      <c r="BA4" s="154">
        <v>2019</v>
      </c>
      <c r="BB4" s="5">
        <v>2019</v>
      </c>
      <c r="BC4" s="5">
        <v>2021</v>
      </c>
      <c r="BD4" s="154">
        <v>2021</v>
      </c>
      <c r="BE4" s="154">
        <v>2021</v>
      </c>
      <c r="BF4" s="5">
        <v>2020</v>
      </c>
      <c r="BG4" s="154">
        <v>2020</v>
      </c>
      <c r="BH4" s="10">
        <v>2020</v>
      </c>
    </row>
    <row r="5" spans="1:60">
      <c r="A5" s="1" t="s">
        <v>77</v>
      </c>
      <c r="B5" s="2" t="s">
        <v>78</v>
      </c>
      <c r="C5" s="5">
        <v>2019</v>
      </c>
      <c r="D5" s="154">
        <v>2019</v>
      </c>
      <c r="E5" s="154">
        <v>2019</v>
      </c>
      <c r="F5" s="5">
        <v>2015</v>
      </c>
      <c r="G5" s="154">
        <v>2015</v>
      </c>
      <c r="H5" s="154">
        <v>2015</v>
      </c>
      <c r="I5" s="5">
        <v>2019</v>
      </c>
      <c r="J5" s="154">
        <v>2019</v>
      </c>
      <c r="K5" s="154">
        <v>2019</v>
      </c>
      <c r="L5" s="5">
        <v>2015</v>
      </c>
      <c r="M5" s="5">
        <v>2015</v>
      </c>
      <c r="N5" s="5">
        <v>2015</v>
      </c>
      <c r="O5" s="5">
        <v>2015</v>
      </c>
      <c r="P5" s="154">
        <v>2015</v>
      </c>
      <c r="Q5" s="154">
        <v>2015</v>
      </c>
      <c r="R5" s="154">
        <v>2015</v>
      </c>
      <c r="S5" s="154">
        <v>2015</v>
      </c>
      <c r="T5" s="154">
        <v>2015</v>
      </c>
      <c r="U5" s="154">
        <v>2015</v>
      </c>
      <c r="V5" s="5">
        <v>2010</v>
      </c>
      <c r="W5" s="154">
        <v>2010</v>
      </c>
      <c r="X5" s="154">
        <v>2010</v>
      </c>
      <c r="Y5" s="5">
        <v>2010</v>
      </c>
      <c r="Z5" s="154">
        <v>2010</v>
      </c>
      <c r="AA5" s="154">
        <v>2010</v>
      </c>
      <c r="AB5" s="5">
        <v>2010</v>
      </c>
      <c r="AC5" s="154">
        <v>2010</v>
      </c>
      <c r="AD5" s="154">
        <v>2010</v>
      </c>
      <c r="AE5" s="5">
        <v>2010</v>
      </c>
      <c r="AF5" s="154">
        <v>2010</v>
      </c>
      <c r="AG5" s="154">
        <v>2010</v>
      </c>
      <c r="AH5" s="5">
        <v>2016</v>
      </c>
      <c r="AI5" s="154">
        <v>2016</v>
      </c>
      <c r="AJ5" s="154">
        <v>2016</v>
      </c>
      <c r="AK5" s="5">
        <v>2019</v>
      </c>
      <c r="AL5" s="154">
        <v>2019</v>
      </c>
      <c r="AM5" s="154">
        <v>2019</v>
      </c>
      <c r="AN5" s="5">
        <v>2015</v>
      </c>
      <c r="AO5" s="154">
        <v>2015</v>
      </c>
      <c r="AP5" s="154">
        <v>2015</v>
      </c>
      <c r="AQ5" s="10" t="s">
        <v>489</v>
      </c>
      <c r="AR5" s="147" t="s">
        <v>489</v>
      </c>
      <c r="AS5" s="147" t="s">
        <v>489</v>
      </c>
      <c r="AT5" s="5">
        <v>2018</v>
      </c>
      <c r="AU5" s="5">
        <v>2018</v>
      </c>
      <c r="AV5" s="154">
        <v>2018</v>
      </c>
      <c r="AW5" s="154">
        <v>2018</v>
      </c>
      <c r="AX5" s="154">
        <v>2018</v>
      </c>
      <c r="AY5" s="154">
        <v>2018</v>
      </c>
      <c r="AZ5" s="5">
        <v>2019</v>
      </c>
      <c r="BA5" s="154">
        <v>2019</v>
      </c>
      <c r="BB5" s="5">
        <v>2019</v>
      </c>
      <c r="BC5" s="5">
        <v>2021</v>
      </c>
      <c r="BD5" s="154">
        <v>2021</v>
      </c>
      <c r="BE5" s="154">
        <v>2021</v>
      </c>
      <c r="BF5" s="5">
        <v>2020</v>
      </c>
      <c r="BG5" s="154">
        <v>2020</v>
      </c>
      <c r="BH5" s="10">
        <v>2020</v>
      </c>
    </row>
    <row r="6" spans="1:60">
      <c r="A6" s="1" t="s">
        <v>81</v>
      </c>
      <c r="B6" s="2" t="s">
        <v>82</v>
      </c>
      <c r="C6" s="5">
        <v>2019</v>
      </c>
      <c r="D6" s="154">
        <v>2019</v>
      </c>
      <c r="E6" s="154">
        <v>2019</v>
      </c>
      <c r="F6" s="5">
        <v>2015</v>
      </c>
      <c r="G6" s="154">
        <v>2015</v>
      </c>
      <c r="H6" s="154">
        <v>2015</v>
      </c>
      <c r="I6" s="5">
        <v>2019</v>
      </c>
      <c r="J6" s="154">
        <v>2019</v>
      </c>
      <c r="K6" s="154">
        <v>2019</v>
      </c>
      <c r="L6" s="5">
        <v>2015</v>
      </c>
      <c r="M6" s="5">
        <v>2015</v>
      </c>
      <c r="N6" s="5">
        <v>2015</v>
      </c>
      <c r="O6" s="5">
        <v>2015</v>
      </c>
      <c r="P6" s="154">
        <v>2015</v>
      </c>
      <c r="Q6" s="154">
        <v>2015</v>
      </c>
      <c r="R6" s="154">
        <v>2015</v>
      </c>
      <c r="S6" s="154">
        <v>2015</v>
      </c>
      <c r="T6" s="154">
        <v>2015</v>
      </c>
      <c r="U6" s="154">
        <v>2015</v>
      </c>
      <c r="V6" s="5">
        <v>2010</v>
      </c>
      <c r="W6" s="154">
        <v>2010</v>
      </c>
      <c r="X6" s="154">
        <v>2010</v>
      </c>
      <c r="Y6" s="5">
        <v>2010</v>
      </c>
      <c r="Z6" s="154">
        <v>2010</v>
      </c>
      <c r="AA6" s="154">
        <v>2010</v>
      </c>
      <c r="AB6" s="5">
        <v>2010</v>
      </c>
      <c r="AC6" s="154">
        <v>2010</v>
      </c>
      <c r="AD6" s="154">
        <v>2010</v>
      </c>
      <c r="AE6" s="5">
        <v>2010</v>
      </c>
      <c r="AF6" s="154">
        <v>2010</v>
      </c>
      <c r="AG6" s="154">
        <v>2010</v>
      </c>
      <c r="AH6" s="5">
        <v>2016</v>
      </c>
      <c r="AI6" s="154">
        <v>2016</v>
      </c>
      <c r="AJ6" s="154">
        <v>2016</v>
      </c>
      <c r="AK6" s="5">
        <v>2019</v>
      </c>
      <c r="AL6" s="154">
        <v>2019</v>
      </c>
      <c r="AM6" s="154">
        <v>2019</v>
      </c>
      <c r="AN6" s="5">
        <v>2015</v>
      </c>
      <c r="AO6" s="154">
        <v>2015</v>
      </c>
      <c r="AP6" s="154">
        <v>2015</v>
      </c>
      <c r="AQ6" s="10" t="s">
        <v>489</v>
      </c>
      <c r="AR6" s="147" t="s">
        <v>489</v>
      </c>
      <c r="AS6" s="147" t="s">
        <v>489</v>
      </c>
      <c r="AT6" s="5">
        <v>2018</v>
      </c>
      <c r="AU6" s="5">
        <v>2018</v>
      </c>
      <c r="AV6" s="154">
        <v>2018</v>
      </c>
      <c r="AW6" s="154">
        <v>2018</v>
      </c>
      <c r="AX6" s="154">
        <v>2018</v>
      </c>
      <c r="AY6" s="154">
        <v>2018</v>
      </c>
      <c r="AZ6" s="5">
        <v>2019</v>
      </c>
      <c r="BA6" s="154">
        <v>2019</v>
      </c>
      <c r="BB6" s="5">
        <v>2019</v>
      </c>
      <c r="BC6" s="5">
        <v>2021</v>
      </c>
      <c r="BD6" s="154">
        <v>2021</v>
      </c>
      <c r="BE6" s="154">
        <v>2021</v>
      </c>
      <c r="BF6" s="5">
        <v>2020</v>
      </c>
      <c r="BG6" s="154">
        <v>2020</v>
      </c>
      <c r="BH6" s="10">
        <v>2020</v>
      </c>
    </row>
    <row r="7" spans="1:60">
      <c r="A7" s="1" t="s">
        <v>84</v>
      </c>
      <c r="B7" s="2" t="s">
        <v>85</v>
      </c>
      <c r="C7" s="5">
        <v>2019</v>
      </c>
      <c r="D7" s="154">
        <v>2019</v>
      </c>
      <c r="E7" s="154">
        <v>2019</v>
      </c>
      <c r="F7" s="5">
        <v>2015</v>
      </c>
      <c r="G7" s="154">
        <v>2015</v>
      </c>
      <c r="H7" s="154">
        <v>2015</v>
      </c>
      <c r="I7" s="5">
        <v>2019</v>
      </c>
      <c r="J7" s="154">
        <v>2019</v>
      </c>
      <c r="K7" s="154">
        <v>2019</v>
      </c>
      <c r="L7" s="5">
        <v>2015</v>
      </c>
      <c r="M7" s="5">
        <v>2015</v>
      </c>
      <c r="N7" s="5">
        <v>2015</v>
      </c>
      <c r="O7" s="5">
        <v>2015</v>
      </c>
      <c r="P7" s="154">
        <v>2015</v>
      </c>
      <c r="Q7" s="154">
        <v>2015</v>
      </c>
      <c r="R7" s="154">
        <v>2015</v>
      </c>
      <c r="S7" s="154">
        <v>2015</v>
      </c>
      <c r="T7" s="154">
        <v>2015</v>
      </c>
      <c r="U7" s="154">
        <v>2015</v>
      </c>
      <c r="V7" s="5">
        <v>2010</v>
      </c>
      <c r="W7" s="154">
        <v>2010</v>
      </c>
      <c r="X7" s="154">
        <v>2010</v>
      </c>
      <c r="Y7" s="5">
        <v>2010</v>
      </c>
      <c r="Z7" s="154">
        <v>2010</v>
      </c>
      <c r="AA7" s="154">
        <v>2010</v>
      </c>
      <c r="AB7" s="5">
        <v>2010</v>
      </c>
      <c r="AC7" s="154">
        <v>2010</v>
      </c>
      <c r="AD7" s="154">
        <v>2010</v>
      </c>
      <c r="AE7" s="5">
        <v>2010</v>
      </c>
      <c r="AF7" s="154">
        <v>2010</v>
      </c>
      <c r="AG7" s="154">
        <v>2010</v>
      </c>
      <c r="AH7" s="5">
        <v>2016</v>
      </c>
      <c r="AI7" s="154">
        <v>2016</v>
      </c>
      <c r="AJ7" s="154">
        <v>2016</v>
      </c>
      <c r="AK7" s="5">
        <v>2019</v>
      </c>
      <c r="AL7" s="154">
        <v>2019</v>
      </c>
      <c r="AM7" s="154">
        <v>2019</v>
      </c>
      <c r="AN7" s="5">
        <v>2015</v>
      </c>
      <c r="AO7" s="154">
        <v>2015</v>
      </c>
      <c r="AP7" s="154">
        <v>2015</v>
      </c>
      <c r="AQ7" s="10" t="s">
        <v>489</v>
      </c>
      <c r="AR7" s="147" t="s">
        <v>489</v>
      </c>
      <c r="AS7" s="147" t="s">
        <v>489</v>
      </c>
      <c r="AT7" s="5">
        <v>2018</v>
      </c>
      <c r="AU7" s="5">
        <v>2018</v>
      </c>
      <c r="AV7" s="154">
        <v>2018</v>
      </c>
      <c r="AW7" s="154">
        <v>2018</v>
      </c>
      <c r="AX7" s="154">
        <v>2018</v>
      </c>
      <c r="AY7" s="154">
        <v>2018</v>
      </c>
      <c r="AZ7" s="5">
        <v>2019</v>
      </c>
      <c r="BA7" s="154">
        <v>2019</v>
      </c>
      <c r="BB7" s="5">
        <v>2019</v>
      </c>
      <c r="BC7" s="5">
        <v>2021</v>
      </c>
      <c r="BD7" s="154">
        <v>2021</v>
      </c>
      <c r="BE7" s="154">
        <v>2021</v>
      </c>
      <c r="BF7" s="5">
        <v>2020</v>
      </c>
      <c r="BG7" s="154">
        <v>2020</v>
      </c>
      <c r="BH7" s="10">
        <v>2020</v>
      </c>
    </row>
    <row r="8" spans="1:60">
      <c r="A8" s="1" t="s">
        <v>88</v>
      </c>
      <c r="B8" s="2" t="s">
        <v>89</v>
      </c>
      <c r="C8" s="5">
        <v>2019</v>
      </c>
      <c r="D8" s="154">
        <v>2019</v>
      </c>
      <c r="E8" s="154">
        <v>2019</v>
      </c>
      <c r="F8" s="5">
        <v>2015</v>
      </c>
      <c r="G8" s="154">
        <v>2015</v>
      </c>
      <c r="H8" s="154">
        <v>2015</v>
      </c>
      <c r="I8" s="5">
        <v>2019</v>
      </c>
      <c r="J8" s="154">
        <v>2019</v>
      </c>
      <c r="K8" s="154">
        <v>2019</v>
      </c>
      <c r="L8" s="5">
        <v>2015</v>
      </c>
      <c r="M8" s="5">
        <v>2015</v>
      </c>
      <c r="N8" s="5">
        <v>2015</v>
      </c>
      <c r="O8" s="5">
        <v>2015</v>
      </c>
      <c r="P8" s="154">
        <v>2015</v>
      </c>
      <c r="Q8" s="154">
        <v>2015</v>
      </c>
      <c r="R8" s="154">
        <v>2015</v>
      </c>
      <c r="S8" s="154">
        <v>2015</v>
      </c>
      <c r="T8" s="154">
        <v>2015</v>
      </c>
      <c r="U8" s="154">
        <v>2015</v>
      </c>
      <c r="V8" s="5">
        <v>2010</v>
      </c>
      <c r="W8" s="154">
        <v>2010</v>
      </c>
      <c r="X8" s="154">
        <v>2010</v>
      </c>
      <c r="Y8" s="5">
        <v>2010</v>
      </c>
      <c r="Z8" s="154">
        <v>2010</v>
      </c>
      <c r="AA8" s="154">
        <v>2010</v>
      </c>
      <c r="AB8" s="5">
        <v>2010</v>
      </c>
      <c r="AC8" s="154">
        <v>2010</v>
      </c>
      <c r="AD8" s="154">
        <v>2010</v>
      </c>
      <c r="AE8" s="5">
        <v>2010</v>
      </c>
      <c r="AF8" s="154">
        <v>2010</v>
      </c>
      <c r="AG8" s="154">
        <v>2010</v>
      </c>
      <c r="AH8" s="5">
        <v>2016</v>
      </c>
      <c r="AI8" s="154">
        <v>2016</v>
      </c>
      <c r="AJ8" s="154">
        <v>2016</v>
      </c>
      <c r="AK8" s="5">
        <v>2019</v>
      </c>
      <c r="AL8" s="154">
        <v>2019</v>
      </c>
      <c r="AM8" s="154">
        <v>2019</v>
      </c>
      <c r="AN8" s="5">
        <v>2015</v>
      </c>
      <c r="AO8" s="154">
        <v>2015</v>
      </c>
      <c r="AP8" s="154">
        <v>2015</v>
      </c>
      <c r="AQ8" s="10" t="s">
        <v>489</v>
      </c>
      <c r="AR8" s="147" t="s">
        <v>489</v>
      </c>
      <c r="AS8" s="147" t="s">
        <v>489</v>
      </c>
      <c r="AT8" s="5">
        <v>2018</v>
      </c>
      <c r="AU8" s="5">
        <v>2018</v>
      </c>
      <c r="AV8" s="154">
        <v>2018</v>
      </c>
      <c r="AW8" s="154">
        <v>2018</v>
      </c>
      <c r="AX8" s="154">
        <v>2018</v>
      </c>
      <c r="AY8" s="154">
        <v>2018</v>
      </c>
      <c r="AZ8" s="5">
        <v>2019</v>
      </c>
      <c r="BA8" s="154">
        <v>2019</v>
      </c>
      <c r="BB8" s="5">
        <v>2019</v>
      </c>
      <c r="BC8" s="5">
        <v>2021</v>
      </c>
      <c r="BD8" s="154">
        <v>2021</v>
      </c>
      <c r="BE8" s="154">
        <v>2021</v>
      </c>
      <c r="BF8" s="5">
        <v>2020</v>
      </c>
      <c r="BG8" s="154">
        <v>2020</v>
      </c>
      <c r="BH8" s="10">
        <v>2020</v>
      </c>
    </row>
    <row r="9" spans="1:60">
      <c r="A9" s="1" t="s">
        <v>91</v>
      </c>
      <c r="B9" s="2" t="s">
        <v>92</v>
      </c>
      <c r="C9" s="5">
        <v>2019</v>
      </c>
      <c r="D9" s="154">
        <v>2019</v>
      </c>
      <c r="E9" s="154">
        <v>2019</v>
      </c>
      <c r="F9" s="5">
        <v>2015</v>
      </c>
      <c r="G9" s="154">
        <v>2015</v>
      </c>
      <c r="H9" s="154">
        <v>2015</v>
      </c>
      <c r="I9" s="5">
        <v>2019</v>
      </c>
      <c r="J9" s="154">
        <v>2019</v>
      </c>
      <c r="K9" s="154">
        <v>2019</v>
      </c>
      <c r="L9" s="5">
        <v>2015</v>
      </c>
      <c r="M9" s="5">
        <v>2015</v>
      </c>
      <c r="N9" s="5">
        <v>2015</v>
      </c>
      <c r="O9" s="5">
        <v>2015</v>
      </c>
      <c r="P9" s="154">
        <v>2015</v>
      </c>
      <c r="Q9" s="154">
        <v>2015</v>
      </c>
      <c r="R9" s="154">
        <v>2015</v>
      </c>
      <c r="S9" s="154">
        <v>2015</v>
      </c>
      <c r="T9" s="154">
        <v>2015</v>
      </c>
      <c r="U9" s="154">
        <v>2015</v>
      </c>
      <c r="V9" s="5">
        <v>2010</v>
      </c>
      <c r="W9" s="154">
        <v>2010</v>
      </c>
      <c r="X9" s="154">
        <v>2010</v>
      </c>
      <c r="Y9" s="5">
        <v>2010</v>
      </c>
      <c r="Z9" s="154">
        <v>2010</v>
      </c>
      <c r="AA9" s="154">
        <v>2010</v>
      </c>
      <c r="AB9" s="5">
        <v>2010</v>
      </c>
      <c r="AC9" s="154">
        <v>2010</v>
      </c>
      <c r="AD9" s="154">
        <v>2010</v>
      </c>
      <c r="AE9" s="5">
        <v>2010</v>
      </c>
      <c r="AF9" s="154">
        <v>2010</v>
      </c>
      <c r="AG9" s="154">
        <v>2010</v>
      </c>
      <c r="AH9" s="5">
        <v>2016</v>
      </c>
      <c r="AI9" s="154">
        <v>2016</v>
      </c>
      <c r="AJ9" s="154">
        <v>2016</v>
      </c>
      <c r="AK9" s="5">
        <v>2019</v>
      </c>
      <c r="AL9" s="154">
        <v>2019</v>
      </c>
      <c r="AM9" s="154">
        <v>2019</v>
      </c>
      <c r="AN9" s="5">
        <v>2015</v>
      </c>
      <c r="AO9" s="154">
        <v>2015</v>
      </c>
      <c r="AP9" s="154">
        <v>2015</v>
      </c>
      <c r="AQ9" s="10" t="s">
        <v>489</v>
      </c>
      <c r="AR9" s="147" t="s">
        <v>489</v>
      </c>
      <c r="AS9" s="147" t="s">
        <v>489</v>
      </c>
      <c r="AT9" s="5">
        <v>2018</v>
      </c>
      <c r="AU9" s="5">
        <v>2018</v>
      </c>
      <c r="AV9" s="154">
        <v>2018</v>
      </c>
      <c r="AW9" s="154">
        <v>2018</v>
      </c>
      <c r="AX9" s="154">
        <v>2018</v>
      </c>
      <c r="AY9" s="154">
        <v>2018</v>
      </c>
      <c r="AZ9" s="5">
        <v>2019</v>
      </c>
      <c r="BA9" s="154">
        <v>2019</v>
      </c>
      <c r="BB9" s="5">
        <v>2019</v>
      </c>
      <c r="BC9" s="5">
        <v>2021</v>
      </c>
      <c r="BD9" s="154">
        <v>2021</v>
      </c>
      <c r="BE9" s="154">
        <v>2021</v>
      </c>
      <c r="BF9" s="5">
        <v>2020</v>
      </c>
      <c r="BG9" s="154">
        <v>2020</v>
      </c>
      <c r="BH9" s="10">
        <v>2020</v>
      </c>
    </row>
    <row r="10" spans="1:60">
      <c r="A10" s="1" t="s">
        <v>93</v>
      </c>
      <c r="B10" s="2" t="s">
        <v>94</v>
      </c>
      <c r="C10" s="5">
        <v>2019</v>
      </c>
      <c r="D10" s="154">
        <v>2019</v>
      </c>
      <c r="E10" s="154">
        <v>2019</v>
      </c>
      <c r="F10" s="5">
        <v>2015</v>
      </c>
      <c r="G10" s="154">
        <v>2015</v>
      </c>
      <c r="H10" s="154">
        <v>2015</v>
      </c>
      <c r="I10" s="5">
        <v>2019</v>
      </c>
      <c r="J10" s="154">
        <v>2019</v>
      </c>
      <c r="K10" s="154">
        <v>2019</v>
      </c>
      <c r="L10" s="5">
        <v>2015</v>
      </c>
      <c r="M10" s="5">
        <v>2015</v>
      </c>
      <c r="N10" s="5">
        <v>2015</v>
      </c>
      <c r="O10" s="5">
        <v>2015</v>
      </c>
      <c r="P10" s="154">
        <v>2015</v>
      </c>
      <c r="Q10" s="154">
        <v>2015</v>
      </c>
      <c r="R10" s="154">
        <v>2015</v>
      </c>
      <c r="S10" s="154">
        <v>2015</v>
      </c>
      <c r="T10" s="154">
        <v>2015</v>
      </c>
      <c r="U10" s="154">
        <v>2015</v>
      </c>
      <c r="V10" s="5">
        <v>2010</v>
      </c>
      <c r="W10" s="154">
        <v>2010</v>
      </c>
      <c r="X10" s="154">
        <v>2010</v>
      </c>
      <c r="Y10" s="5">
        <v>2010</v>
      </c>
      <c r="Z10" s="154">
        <v>2010</v>
      </c>
      <c r="AA10" s="154">
        <v>2010</v>
      </c>
      <c r="AB10" s="5">
        <v>2010</v>
      </c>
      <c r="AC10" s="154">
        <v>2010</v>
      </c>
      <c r="AD10" s="154">
        <v>2010</v>
      </c>
      <c r="AE10" s="5">
        <v>2010</v>
      </c>
      <c r="AF10" s="154">
        <v>2010</v>
      </c>
      <c r="AG10" s="154">
        <v>2010</v>
      </c>
      <c r="AH10" s="5">
        <v>2016</v>
      </c>
      <c r="AI10" s="154">
        <v>2016</v>
      </c>
      <c r="AJ10" s="154">
        <v>2016</v>
      </c>
      <c r="AK10" s="5">
        <v>2019</v>
      </c>
      <c r="AL10" s="154">
        <v>2019</v>
      </c>
      <c r="AM10" s="154">
        <v>2019</v>
      </c>
      <c r="AN10" s="5">
        <v>2015</v>
      </c>
      <c r="AO10" s="154">
        <v>2015</v>
      </c>
      <c r="AP10" s="154">
        <v>2015</v>
      </c>
      <c r="AQ10" s="10" t="s">
        <v>489</v>
      </c>
      <c r="AR10" s="147" t="s">
        <v>489</v>
      </c>
      <c r="AS10" s="147" t="s">
        <v>489</v>
      </c>
      <c r="AT10" s="5">
        <v>2018</v>
      </c>
      <c r="AU10" s="5">
        <v>2018</v>
      </c>
      <c r="AV10" s="154">
        <v>2018</v>
      </c>
      <c r="AW10" s="154">
        <v>2018</v>
      </c>
      <c r="AX10" s="154">
        <v>2018</v>
      </c>
      <c r="AY10" s="154">
        <v>2018</v>
      </c>
      <c r="AZ10" s="5">
        <v>2019</v>
      </c>
      <c r="BA10" s="154">
        <v>2019</v>
      </c>
      <c r="BB10" s="5">
        <v>2019</v>
      </c>
      <c r="BC10" s="5">
        <v>2021</v>
      </c>
      <c r="BD10" s="154">
        <v>2021</v>
      </c>
      <c r="BE10" s="154">
        <v>2021</v>
      </c>
      <c r="BF10" s="5">
        <v>2020</v>
      </c>
      <c r="BG10" s="154">
        <v>2020</v>
      </c>
      <c r="BH10" s="10">
        <v>2020</v>
      </c>
    </row>
    <row r="11" spans="1:60">
      <c r="A11" s="1" t="s">
        <v>95</v>
      </c>
      <c r="B11" s="2" t="s">
        <v>96</v>
      </c>
      <c r="C11" s="5">
        <v>2019</v>
      </c>
      <c r="D11" s="154">
        <v>2019</v>
      </c>
      <c r="E11" s="154">
        <v>2019</v>
      </c>
      <c r="F11" s="5" t="s">
        <v>87</v>
      </c>
      <c r="G11" s="154" t="s">
        <v>87</v>
      </c>
      <c r="H11" s="154" t="s">
        <v>87</v>
      </c>
      <c r="I11" s="5">
        <v>2019</v>
      </c>
      <c r="J11" s="154">
        <v>2019</v>
      </c>
      <c r="K11" s="154">
        <v>2019</v>
      </c>
      <c r="L11" s="5">
        <v>2015</v>
      </c>
      <c r="M11" s="5">
        <v>2015</v>
      </c>
      <c r="N11" s="5">
        <v>2015</v>
      </c>
      <c r="O11" s="5">
        <v>2015</v>
      </c>
      <c r="P11" s="154">
        <v>2015</v>
      </c>
      <c r="Q11" s="154">
        <v>2015</v>
      </c>
      <c r="R11" s="154">
        <v>2015</v>
      </c>
      <c r="S11" s="154">
        <v>2015</v>
      </c>
      <c r="T11" s="154">
        <v>2015</v>
      </c>
      <c r="U11" s="154">
        <v>2015</v>
      </c>
      <c r="V11" s="5">
        <v>2010</v>
      </c>
      <c r="W11" s="154">
        <v>2010</v>
      </c>
      <c r="X11" s="154">
        <v>2010</v>
      </c>
      <c r="Y11" s="5">
        <v>2010</v>
      </c>
      <c r="Z11" s="154">
        <v>2010</v>
      </c>
      <c r="AA11" s="154">
        <v>2010</v>
      </c>
      <c r="AB11" s="5">
        <v>2010</v>
      </c>
      <c r="AC11" s="154">
        <v>2010</v>
      </c>
      <c r="AD11" s="154">
        <v>2010</v>
      </c>
      <c r="AE11" s="5">
        <v>2010</v>
      </c>
      <c r="AF11" s="154">
        <v>2010</v>
      </c>
      <c r="AG11" s="154">
        <v>2010</v>
      </c>
      <c r="AH11" s="5">
        <v>2016</v>
      </c>
      <c r="AI11" s="154">
        <v>2016</v>
      </c>
      <c r="AJ11" s="154">
        <v>2016</v>
      </c>
      <c r="AK11" s="5">
        <v>2019</v>
      </c>
      <c r="AL11" s="154">
        <v>2019</v>
      </c>
      <c r="AM11" s="154">
        <v>2019</v>
      </c>
      <c r="AN11" s="5">
        <v>2015</v>
      </c>
      <c r="AO11" s="154">
        <v>2015</v>
      </c>
      <c r="AP11" s="154">
        <v>2015</v>
      </c>
      <c r="AQ11" s="10" t="s">
        <v>489</v>
      </c>
      <c r="AR11" s="147" t="s">
        <v>489</v>
      </c>
      <c r="AS11" s="147" t="s">
        <v>489</v>
      </c>
      <c r="AT11" s="5">
        <v>2018</v>
      </c>
      <c r="AU11" s="5">
        <v>2018</v>
      </c>
      <c r="AV11" s="154">
        <v>2018</v>
      </c>
      <c r="AW11" s="154">
        <v>2018</v>
      </c>
      <c r="AX11" s="154">
        <v>2018</v>
      </c>
      <c r="AY11" s="154">
        <v>2018</v>
      </c>
      <c r="AZ11" s="5">
        <v>2019</v>
      </c>
      <c r="BA11" s="154">
        <v>2019</v>
      </c>
      <c r="BB11" s="5">
        <v>2019</v>
      </c>
      <c r="BC11" s="5">
        <v>2021</v>
      </c>
      <c r="BD11" s="154">
        <v>2021</v>
      </c>
      <c r="BE11" s="154">
        <v>2021</v>
      </c>
      <c r="BF11" s="5">
        <v>2020</v>
      </c>
      <c r="BG11" s="154">
        <v>2020</v>
      </c>
      <c r="BH11" s="10">
        <v>2020</v>
      </c>
    </row>
    <row r="12" spans="1:60">
      <c r="A12" s="1" t="s">
        <v>97</v>
      </c>
      <c r="B12" s="2" t="s">
        <v>98</v>
      </c>
      <c r="C12" s="5">
        <v>2019</v>
      </c>
      <c r="D12" s="154">
        <v>2019</v>
      </c>
      <c r="E12" s="154">
        <v>2019</v>
      </c>
      <c r="F12" s="5">
        <v>2015</v>
      </c>
      <c r="G12" s="154">
        <v>2015</v>
      </c>
      <c r="H12" s="154">
        <v>2015</v>
      </c>
      <c r="I12" s="5">
        <v>2019</v>
      </c>
      <c r="J12" s="154">
        <v>2019</v>
      </c>
      <c r="K12" s="154">
        <v>2019</v>
      </c>
      <c r="L12" s="5">
        <v>2015</v>
      </c>
      <c r="M12" s="5">
        <v>2015</v>
      </c>
      <c r="N12" s="5">
        <v>2015</v>
      </c>
      <c r="O12" s="5">
        <v>2015</v>
      </c>
      <c r="P12" s="154">
        <v>2015</v>
      </c>
      <c r="Q12" s="154">
        <v>2015</v>
      </c>
      <c r="R12" s="154">
        <v>2015</v>
      </c>
      <c r="S12" s="154">
        <v>2015</v>
      </c>
      <c r="T12" s="154">
        <v>2015</v>
      </c>
      <c r="U12" s="154">
        <v>2015</v>
      </c>
      <c r="V12" s="5">
        <v>2010</v>
      </c>
      <c r="W12" s="154">
        <v>2010</v>
      </c>
      <c r="X12" s="154">
        <v>2010</v>
      </c>
      <c r="Y12" s="5">
        <v>2010</v>
      </c>
      <c r="Z12" s="154">
        <v>2010</v>
      </c>
      <c r="AA12" s="154">
        <v>2010</v>
      </c>
      <c r="AB12" s="5">
        <v>2010</v>
      </c>
      <c r="AC12" s="154">
        <v>2010</v>
      </c>
      <c r="AD12" s="154">
        <v>2010</v>
      </c>
      <c r="AE12" s="5">
        <v>2010</v>
      </c>
      <c r="AF12" s="154">
        <v>2010</v>
      </c>
      <c r="AG12" s="154">
        <v>2010</v>
      </c>
      <c r="AH12" s="5">
        <v>2016</v>
      </c>
      <c r="AI12" s="154">
        <v>2016</v>
      </c>
      <c r="AJ12" s="154">
        <v>2016</v>
      </c>
      <c r="AK12" s="5">
        <v>2019</v>
      </c>
      <c r="AL12" s="154">
        <v>2019</v>
      </c>
      <c r="AM12" s="154">
        <v>2019</v>
      </c>
      <c r="AN12" s="5">
        <v>2015</v>
      </c>
      <c r="AO12" s="154">
        <v>2015</v>
      </c>
      <c r="AP12" s="154">
        <v>2015</v>
      </c>
      <c r="AQ12" s="10" t="s">
        <v>489</v>
      </c>
      <c r="AR12" s="147" t="s">
        <v>489</v>
      </c>
      <c r="AS12" s="147" t="s">
        <v>489</v>
      </c>
      <c r="AT12" s="5">
        <v>2018</v>
      </c>
      <c r="AU12" s="5">
        <v>2018</v>
      </c>
      <c r="AV12" s="154">
        <v>2018</v>
      </c>
      <c r="AW12" s="154">
        <v>2018</v>
      </c>
      <c r="AX12" s="154">
        <v>2018</v>
      </c>
      <c r="AY12" s="154">
        <v>2018</v>
      </c>
      <c r="AZ12" s="5">
        <v>2019</v>
      </c>
      <c r="BA12" s="154">
        <v>2019</v>
      </c>
      <c r="BB12" s="5">
        <v>2019</v>
      </c>
      <c r="BC12" s="5">
        <v>2021</v>
      </c>
      <c r="BD12" s="154">
        <v>2021</v>
      </c>
      <c r="BE12" s="154">
        <v>2021</v>
      </c>
      <c r="BF12" s="5">
        <v>2020</v>
      </c>
      <c r="BG12" s="154">
        <v>2020</v>
      </c>
      <c r="BH12" s="10">
        <v>2020</v>
      </c>
    </row>
    <row r="13" spans="1:60">
      <c r="A13" s="1" t="s">
        <v>100</v>
      </c>
      <c r="B13" s="2" t="s">
        <v>101</v>
      </c>
      <c r="C13" s="5">
        <v>2019</v>
      </c>
      <c r="D13" s="154">
        <v>2019</v>
      </c>
      <c r="E13" s="154">
        <v>2019</v>
      </c>
      <c r="F13" s="5">
        <v>2015</v>
      </c>
      <c r="G13" s="154">
        <v>2015</v>
      </c>
      <c r="H13" s="154">
        <v>2015</v>
      </c>
      <c r="I13" s="5">
        <v>2019</v>
      </c>
      <c r="J13" s="154">
        <v>2019</v>
      </c>
      <c r="K13" s="154">
        <v>2019</v>
      </c>
      <c r="L13" s="5">
        <v>2015</v>
      </c>
      <c r="M13" s="5">
        <v>2015</v>
      </c>
      <c r="N13" s="5">
        <v>2015</v>
      </c>
      <c r="O13" s="5">
        <v>2015</v>
      </c>
      <c r="P13" s="154">
        <v>2015</v>
      </c>
      <c r="Q13" s="154">
        <v>2015</v>
      </c>
      <c r="R13" s="154">
        <v>2015</v>
      </c>
      <c r="S13" s="154">
        <v>2015</v>
      </c>
      <c r="T13" s="154">
        <v>2015</v>
      </c>
      <c r="U13" s="154">
        <v>2015</v>
      </c>
      <c r="V13" s="5">
        <v>2010</v>
      </c>
      <c r="W13" s="154">
        <v>2010</v>
      </c>
      <c r="X13" s="154">
        <v>2010</v>
      </c>
      <c r="Y13" s="5">
        <v>2010</v>
      </c>
      <c r="Z13" s="154">
        <v>2010</v>
      </c>
      <c r="AA13" s="154">
        <v>2010</v>
      </c>
      <c r="AB13" s="5">
        <v>2010</v>
      </c>
      <c r="AC13" s="154">
        <v>2010</v>
      </c>
      <c r="AD13" s="154">
        <v>2010</v>
      </c>
      <c r="AE13" s="5">
        <v>2010</v>
      </c>
      <c r="AF13" s="154">
        <v>2010</v>
      </c>
      <c r="AG13" s="154">
        <v>2010</v>
      </c>
      <c r="AH13" s="5">
        <v>2016</v>
      </c>
      <c r="AI13" s="154">
        <v>2016</v>
      </c>
      <c r="AJ13" s="154">
        <v>2016</v>
      </c>
      <c r="AK13" s="5">
        <v>2019</v>
      </c>
      <c r="AL13" s="154">
        <v>2019</v>
      </c>
      <c r="AM13" s="154">
        <v>2019</v>
      </c>
      <c r="AN13" s="5">
        <v>2015</v>
      </c>
      <c r="AO13" s="154">
        <v>2015</v>
      </c>
      <c r="AP13" s="154">
        <v>2015</v>
      </c>
      <c r="AQ13" s="10" t="s">
        <v>489</v>
      </c>
      <c r="AR13" s="147" t="s">
        <v>489</v>
      </c>
      <c r="AS13" s="147" t="s">
        <v>489</v>
      </c>
      <c r="AT13" s="5">
        <v>2018</v>
      </c>
      <c r="AU13" s="5">
        <v>2018</v>
      </c>
      <c r="AV13" s="154">
        <v>2018</v>
      </c>
      <c r="AW13" s="154">
        <v>2018</v>
      </c>
      <c r="AX13" s="154">
        <v>2018</v>
      </c>
      <c r="AY13" s="154">
        <v>2018</v>
      </c>
      <c r="AZ13" s="5">
        <v>2019</v>
      </c>
      <c r="BA13" s="154">
        <v>2019</v>
      </c>
      <c r="BB13" s="5">
        <v>2019</v>
      </c>
      <c r="BC13" s="5">
        <v>2021</v>
      </c>
      <c r="BD13" s="154">
        <v>2021</v>
      </c>
      <c r="BE13" s="154">
        <v>2021</v>
      </c>
      <c r="BF13" s="5">
        <v>2020</v>
      </c>
      <c r="BG13" s="154">
        <v>2020</v>
      </c>
      <c r="BH13" s="10">
        <v>2020</v>
      </c>
    </row>
    <row r="14" spans="1:60">
      <c r="A14" s="1" t="s">
        <v>102</v>
      </c>
      <c r="B14" s="2" t="s">
        <v>103</v>
      </c>
      <c r="C14" s="5">
        <v>2019</v>
      </c>
      <c r="D14" s="154">
        <v>2019</v>
      </c>
      <c r="E14" s="154">
        <v>2019</v>
      </c>
      <c r="F14" s="5">
        <v>2015</v>
      </c>
      <c r="G14" s="154">
        <v>2015</v>
      </c>
      <c r="H14" s="154">
        <v>2015</v>
      </c>
      <c r="I14" s="5">
        <v>2019</v>
      </c>
      <c r="J14" s="154">
        <v>2019</v>
      </c>
      <c r="K14" s="154">
        <v>2019</v>
      </c>
      <c r="L14" s="5">
        <v>2015</v>
      </c>
      <c r="M14" s="5">
        <v>2015</v>
      </c>
      <c r="N14" s="5">
        <v>2015</v>
      </c>
      <c r="O14" s="5">
        <v>2015</v>
      </c>
      <c r="P14" s="154">
        <v>2015</v>
      </c>
      <c r="Q14" s="154">
        <v>2015</v>
      </c>
      <c r="R14" s="154">
        <v>2015</v>
      </c>
      <c r="S14" s="154">
        <v>2015</v>
      </c>
      <c r="T14" s="154">
        <v>2015</v>
      </c>
      <c r="U14" s="154">
        <v>2015</v>
      </c>
      <c r="V14" s="5">
        <v>2010</v>
      </c>
      <c r="W14" s="154">
        <v>2010</v>
      </c>
      <c r="X14" s="154">
        <v>2010</v>
      </c>
      <c r="Y14" s="5">
        <v>2010</v>
      </c>
      <c r="Z14" s="154">
        <v>2010</v>
      </c>
      <c r="AA14" s="154">
        <v>2010</v>
      </c>
      <c r="AB14" s="5">
        <v>2010</v>
      </c>
      <c r="AC14" s="154">
        <v>2010</v>
      </c>
      <c r="AD14" s="154">
        <v>2010</v>
      </c>
      <c r="AE14" s="5">
        <v>2010</v>
      </c>
      <c r="AF14" s="154">
        <v>2010</v>
      </c>
      <c r="AG14" s="154">
        <v>2010</v>
      </c>
      <c r="AH14" s="5">
        <v>2016</v>
      </c>
      <c r="AI14" s="154">
        <v>2016</v>
      </c>
      <c r="AJ14" s="154">
        <v>2016</v>
      </c>
      <c r="AK14" s="5">
        <v>2019</v>
      </c>
      <c r="AL14" s="154">
        <v>2019</v>
      </c>
      <c r="AM14" s="154">
        <v>2019</v>
      </c>
      <c r="AN14" s="5">
        <v>2015</v>
      </c>
      <c r="AO14" s="154">
        <v>2015</v>
      </c>
      <c r="AP14" s="154">
        <v>2015</v>
      </c>
      <c r="AQ14" s="10" t="s">
        <v>489</v>
      </c>
      <c r="AR14" s="147" t="s">
        <v>489</v>
      </c>
      <c r="AS14" s="147" t="s">
        <v>489</v>
      </c>
      <c r="AT14" s="5">
        <v>2018</v>
      </c>
      <c r="AU14" s="5">
        <v>2018</v>
      </c>
      <c r="AV14" s="154">
        <v>2018</v>
      </c>
      <c r="AW14" s="154">
        <v>2018</v>
      </c>
      <c r="AX14" s="154">
        <v>2018</v>
      </c>
      <c r="AY14" s="154">
        <v>2018</v>
      </c>
      <c r="AZ14" s="5">
        <v>2019</v>
      </c>
      <c r="BA14" s="154">
        <v>2019</v>
      </c>
      <c r="BB14" s="5">
        <v>2019</v>
      </c>
      <c r="BC14" s="5">
        <v>2021</v>
      </c>
      <c r="BD14" s="154">
        <v>2021</v>
      </c>
      <c r="BE14" s="154">
        <v>2021</v>
      </c>
      <c r="BF14" s="5">
        <v>2020</v>
      </c>
      <c r="BG14" s="154">
        <v>2020</v>
      </c>
      <c r="BH14" s="10">
        <v>2020</v>
      </c>
    </row>
    <row r="15" spans="1:60">
      <c r="A15" s="1" t="s">
        <v>104</v>
      </c>
      <c r="B15" s="2" t="s">
        <v>105</v>
      </c>
      <c r="C15" s="5">
        <v>2019</v>
      </c>
      <c r="D15" s="154">
        <v>2019</v>
      </c>
      <c r="E15" s="154">
        <v>2019</v>
      </c>
      <c r="F15" s="5">
        <v>2015</v>
      </c>
      <c r="G15" s="154">
        <v>2015</v>
      </c>
      <c r="H15" s="154">
        <v>2015</v>
      </c>
      <c r="I15" s="5">
        <v>2019</v>
      </c>
      <c r="J15" s="154">
        <v>2019</v>
      </c>
      <c r="K15" s="154">
        <v>2019</v>
      </c>
      <c r="L15" s="5">
        <v>2015</v>
      </c>
      <c r="M15" s="5">
        <v>2015</v>
      </c>
      <c r="N15" s="5">
        <v>2015</v>
      </c>
      <c r="O15" s="5">
        <v>2015</v>
      </c>
      <c r="P15" s="154">
        <v>2015</v>
      </c>
      <c r="Q15" s="154">
        <v>2015</v>
      </c>
      <c r="R15" s="154">
        <v>2015</v>
      </c>
      <c r="S15" s="154">
        <v>2015</v>
      </c>
      <c r="T15" s="154">
        <v>2015</v>
      </c>
      <c r="U15" s="154">
        <v>2015</v>
      </c>
      <c r="V15" s="5">
        <v>2010</v>
      </c>
      <c r="W15" s="154">
        <v>2010</v>
      </c>
      <c r="X15" s="154">
        <v>2010</v>
      </c>
      <c r="Y15" s="5">
        <v>2010</v>
      </c>
      <c r="Z15" s="154">
        <v>2010</v>
      </c>
      <c r="AA15" s="154">
        <v>2010</v>
      </c>
      <c r="AB15" s="5">
        <v>2010</v>
      </c>
      <c r="AC15" s="154">
        <v>2010</v>
      </c>
      <c r="AD15" s="154">
        <v>2010</v>
      </c>
      <c r="AE15" s="5">
        <v>2010</v>
      </c>
      <c r="AF15" s="154">
        <v>2010</v>
      </c>
      <c r="AG15" s="154">
        <v>2010</v>
      </c>
      <c r="AH15" s="5">
        <v>2016</v>
      </c>
      <c r="AI15" s="154">
        <v>2016</v>
      </c>
      <c r="AJ15" s="154">
        <v>2016</v>
      </c>
      <c r="AK15" s="5">
        <v>2019</v>
      </c>
      <c r="AL15" s="154">
        <v>2019</v>
      </c>
      <c r="AM15" s="154">
        <v>2019</v>
      </c>
      <c r="AN15" s="5">
        <v>2015</v>
      </c>
      <c r="AO15" s="154">
        <v>2015</v>
      </c>
      <c r="AP15" s="154">
        <v>2015</v>
      </c>
      <c r="AQ15" s="10" t="s">
        <v>489</v>
      </c>
      <c r="AR15" s="147" t="s">
        <v>489</v>
      </c>
      <c r="AS15" s="147" t="s">
        <v>489</v>
      </c>
      <c r="AT15" s="5">
        <v>2018</v>
      </c>
      <c r="AU15" s="5">
        <v>2018</v>
      </c>
      <c r="AV15" s="154">
        <v>2018</v>
      </c>
      <c r="AW15" s="154">
        <v>2018</v>
      </c>
      <c r="AX15" s="154">
        <v>2018</v>
      </c>
      <c r="AY15" s="154">
        <v>2018</v>
      </c>
      <c r="AZ15" s="5">
        <v>2019</v>
      </c>
      <c r="BA15" s="154">
        <v>2019</v>
      </c>
      <c r="BB15" s="5">
        <v>2019</v>
      </c>
      <c r="BC15" s="5">
        <v>2021</v>
      </c>
      <c r="BD15" s="154">
        <v>2021</v>
      </c>
      <c r="BE15" s="154">
        <v>2021</v>
      </c>
      <c r="BF15" s="5">
        <v>2020</v>
      </c>
      <c r="BG15" s="154">
        <v>2020</v>
      </c>
      <c r="BH15" s="10">
        <v>2020</v>
      </c>
    </row>
    <row r="16" spans="1:60">
      <c r="A16" s="1" t="s">
        <v>107</v>
      </c>
      <c r="B16" s="2" t="s">
        <v>108</v>
      </c>
      <c r="C16" s="5">
        <v>2019</v>
      </c>
      <c r="D16" s="154">
        <v>2019</v>
      </c>
      <c r="E16" s="154">
        <v>2019</v>
      </c>
      <c r="F16" s="5">
        <v>2015</v>
      </c>
      <c r="G16" s="154">
        <v>2015</v>
      </c>
      <c r="H16" s="154">
        <v>2015</v>
      </c>
      <c r="I16" s="5">
        <v>2019</v>
      </c>
      <c r="J16" s="154">
        <v>2019</v>
      </c>
      <c r="K16" s="154">
        <v>2019</v>
      </c>
      <c r="L16" s="5">
        <v>2015</v>
      </c>
      <c r="M16" s="5">
        <v>2015</v>
      </c>
      <c r="N16" s="5">
        <v>2015</v>
      </c>
      <c r="O16" s="5">
        <v>2015</v>
      </c>
      <c r="P16" s="154">
        <v>2015</v>
      </c>
      <c r="Q16" s="154">
        <v>2015</v>
      </c>
      <c r="R16" s="154">
        <v>2015</v>
      </c>
      <c r="S16" s="154">
        <v>2015</v>
      </c>
      <c r="T16" s="154">
        <v>2015</v>
      </c>
      <c r="U16" s="154">
        <v>2015</v>
      </c>
      <c r="V16" s="5">
        <v>2010</v>
      </c>
      <c r="W16" s="154">
        <v>2010</v>
      </c>
      <c r="X16" s="154">
        <v>2010</v>
      </c>
      <c r="Y16" s="5">
        <v>2010</v>
      </c>
      <c r="Z16" s="154">
        <v>2010</v>
      </c>
      <c r="AA16" s="154">
        <v>2010</v>
      </c>
      <c r="AB16" s="5">
        <v>2010</v>
      </c>
      <c r="AC16" s="154">
        <v>2010</v>
      </c>
      <c r="AD16" s="154">
        <v>2010</v>
      </c>
      <c r="AE16" s="5">
        <v>2010</v>
      </c>
      <c r="AF16" s="154">
        <v>2010</v>
      </c>
      <c r="AG16" s="154">
        <v>2010</v>
      </c>
      <c r="AH16" s="5">
        <v>2016</v>
      </c>
      <c r="AI16" s="154">
        <v>2016</v>
      </c>
      <c r="AJ16" s="154">
        <v>2016</v>
      </c>
      <c r="AK16" s="5">
        <v>2019</v>
      </c>
      <c r="AL16" s="154">
        <v>2019</v>
      </c>
      <c r="AM16" s="154">
        <v>2019</v>
      </c>
      <c r="AN16" s="5">
        <v>2015</v>
      </c>
      <c r="AO16" s="154">
        <v>2015</v>
      </c>
      <c r="AP16" s="154">
        <v>2015</v>
      </c>
      <c r="AQ16" s="10" t="s">
        <v>489</v>
      </c>
      <c r="AR16" s="147" t="s">
        <v>489</v>
      </c>
      <c r="AS16" s="147" t="s">
        <v>489</v>
      </c>
      <c r="AT16" s="5">
        <v>2018</v>
      </c>
      <c r="AU16" s="5">
        <v>2018</v>
      </c>
      <c r="AV16" s="154">
        <v>2018</v>
      </c>
      <c r="AW16" s="154">
        <v>2018</v>
      </c>
      <c r="AX16" s="154">
        <v>2018</v>
      </c>
      <c r="AY16" s="154">
        <v>2018</v>
      </c>
      <c r="AZ16" s="5">
        <v>2019</v>
      </c>
      <c r="BA16" s="154">
        <v>2019</v>
      </c>
      <c r="BB16" s="5">
        <v>2019</v>
      </c>
      <c r="BC16" s="5">
        <v>2021</v>
      </c>
      <c r="BD16" s="154">
        <v>2021</v>
      </c>
      <c r="BE16" s="154">
        <v>2021</v>
      </c>
      <c r="BF16" s="5">
        <v>2020</v>
      </c>
      <c r="BG16" s="154">
        <v>2020</v>
      </c>
      <c r="BH16" s="10">
        <v>2020</v>
      </c>
    </row>
    <row r="17" spans="1:60">
      <c r="A17" s="1" t="s">
        <v>109</v>
      </c>
      <c r="B17" s="2" t="s">
        <v>110</v>
      </c>
      <c r="C17" s="5">
        <v>2019</v>
      </c>
      <c r="D17" s="154">
        <v>2019</v>
      </c>
      <c r="E17" s="154">
        <v>2019</v>
      </c>
      <c r="F17" s="5">
        <v>2015</v>
      </c>
      <c r="G17" s="154">
        <v>2015</v>
      </c>
      <c r="H17" s="154">
        <v>2015</v>
      </c>
      <c r="I17" s="5">
        <v>2019</v>
      </c>
      <c r="J17" s="154">
        <v>2019</v>
      </c>
      <c r="K17" s="154">
        <v>2019</v>
      </c>
      <c r="L17" s="5">
        <v>2015</v>
      </c>
      <c r="M17" s="5">
        <v>2015</v>
      </c>
      <c r="N17" s="5">
        <v>2015</v>
      </c>
      <c r="O17" s="5">
        <v>2015</v>
      </c>
      <c r="P17" s="154">
        <v>2015</v>
      </c>
      <c r="Q17" s="154">
        <v>2015</v>
      </c>
      <c r="R17" s="154">
        <v>2015</v>
      </c>
      <c r="S17" s="154">
        <v>2015</v>
      </c>
      <c r="T17" s="154">
        <v>2015</v>
      </c>
      <c r="U17" s="154">
        <v>2015</v>
      </c>
      <c r="V17" s="5">
        <v>2010</v>
      </c>
      <c r="W17" s="154">
        <v>2010</v>
      </c>
      <c r="X17" s="154">
        <v>2010</v>
      </c>
      <c r="Y17" s="5">
        <v>2010</v>
      </c>
      <c r="Z17" s="154">
        <v>2010</v>
      </c>
      <c r="AA17" s="154">
        <v>2010</v>
      </c>
      <c r="AB17" s="5">
        <v>2010</v>
      </c>
      <c r="AC17" s="154">
        <v>2010</v>
      </c>
      <c r="AD17" s="154">
        <v>2010</v>
      </c>
      <c r="AE17" s="5">
        <v>2010</v>
      </c>
      <c r="AF17" s="154">
        <v>2010</v>
      </c>
      <c r="AG17" s="154">
        <v>2010</v>
      </c>
      <c r="AH17" s="5">
        <v>2016</v>
      </c>
      <c r="AI17" s="154">
        <v>2016</v>
      </c>
      <c r="AJ17" s="154">
        <v>2016</v>
      </c>
      <c r="AK17" s="5">
        <v>2019</v>
      </c>
      <c r="AL17" s="154">
        <v>2019</v>
      </c>
      <c r="AM17" s="154">
        <v>2019</v>
      </c>
      <c r="AN17" s="5">
        <v>2015</v>
      </c>
      <c r="AO17" s="154">
        <v>2015</v>
      </c>
      <c r="AP17" s="154">
        <v>2015</v>
      </c>
      <c r="AQ17" s="10" t="s">
        <v>489</v>
      </c>
      <c r="AR17" s="147" t="s">
        <v>489</v>
      </c>
      <c r="AS17" s="147" t="s">
        <v>489</v>
      </c>
      <c r="AT17" s="5">
        <v>2018</v>
      </c>
      <c r="AU17" s="5">
        <v>2018</v>
      </c>
      <c r="AV17" s="154">
        <v>2018</v>
      </c>
      <c r="AW17" s="154">
        <v>2018</v>
      </c>
      <c r="AX17" s="154">
        <v>2018</v>
      </c>
      <c r="AY17" s="154">
        <v>2018</v>
      </c>
      <c r="AZ17" s="5">
        <v>2019</v>
      </c>
      <c r="BA17" s="154">
        <v>2019</v>
      </c>
      <c r="BB17" s="5">
        <v>2019</v>
      </c>
      <c r="BC17" s="5">
        <v>2021</v>
      </c>
      <c r="BD17" s="154">
        <v>2021</v>
      </c>
      <c r="BE17" s="154">
        <v>2021</v>
      </c>
      <c r="BF17" s="5">
        <v>2020</v>
      </c>
      <c r="BG17" s="154">
        <v>2020</v>
      </c>
      <c r="BH17" s="10">
        <v>2020</v>
      </c>
    </row>
    <row r="18" spans="1:60">
      <c r="A18" s="1" t="s">
        <v>111</v>
      </c>
      <c r="B18" s="2" t="s">
        <v>112</v>
      </c>
      <c r="C18" s="5">
        <v>2019</v>
      </c>
      <c r="D18" s="154">
        <v>2019</v>
      </c>
      <c r="E18" s="154">
        <v>2019</v>
      </c>
      <c r="F18" s="5">
        <v>2015</v>
      </c>
      <c r="G18" s="154">
        <v>2015</v>
      </c>
      <c r="H18" s="154">
        <v>2015</v>
      </c>
      <c r="I18" s="5">
        <v>2019</v>
      </c>
      <c r="J18" s="154">
        <v>2019</v>
      </c>
      <c r="K18" s="154">
        <v>2019</v>
      </c>
      <c r="L18" s="5">
        <v>2015</v>
      </c>
      <c r="M18" s="5">
        <v>2015</v>
      </c>
      <c r="N18" s="5">
        <v>2015</v>
      </c>
      <c r="O18" s="5">
        <v>2015</v>
      </c>
      <c r="P18" s="154">
        <v>2015</v>
      </c>
      <c r="Q18" s="154">
        <v>2015</v>
      </c>
      <c r="R18" s="154">
        <v>2015</v>
      </c>
      <c r="S18" s="154">
        <v>2015</v>
      </c>
      <c r="T18" s="154">
        <v>2015</v>
      </c>
      <c r="U18" s="154">
        <v>2015</v>
      </c>
      <c r="V18" s="5">
        <v>2010</v>
      </c>
      <c r="W18" s="154">
        <v>2010</v>
      </c>
      <c r="X18" s="154">
        <v>2010</v>
      </c>
      <c r="Y18" s="5">
        <v>2010</v>
      </c>
      <c r="Z18" s="154">
        <v>2010</v>
      </c>
      <c r="AA18" s="154">
        <v>2010</v>
      </c>
      <c r="AB18" s="5">
        <v>2010</v>
      </c>
      <c r="AC18" s="154">
        <v>2010</v>
      </c>
      <c r="AD18" s="154">
        <v>2010</v>
      </c>
      <c r="AE18" s="5">
        <v>2010</v>
      </c>
      <c r="AF18" s="154">
        <v>2010</v>
      </c>
      <c r="AG18" s="154">
        <v>2010</v>
      </c>
      <c r="AH18" s="5">
        <v>2016</v>
      </c>
      <c r="AI18" s="154">
        <v>2016</v>
      </c>
      <c r="AJ18" s="154">
        <v>2016</v>
      </c>
      <c r="AK18" s="5">
        <v>2019</v>
      </c>
      <c r="AL18" s="154">
        <v>2019</v>
      </c>
      <c r="AM18" s="154">
        <v>2019</v>
      </c>
      <c r="AN18" s="5">
        <v>2015</v>
      </c>
      <c r="AO18" s="154">
        <v>2015</v>
      </c>
      <c r="AP18" s="154">
        <v>2015</v>
      </c>
      <c r="AQ18" s="10" t="s">
        <v>489</v>
      </c>
      <c r="AR18" s="147" t="s">
        <v>489</v>
      </c>
      <c r="AS18" s="147" t="s">
        <v>489</v>
      </c>
      <c r="AT18" s="5">
        <v>2018</v>
      </c>
      <c r="AU18" s="5">
        <v>2018</v>
      </c>
      <c r="AV18" s="154">
        <v>2018</v>
      </c>
      <c r="AW18" s="154">
        <v>2018</v>
      </c>
      <c r="AX18" s="154">
        <v>2018</v>
      </c>
      <c r="AY18" s="154">
        <v>2018</v>
      </c>
      <c r="AZ18" s="5">
        <v>2019</v>
      </c>
      <c r="BA18" s="154">
        <v>2019</v>
      </c>
      <c r="BB18" s="5">
        <v>2019</v>
      </c>
      <c r="BC18" s="5">
        <v>2021</v>
      </c>
      <c r="BD18" s="154">
        <v>2021</v>
      </c>
      <c r="BE18" s="154">
        <v>2021</v>
      </c>
      <c r="BF18" s="5">
        <v>2020</v>
      </c>
      <c r="BG18" s="154">
        <v>2020</v>
      </c>
      <c r="BH18" s="10">
        <v>2020</v>
      </c>
    </row>
    <row r="19" spans="1:60">
      <c r="A19" s="1" t="s">
        <v>113</v>
      </c>
      <c r="B19" s="2" t="s">
        <v>114</v>
      </c>
      <c r="C19" s="5">
        <v>2019</v>
      </c>
      <c r="D19" s="154">
        <v>2019</v>
      </c>
      <c r="E19" s="154">
        <v>2019</v>
      </c>
      <c r="F19" s="5">
        <v>2015</v>
      </c>
      <c r="G19" s="154">
        <v>2015</v>
      </c>
      <c r="H19" s="154">
        <v>2015</v>
      </c>
      <c r="I19" s="5">
        <v>2019</v>
      </c>
      <c r="J19" s="154">
        <v>2019</v>
      </c>
      <c r="K19" s="154">
        <v>2019</v>
      </c>
      <c r="L19" s="5">
        <v>2015</v>
      </c>
      <c r="M19" s="5">
        <v>2015</v>
      </c>
      <c r="N19" s="5">
        <v>2015</v>
      </c>
      <c r="O19" s="5">
        <v>2015</v>
      </c>
      <c r="P19" s="154">
        <v>2015</v>
      </c>
      <c r="Q19" s="154">
        <v>2015</v>
      </c>
      <c r="R19" s="154">
        <v>2015</v>
      </c>
      <c r="S19" s="154">
        <v>2015</v>
      </c>
      <c r="T19" s="154">
        <v>2015</v>
      </c>
      <c r="U19" s="154">
        <v>2015</v>
      </c>
      <c r="V19" s="5">
        <v>2010</v>
      </c>
      <c r="W19" s="154">
        <v>2010</v>
      </c>
      <c r="X19" s="154">
        <v>2010</v>
      </c>
      <c r="Y19" s="5">
        <v>2010</v>
      </c>
      <c r="Z19" s="154">
        <v>2010</v>
      </c>
      <c r="AA19" s="154">
        <v>2010</v>
      </c>
      <c r="AB19" s="5">
        <v>2010</v>
      </c>
      <c r="AC19" s="154">
        <v>2010</v>
      </c>
      <c r="AD19" s="154">
        <v>2010</v>
      </c>
      <c r="AE19" s="5">
        <v>2010</v>
      </c>
      <c r="AF19" s="154">
        <v>2010</v>
      </c>
      <c r="AG19" s="154">
        <v>2010</v>
      </c>
      <c r="AH19" s="5">
        <v>2016</v>
      </c>
      <c r="AI19" s="154">
        <v>2016</v>
      </c>
      <c r="AJ19" s="154">
        <v>2016</v>
      </c>
      <c r="AK19" s="5">
        <v>2019</v>
      </c>
      <c r="AL19" s="154">
        <v>2019</v>
      </c>
      <c r="AM19" s="154">
        <v>2019</v>
      </c>
      <c r="AN19" s="5">
        <v>2015</v>
      </c>
      <c r="AO19" s="154">
        <v>2015</v>
      </c>
      <c r="AP19" s="154">
        <v>2015</v>
      </c>
      <c r="AQ19" s="10" t="s">
        <v>489</v>
      </c>
      <c r="AR19" s="147" t="s">
        <v>489</v>
      </c>
      <c r="AS19" s="147" t="s">
        <v>489</v>
      </c>
      <c r="AT19" s="5">
        <v>2018</v>
      </c>
      <c r="AU19" s="5">
        <v>2018</v>
      </c>
      <c r="AV19" s="154">
        <v>2018</v>
      </c>
      <c r="AW19" s="154">
        <v>2018</v>
      </c>
      <c r="AX19" s="154">
        <v>2018</v>
      </c>
      <c r="AY19" s="154">
        <v>2018</v>
      </c>
      <c r="AZ19" s="5">
        <v>2019</v>
      </c>
      <c r="BA19" s="154">
        <v>2019</v>
      </c>
      <c r="BB19" s="5">
        <v>2019</v>
      </c>
      <c r="BC19" s="5">
        <v>2021</v>
      </c>
      <c r="BD19" s="154">
        <v>2021</v>
      </c>
      <c r="BE19" s="154">
        <v>2021</v>
      </c>
      <c r="BF19" s="5">
        <v>2020</v>
      </c>
      <c r="BG19" s="154">
        <v>2020</v>
      </c>
      <c r="BH19" s="10">
        <v>2020</v>
      </c>
    </row>
    <row r="20" spans="1:60">
      <c r="A20" s="1" t="s">
        <v>115</v>
      </c>
      <c r="B20" s="2" t="s">
        <v>116</v>
      </c>
      <c r="C20" s="5">
        <v>2019</v>
      </c>
      <c r="D20" s="154">
        <v>2019</v>
      </c>
      <c r="E20" s="154">
        <v>2019</v>
      </c>
      <c r="F20" s="5">
        <v>2015</v>
      </c>
      <c r="G20" s="154">
        <v>2015</v>
      </c>
      <c r="H20" s="154">
        <v>2015</v>
      </c>
      <c r="I20" s="5">
        <v>2019</v>
      </c>
      <c r="J20" s="154">
        <v>2019</v>
      </c>
      <c r="K20" s="154">
        <v>2019</v>
      </c>
      <c r="L20" s="5">
        <v>2015</v>
      </c>
      <c r="M20" s="5">
        <v>2015</v>
      </c>
      <c r="N20" s="5">
        <v>2015</v>
      </c>
      <c r="O20" s="5">
        <v>2015</v>
      </c>
      <c r="P20" s="154">
        <v>2015</v>
      </c>
      <c r="Q20" s="154">
        <v>2015</v>
      </c>
      <c r="R20" s="154">
        <v>2015</v>
      </c>
      <c r="S20" s="154">
        <v>2015</v>
      </c>
      <c r="T20" s="154">
        <v>2015</v>
      </c>
      <c r="U20" s="154">
        <v>2015</v>
      </c>
      <c r="V20" s="5">
        <v>2010</v>
      </c>
      <c r="W20" s="154">
        <v>2010</v>
      </c>
      <c r="X20" s="154">
        <v>2010</v>
      </c>
      <c r="Y20" s="5">
        <v>2010</v>
      </c>
      <c r="Z20" s="154">
        <v>2010</v>
      </c>
      <c r="AA20" s="154">
        <v>2010</v>
      </c>
      <c r="AB20" s="5">
        <v>2010</v>
      </c>
      <c r="AC20" s="154">
        <v>2010</v>
      </c>
      <c r="AD20" s="154">
        <v>2010</v>
      </c>
      <c r="AE20" s="5">
        <v>2010</v>
      </c>
      <c r="AF20" s="154">
        <v>2010</v>
      </c>
      <c r="AG20" s="154">
        <v>2010</v>
      </c>
      <c r="AH20" s="5">
        <v>2016</v>
      </c>
      <c r="AI20" s="154">
        <v>2016</v>
      </c>
      <c r="AJ20" s="154">
        <v>2016</v>
      </c>
      <c r="AK20" s="5">
        <v>2019</v>
      </c>
      <c r="AL20" s="154">
        <v>2019</v>
      </c>
      <c r="AM20" s="154">
        <v>2019</v>
      </c>
      <c r="AN20" s="5">
        <v>2015</v>
      </c>
      <c r="AO20" s="154">
        <v>2015</v>
      </c>
      <c r="AP20" s="154">
        <v>2015</v>
      </c>
      <c r="AQ20" s="10" t="s">
        <v>489</v>
      </c>
      <c r="AR20" s="147" t="s">
        <v>489</v>
      </c>
      <c r="AS20" s="147" t="s">
        <v>489</v>
      </c>
      <c r="AT20" s="5">
        <v>2018</v>
      </c>
      <c r="AU20" s="5">
        <v>2018</v>
      </c>
      <c r="AV20" s="154">
        <v>2018</v>
      </c>
      <c r="AW20" s="154">
        <v>2018</v>
      </c>
      <c r="AX20" s="154">
        <v>2018</v>
      </c>
      <c r="AY20" s="154">
        <v>2018</v>
      </c>
      <c r="AZ20" s="5">
        <v>2019</v>
      </c>
      <c r="BA20" s="154">
        <v>2019</v>
      </c>
      <c r="BB20" s="5">
        <v>2019</v>
      </c>
      <c r="BC20" s="5">
        <v>2021</v>
      </c>
      <c r="BD20" s="154">
        <v>2021</v>
      </c>
      <c r="BE20" s="154">
        <v>2021</v>
      </c>
      <c r="BF20" s="5">
        <v>2020</v>
      </c>
      <c r="BG20" s="154">
        <v>2020</v>
      </c>
      <c r="BH20" s="10">
        <v>2020</v>
      </c>
    </row>
    <row r="21" spans="1:60">
      <c r="A21" s="1" t="s">
        <v>117</v>
      </c>
      <c r="B21" s="2" t="s">
        <v>118</v>
      </c>
      <c r="C21" s="5">
        <v>2019</v>
      </c>
      <c r="D21" s="154">
        <v>2019</v>
      </c>
      <c r="E21" s="154">
        <v>2019</v>
      </c>
      <c r="F21" s="5">
        <v>2015</v>
      </c>
      <c r="G21" s="154">
        <v>2015</v>
      </c>
      <c r="H21" s="154">
        <v>2015</v>
      </c>
      <c r="I21" s="5">
        <v>2019</v>
      </c>
      <c r="J21" s="154">
        <v>2019</v>
      </c>
      <c r="K21" s="154">
        <v>2019</v>
      </c>
      <c r="L21" s="5">
        <v>2015</v>
      </c>
      <c r="M21" s="5">
        <v>2015</v>
      </c>
      <c r="N21" s="5">
        <v>2015</v>
      </c>
      <c r="O21" s="5">
        <v>2015</v>
      </c>
      <c r="P21" s="154">
        <v>2015</v>
      </c>
      <c r="Q21" s="154">
        <v>2015</v>
      </c>
      <c r="R21" s="154">
        <v>2015</v>
      </c>
      <c r="S21" s="154">
        <v>2015</v>
      </c>
      <c r="T21" s="154">
        <v>2015</v>
      </c>
      <c r="U21" s="154">
        <v>2015</v>
      </c>
      <c r="V21" s="5">
        <v>2010</v>
      </c>
      <c r="W21" s="154">
        <v>2010</v>
      </c>
      <c r="X21" s="154">
        <v>2010</v>
      </c>
      <c r="Y21" s="5">
        <v>2010</v>
      </c>
      <c r="Z21" s="154">
        <v>2010</v>
      </c>
      <c r="AA21" s="154">
        <v>2010</v>
      </c>
      <c r="AB21" s="5">
        <v>2010</v>
      </c>
      <c r="AC21" s="154">
        <v>2010</v>
      </c>
      <c r="AD21" s="154">
        <v>2010</v>
      </c>
      <c r="AE21" s="5">
        <v>2010</v>
      </c>
      <c r="AF21" s="154">
        <v>2010</v>
      </c>
      <c r="AG21" s="154">
        <v>2010</v>
      </c>
      <c r="AH21" s="5">
        <v>2016</v>
      </c>
      <c r="AI21" s="154">
        <v>2016</v>
      </c>
      <c r="AJ21" s="154">
        <v>2016</v>
      </c>
      <c r="AK21" s="5">
        <v>2019</v>
      </c>
      <c r="AL21" s="154">
        <v>2019</v>
      </c>
      <c r="AM21" s="154">
        <v>2019</v>
      </c>
      <c r="AN21" s="5">
        <v>2015</v>
      </c>
      <c r="AO21" s="154">
        <v>2015</v>
      </c>
      <c r="AP21" s="154">
        <v>2015</v>
      </c>
      <c r="AQ21" s="10" t="s">
        <v>489</v>
      </c>
      <c r="AR21" s="147" t="s">
        <v>489</v>
      </c>
      <c r="AS21" s="147" t="s">
        <v>489</v>
      </c>
      <c r="AT21" s="5">
        <v>2018</v>
      </c>
      <c r="AU21" s="5">
        <v>2018</v>
      </c>
      <c r="AV21" s="154">
        <v>2018</v>
      </c>
      <c r="AW21" s="154">
        <v>2018</v>
      </c>
      <c r="AX21" s="154">
        <v>2018</v>
      </c>
      <c r="AY21" s="154">
        <v>2018</v>
      </c>
      <c r="AZ21" s="5">
        <v>2019</v>
      </c>
      <c r="BA21" s="154">
        <v>2019</v>
      </c>
      <c r="BB21" s="5">
        <v>2019</v>
      </c>
      <c r="BC21" s="5">
        <v>2021</v>
      </c>
      <c r="BD21" s="154">
        <v>2021</v>
      </c>
      <c r="BE21" s="154">
        <v>2021</v>
      </c>
      <c r="BF21" s="5">
        <v>2020</v>
      </c>
      <c r="BG21" s="154">
        <v>2020</v>
      </c>
      <c r="BH21" s="10">
        <v>2020</v>
      </c>
    </row>
    <row r="22" spans="1:60">
      <c r="A22" s="1" t="s">
        <v>120</v>
      </c>
      <c r="B22" s="2" t="s">
        <v>121</v>
      </c>
      <c r="C22" s="5">
        <v>2019</v>
      </c>
      <c r="D22" s="154">
        <v>2019</v>
      </c>
      <c r="E22" s="154">
        <v>2019</v>
      </c>
      <c r="F22" s="5">
        <v>2015</v>
      </c>
      <c r="G22" s="154">
        <v>2015</v>
      </c>
      <c r="H22" s="154">
        <v>2015</v>
      </c>
      <c r="I22" s="5">
        <v>2019</v>
      </c>
      <c r="J22" s="154">
        <v>2019</v>
      </c>
      <c r="K22" s="154">
        <v>2019</v>
      </c>
      <c r="L22" s="5">
        <v>2015</v>
      </c>
      <c r="M22" s="5">
        <v>2015</v>
      </c>
      <c r="N22" s="5">
        <v>2015</v>
      </c>
      <c r="O22" s="5">
        <v>2015</v>
      </c>
      <c r="P22" s="154">
        <v>2015</v>
      </c>
      <c r="Q22" s="154">
        <v>2015</v>
      </c>
      <c r="R22" s="154">
        <v>2015</v>
      </c>
      <c r="S22" s="154">
        <v>2015</v>
      </c>
      <c r="T22" s="154">
        <v>2015</v>
      </c>
      <c r="U22" s="154">
        <v>2015</v>
      </c>
      <c r="V22" s="5">
        <v>2010</v>
      </c>
      <c r="W22" s="154">
        <v>2010</v>
      </c>
      <c r="X22" s="154">
        <v>2010</v>
      </c>
      <c r="Y22" s="5">
        <v>2010</v>
      </c>
      <c r="Z22" s="154">
        <v>2010</v>
      </c>
      <c r="AA22" s="154">
        <v>2010</v>
      </c>
      <c r="AB22" s="5">
        <v>2010</v>
      </c>
      <c r="AC22" s="154">
        <v>2010</v>
      </c>
      <c r="AD22" s="154">
        <v>2010</v>
      </c>
      <c r="AE22" s="5">
        <v>2010</v>
      </c>
      <c r="AF22" s="154">
        <v>2010</v>
      </c>
      <c r="AG22" s="154">
        <v>2010</v>
      </c>
      <c r="AH22" s="5">
        <v>2016</v>
      </c>
      <c r="AI22" s="154">
        <v>2016</v>
      </c>
      <c r="AJ22" s="154">
        <v>2016</v>
      </c>
      <c r="AK22" s="5">
        <v>2019</v>
      </c>
      <c r="AL22" s="154">
        <v>2019</v>
      </c>
      <c r="AM22" s="154">
        <v>2019</v>
      </c>
      <c r="AN22" s="5">
        <v>2015</v>
      </c>
      <c r="AO22" s="154">
        <v>2015</v>
      </c>
      <c r="AP22" s="154">
        <v>2015</v>
      </c>
      <c r="AQ22" s="10" t="s">
        <v>489</v>
      </c>
      <c r="AR22" s="147" t="s">
        <v>489</v>
      </c>
      <c r="AS22" s="147" t="s">
        <v>489</v>
      </c>
      <c r="AT22" s="5">
        <v>2018</v>
      </c>
      <c r="AU22" s="5">
        <v>2018</v>
      </c>
      <c r="AV22" s="154">
        <v>2018</v>
      </c>
      <c r="AW22" s="154">
        <v>2018</v>
      </c>
      <c r="AX22" s="154">
        <v>2018</v>
      </c>
      <c r="AY22" s="154">
        <v>2018</v>
      </c>
      <c r="AZ22" s="5">
        <v>2019</v>
      </c>
      <c r="BA22" s="154">
        <v>2019</v>
      </c>
      <c r="BB22" s="5">
        <v>2019</v>
      </c>
      <c r="BC22" s="5">
        <v>2021</v>
      </c>
      <c r="BD22" s="154">
        <v>2021</v>
      </c>
      <c r="BE22" s="154">
        <v>2021</v>
      </c>
      <c r="BF22" s="5">
        <v>2020</v>
      </c>
      <c r="BG22" s="154">
        <v>2020</v>
      </c>
      <c r="BH22" s="10">
        <v>2020</v>
      </c>
    </row>
    <row r="23" spans="1:60">
      <c r="A23" s="1" t="s">
        <v>122</v>
      </c>
      <c r="B23" s="2" t="s">
        <v>123</v>
      </c>
      <c r="C23" s="5">
        <v>2019</v>
      </c>
      <c r="D23" s="154">
        <v>2019</v>
      </c>
      <c r="E23" s="154">
        <v>2019</v>
      </c>
      <c r="F23" s="5">
        <v>2015</v>
      </c>
      <c r="G23" s="154">
        <v>2015</v>
      </c>
      <c r="H23" s="154">
        <v>2015</v>
      </c>
      <c r="I23" s="5">
        <v>2019</v>
      </c>
      <c r="J23" s="154">
        <v>2019</v>
      </c>
      <c r="K23" s="154">
        <v>2019</v>
      </c>
      <c r="L23" s="5">
        <v>2015</v>
      </c>
      <c r="M23" s="5">
        <v>2015</v>
      </c>
      <c r="N23" s="5">
        <v>2015</v>
      </c>
      <c r="O23" s="5">
        <v>2015</v>
      </c>
      <c r="P23" s="154">
        <v>2015</v>
      </c>
      <c r="Q23" s="154">
        <v>2015</v>
      </c>
      <c r="R23" s="154">
        <v>2015</v>
      </c>
      <c r="S23" s="154">
        <v>2015</v>
      </c>
      <c r="T23" s="154">
        <v>2015</v>
      </c>
      <c r="U23" s="154">
        <v>2015</v>
      </c>
      <c r="V23" s="5">
        <v>2010</v>
      </c>
      <c r="W23" s="154">
        <v>2010</v>
      </c>
      <c r="X23" s="154">
        <v>2010</v>
      </c>
      <c r="Y23" s="5">
        <v>2010</v>
      </c>
      <c r="Z23" s="154">
        <v>2010</v>
      </c>
      <c r="AA23" s="154">
        <v>2010</v>
      </c>
      <c r="AB23" s="5">
        <v>2010</v>
      </c>
      <c r="AC23" s="154">
        <v>2010</v>
      </c>
      <c r="AD23" s="154">
        <v>2010</v>
      </c>
      <c r="AE23" s="5">
        <v>2010</v>
      </c>
      <c r="AF23" s="154">
        <v>2010</v>
      </c>
      <c r="AG23" s="154">
        <v>2010</v>
      </c>
      <c r="AH23" s="5">
        <v>2016</v>
      </c>
      <c r="AI23" s="154">
        <v>2016</v>
      </c>
      <c r="AJ23" s="154">
        <v>2016</v>
      </c>
      <c r="AK23" s="5">
        <v>2019</v>
      </c>
      <c r="AL23" s="154">
        <v>2019</v>
      </c>
      <c r="AM23" s="154">
        <v>2019</v>
      </c>
      <c r="AN23" s="5">
        <v>2015</v>
      </c>
      <c r="AO23" s="154">
        <v>2015</v>
      </c>
      <c r="AP23" s="154">
        <v>2015</v>
      </c>
      <c r="AQ23" s="10" t="s">
        <v>489</v>
      </c>
      <c r="AR23" s="147" t="s">
        <v>489</v>
      </c>
      <c r="AS23" s="147" t="s">
        <v>489</v>
      </c>
      <c r="AT23" s="5">
        <v>2018</v>
      </c>
      <c r="AU23" s="5">
        <v>2018</v>
      </c>
      <c r="AV23" s="154">
        <v>2018</v>
      </c>
      <c r="AW23" s="154">
        <v>2018</v>
      </c>
      <c r="AX23" s="154">
        <v>2018</v>
      </c>
      <c r="AY23" s="154">
        <v>2018</v>
      </c>
      <c r="AZ23" s="5">
        <v>2019</v>
      </c>
      <c r="BA23" s="154">
        <v>2019</v>
      </c>
      <c r="BB23" s="5">
        <v>2019</v>
      </c>
      <c r="BC23" s="5">
        <v>2021</v>
      </c>
      <c r="BD23" s="154">
        <v>2021</v>
      </c>
      <c r="BE23" s="154">
        <v>2021</v>
      </c>
      <c r="BF23" s="5">
        <v>2020</v>
      </c>
      <c r="BG23" s="154">
        <v>2020</v>
      </c>
      <c r="BH23" s="10">
        <v>2020</v>
      </c>
    </row>
    <row r="24" spans="1:60">
      <c r="A24" s="1" t="s">
        <v>124</v>
      </c>
      <c r="B24" s="2" t="s">
        <v>125</v>
      </c>
      <c r="C24" s="5">
        <v>2019</v>
      </c>
      <c r="D24" s="154">
        <v>2019</v>
      </c>
      <c r="E24" s="154">
        <v>2019</v>
      </c>
      <c r="F24" s="5">
        <v>2015</v>
      </c>
      <c r="G24" s="154">
        <v>2015</v>
      </c>
      <c r="H24" s="154">
        <v>2015</v>
      </c>
      <c r="I24" s="5">
        <v>2019</v>
      </c>
      <c r="J24" s="154">
        <v>2019</v>
      </c>
      <c r="K24" s="154">
        <v>2019</v>
      </c>
      <c r="L24" s="5">
        <v>2015</v>
      </c>
      <c r="M24" s="5">
        <v>2015</v>
      </c>
      <c r="N24" s="5">
        <v>2015</v>
      </c>
      <c r="O24" s="5">
        <v>2015</v>
      </c>
      <c r="P24" s="154">
        <v>2015</v>
      </c>
      <c r="Q24" s="154">
        <v>2015</v>
      </c>
      <c r="R24" s="154">
        <v>2015</v>
      </c>
      <c r="S24" s="154">
        <v>2015</v>
      </c>
      <c r="T24" s="154">
        <v>2015</v>
      </c>
      <c r="U24" s="154">
        <v>2015</v>
      </c>
      <c r="V24" s="5">
        <v>2010</v>
      </c>
      <c r="W24" s="154">
        <v>2010</v>
      </c>
      <c r="X24" s="154">
        <v>2010</v>
      </c>
      <c r="Y24" s="5">
        <v>2010</v>
      </c>
      <c r="Z24" s="154">
        <v>2010</v>
      </c>
      <c r="AA24" s="154">
        <v>2010</v>
      </c>
      <c r="AB24" s="5">
        <v>2010</v>
      </c>
      <c r="AC24" s="154">
        <v>2010</v>
      </c>
      <c r="AD24" s="154">
        <v>2010</v>
      </c>
      <c r="AE24" s="5">
        <v>2010</v>
      </c>
      <c r="AF24" s="154">
        <v>2010</v>
      </c>
      <c r="AG24" s="154">
        <v>2010</v>
      </c>
      <c r="AH24" s="5">
        <v>2016</v>
      </c>
      <c r="AI24" s="154">
        <v>2016</v>
      </c>
      <c r="AJ24" s="154">
        <v>2016</v>
      </c>
      <c r="AK24" s="5">
        <v>2019</v>
      </c>
      <c r="AL24" s="154">
        <v>2019</v>
      </c>
      <c r="AM24" s="154">
        <v>2019</v>
      </c>
      <c r="AN24" s="5">
        <v>2015</v>
      </c>
      <c r="AO24" s="154">
        <v>2015</v>
      </c>
      <c r="AP24" s="154">
        <v>2015</v>
      </c>
      <c r="AQ24" s="10" t="s">
        <v>489</v>
      </c>
      <c r="AR24" s="147" t="s">
        <v>489</v>
      </c>
      <c r="AS24" s="147" t="s">
        <v>489</v>
      </c>
      <c r="AT24" s="5">
        <v>2018</v>
      </c>
      <c r="AU24" s="5">
        <v>2018</v>
      </c>
      <c r="AV24" s="154">
        <v>2018</v>
      </c>
      <c r="AW24" s="154">
        <v>2018</v>
      </c>
      <c r="AX24" s="154">
        <v>2018</v>
      </c>
      <c r="AY24" s="154">
        <v>2018</v>
      </c>
      <c r="AZ24" s="5">
        <v>2019</v>
      </c>
      <c r="BA24" s="154">
        <v>2019</v>
      </c>
      <c r="BB24" s="5">
        <v>2019</v>
      </c>
      <c r="BC24" s="5">
        <v>2021</v>
      </c>
      <c r="BD24" s="154">
        <v>2021</v>
      </c>
      <c r="BE24" s="154">
        <v>2021</v>
      </c>
      <c r="BF24" s="5">
        <v>2020</v>
      </c>
      <c r="BG24" s="154">
        <v>2020</v>
      </c>
      <c r="BH24" s="10">
        <v>2020</v>
      </c>
    </row>
    <row r="25" spans="1:60">
      <c r="A25" s="1" t="s">
        <v>126</v>
      </c>
      <c r="B25" s="2" t="s">
        <v>127</v>
      </c>
      <c r="C25" s="5">
        <v>2019</v>
      </c>
      <c r="D25" s="154">
        <v>2019</v>
      </c>
      <c r="E25" s="154">
        <v>2019</v>
      </c>
      <c r="F25" s="5">
        <v>2015</v>
      </c>
      <c r="G25" s="154">
        <v>2015</v>
      </c>
      <c r="H25" s="154">
        <v>2015</v>
      </c>
      <c r="I25" s="5">
        <v>2019</v>
      </c>
      <c r="J25" s="154">
        <v>2019</v>
      </c>
      <c r="K25" s="154">
        <v>2019</v>
      </c>
      <c r="L25" s="5">
        <v>2015</v>
      </c>
      <c r="M25" s="5">
        <v>2015</v>
      </c>
      <c r="N25" s="5">
        <v>2015</v>
      </c>
      <c r="O25" s="5">
        <v>2015</v>
      </c>
      <c r="P25" s="154">
        <v>2015</v>
      </c>
      <c r="Q25" s="154">
        <v>2015</v>
      </c>
      <c r="R25" s="154">
        <v>2015</v>
      </c>
      <c r="S25" s="154">
        <v>2015</v>
      </c>
      <c r="T25" s="154">
        <v>2015</v>
      </c>
      <c r="U25" s="154">
        <v>2015</v>
      </c>
      <c r="V25" s="5">
        <v>2010</v>
      </c>
      <c r="W25" s="154">
        <v>2010</v>
      </c>
      <c r="X25" s="154">
        <v>2010</v>
      </c>
      <c r="Y25" s="5">
        <v>2010</v>
      </c>
      <c r="Z25" s="154">
        <v>2010</v>
      </c>
      <c r="AA25" s="154">
        <v>2010</v>
      </c>
      <c r="AB25" s="5">
        <v>2010</v>
      </c>
      <c r="AC25" s="154">
        <v>2010</v>
      </c>
      <c r="AD25" s="154">
        <v>2010</v>
      </c>
      <c r="AE25" s="5">
        <v>2010</v>
      </c>
      <c r="AF25" s="154">
        <v>2010</v>
      </c>
      <c r="AG25" s="154">
        <v>2010</v>
      </c>
      <c r="AH25" s="5">
        <v>2016</v>
      </c>
      <c r="AI25" s="154">
        <v>2016</v>
      </c>
      <c r="AJ25" s="154">
        <v>2016</v>
      </c>
      <c r="AK25" s="5">
        <v>2019</v>
      </c>
      <c r="AL25" s="154">
        <v>2019</v>
      </c>
      <c r="AM25" s="154">
        <v>2019</v>
      </c>
      <c r="AN25" s="5">
        <v>2015</v>
      </c>
      <c r="AO25" s="154">
        <v>2015</v>
      </c>
      <c r="AP25" s="154">
        <v>2015</v>
      </c>
      <c r="AQ25" s="10" t="s">
        <v>489</v>
      </c>
      <c r="AR25" s="147" t="s">
        <v>489</v>
      </c>
      <c r="AS25" s="147" t="s">
        <v>489</v>
      </c>
      <c r="AT25" s="5">
        <v>2018</v>
      </c>
      <c r="AU25" s="5">
        <v>2018</v>
      </c>
      <c r="AV25" s="154">
        <v>2018</v>
      </c>
      <c r="AW25" s="154">
        <v>2018</v>
      </c>
      <c r="AX25" s="154">
        <v>2018</v>
      </c>
      <c r="AY25" s="154">
        <v>2018</v>
      </c>
      <c r="AZ25" s="5">
        <v>2019</v>
      </c>
      <c r="BA25" s="154">
        <v>2019</v>
      </c>
      <c r="BB25" s="5">
        <v>2019</v>
      </c>
      <c r="BC25" s="5">
        <v>2021</v>
      </c>
      <c r="BD25" s="154">
        <v>2021</v>
      </c>
      <c r="BE25" s="154">
        <v>2021</v>
      </c>
      <c r="BF25" s="5">
        <v>2020</v>
      </c>
      <c r="BG25" s="154">
        <v>2020</v>
      </c>
      <c r="BH25" s="10">
        <v>2020</v>
      </c>
    </row>
    <row r="26" spans="1:60">
      <c r="A26" s="1" t="s">
        <v>129</v>
      </c>
      <c r="B26" s="2" t="s">
        <v>130</v>
      </c>
      <c r="C26" s="5">
        <v>2019</v>
      </c>
      <c r="D26" s="154">
        <v>2019</v>
      </c>
      <c r="E26" s="154">
        <v>2019</v>
      </c>
      <c r="F26" s="5">
        <v>2015</v>
      </c>
      <c r="G26" s="154">
        <v>2015</v>
      </c>
      <c r="H26" s="154">
        <v>2015</v>
      </c>
      <c r="I26" s="5">
        <v>2019</v>
      </c>
      <c r="J26" s="154">
        <v>2019</v>
      </c>
      <c r="K26" s="154">
        <v>2019</v>
      </c>
      <c r="L26" s="5">
        <v>2015</v>
      </c>
      <c r="M26" s="5">
        <v>2015</v>
      </c>
      <c r="N26" s="5">
        <v>2015</v>
      </c>
      <c r="O26" s="5">
        <v>2015</v>
      </c>
      <c r="P26" s="154">
        <v>2015</v>
      </c>
      <c r="Q26" s="154">
        <v>2015</v>
      </c>
      <c r="R26" s="154">
        <v>2015</v>
      </c>
      <c r="S26" s="154">
        <v>2015</v>
      </c>
      <c r="T26" s="154">
        <v>2015</v>
      </c>
      <c r="U26" s="154">
        <v>2015</v>
      </c>
      <c r="V26" s="5">
        <v>2010</v>
      </c>
      <c r="W26" s="154">
        <v>2010</v>
      </c>
      <c r="X26" s="154">
        <v>2010</v>
      </c>
      <c r="Y26" s="5">
        <v>2010</v>
      </c>
      <c r="Z26" s="154">
        <v>2010</v>
      </c>
      <c r="AA26" s="154">
        <v>2010</v>
      </c>
      <c r="AB26" s="5">
        <v>2010</v>
      </c>
      <c r="AC26" s="154">
        <v>2010</v>
      </c>
      <c r="AD26" s="154">
        <v>2010</v>
      </c>
      <c r="AE26" s="5">
        <v>2010</v>
      </c>
      <c r="AF26" s="154">
        <v>2010</v>
      </c>
      <c r="AG26" s="154">
        <v>2010</v>
      </c>
      <c r="AH26" s="5">
        <v>2016</v>
      </c>
      <c r="AI26" s="154">
        <v>2016</v>
      </c>
      <c r="AJ26" s="154">
        <v>2016</v>
      </c>
      <c r="AK26" s="5">
        <v>2019</v>
      </c>
      <c r="AL26" s="154">
        <v>2019</v>
      </c>
      <c r="AM26" s="154">
        <v>2019</v>
      </c>
      <c r="AN26" s="5">
        <v>2015</v>
      </c>
      <c r="AO26" s="154">
        <v>2015</v>
      </c>
      <c r="AP26" s="154">
        <v>2015</v>
      </c>
      <c r="AQ26" s="10" t="s">
        <v>489</v>
      </c>
      <c r="AR26" s="147" t="s">
        <v>489</v>
      </c>
      <c r="AS26" s="147" t="s">
        <v>489</v>
      </c>
      <c r="AT26" s="5">
        <v>2018</v>
      </c>
      <c r="AU26" s="5">
        <v>2018</v>
      </c>
      <c r="AV26" s="154">
        <v>2018</v>
      </c>
      <c r="AW26" s="154">
        <v>2018</v>
      </c>
      <c r="AX26" s="154">
        <v>2018</v>
      </c>
      <c r="AY26" s="154">
        <v>2018</v>
      </c>
      <c r="AZ26" s="5">
        <v>2019</v>
      </c>
      <c r="BA26" s="154">
        <v>2019</v>
      </c>
      <c r="BB26" s="5">
        <v>2019</v>
      </c>
      <c r="BC26" s="5">
        <v>2021</v>
      </c>
      <c r="BD26" s="154">
        <v>2021</v>
      </c>
      <c r="BE26" s="154">
        <v>2021</v>
      </c>
      <c r="BF26" s="5">
        <v>2020</v>
      </c>
      <c r="BG26" s="154">
        <v>2020</v>
      </c>
      <c r="BH26" s="10">
        <v>2020</v>
      </c>
    </row>
    <row r="27" spans="1:60">
      <c r="A27" s="1" t="s">
        <v>131</v>
      </c>
      <c r="B27" s="2" t="s">
        <v>132</v>
      </c>
      <c r="C27" s="5">
        <v>2019</v>
      </c>
      <c r="D27" s="154">
        <v>2019</v>
      </c>
      <c r="E27" s="154">
        <v>2019</v>
      </c>
      <c r="F27" s="5">
        <v>2015</v>
      </c>
      <c r="G27" s="154">
        <v>2015</v>
      </c>
      <c r="H27" s="154">
        <v>2015</v>
      </c>
      <c r="I27" s="5">
        <v>2019</v>
      </c>
      <c r="J27" s="154">
        <v>2019</v>
      </c>
      <c r="K27" s="154">
        <v>2019</v>
      </c>
      <c r="L27" s="5">
        <v>2015</v>
      </c>
      <c r="M27" s="5">
        <v>2015</v>
      </c>
      <c r="N27" s="5">
        <v>2015</v>
      </c>
      <c r="O27" s="5">
        <v>2015</v>
      </c>
      <c r="P27" s="154">
        <v>2015</v>
      </c>
      <c r="Q27" s="154">
        <v>2015</v>
      </c>
      <c r="R27" s="154">
        <v>2015</v>
      </c>
      <c r="S27" s="154">
        <v>2015</v>
      </c>
      <c r="T27" s="154">
        <v>2015</v>
      </c>
      <c r="U27" s="154">
        <v>2015</v>
      </c>
      <c r="V27" s="5">
        <v>2010</v>
      </c>
      <c r="W27" s="154">
        <v>2010</v>
      </c>
      <c r="X27" s="154">
        <v>2010</v>
      </c>
      <c r="Y27" s="5">
        <v>2010</v>
      </c>
      <c r="Z27" s="154">
        <v>2010</v>
      </c>
      <c r="AA27" s="154">
        <v>2010</v>
      </c>
      <c r="AB27" s="5">
        <v>2010</v>
      </c>
      <c r="AC27" s="154">
        <v>2010</v>
      </c>
      <c r="AD27" s="154">
        <v>2010</v>
      </c>
      <c r="AE27" s="5">
        <v>2010</v>
      </c>
      <c r="AF27" s="154">
        <v>2010</v>
      </c>
      <c r="AG27" s="154">
        <v>2010</v>
      </c>
      <c r="AH27" s="5">
        <v>2016</v>
      </c>
      <c r="AI27" s="154">
        <v>2016</v>
      </c>
      <c r="AJ27" s="154">
        <v>2016</v>
      </c>
      <c r="AK27" s="5">
        <v>2019</v>
      </c>
      <c r="AL27" s="154">
        <v>2019</v>
      </c>
      <c r="AM27" s="154">
        <v>2019</v>
      </c>
      <c r="AN27" s="5">
        <v>2015</v>
      </c>
      <c r="AO27" s="154">
        <v>2015</v>
      </c>
      <c r="AP27" s="154">
        <v>2015</v>
      </c>
      <c r="AQ27" s="10" t="s">
        <v>489</v>
      </c>
      <c r="AR27" s="147" t="s">
        <v>489</v>
      </c>
      <c r="AS27" s="147" t="s">
        <v>489</v>
      </c>
      <c r="AT27" s="5">
        <v>2018</v>
      </c>
      <c r="AU27" s="5">
        <v>2018</v>
      </c>
      <c r="AV27" s="154">
        <v>2018</v>
      </c>
      <c r="AW27" s="154">
        <v>2018</v>
      </c>
      <c r="AX27" s="154">
        <v>2018</v>
      </c>
      <c r="AY27" s="154">
        <v>2018</v>
      </c>
      <c r="AZ27" s="5">
        <v>2019</v>
      </c>
      <c r="BA27" s="154">
        <v>2019</v>
      </c>
      <c r="BB27" s="5">
        <v>2019</v>
      </c>
      <c r="BC27" s="5">
        <v>2021</v>
      </c>
      <c r="BD27" s="154">
        <v>2021</v>
      </c>
      <c r="BE27" s="154">
        <v>2021</v>
      </c>
      <c r="BF27" s="5">
        <v>2020</v>
      </c>
      <c r="BG27" s="154">
        <v>2020</v>
      </c>
      <c r="BH27" s="10">
        <v>2020</v>
      </c>
    </row>
    <row r="28" spans="1:60">
      <c r="A28" s="1" t="s">
        <v>134</v>
      </c>
      <c r="B28" s="2" t="s">
        <v>135</v>
      </c>
      <c r="C28" s="5">
        <v>2019</v>
      </c>
      <c r="D28" s="154">
        <v>2019</v>
      </c>
      <c r="E28" s="154">
        <v>2019</v>
      </c>
      <c r="F28" s="5">
        <v>2015</v>
      </c>
      <c r="G28" s="154">
        <v>2015</v>
      </c>
      <c r="H28" s="154">
        <v>2015</v>
      </c>
      <c r="I28" s="5">
        <v>2019</v>
      </c>
      <c r="J28" s="154">
        <v>2019</v>
      </c>
      <c r="K28" s="154">
        <v>2019</v>
      </c>
      <c r="L28" s="5">
        <v>2015</v>
      </c>
      <c r="M28" s="5">
        <v>2015</v>
      </c>
      <c r="N28" s="5">
        <v>2015</v>
      </c>
      <c r="O28" s="5">
        <v>2015</v>
      </c>
      <c r="P28" s="154">
        <v>2015</v>
      </c>
      <c r="Q28" s="154">
        <v>2015</v>
      </c>
      <c r="R28" s="154">
        <v>2015</v>
      </c>
      <c r="S28" s="154">
        <v>2015</v>
      </c>
      <c r="T28" s="154">
        <v>2015</v>
      </c>
      <c r="U28" s="154">
        <v>2015</v>
      </c>
      <c r="V28" s="5">
        <v>2010</v>
      </c>
      <c r="W28" s="154">
        <v>2010</v>
      </c>
      <c r="X28" s="154">
        <v>2010</v>
      </c>
      <c r="Y28" s="5">
        <v>2010</v>
      </c>
      <c r="Z28" s="154">
        <v>2010</v>
      </c>
      <c r="AA28" s="154">
        <v>2010</v>
      </c>
      <c r="AB28" s="5">
        <v>2010</v>
      </c>
      <c r="AC28" s="154">
        <v>2010</v>
      </c>
      <c r="AD28" s="154">
        <v>2010</v>
      </c>
      <c r="AE28" s="5">
        <v>2010</v>
      </c>
      <c r="AF28" s="154">
        <v>2010</v>
      </c>
      <c r="AG28" s="154">
        <v>2010</v>
      </c>
      <c r="AH28" s="5">
        <v>2016</v>
      </c>
      <c r="AI28" s="154">
        <v>2016</v>
      </c>
      <c r="AJ28" s="154">
        <v>2016</v>
      </c>
      <c r="AK28" s="5">
        <v>2019</v>
      </c>
      <c r="AL28" s="154">
        <v>2019</v>
      </c>
      <c r="AM28" s="154">
        <v>2019</v>
      </c>
      <c r="AN28" s="5">
        <v>2015</v>
      </c>
      <c r="AO28" s="154">
        <v>2015</v>
      </c>
      <c r="AP28" s="154">
        <v>2015</v>
      </c>
      <c r="AQ28" s="10" t="s">
        <v>489</v>
      </c>
      <c r="AR28" s="147" t="s">
        <v>489</v>
      </c>
      <c r="AS28" s="147" t="s">
        <v>489</v>
      </c>
      <c r="AT28" s="5">
        <v>2018</v>
      </c>
      <c r="AU28" s="5">
        <v>2018</v>
      </c>
      <c r="AV28" s="154">
        <v>2018</v>
      </c>
      <c r="AW28" s="154">
        <v>2018</v>
      </c>
      <c r="AX28" s="154">
        <v>2018</v>
      </c>
      <c r="AY28" s="154">
        <v>2018</v>
      </c>
      <c r="AZ28" s="5">
        <v>2019</v>
      </c>
      <c r="BA28" s="154">
        <v>2019</v>
      </c>
      <c r="BB28" s="5">
        <v>2019</v>
      </c>
      <c r="BC28" s="5">
        <v>2021</v>
      </c>
      <c r="BD28" s="154">
        <v>2021</v>
      </c>
      <c r="BE28" s="154">
        <v>2021</v>
      </c>
      <c r="BF28" s="5">
        <v>2020</v>
      </c>
      <c r="BG28" s="154">
        <v>2020</v>
      </c>
      <c r="BH28" s="10">
        <v>2020</v>
      </c>
    </row>
    <row r="29" spans="1:60">
      <c r="A29" s="1" t="s">
        <v>136</v>
      </c>
      <c r="B29" s="2" t="s">
        <v>137</v>
      </c>
      <c r="C29" s="5">
        <v>2019</v>
      </c>
      <c r="D29" s="154">
        <v>2019</v>
      </c>
      <c r="E29" s="154">
        <v>2019</v>
      </c>
      <c r="F29" s="5">
        <v>2015</v>
      </c>
      <c r="G29" s="154">
        <v>2015</v>
      </c>
      <c r="H29" s="154">
        <v>2015</v>
      </c>
      <c r="I29" s="5">
        <v>2019</v>
      </c>
      <c r="J29" s="154">
        <v>2019</v>
      </c>
      <c r="K29" s="154">
        <v>2019</v>
      </c>
      <c r="L29" s="5">
        <v>2015</v>
      </c>
      <c r="M29" s="5">
        <v>2015</v>
      </c>
      <c r="N29" s="5">
        <v>2015</v>
      </c>
      <c r="O29" s="5">
        <v>2015</v>
      </c>
      <c r="P29" s="154">
        <v>2015</v>
      </c>
      <c r="Q29" s="154">
        <v>2015</v>
      </c>
      <c r="R29" s="154">
        <v>2015</v>
      </c>
      <c r="S29" s="154">
        <v>2015</v>
      </c>
      <c r="T29" s="154">
        <v>2015</v>
      </c>
      <c r="U29" s="154">
        <v>2015</v>
      </c>
      <c r="V29" s="5">
        <v>2010</v>
      </c>
      <c r="W29" s="154">
        <v>2010</v>
      </c>
      <c r="X29" s="154">
        <v>2010</v>
      </c>
      <c r="Y29" s="5">
        <v>2010</v>
      </c>
      <c r="Z29" s="154">
        <v>2010</v>
      </c>
      <c r="AA29" s="154">
        <v>2010</v>
      </c>
      <c r="AB29" s="5">
        <v>2010</v>
      </c>
      <c r="AC29" s="154">
        <v>2010</v>
      </c>
      <c r="AD29" s="154">
        <v>2010</v>
      </c>
      <c r="AE29" s="5">
        <v>2010</v>
      </c>
      <c r="AF29" s="154">
        <v>2010</v>
      </c>
      <c r="AG29" s="154">
        <v>2010</v>
      </c>
      <c r="AH29" s="5">
        <v>2016</v>
      </c>
      <c r="AI29" s="154">
        <v>2016</v>
      </c>
      <c r="AJ29" s="154">
        <v>2016</v>
      </c>
      <c r="AK29" s="5">
        <v>2019</v>
      </c>
      <c r="AL29" s="154">
        <v>2019</v>
      </c>
      <c r="AM29" s="154">
        <v>2019</v>
      </c>
      <c r="AN29" s="5">
        <v>2015</v>
      </c>
      <c r="AO29" s="154">
        <v>2015</v>
      </c>
      <c r="AP29" s="154">
        <v>2015</v>
      </c>
      <c r="AQ29" s="10" t="s">
        <v>489</v>
      </c>
      <c r="AR29" s="147" t="s">
        <v>489</v>
      </c>
      <c r="AS29" s="147" t="s">
        <v>489</v>
      </c>
      <c r="AT29" s="5">
        <v>2018</v>
      </c>
      <c r="AU29" s="5">
        <v>2018</v>
      </c>
      <c r="AV29" s="154">
        <v>2018</v>
      </c>
      <c r="AW29" s="154">
        <v>2018</v>
      </c>
      <c r="AX29" s="154">
        <v>2018</v>
      </c>
      <c r="AY29" s="154">
        <v>2018</v>
      </c>
      <c r="AZ29" s="5">
        <v>2019</v>
      </c>
      <c r="BA29" s="154">
        <v>2019</v>
      </c>
      <c r="BB29" s="5">
        <v>2019</v>
      </c>
      <c r="BC29" s="5">
        <v>2021</v>
      </c>
      <c r="BD29" s="154">
        <v>2021</v>
      </c>
      <c r="BE29" s="154">
        <v>2021</v>
      </c>
      <c r="BF29" s="5">
        <v>2020</v>
      </c>
      <c r="BG29" s="154">
        <v>2020</v>
      </c>
      <c r="BH29" s="10">
        <v>2020</v>
      </c>
    </row>
    <row r="30" spans="1:60">
      <c r="A30" s="1" t="s">
        <v>138</v>
      </c>
      <c r="B30" s="2" t="s">
        <v>139</v>
      </c>
      <c r="C30" s="5">
        <v>2019</v>
      </c>
      <c r="D30" s="154">
        <v>2019</v>
      </c>
      <c r="E30" s="154">
        <v>2019</v>
      </c>
      <c r="F30" s="5">
        <v>2015</v>
      </c>
      <c r="G30" s="154">
        <v>2015</v>
      </c>
      <c r="H30" s="154">
        <v>2015</v>
      </c>
      <c r="I30" s="5">
        <v>2019</v>
      </c>
      <c r="J30" s="154">
        <v>2019</v>
      </c>
      <c r="K30" s="154">
        <v>2019</v>
      </c>
      <c r="L30" s="5">
        <v>2015</v>
      </c>
      <c r="M30" s="5">
        <v>2015</v>
      </c>
      <c r="N30" s="5">
        <v>2015</v>
      </c>
      <c r="O30" s="5">
        <v>2015</v>
      </c>
      <c r="P30" s="154">
        <v>2015</v>
      </c>
      <c r="Q30" s="154">
        <v>2015</v>
      </c>
      <c r="R30" s="154">
        <v>2015</v>
      </c>
      <c r="S30" s="154">
        <v>2015</v>
      </c>
      <c r="T30" s="154">
        <v>2015</v>
      </c>
      <c r="U30" s="154">
        <v>2015</v>
      </c>
      <c r="V30" s="5">
        <v>2010</v>
      </c>
      <c r="W30" s="154">
        <v>2010</v>
      </c>
      <c r="X30" s="154">
        <v>2010</v>
      </c>
      <c r="Y30" s="5">
        <v>2010</v>
      </c>
      <c r="Z30" s="154">
        <v>2010</v>
      </c>
      <c r="AA30" s="154">
        <v>2010</v>
      </c>
      <c r="AB30" s="5">
        <v>2010</v>
      </c>
      <c r="AC30" s="154">
        <v>2010</v>
      </c>
      <c r="AD30" s="154">
        <v>2010</v>
      </c>
      <c r="AE30" s="5">
        <v>2010</v>
      </c>
      <c r="AF30" s="154">
        <v>2010</v>
      </c>
      <c r="AG30" s="154">
        <v>2010</v>
      </c>
      <c r="AH30" s="5">
        <v>2016</v>
      </c>
      <c r="AI30" s="154">
        <v>2016</v>
      </c>
      <c r="AJ30" s="154">
        <v>2016</v>
      </c>
      <c r="AK30" s="5">
        <v>2019</v>
      </c>
      <c r="AL30" s="154">
        <v>2019</v>
      </c>
      <c r="AM30" s="154">
        <v>2019</v>
      </c>
      <c r="AN30" s="5">
        <v>2015</v>
      </c>
      <c r="AO30" s="154">
        <v>2015</v>
      </c>
      <c r="AP30" s="154">
        <v>2015</v>
      </c>
      <c r="AQ30" s="10" t="s">
        <v>489</v>
      </c>
      <c r="AR30" s="147" t="s">
        <v>489</v>
      </c>
      <c r="AS30" s="147" t="s">
        <v>489</v>
      </c>
      <c r="AT30" s="5">
        <v>2018</v>
      </c>
      <c r="AU30" s="5">
        <v>2018</v>
      </c>
      <c r="AV30" s="154">
        <v>2018</v>
      </c>
      <c r="AW30" s="154">
        <v>2018</v>
      </c>
      <c r="AX30" s="154">
        <v>2018</v>
      </c>
      <c r="AY30" s="154">
        <v>2018</v>
      </c>
      <c r="AZ30" s="5">
        <v>2019</v>
      </c>
      <c r="BA30" s="154">
        <v>2019</v>
      </c>
      <c r="BB30" s="5">
        <v>2019</v>
      </c>
      <c r="BC30" s="5">
        <v>2021</v>
      </c>
      <c r="BD30" s="154">
        <v>2021</v>
      </c>
      <c r="BE30" s="154">
        <v>2021</v>
      </c>
      <c r="BF30" s="5">
        <v>2020</v>
      </c>
      <c r="BG30" s="154">
        <v>2020</v>
      </c>
      <c r="BH30" s="10">
        <v>2020</v>
      </c>
    </row>
    <row r="31" spans="1:60">
      <c r="A31" s="1" t="s">
        <v>140</v>
      </c>
      <c r="B31" s="2" t="s">
        <v>141</v>
      </c>
      <c r="C31" s="5">
        <v>2019</v>
      </c>
      <c r="D31" s="154">
        <v>2019</v>
      </c>
      <c r="E31" s="154">
        <v>2019</v>
      </c>
      <c r="F31" s="5">
        <v>2015</v>
      </c>
      <c r="G31" s="154">
        <v>2015</v>
      </c>
      <c r="H31" s="154">
        <v>2015</v>
      </c>
      <c r="I31" s="5">
        <v>2019</v>
      </c>
      <c r="J31" s="154">
        <v>2019</v>
      </c>
      <c r="K31" s="154">
        <v>2019</v>
      </c>
      <c r="L31" s="5">
        <v>2015</v>
      </c>
      <c r="M31" s="5">
        <v>2015</v>
      </c>
      <c r="N31" s="5">
        <v>2015</v>
      </c>
      <c r="O31" s="5">
        <v>2015</v>
      </c>
      <c r="P31" s="154">
        <v>2015</v>
      </c>
      <c r="Q31" s="154">
        <v>2015</v>
      </c>
      <c r="R31" s="154">
        <v>2015</v>
      </c>
      <c r="S31" s="154">
        <v>2015</v>
      </c>
      <c r="T31" s="154">
        <v>2015</v>
      </c>
      <c r="U31" s="154">
        <v>2015</v>
      </c>
      <c r="V31" s="5">
        <v>2010</v>
      </c>
      <c r="W31" s="154">
        <v>2010</v>
      </c>
      <c r="X31" s="154">
        <v>2010</v>
      </c>
      <c r="Y31" s="5">
        <v>2010</v>
      </c>
      <c r="Z31" s="154">
        <v>2010</v>
      </c>
      <c r="AA31" s="154">
        <v>2010</v>
      </c>
      <c r="AB31" s="5">
        <v>2010</v>
      </c>
      <c r="AC31" s="154">
        <v>2010</v>
      </c>
      <c r="AD31" s="154">
        <v>2010</v>
      </c>
      <c r="AE31" s="5">
        <v>2010</v>
      </c>
      <c r="AF31" s="154">
        <v>2010</v>
      </c>
      <c r="AG31" s="154">
        <v>2010</v>
      </c>
      <c r="AH31" s="5">
        <v>2016</v>
      </c>
      <c r="AI31" s="154">
        <v>2016</v>
      </c>
      <c r="AJ31" s="154">
        <v>2016</v>
      </c>
      <c r="AK31" s="5">
        <v>2019</v>
      </c>
      <c r="AL31" s="154">
        <v>2019</v>
      </c>
      <c r="AM31" s="154">
        <v>2019</v>
      </c>
      <c r="AN31" s="5">
        <v>2015</v>
      </c>
      <c r="AO31" s="154">
        <v>2015</v>
      </c>
      <c r="AP31" s="154">
        <v>2015</v>
      </c>
      <c r="AQ31" s="10" t="s">
        <v>489</v>
      </c>
      <c r="AR31" s="147" t="s">
        <v>489</v>
      </c>
      <c r="AS31" s="147" t="s">
        <v>489</v>
      </c>
      <c r="AT31" s="5">
        <v>2018</v>
      </c>
      <c r="AU31" s="5">
        <v>2018</v>
      </c>
      <c r="AV31" s="154">
        <v>2018</v>
      </c>
      <c r="AW31" s="154">
        <v>2018</v>
      </c>
      <c r="AX31" s="154">
        <v>2018</v>
      </c>
      <c r="AY31" s="154">
        <v>2018</v>
      </c>
      <c r="AZ31" s="5">
        <v>2019</v>
      </c>
      <c r="BA31" s="154">
        <v>2019</v>
      </c>
      <c r="BB31" s="5">
        <v>2019</v>
      </c>
      <c r="BC31" s="5">
        <v>2021</v>
      </c>
      <c r="BD31" s="154">
        <v>2021</v>
      </c>
      <c r="BE31" s="154">
        <v>2021</v>
      </c>
      <c r="BF31" s="5">
        <v>2020</v>
      </c>
      <c r="BG31" s="154">
        <v>2020</v>
      </c>
      <c r="BH31" s="10">
        <v>2020</v>
      </c>
    </row>
    <row r="32" spans="1:60">
      <c r="A32" s="1" t="s">
        <v>143</v>
      </c>
      <c r="B32" s="2" t="s">
        <v>144</v>
      </c>
      <c r="C32" s="5">
        <v>2019</v>
      </c>
      <c r="D32" s="154">
        <v>2019</v>
      </c>
      <c r="E32" s="154">
        <v>2019</v>
      </c>
      <c r="F32" s="5">
        <v>2015</v>
      </c>
      <c r="G32" s="154">
        <v>2015</v>
      </c>
      <c r="H32" s="154">
        <v>2015</v>
      </c>
      <c r="I32" s="5">
        <v>2019</v>
      </c>
      <c r="J32" s="154">
        <v>2019</v>
      </c>
      <c r="K32" s="154">
        <v>2019</v>
      </c>
      <c r="L32" s="5">
        <v>2015</v>
      </c>
      <c r="M32" s="5">
        <v>2015</v>
      </c>
      <c r="N32" s="5">
        <v>2015</v>
      </c>
      <c r="O32" s="5">
        <v>2015</v>
      </c>
      <c r="P32" s="154">
        <v>2015</v>
      </c>
      <c r="Q32" s="154">
        <v>2015</v>
      </c>
      <c r="R32" s="154">
        <v>2015</v>
      </c>
      <c r="S32" s="154">
        <v>2015</v>
      </c>
      <c r="T32" s="154">
        <v>2015</v>
      </c>
      <c r="U32" s="154">
        <v>2015</v>
      </c>
      <c r="V32" s="5">
        <v>2010</v>
      </c>
      <c r="W32" s="154">
        <v>2010</v>
      </c>
      <c r="X32" s="154">
        <v>2010</v>
      </c>
      <c r="Y32" s="5">
        <v>2010</v>
      </c>
      <c r="Z32" s="154">
        <v>2010</v>
      </c>
      <c r="AA32" s="154">
        <v>2010</v>
      </c>
      <c r="AB32" s="5">
        <v>2010</v>
      </c>
      <c r="AC32" s="154">
        <v>2010</v>
      </c>
      <c r="AD32" s="154">
        <v>2010</v>
      </c>
      <c r="AE32" s="5">
        <v>2010</v>
      </c>
      <c r="AF32" s="154">
        <v>2010</v>
      </c>
      <c r="AG32" s="154">
        <v>2010</v>
      </c>
      <c r="AH32" s="5">
        <v>2016</v>
      </c>
      <c r="AI32" s="154">
        <v>2016</v>
      </c>
      <c r="AJ32" s="154">
        <v>2016</v>
      </c>
      <c r="AK32" s="5">
        <v>2019</v>
      </c>
      <c r="AL32" s="154">
        <v>2019</v>
      </c>
      <c r="AM32" s="154">
        <v>2019</v>
      </c>
      <c r="AN32" s="5">
        <v>2015</v>
      </c>
      <c r="AO32" s="154">
        <v>2015</v>
      </c>
      <c r="AP32" s="154">
        <v>2015</v>
      </c>
      <c r="AQ32" s="10" t="s">
        <v>489</v>
      </c>
      <c r="AR32" s="147" t="s">
        <v>489</v>
      </c>
      <c r="AS32" s="147" t="s">
        <v>489</v>
      </c>
      <c r="AT32" s="5">
        <v>2018</v>
      </c>
      <c r="AU32" s="5">
        <v>2018</v>
      </c>
      <c r="AV32" s="154">
        <v>2018</v>
      </c>
      <c r="AW32" s="154">
        <v>2018</v>
      </c>
      <c r="AX32" s="154">
        <v>2018</v>
      </c>
      <c r="AY32" s="154">
        <v>2018</v>
      </c>
      <c r="AZ32" s="5">
        <v>2019</v>
      </c>
      <c r="BA32" s="154">
        <v>2019</v>
      </c>
      <c r="BB32" s="5">
        <v>2019</v>
      </c>
      <c r="BC32" s="5">
        <v>2021</v>
      </c>
      <c r="BD32" s="154">
        <v>2021</v>
      </c>
      <c r="BE32" s="154">
        <v>2021</v>
      </c>
      <c r="BF32" s="5">
        <v>2020</v>
      </c>
      <c r="BG32" s="154">
        <v>2020</v>
      </c>
      <c r="BH32" s="10">
        <v>2020</v>
      </c>
    </row>
    <row r="33" spans="1:60">
      <c r="A33" s="1" t="s">
        <v>145</v>
      </c>
      <c r="B33" s="2" t="s">
        <v>146</v>
      </c>
      <c r="C33" s="5">
        <v>2019</v>
      </c>
      <c r="D33" s="154">
        <v>2019</v>
      </c>
      <c r="E33" s="154">
        <v>2019</v>
      </c>
      <c r="F33" s="5">
        <v>2015</v>
      </c>
      <c r="G33" s="154">
        <v>2015</v>
      </c>
      <c r="H33" s="154">
        <v>2015</v>
      </c>
      <c r="I33" s="5">
        <v>2019</v>
      </c>
      <c r="J33" s="154">
        <v>2019</v>
      </c>
      <c r="K33" s="154">
        <v>2019</v>
      </c>
      <c r="L33" s="5">
        <v>2015</v>
      </c>
      <c r="M33" s="5">
        <v>2015</v>
      </c>
      <c r="N33" s="5">
        <v>2015</v>
      </c>
      <c r="O33" s="5">
        <v>2015</v>
      </c>
      <c r="P33" s="154">
        <v>2015</v>
      </c>
      <c r="Q33" s="154">
        <v>2015</v>
      </c>
      <c r="R33" s="154">
        <v>2015</v>
      </c>
      <c r="S33" s="154">
        <v>2015</v>
      </c>
      <c r="T33" s="154">
        <v>2015</v>
      </c>
      <c r="U33" s="154">
        <v>2015</v>
      </c>
      <c r="V33" s="5">
        <v>2010</v>
      </c>
      <c r="W33" s="154">
        <v>2010</v>
      </c>
      <c r="X33" s="154">
        <v>2010</v>
      </c>
      <c r="Y33" s="5">
        <v>2010</v>
      </c>
      <c r="Z33" s="154">
        <v>2010</v>
      </c>
      <c r="AA33" s="154">
        <v>2010</v>
      </c>
      <c r="AB33" s="5">
        <v>2010</v>
      </c>
      <c r="AC33" s="154">
        <v>2010</v>
      </c>
      <c r="AD33" s="154">
        <v>2010</v>
      </c>
      <c r="AE33" s="5">
        <v>2010</v>
      </c>
      <c r="AF33" s="154">
        <v>2010</v>
      </c>
      <c r="AG33" s="154">
        <v>2010</v>
      </c>
      <c r="AH33" s="5">
        <v>2016</v>
      </c>
      <c r="AI33" s="154">
        <v>2016</v>
      </c>
      <c r="AJ33" s="154">
        <v>2016</v>
      </c>
      <c r="AK33" s="5">
        <v>2019</v>
      </c>
      <c r="AL33" s="154">
        <v>2019</v>
      </c>
      <c r="AM33" s="154">
        <v>2019</v>
      </c>
      <c r="AN33" s="5">
        <v>2015</v>
      </c>
      <c r="AO33" s="154">
        <v>2015</v>
      </c>
      <c r="AP33" s="154">
        <v>2015</v>
      </c>
      <c r="AQ33" s="10" t="s">
        <v>489</v>
      </c>
      <c r="AR33" s="147" t="s">
        <v>489</v>
      </c>
      <c r="AS33" s="147" t="s">
        <v>489</v>
      </c>
      <c r="AT33" s="5">
        <v>2018</v>
      </c>
      <c r="AU33" s="5">
        <v>2018</v>
      </c>
      <c r="AV33" s="154">
        <v>2018</v>
      </c>
      <c r="AW33" s="154">
        <v>2018</v>
      </c>
      <c r="AX33" s="154">
        <v>2018</v>
      </c>
      <c r="AY33" s="154">
        <v>2018</v>
      </c>
      <c r="AZ33" s="5">
        <v>2019</v>
      </c>
      <c r="BA33" s="154">
        <v>2019</v>
      </c>
      <c r="BB33" s="5">
        <v>2019</v>
      </c>
      <c r="BC33" s="5">
        <v>2021</v>
      </c>
      <c r="BD33" s="154">
        <v>2021</v>
      </c>
      <c r="BE33" s="154">
        <v>2021</v>
      </c>
      <c r="BF33" s="5">
        <v>2020</v>
      </c>
      <c r="BG33" s="154">
        <v>2020</v>
      </c>
      <c r="BH33" s="10">
        <v>2020</v>
      </c>
    </row>
    <row r="34" spans="1:60">
      <c r="A34" s="1" t="s">
        <v>147</v>
      </c>
      <c r="B34" s="2" t="s">
        <v>148</v>
      </c>
      <c r="C34" s="5">
        <v>2019</v>
      </c>
      <c r="D34" s="154">
        <v>2019</v>
      </c>
      <c r="E34" s="154">
        <v>2019</v>
      </c>
      <c r="F34" s="5">
        <v>2015</v>
      </c>
      <c r="G34" s="154">
        <v>2015</v>
      </c>
      <c r="H34" s="154">
        <v>2015</v>
      </c>
      <c r="I34" s="5">
        <v>2019</v>
      </c>
      <c r="J34" s="154">
        <v>2019</v>
      </c>
      <c r="K34" s="154">
        <v>2019</v>
      </c>
      <c r="L34" s="5">
        <v>2015</v>
      </c>
      <c r="M34" s="5">
        <v>2015</v>
      </c>
      <c r="N34" s="5">
        <v>2015</v>
      </c>
      <c r="O34" s="5">
        <v>2015</v>
      </c>
      <c r="P34" s="154">
        <v>2015</v>
      </c>
      <c r="Q34" s="154">
        <v>2015</v>
      </c>
      <c r="R34" s="154">
        <v>2015</v>
      </c>
      <c r="S34" s="154">
        <v>2015</v>
      </c>
      <c r="T34" s="154">
        <v>2015</v>
      </c>
      <c r="U34" s="154">
        <v>2015</v>
      </c>
      <c r="V34" s="5">
        <v>2010</v>
      </c>
      <c r="W34" s="154">
        <v>2010</v>
      </c>
      <c r="X34" s="154">
        <v>2010</v>
      </c>
      <c r="Y34" s="5">
        <v>2010</v>
      </c>
      <c r="Z34" s="154">
        <v>2010</v>
      </c>
      <c r="AA34" s="154">
        <v>2010</v>
      </c>
      <c r="AB34" s="5">
        <v>2010</v>
      </c>
      <c r="AC34" s="154">
        <v>2010</v>
      </c>
      <c r="AD34" s="154">
        <v>2010</v>
      </c>
      <c r="AE34" s="5">
        <v>2010</v>
      </c>
      <c r="AF34" s="154">
        <v>2010</v>
      </c>
      <c r="AG34" s="154">
        <v>2010</v>
      </c>
      <c r="AH34" s="5">
        <v>2016</v>
      </c>
      <c r="AI34" s="154">
        <v>2016</v>
      </c>
      <c r="AJ34" s="154">
        <v>2016</v>
      </c>
      <c r="AK34" s="5">
        <v>2019</v>
      </c>
      <c r="AL34" s="154">
        <v>2019</v>
      </c>
      <c r="AM34" s="154">
        <v>2019</v>
      </c>
      <c r="AN34" s="5">
        <v>2015</v>
      </c>
      <c r="AO34" s="154">
        <v>2015</v>
      </c>
      <c r="AP34" s="154">
        <v>2015</v>
      </c>
      <c r="AQ34" s="10" t="s">
        <v>489</v>
      </c>
      <c r="AR34" s="147" t="s">
        <v>489</v>
      </c>
      <c r="AS34" s="147" t="s">
        <v>489</v>
      </c>
      <c r="AT34" s="5">
        <v>2018</v>
      </c>
      <c r="AU34" s="5">
        <v>2018</v>
      </c>
      <c r="AV34" s="154">
        <v>2018</v>
      </c>
      <c r="AW34" s="154">
        <v>2018</v>
      </c>
      <c r="AX34" s="154">
        <v>2018</v>
      </c>
      <c r="AY34" s="154">
        <v>2018</v>
      </c>
      <c r="AZ34" s="5">
        <v>2019</v>
      </c>
      <c r="BA34" s="154">
        <v>2019</v>
      </c>
      <c r="BB34" s="5">
        <v>2019</v>
      </c>
      <c r="BC34" s="5">
        <v>2021</v>
      </c>
      <c r="BD34" s="154">
        <v>2021</v>
      </c>
      <c r="BE34" s="154">
        <v>2021</v>
      </c>
      <c r="BF34" s="5">
        <v>2020</v>
      </c>
      <c r="BG34" s="154">
        <v>2020</v>
      </c>
      <c r="BH34" s="10">
        <v>2020</v>
      </c>
    </row>
    <row r="35" spans="1:60">
      <c r="A35" s="1" t="s">
        <v>149</v>
      </c>
      <c r="B35" s="2" t="s">
        <v>150</v>
      </c>
      <c r="C35" s="5">
        <v>2019</v>
      </c>
      <c r="D35" s="154">
        <v>2019</v>
      </c>
      <c r="E35" s="154">
        <v>2019</v>
      </c>
      <c r="F35" s="5">
        <v>2015</v>
      </c>
      <c r="G35" s="154">
        <v>2015</v>
      </c>
      <c r="H35" s="154">
        <v>2015</v>
      </c>
      <c r="I35" s="5">
        <v>2019</v>
      </c>
      <c r="J35" s="154">
        <v>2019</v>
      </c>
      <c r="K35" s="154">
        <v>2019</v>
      </c>
      <c r="L35" s="5">
        <v>2015</v>
      </c>
      <c r="M35" s="5">
        <v>2015</v>
      </c>
      <c r="N35" s="5">
        <v>2015</v>
      </c>
      <c r="O35" s="5">
        <v>2015</v>
      </c>
      <c r="P35" s="154">
        <v>2015</v>
      </c>
      <c r="Q35" s="154">
        <v>2015</v>
      </c>
      <c r="R35" s="154">
        <v>2015</v>
      </c>
      <c r="S35" s="154">
        <v>2015</v>
      </c>
      <c r="T35" s="154">
        <v>2015</v>
      </c>
      <c r="U35" s="154">
        <v>2015</v>
      </c>
      <c r="V35" s="5">
        <v>2010</v>
      </c>
      <c r="W35" s="154">
        <v>2010</v>
      </c>
      <c r="X35" s="154">
        <v>2010</v>
      </c>
      <c r="Y35" s="5">
        <v>2010</v>
      </c>
      <c r="Z35" s="154">
        <v>2010</v>
      </c>
      <c r="AA35" s="154">
        <v>2010</v>
      </c>
      <c r="AB35" s="5">
        <v>2010</v>
      </c>
      <c r="AC35" s="154">
        <v>2010</v>
      </c>
      <c r="AD35" s="154">
        <v>2010</v>
      </c>
      <c r="AE35" s="5">
        <v>2010</v>
      </c>
      <c r="AF35" s="154">
        <v>2010</v>
      </c>
      <c r="AG35" s="154">
        <v>2010</v>
      </c>
      <c r="AH35" s="5">
        <v>2016</v>
      </c>
      <c r="AI35" s="154">
        <v>2016</v>
      </c>
      <c r="AJ35" s="154">
        <v>2016</v>
      </c>
      <c r="AK35" s="5">
        <v>2019</v>
      </c>
      <c r="AL35" s="154">
        <v>2019</v>
      </c>
      <c r="AM35" s="154">
        <v>2019</v>
      </c>
      <c r="AN35" s="5">
        <v>2015</v>
      </c>
      <c r="AO35" s="154">
        <v>2015</v>
      </c>
      <c r="AP35" s="154">
        <v>2015</v>
      </c>
      <c r="AQ35" s="10" t="s">
        <v>489</v>
      </c>
      <c r="AR35" s="147" t="s">
        <v>489</v>
      </c>
      <c r="AS35" s="147" t="s">
        <v>489</v>
      </c>
      <c r="AT35" s="5">
        <v>2018</v>
      </c>
      <c r="AU35" s="5">
        <v>2018</v>
      </c>
      <c r="AV35" s="154">
        <v>2018</v>
      </c>
      <c r="AW35" s="154">
        <v>2018</v>
      </c>
      <c r="AX35" s="154">
        <v>2018</v>
      </c>
      <c r="AY35" s="154">
        <v>2018</v>
      </c>
      <c r="AZ35" s="5">
        <v>2019</v>
      </c>
      <c r="BA35" s="154">
        <v>2019</v>
      </c>
      <c r="BB35" s="5">
        <v>2019</v>
      </c>
      <c r="BC35" s="5">
        <v>2021</v>
      </c>
      <c r="BD35" s="154">
        <v>2021</v>
      </c>
      <c r="BE35" s="154">
        <v>2021</v>
      </c>
      <c r="BF35" s="5">
        <v>2020</v>
      </c>
      <c r="BG35" s="154">
        <v>2020</v>
      </c>
      <c r="BH35" s="10">
        <v>2020</v>
      </c>
    </row>
    <row r="36" spans="1:60">
      <c r="A36" s="1" t="s">
        <v>151</v>
      </c>
      <c r="B36" s="2" t="s">
        <v>152</v>
      </c>
      <c r="C36" s="5">
        <v>2019</v>
      </c>
      <c r="D36" s="154">
        <v>2019</v>
      </c>
      <c r="E36" s="154">
        <v>2019</v>
      </c>
      <c r="F36" s="5">
        <v>2015</v>
      </c>
      <c r="G36" s="154">
        <v>2015</v>
      </c>
      <c r="H36" s="154">
        <v>2015</v>
      </c>
      <c r="I36" s="5">
        <v>2019</v>
      </c>
      <c r="J36" s="154">
        <v>2019</v>
      </c>
      <c r="K36" s="154">
        <v>2019</v>
      </c>
      <c r="L36" s="5">
        <v>2015</v>
      </c>
      <c r="M36" s="5">
        <v>2015</v>
      </c>
      <c r="N36" s="5">
        <v>2015</v>
      </c>
      <c r="O36" s="5">
        <v>2015</v>
      </c>
      <c r="P36" s="154">
        <v>2015</v>
      </c>
      <c r="Q36" s="154">
        <v>2015</v>
      </c>
      <c r="R36" s="154">
        <v>2015</v>
      </c>
      <c r="S36" s="154">
        <v>2015</v>
      </c>
      <c r="T36" s="154">
        <v>2015</v>
      </c>
      <c r="U36" s="154">
        <v>2015</v>
      </c>
      <c r="V36" s="5">
        <v>2010</v>
      </c>
      <c r="W36" s="154">
        <v>2010</v>
      </c>
      <c r="X36" s="154">
        <v>2010</v>
      </c>
      <c r="Y36" s="5">
        <v>2010</v>
      </c>
      <c r="Z36" s="154">
        <v>2010</v>
      </c>
      <c r="AA36" s="154">
        <v>2010</v>
      </c>
      <c r="AB36" s="5">
        <v>2010</v>
      </c>
      <c r="AC36" s="154">
        <v>2010</v>
      </c>
      <c r="AD36" s="154">
        <v>2010</v>
      </c>
      <c r="AE36" s="5">
        <v>2010</v>
      </c>
      <c r="AF36" s="154">
        <v>2010</v>
      </c>
      <c r="AG36" s="154">
        <v>2010</v>
      </c>
      <c r="AH36" s="5">
        <v>2016</v>
      </c>
      <c r="AI36" s="154">
        <v>2016</v>
      </c>
      <c r="AJ36" s="154">
        <v>2016</v>
      </c>
      <c r="AK36" s="5">
        <v>2019</v>
      </c>
      <c r="AL36" s="154">
        <v>2019</v>
      </c>
      <c r="AM36" s="154">
        <v>2019</v>
      </c>
      <c r="AN36" s="5">
        <v>2015</v>
      </c>
      <c r="AO36" s="154">
        <v>2015</v>
      </c>
      <c r="AP36" s="154">
        <v>2015</v>
      </c>
      <c r="AQ36" s="10" t="s">
        <v>489</v>
      </c>
      <c r="AR36" s="147" t="s">
        <v>489</v>
      </c>
      <c r="AS36" s="147" t="s">
        <v>489</v>
      </c>
      <c r="AT36" s="5">
        <v>2018</v>
      </c>
      <c r="AU36" s="5">
        <v>2018</v>
      </c>
      <c r="AV36" s="154">
        <v>2018</v>
      </c>
      <c r="AW36" s="154">
        <v>2018</v>
      </c>
      <c r="AX36" s="154">
        <v>2018</v>
      </c>
      <c r="AY36" s="154">
        <v>2018</v>
      </c>
      <c r="AZ36" s="5">
        <v>2019</v>
      </c>
      <c r="BA36" s="154">
        <v>2019</v>
      </c>
      <c r="BB36" s="5">
        <v>2019</v>
      </c>
      <c r="BC36" s="5">
        <v>2021</v>
      </c>
      <c r="BD36" s="154">
        <v>2021</v>
      </c>
      <c r="BE36" s="154">
        <v>2021</v>
      </c>
      <c r="BF36" s="5">
        <v>2020</v>
      </c>
      <c r="BG36" s="154">
        <v>2020</v>
      </c>
      <c r="BH36" s="10">
        <v>2020</v>
      </c>
    </row>
    <row r="37" spans="1:60">
      <c r="A37" s="1" t="s">
        <v>153</v>
      </c>
      <c r="B37" s="2" t="s">
        <v>154</v>
      </c>
      <c r="C37" s="5">
        <v>2019</v>
      </c>
      <c r="D37" s="154">
        <v>2019</v>
      </c>
      <c r="E37" s="154">
        <v>2019</v>
      </c>
      <c r="F37" s="5">
        <v>2015</v>
      </c>
      <c r="G37" s="154">
        <v>2015</v>
      </c>
      <c r="H37" s="154">
        <v>2015</v>
      </c>
      <c r="I37" s="5">
        <v>2019</v>
      </c>
      <c r="J37" s="154">
        <v>2019</v>
      </c>
      <c r="K37" s="154">
        <v>2019</v>
      </c>
      <c r="L37" s="5">
        <v>2015</v>
      </c>
      <c r="M37" s="5">
        <v>2015</v>
      </c>
      <c r="N37" s="5">
        <v>2015</v>
      </c>
      <c r="O37" s="5">
        <v>2015</v>
      </c>
      <c r="P37" s="154">
        <v>2015</v>
      </c>
      <c r="Q37" s="154">
        <v>2015</v>
      </c>
      <c r="R37" s="154">
        <v>2015</v>
      </c>
      <c r="S37" s="154">
        <v>2015</v>
      </c>
      <c r="T37" s="154">
        <v>2015</v>
      </c>
      <c r="U37" s="154">
        <v>2015</v>
      </c>
      <c r="V37" s="5">
        <v>2010</v>
      </c>
      <c r="W37" s="154">
        <v>2010</v>
      </c>
      <c r="X37" s="154">
        <v>2010</v>
      </c>
      <c r="Y37" s="5">
        <v>2010</v>
      </c>
      <c r="Z37" s="154">
        <v>2010</v>
      </c>
      <c r="AA37" s="154">
        <v>2010</v>
      </c>
      <c r="AB37" s="5">
        <v>2010</v>
      </c>
      <c r="AC37" s="154">
        <v>2010</v>
      </c>
      <c r="AD37" s="154">
        <v>2010</v>
      </c>
      <c r="AE37" s="5">
        <v>2010</v>
      </c>
      <c r="AF37" s="154">
        <v>2010</v>
      </c>
      <c r="AG37" s="154">
        <v>2010</v>
      </c>
      <c r="AH37" s="5">
        <v>2016</v>
      </c>
      <c r="AI37" s="154">
        <v>2016</v>
      </c>
      <c r="AJ37" s="154">
        <v>2016</v>
      </c>
      <c r="AK37" s="5">
        <v>2019</v>
      </c>
      <c r="AL37" s="154">
        <v>2019</v>
      </c>
      <c r="AM37" s="154">
        <v>2019</v>
      </c>
      <c r="AN37" s="5">
        <v>2015</v>
      </c>
      <c r="AO37" s="154">
        <v>2015</v>
      </c>
      <c r="AP37" s="154">
        <v>2015</v>
      </c>
      <c r="AQ37" s="10" t="s">
        <v>489</v>
      </c>
      <c r="AR37" s="147" t="s">
        <v>489</v>
      </c>
      <c r="AS37" s="147" t="s">
        <v>489</v>
      </c>
      <c r="AT37" s="5">
        <v>2018</v>
      </c>
      <c r="AU37" s="5">
        <v>2018</v>
      </c>
      <c r="AV37" s="154">
        <v>2018</v>
      </c>
      <c r="AW37" s="154">
        <v>2018</v>
      </c>
      <c r="AX37" s="154">
        <v>2018</v>
      </c>
      <c r="AY37" s="154">
        <v>2018</v>
      </c>
      <c r="AZ37" s="5">
        <v>2019</v>
      </c>
      <c r="BA37" s="154">
        <v>2019</v>
      </c>
      <c r="BB37" s="5">
        <v>2019</v>
      </c>
      <c r="BC37" s="5">
        <v>2021</v>
      </c>
      <c r="BD37" s="154">
        <v>2021</v>
      </c>
      <c r="BE37" s="154">
        <v>2021</v>
      </c>
      <c r="BF37" s="5">
        <v>2020</v>
      </c>
      <c r="BG37" s="154">
        <v>2020</v>
      </c>
      <c r="BH37" s="10">
        <v>2020</v>
      </c>
    </row>
    <row r="38" spans="1:60">
      <c r="A38" s="1" t="s">
        <v>155</v>
      </c>
      <c r="B38" s="2" t="s">
        <v>156</v>
      </c>
      <c r="C38" s="5">
        <v>2019</v>
      </c>
      <c r="D38" s="154">
        <v>2019</v>
      </c>
      <c r="E38" s="154">
        <v>2019</v>
      </c>
      <c r="F38" s="5">
        <v>2015</v>
      </c>
      <c r="G38" s="154">
        <v>2015</v>
      </c>
      <c r="H38" s="154">
        <v>2015</v>
      </c>
      <c r="I38" s="5">
        <v>2019</v>
      </c>
      <c r="J38" s="154">
        <v>2019</v>
      </c>
      <c r="K38" s="154">
        <v>2019</v>
      </c>
      <c r="L38" s="5">
        <v>2015</v>
      </c>
      <c r="M38" s="5">
        <v>2015</v>
      </c>
      <c r="N38" s="5">
        <v>2015</v>
      </c>
      <c r="O38" s="5">
        <v>2015</v>
      </c>
      <c r="P38" s="154">
        <v>2015</v>
      </c>
      <c r="Q38" s="154">
        <v>2015</v>
      </c>
      <c r="R38" s="154">
        <v>2015</v>
      </c>
      <c r="S38" s="154">
        <v>2015</v>
      </c>
      <c r="T38" s="154">
        <v>2015</v>
      </c>
      <c r="U38" s="154">
        <v>2015</v>
      </c>
      <c r="V38" s="5">
        <v>2010</v>
      </c>
      <c r="W38" s="154">
        <v>2010</v>
      </c>
      <c r="X38" s="154">
        <v>2010</v>
      </c>
      <c r="Y38" s="5">
        <v>2010</v>
      </c>
      <c r="Z38" s="154">
        <v>2010</v>
      </c>
      <c r="AA38" s="154">
        <v>2010</v>
      </c>
      <c r="AB38" s="5">
        <v>2010</v>
      </c>
      <c r="AC38" s="154">
        <v>2010</v>
      </c>
      <c r="AD38" s="154">
        <v>2010</v>
      </c>
      <c r="AE38" s="5">
        <v>2010</v>
      </c>
      <c r="AF38" s="154">
        <v>2010</v>
      </c>
      <c r="AG38" s="154">
        <v>2010</v>
      </c>
      <c r="AH38" s="5">
        <v>2016</v>
      </c>
      <c r="AI38" s="154">
        <v>2016</v>
      </c>
      <c r="AJ38" s="154">
        <v>2016</v>
      </c>
      <c r="AK38" s="5">
        <v>2019</v>
      </c>
      <c r="AL38" s="154">
        <v>2019</v>
      </c>
      <c r="AM38" s="154">
        <v>2019</v>
      </c>
      <c r="AN38" s="5">
        <v>2015</v>
      </c>
      <c r="AO38" s="154">
        <v>2015</v>
      </c>
      <c r="AP38" s="154">
        <v>2015</v>
      </c>
      <c r="AQ38" s="10" t="s">
        <v>489</v>
      </c>
      <c r="AR38" s="147" t="s">
        <v>489</v>
      </c>
      <c r="AS38" s="147" t="s">
        <v>489</v>
      </c>
      <c r="AT38" s="5">
        <v>2018</v>
      </c>
      <c r="AU38" s="5">
        <v>2018</v>
      </c>
      <c r="AV38" s="154">
        <v>2018</v>
      </c>
      <c r="AW38" s="154">
        <v>2018</v>
      </c>
      <c r="AX38" s="154">
        <v>2018</v>
      </c>
      <c r="AY38" s="154">
        <v>2018</v>
      </c>
      <c r="AZ38" s="5">
        <v>2019</v>
      </c>
      <c r="BA38" s="154">
        <v>2019</v>
      </c>
      <c r="BB38" s="5">
        <v>2019</v>
      </c>
      <c r="BC38" s="5">
        <v>2021</v>
      </c>
      <c r="BD38" s="154">
        <v>2021</v>
      </c>
      <c r="BE38" s="154">
        <v>2021</v>
      </c>
      <c r="BF38" s="5">
        <v>2020</v>
      </c>
      <c r="BG38" s="154">
        <v>2020</v>
      </c>
      <c r="BH38" s="10">
        <v>2020</v>
      </c>
    </row>
    <row r="39" spans="1:60">
      <c r="A39" s="1" t="s">
        <v>157</v>
      </c>
      <c r="B39" s="2" t="s">
        <v>158</v>
      </c>
      <c r="C39" s="5">
        <v>2019</v>
      </c>
      <c r="D39" s="154">
        <v>2019</v>
      </c>
      <c r="E39" s="154">
        <v>2019</v>
      </c>
      <c r="F39" s="5">
        <v>2015</v>
      </c>
      <c r="G39" s="154">
        <v>2015</v>
      </c>
      <c r="H39" s="154">
        <v>2015</v>
      </c>
      <c r="I39" s="5">
        <v>2019</v>
      </c>
      <c r="J39" s="154">
        <v>2019</v>
      </c>
      <c r="K39" s="154">
        <v>2019</v>
      </c>
      <c r="L39" s="5">
        <v>2015</v>
      </c>
      <c r="M39" s="5">
        <v>2015</v>
      </c>
      <c r="N39" s="5">
        <v>2015</v>
      </c>
      <c r="O39" s="5">
        <v>2015</v>
      </c>
      <c r="P39" s="154">
        <v>2015</v>
      </c>
      <c r="Q39" s="154">
        <v>2015</v>
      </c>
      <c r="R39" s="154">
        <v>2015</v>
      </c>
      <c r="S39" s="154">
        <v>2015</v>
      </c>
      <c r="T39" s="154">
        <v>2015</v>
      </c>
      <c r="U39" s="154">
        <v>2015</v>
      </c>
      <c r="V39" s="5">
        <v>2010</v>
      </c>
      <c r="W39" s="154">
        <v>2010</v>
      </c>
      <c r="X39" s="154">
        <v>2010</v>
      </c>
      <c r="Y39" s="5">
        <v>2010</v>
      </c>
      <c r="Z39" s="154">
        <v>2010</v>
      </c>
      <c r="AA39" s="154">
        <v>2010</v>
      </c>
      <c r="AB39" s="5">
        <v>2010</v>
      </c>
      <c r="AC39" s="154">
        <v>2010</v>
      </c>
      <c r="AD39" s="154">
        <v>2010</v>
      </c>
      <c r="AE39" s="5">
        <v>2010</v>
      </c>
      <c r="AF39" s="154">
        <v>2010</v>
      </c>
      <c r="AG39" s="154">
        <v>2010</v>
      </c>
      <c r="AH39" s="5">
        <v>2016</v>
      </c>
      <c r="AI39" s="154">
        <v>2016</v>
      </c>
      <c r="AJ39" s="154">
        <v>2016</v>
      </c>
      <c r="AK39" s="5">
        <v>2019</v>
      </c>
      <c r="AL39" s="154">
        <v>2019</v>
      </c>
      <c r="AM39" s="154">
        <v>2019</v>
      </c>
      <c r="AN39" s="5">
        <v>2015</v>
      </c>
      <c r="AO39" s="154">
        <v>2015</v>
      </c>
      <c r="AP39" s="154">
        <v>2015</v>
      </c>
      <c r="AQ39" s="10" t="s">
        <v>489</v>
      </c>
      <c r="AR39" s="147" t="s">
        <v>489</v>
      </c>
      <c r="AS39" s="147" t="s">
        <v>489</v>
      </c>
      <c r="AT39" s="5">
        <v>2018</v>
      </c>
      <c r="AU39" s="5">
        <v>2018</v>
      </c>
      <c r="AV39" s="154">
        <v>2018</v>
      </c>
      <c r="AW39" s="154">
        <v>2018</v>
      </c>
      <c r="AX39" s="154">
        <v>2018</v>
      </c>
      <c r="AY39" s="154">
        <v>2018</v>
      </c>
      <c r="AZ39" s="5">
        <v>2019</v>
      </c>
      <c r="BA39" s="154">
        <v>2019</v>
      </c>
      <c r="BB39" s="5">
        <v>2019</v>
      </c>
      <c r="BC39" s="5">
        <v>2021</v>
      </c>
      <c r="BD39" s="154">
        <v>2021</v>
      </c>
      <c r="BE39" s="154">
        <v>2021</v>
      </c>
      <c r="BF39" s="5">
        <v>2020</v>
      </c>
      <c r="BG39" s="154">
        <v>2020</v>
      </c>
      <c r="BH39" s="10">
        <v>2020</v>
      </c>
    </row>
    <row r="40" spans="1:60">
      <c r="A40" s="1" t="s">
        <v>159</v>
      </c>
      <c r="B40" s="2" t="s">
        <v>160</v>
      </c>
      <c r="C40" s="5">
        <v>2019</v>
      </c>
      <c r="D40" s="154">
        <v>2019</v>
      </c>
      <c r="E40" s="154">
        <v>2019</v>
      </c>
      <c r="F40" s="5">
        <v>2015</v>
      </c>
      <c r="G40" s="154">
        <v>2015</v>
      </c>
      <c r="H40" s="154">
        <v>2015</v>
      </c>
      <c r="I40" s="5">
        <v>2019</v>
      </c>
      <c r="J40" s="154">
        <v>2019</v>
      </c>
      <c r="K40" s="154">
        <v>2019</v>
      </c>
      <c r="L40" s="5">
        <v>2015</v>
      </c>
      <c r="M40" s="5">
        <v>2015</v>
      </c>
      <c r="N40" s="5">
        <v>2015</v>
      </c>
      <c r="O40" s="5">
        <v>2015</v>
      </c>
      <c r="P40" s="154">
        <v>2015</v>
      </c>
      <c r="Q40" s="154">
        <v>2015</v>
      </c>
      <c r="R40" s="154">
        <v>2015</v>
      </c>
      <c r="S40" s="154">
        <v>2015</v>
      </c>
      <c r="T40" s="154">
        <v>2015</v>
      </c>
      <c r="U40" s="154">
        <v>2015</v>
      </c>
      <c r="V40" s="5">
        <v>2010</v>
      </c>
      <c r="W40" s="154">
        <v>2010</v>
      </c>
      <c r="X40" s="154">
        <v>2010</v>
      </c>
      <c r="Y40" s="5">
        <v>2010</v>
      </c>
      <c r="Z40" s="154">
        <v>2010</v>
      </c>
      <c r="AA40" s="154">
        <v>2010</v>
      </c>
      <c r="AB40" s="5">
        <v>2010</v>
      </c>
      <c r="AC40" s="154">
        <v>2010</v>
      </c>
      <c r="AD40" s="154">
        <v>2010</v>
      </c>
      <c r="AE40" s="5">
        <v>2010</v>
      </c>
      <c r="AF40" s="154">
        <v>2010</v>
      </c>
      <c r="AG40" s="154">
        <v>2010</v>
      </c>
      <c r="AH40" s="5">
        <v>2016</v>
      </c>
      <c r="AI40" s="154">
        <v>2016</v>
      </c>
      <c r="AJ40" s="154">
        <v>2016</v>
      </c>
      <c r="AK40" s="5">
        <v>2019</v>
      </c>
      <c r="AL40" s="154">
        <v>2019</v>
      </c>
      <c r="AM40" s="154">
        <v>2019</v>
      </c>
      <c r="AN40" s="5">
        <v>2015</v>
      </c>
      <c r="AO40" s="154">
        <v>2015</v>
      </c>
      <c r="AP40" s="154">
        <v>2015</v>
      </c>
      <c r="AQ40" s="10" t="s">
        <v>489</v>
      </c>
      <c r="AR40" s="147" t="s">
        <v>489</v>
      </c>
      <c r="AS40" s="147" t="s">
        <v>489</v>
      </c>
      <c r="AT40" s="5">
        <v>2018</v>
      </c>
      <c r="AU40" s="5">
        <v>2018</v>
      </c>
      <c r="AV40" s="154">
        <v>2018</v>
      </c>
      <c r="AW40" s="154">
        <v>2018</v>
      </c>
      <c r="AX40" s="154">
        <v>2018</v>
      </c>
      <c r="AY40" s="154">
        <v>2018</v>
      </c>
      <c r="AZ40" s="5">
        <v>2019</v>
      </c>
      <c r="BA40" s="154">
        <v>2019</v>
      </c>
      <c r="BB40" s="5">
        <v>2019</v>
      </c>
      <c r="BC40" s="5">
        <v>2021</v>
      </c>
      <c r="BD40" s="154">
        <v>2021</v>
      </c>
      <c r="BE40" s="154">
        <v>2021</v>
      </c>
      <c r="BF40" s="5">
        <v>2020</v>
      </c>
      <c r="BG40" s="154">
        <v>2020</v>
      </c>
      <c r="BH40" s="10">
        <v>2020</v>
      </c>
    </row>
    <row r="41" spans="1:60">
      <c r="A41" s="1" t="s">
        <v>161</v>
      </c>
      <c r="B41" s="2" t="s">
        <v>162</v>
      </c>
      <c r="C41" s="5">
        <v>2019</v>
      </c>
      <c r="D41" s="154">
        <v>2019</v>
      </c>
      <c r="E41" s="154">
        <v>2019</v>
      </c>
      <c r="F41" s="5">
        <v>2015</v>
      </c>
      <c r="G41" s="154">
        <v>2015</v>
      </c>
      <c r="H41" s="154">
        <v>2015</v>
      </c>
      <c r="I41" s="5">
        <v>2019</v>
      </c>
      <c r="J41" s="154">
        <v>2019</v>
      </c>
      <c r="K41" s="154">
        <v>2019</v>
      </c>
      <c r="L41" s="5">
        <v>2015</v>
      </c>
      <c r="M41" s="5">
        <v>2015</v>
      </c>
      <c r="N41" s="5">
        <v>2015</v>
      </c>
      <c r="O41" s="5">
        <v>2015</v>
      </c>
      <c r="P41" s="154">
        <v>2015</v>
      </c>
      <c r="Q41" s="154">
        <v>2015</v>
      </c>
      <c r="R41" s="154">
        <v>2015</v>
      </c>
      <c r="S41" s="154">
        <v>2015</v>
      </c>
      <c r="T41" s="154">
        <v>2015</v>
      </c>
      <c r="U41" s="154">
        <v>2015</v>
      </c>
      <c r="V41" s="5">
        <v>2010</v>
      </c>
      <c r="W41" s="154">
        <v>2010</v>
      </c>
      <c r="X41" s="154">
        <v>2010</v>
      </c>
      <c r="Y41" s="5">
        <v>2010</v>
      </c>
      <c r="Z41" s="154">
        <v>2010</v>
      </c>
      <c r="AA41" s="154">
        <v>2010</v>
      </c>
      <c r="AB41" s="5">
        <v>2010</v>
      </c>
      <c r="AC41" s="154">
        <v>2010</v>
      </c>
      <c r="AD41" s="154">
        <v>2010</v>
      </c>
      <c r="AE41" s="5">
        <v>2010</v>
      </c>
      <c r="AF41" s="154">
        <v>2010</v>
      </c>
      <c r="AG41" s="154">
        <v>2010</v>
      </c>
      <c r="AH41" s="5">
        <v>2016</v>
      </c>
      <c r="AI41" s="154">
        <v>2016</v>
      </c>
      <c r="AJ41" s="154">
        <v>2016</v>
      </c>
      <c r="AK41" s="5">
        <v>2019</v>
      </c>
      <c r="AL41" s="154">
        <v>2019</v>
      </c>
      <c r="AM41" s="154">
        <v>2019</v>
      </c>
      <c r="AN41" s="5">
        <v>2015</v>
      </c>
      <c r="AO41" s="154">
        <v>2015</v>
      </c>
      <c r="AP41" s="154">
        <v>2015</v>
      </c>
      <c r="AQ41" s="10" t="s">
        <v>489</v>
      </c>
      <c r="AR41" s="147" t="s">
        <v>489</v>
      </c>
      <c r="AS41" s="147" t="s">
        <v>489</v>
      </c>
      <c r="AT41" s="5">
        <v>2018</v>
      </c>
      <c r="AU41" s="5">
        <v>2018</v>
      </c>
      <c r="AV41" s="154">
        <v>2018</v>
      </c>
      <c r="AW41" s="154">
        <v>2018</v>
      </c>
      <c r="AX41" s="154">
        <v>2018</v>
      </c>
      <c r="AY41" s="154">
        <v>2018</v>
      </c>
      <c r="AZ41" s="5">
        <v>2019</v>
      </c>
      <c r="BA41" s="154">
        <v>2019</v>
      </c>
      <c r="BB41" s="5">
        <v>2019</v>
      </c>
      <c r="BC41" s="5">
        <v>2021</v>
      </c>
      <c r="BD41" s="154">
        <v>2021</v>
      </c>
      <c r="BE41" s="154">
        <v>2021</v>
      </c>
      <c r="BF41" s="5">
        <v>2020</v>
      </c>
      <c r="BG41" s="154">
        <v>2020</v>
      </c>
      <c r="BH41" s="10">
        <v>2020</v>
      </c>
    </row>
    <row r="42" spans="1:60">
      <c r="A42" s="1" t="s">
        <v>163</v>
      </c>
      <c r="B42" s="2" t="s">
        <v>164</v>
      </c>
      <c r="C42" s="5">
        <v>2019</v>
      </c>
      <c r="D42" s="154">
        <v>2019</v>
      </c>
      <c r="E42" s="154">
        <v>2019</v>
      </c>
      <c r="F42" s="5">
        <v>2015</v>
      </c>
      <c r="G42" s="154">
        <v>2015</v>
      </c>
      <c r="H42" s="154">
        <v>2015</v>
      </c>
      <c r="I42" s="5">
        <v>2019</v>
      </c>
      <c r="J42" s="154">
        <v>2019</v>
      </c>
      <c r="K42" s="154">
        <v>2019</v>
      </c>
      <c r="L42" s="5">
        <v>2015</v>
      </c>
      <c r="M42" s="5">
        <v>2015</v>
      </c>
      <c r="N42" s="5">
        <v>2015</v>
      </c>
      <c r="O42" s="5">
        <v>2015</v>
      </c>
      <c r="P42" s="154">
        <v>2015</v>
      </c>
      <c r="Q42" s="154">
        <v>2015</v>
      </c>
      <c r="R42" s="154">
        <v>2015</v>
      </c>
      <c r="S42" s="154">
        <v>2015</v>
      </c>
      <c r="T42" s="154">
        <v>2015</v>
      </c>
      <c r="U42" s="154">
        <v>2015</v>
      </c>
      <c r="V42" s="5">
        <v>2010</v>
      </c>
      <c r="W42" s="154">
        <v>2010</v>
      </c>
      <c r="X42" s="154">
        <v>2010</v>
      </c>
      <c r="Y42" s="5">
        <v>2010</v>
      </c>
      <c r="Z42" s="154">
        <v>2010</v>
      </c>
      <c r="AA42" s="154">
        <v>2010</v>
      </c>
      <c r="AB42" s="5">
        <v>2010</v>
      </c>
      <c r="AC42" s="154">
        <v>2010</v>
      </c>
      <c r="AD42" s="154">
        <v>2010</v>
      </c>
      <c r="AE42" s="5">
        <v>2010</v>
      </c>
      <c r="AF42" s="154">
        <v>2010</v>
      </c>
      <c r="AG42" s="154">
        <v>2010</v>
      </c>
      <c r="AH42" s="5">
        <v>2016</v>
      </c>
      <c r="AI42" s="154">
        <v>2016</v>
      </c>
      <c r="AJ42" s="154">
        <v>2016</v>
      </c>
      <c r="AK42" s="5">
        <v>2019</v>
      </c>
      <c r="AL42" s="154">
        <v>2019</v>
      </c>
      <c r="AM42" s="154">
        <v>2019</v>
      </c>
      <c r="AN42" s="5">
        <v>2015</v>
      </c>
      <c r="AO42" s="154">
        <v>2015</v>
      </c>
      <c r="AP42" s="154">
        <v>2015</v>
      </c>
      <c r="AQ42" s="10" t="s">
        <v>489</v>
      </c>
      <c r="AR42" s="147" t="s">
        <v>489</v>
      </c>
      <c r="AS42" s="147" t="s">
        <v>489</v>
      </c>
      <c r="AT42" s="5">
        <v>2018</v>
      </c>
      <c r="AU42" s="5">
        <v>2018</v>
      </c>
      <c r="AV42" s="154">
        <v>2018</v>
      </c>
      <c r="AW42" s="154">
        <v>2018</v>
      </c>
      <c r="AX42" s="154">
        <v>2018</v>
      </c>
      <c r="AY42" s="154">
        <v>2018</v>
      </c>
      <c r="AZ42" s="5">
        <v>2019</v>
      </c>
      <c r="BA42" s="154">
        <v>2019</v>
      </c>
      <c r="BB42" s="5">
        <v>2019</v>
      </c>
      <c r="BC42" s="5">
        <v>2021</v>
      </c>
      <c r="BD42" s="154">
        <v>2021</v>
      </c>
      <c r="BE42" s="154">
        <v>2021</v>
      </c>
      <c r="BF42" s="5">
        <v>2020</v>
      </c>
      <c r="BG42" s="154">
        <v>2020</v>
      </c>
      <c r="BH42" s="10">
        <v>2020</v>
      </c>
    </row>
    <row r="43" spans="1:60">
      <c r="A43" s="1" t="s">
        <v>166</v>
      </c>
      <c r="B43" s="2" t="s">
        <v>167</v>
      </c>
      <c r="C43" s="5">
        <v>2019</v>
      </c>
      <c r="D43" s="154">
        <v>2019</v>
      </c>
      <c r="E43" s="154">
        <v>2019</v>
      </c>
      <c r="F43" s="5">
        <v>2015</v>
      </c>
      <c r="G43" s="154">
        <v>2015</v>
      </c>
      <c r="H43" s="154">
        <v>2015</v>
      </c>
      <c r="I43" s="5">
        <v>2019</v>
      </c>
      <c r="J43" s="154">
        <v>2019</v>
      </c>
      <c r="K43" s="154">
        <v>2019</v>
      </c>
      <c r="L43" s="5">
        <v>2015</v>
      </c>
      <c r="M43" s="5">
        <v>2015</v>
      </c>
      <c r="N43" s="5">
        <v>2015</v>
      </c>
      <c r="O43" s="5">
        <v>2015</v>
      </c>
      <c r="P43" s="154">
        <v>2015</v>
      </c>
      <c r="Q43" s="154">
        <v>2015</v>
      </c>
      <c r="R43" s="154">
        <v>2015</v>
      </c>
      <c r="S43" s="154">
        <v>2015</v>
      </c>
      <c r="T43" s="154">
        <v>2015</v>
      </c>
      <c r="U43" s="154">
        <v>2015</v>
      </c>
      <c r="V43" s="5">
        <v>2010</v>
      </c>
      <c r="W43" s="154">
        <v>2010</v>
      </c>
      <c r="X43" s="154">
        <v>2010</v>
      </c>
      <c r="Y43" s="5">
        <v>2010</v>
      </c>
      <c r="Z43" s="154">
        <v>2010</v>
      </c>
      <c r="AA43" s="154">
        <v>2010</v>
      </c>
      <c r="AB43" s="5">
        <v>2010</v>
      </c>
      <c r="AC43" s="154">
        <v>2010</v>
      </c>
      <c r="AD43" s="154">
        <v>2010</v>
      </c>
      <c r="AE43" s="5">
        <v>2010</v>
      </c>
      <c r="AF43" s="154">
        <v>2010</v>
      </c>
      <c r="AG43" s="154">
        <v>2010</v>
      </c>
      <c r="AH43" s="5">
        <v>2016</v>
      </c>
      <c r="AI43" s="154">
        <v>2016</v>
      </c>
      <c r="AJ43" s="154">
        <v>2016</v>
      </c>
      <c r="AK43" s="5">
        <v>2019</v>
      </c>
      <c r="AL43" s="154">
        <v>2019</v>
      </c>
      <c r="AM43" s="154">
        <v>2019</v>
      </c>
      <c r="AN43" s="5">
        <v>2015</v>
      </c>
      <c r="AO43" s="154">
        <v>2015</v>
      </c>
      <c r="AP43" s="154">
        <v>2015</v>
      </c>
      <c r="AQ43" s="10" t="s">
        <v>489</v>
      </c>
      <c r="AR43" s="147" t="s">
        <v>489</v>
      </c>
      <c r="AS43" s="147" t="s">
        <v>489</v>
      </c>
      <c r="AT43" s="5">
        <v>2018</v>
      </c>
      <c r="AU43" s="5">
        <v>2018</v>
      </c>
      <c r="AV43" s="154">
        <v>2018</v>
      </c>
      <c r="AW43" s="154">
        <v>2018</v>
      </c>
      <c r="AX43" s="154">
        <v>2018</v>
      </c>
      <c r="AY43" s="154">
        <v>2018</v>
      </c>
      <c r="AZ43" s="5">
        <v>2019</v>
      </c>
      <c r="BA43" s="154">
        <v>2019</v>
      </c>
      <c r="BB43" s="5">
        <v>2019</v>
      </c>
      <c r="BC43" s="5">
        <v>2021</v>
      </c>
      <c r="BD43" s="154">
        <v>2021</v>
      </c>
      <c r="BE43" s="154">
        <v>2021</v>
      </c>
      <c r="BF43" s="5">
        <v>2020</v>
      </c>
      <c r="BG43" s="154">
        <v>2020</v>
      </c>
      <c r="BH43" s="10">
        <v>2020</v>
      </c>
    </row>
    <row r="44" spans="1:60">
      <c r="A44" s="1" t="s">
        <v>168</v>
      </c>
      <c r="B44" s="2" t="s">
        <v>169</v>
      </c>
      <c r="C44" s="5">
        <v>2019</v>
      </c>
      <c r="D44" s="154">
        <v>2019</v>
      </c>
      <c r="E44" s="154">
        <v>2019</v>
      </c>
      <c r="F44" s="5">
        <v>2015</v>
      </c>
      <c r="G44" s="154">
        <v>2015</v>
      </c>
      <c r="H44" s="154">
        <v>2015</v>
      </c>
      <c r="I44" s="5">
        <v>2019</v>
      </c>
      <c r="J44" s="154">
        <v>2019</v>
      </c>
      <c r="K44" s="154">
        <v>2019</v>
      </c>
      <c r="L44" s="5">
        <v>2015</v>
      </c>
      <c r="M44" s="5">
        <v>2015</v>
      </c>
      <c r="N44" s="5">
        <v>2015</v>
      </c>
      <c r="O44" s="5">
        <v>2015</v>
      </c>
      <c r="P44" s="154">
        <v>2015</v>
      </c>
      <c r="Q44" s="154">
        <v>2015</v>
      </c>
      <c r="R44" s="154">
        <v>2015</v>
      </c>
      <c r="S44" s="154">
        <v>2015</v>
      </c>
      <c r="T44" s="154">
        <v>2015</v>
      </c>
      <c r="U44" s="154">
        <v>2015</v>
      </c>
      <c r="V44" s="5">
        <v>2010</v>
      </c>
      <c r="W44" s="154">
        <v>2010</v>
      </c>
      <c r="X44" s="154">
        <v>2010</v>
      </c>
      <c r="Y44" s="5">
        <v>2010</v>
      </c>
      <c r="Z44" s="154">
        <v>2010</v>
      </c>
      <c r="AA44" s="154">
        <v>2010</v>
      </c>
      <c r="AB44" s="5">
        <v>2010</v>
      </c>
      <c r="AC44" s="154">
        <v>2010</v>
      </c>
      <c r="AD44" s="154">
        <v>2010</v>
      </c>
      <c r="AE44" s="5">
        <v>2010</v>
      </c>
      <c r="AF44" s="154">
        <v>2010</v>
      </c>
      <c r="AG44" s="154">
        <v>2010</v>
      </c>
      <c r="AH44" s="5">
        <v>2016</v>
      </c>
      <c r="AI44" s="154">
        <v>2016</v>
      </c>
      <c r="AJ44" s="154">
        <v>2016</v>
      </c>
      <c r="AK44" s="5">
        <v>2019</v>
      </c>
      <c r="AL44" s="154">
        <v>2019</v>
      </c>
      <c r="AM44" s="154">
        <v>2019</v>
      </c>
      <c r="AN44" s="5">
        <v>2015</v>
      </c>
      <c r="AO44" s="154">
        <v>2015</v>
      </c>
      <c r="AP44" s="154">
        <v>2015</v>
      </c>
      <c r="AQ44" s="10" t="s">
        <v>489</v>
      </c>
      <c r="AR44" s="147" t="s">
        <v>489</v>
      </c>
      <c r="AS44" s="147" t="s">
        <v>489</v>
      </c>
      <c r="AT44" s="5">
        <v>2018</v>
      </c>
      <c r="AU44" s="5">
        <v>2018</v>
      </c>
      <c r="AV44" s="154">
        <v>2018</v>
      </c>
      <c r="AW44" s="154">
        <v>2018</v>
      </c>
      <c r="AX44" s="154">
        <v>2018</v>
      </c>
      <c r="AY44" s="154">
        <v>2018</v>
      </c>
      <c r="AZ44" s="5">
        <v>2019</v>
      </c>
      <c r="BA44" s="154">
        <v>2019</v>
      </c>
      <c r="BB44" s="5">
        <v>2019</v>
      </c>
      <c r="BC44" s="5">
        <v>2021</v>
      </c>
      <c r="BD44" s="154">
        <v>2021</v>
      </c>
      <c r="BE44" s="154">
        <v>2021</v>
      </c>
      <c r="BF44" s="5">
        <v>2020</v>
      </c>
      <c r="BG44" s="154">
        <v>2020</v>
      </c>
      <c r="BH44" s="10">
        <v>2020</v>
      </c>
    </row>
    <row r="45" spans="1:60">
      <c r="A45" s="1" t="s">
        <v>170</v>
      </c>
      <c r="B45" s="2" t="s">
        <v>171</v>
      </c>
      <c r="C45" s="5">
        <v>2019</v>
      </c>
      <c r="D45" s="154">
        <v>2019</v>
      </c>
      <c r="E45" s="154">
        <v>2019</v>
      </c>
      <c r="F45" s="5">
        <v>2015</v>
      </c>
      <c r="G45" s="154">
        <v>2015</v>
      </c>
      <c r="H45" s="154">
        <v>2015</v>
      </c>
      <c r="I45" s="5">
        <v>2019</v>
      </c>
      <c r="J45" s="154">
        <v>2019</v>
      </c>
      <c r="K45" s="154">
        <v>2019</v>
      </c>
      <c r="L45" s="5">
        <v>2015</v>
      </c>
      <c r="M45" s="5">
        <v>2015</v>
      </c>
      <c r="N45" s="5">
        <v>2015</v>
      </c>
      <c r="O45" s="5">
        <v>2015</v>
      </c>
      <c r="P45" s="154">
        <v>2015</v>
      </c>
      <c r="Q45" s="154">
        <v>2015</v>
      </c>
      <c r="R45" s="154">
        <v>2015</v>
      </c>
      <c r="S45" s="154">
        <v>2015</v>
      </c>
      <c r="T45" s="154">
        <v>2015</v>
      </c>
      <c r="U45" s="154">
        <v>2015</v>
      </c>
      <c r="V45" s="5">
        <v>2010</v>
      </c>
      <c r="W45" s="154">
        <v>2010</v>
      </c>
      <c r="X45" s="154">
        <v>2010</v>
      </c>
      <c r="Y45" s="5">
        <v>2010</v>
      </c>
      <c r="Z45" s="154">
        <v>2010</v>
      </c>
      <c r="AA45" s="154">
        <v>2010</v>
      </c>
      <c r="AB45" s="5">
        <v>2010</v>
      </c>
      <c r="AC45" s="154">
        <v>2010</v>
      </c>
      <c r="AD45" s="154">
        <v>2010</v>
      </c>
      <c r="AE45" s="5">
        <v>2010</v>
      </c>
      <c r="AF45" s="154">
        <v>2010</v>
      </c>
      <c r="AG45" s="154">
        <v>2010</v>
      </c>
      <c r="AH45" s="5">
        <v>2016</v>
      </c>
      <c r="AI45" s="154">
        <v>2016</v>
      </c>
      <c r="AJ45" s="154">
        <v>2016</v>
      </c>
      <c r="AK45" s="5">
        <v>2019</v>
      </c>
      <c r="AL45" s="154">
        <v>2019</v>
      </c>
      <c r="AM45" s="154">
        <v>2019</v>
      </c>
      <c r="AN45" s="5">
        <v>2015</v>
      </c>
      <c r="AO45" s="154">
        <v>2015</v>
      </c>
      <c r="AP45" s="154">
        <v>2015</v>
      </c>
      <c r="AQ45" s="10" t="s">
        <v>489</v>
      </c>
      <c r="AR45" s="147" t="s">
        <v>489</v>
      </c>
      <c r="AS45" s="147" t="s">
        <v>489</v>
      </c>
      <c r="AT45" s="5">
        <v>2018</v>
      </c>
      <c r="AU45" s="5">
        <v>2018</v>
      </c>
      <c r="AV45" s="154">
        <v>2018</v>
      </c>
      <c r="AW45" s="154">
        <v>2018</v>
      </c>
      <c r="AX45" s="154">
        <v>2018</v>
      </c>
      <c r="AY45" s="154">
        <v>2018</v>
      </c>
      <c r="AZ45" s="5">
        <v>2019</v>
      </c>
      <c r="BA45" s="154">
        <v>2019</v>
      </c>
      <c r="BB45" s="5">
        <v>2019</v>
      </c>
      <c r="BC45" s="5">
        <v>2021</v>
      </c>
      <c r="BD45" s="154">
        <v>2021</v>
      </c>
      <c r="BE45" s="154">
        <v>2021</v>
      </c>
      <c r="BF45" s="5">
        <v>2020</v>
      </c>
      <c r="BG45" s="154">
        <v>2020</v>
      </c>
      <c r="BH45" s="10">
        <v>2020</v>
      </c>
    </row>
    <row r="46" spans="1:60">
      <c r="A46" s="1" t="s">
        <v>172</v>
      </c>
      <c r="B46" s="2" t="s">
        <v>173</v>
      </c>
      <c r="C46" s="5">
        <v>2019</v>
      </c>
      <c r="D46" s="154">
        <v>2019</v>
      </c>
      <c r="E46" s="154">
        <v>2019</v>
      </c>
      <c r="F46" s="5">
        <v>2015</v>
      </c>
      <c r="G46" s="154">
        <v>2015</v>
      </c>
      <c r="H46" s="154">
        <v>2015</v>
      </c>
      <c r="I46" s="5">
        <v>2019</v>
      </c>
      <c r="J46" s="154">
        <v>2019</v>
      </c>
      <c r="K46" s="154">
        <v>2019</v>
      </c>
      <c r="L46" s="5">
        <v>2015</v>
      </c>
      <c r="M46" s="5">
        <v>2015</v>
      </c>
      <c r="N46" s="5">
        <v>2015</v>
      </c>
      <c r="O46" s="5">
        <v>2015</v>
      </c>
      <c r="P46" s="154">
        <v>2015</v>
      </c>
      <c r="Q46" s="154">
        <v>2015</v>
      </c>
      <c r="R46" s="154">
        <v>2015</v>
      </c>
      <c r="S46" s="154">
        <v>2015</v>
      </c>
      <c r="T46" s="154">
        <v>2015</v>
      </c>
      <c r="U46" s="154">
        <v>2015</v>
      </c>
      <c r="V46" s="5">
        <v>2010</v>
      </c>
      <c r="W46" s="154">
        <v>2010</v>
      </c>
      <c r="X46" s="154">
        <v>2010</v>
      </c>
      <c r="Y46" s="5">
        <v>2010</v>
      </c>
      <c r="Z46" s="154">
        <v>2010</v>
      </c>
      <c r="AA46" s="154">
        <v>2010</v>
      </c>
      <c r="AB46" s="5">
        <v>2010</v>
      </c>
      <c r="AC46" s="154">
        <v>2010</v>
      </c>
      <c r="AD46" s="154">
        <v>2010</v>
      </c>
      <c r="AE46" s="5">
        <v>2010</v>
      </c>
      <c r="AF46" s="154">
        <v>2010</v>
      </c>
      <c r="AG46" s="154">
        <v>2010</v>
      </c>
      <c r="AH46" s="5">
        <v>2016</v>
      </c>
      <c r="AI46" s="154">
        <v>2016</v>
      </c>
      <c r="AJ46" s="154">
        <v>2016</v>
      </c>
      <c r="AK46" s="5">
        <v>2019</v>
      </c>
      <c r="AL46" s="154">
        <v>2019</v>
      </c>
      <c r="AM46" s="154">
        <v>2019</v>
      </c>
      <c r="AN46" s="5">
        <v>2015</v>
      </c>
      <c r="AO46" s="154">
        <v>2015</v>
      </c>
      <c r="AP46" s="154">
        <v>2015</v>
      </c>
      <c r="AQ46" s="10" t="s">
        <v>489</v>
      </c>
      <c r="AR46" s="147" t="s">
        <v>489</v>
      </c>
      <c r="AS46" s="147" t="s">
        <v>489</v>
      </c>
      <c r="AT46" s="5">
        <v>2018</v>
      </c>
      <c r="AU46" s="5">
        <v>2018</v>
      </c>
      <c r="AV46" s="154">
        <v>2018</v>
      </c>
      <c r="AW46" s="154">
        <v>2018</v>
      </c>
      <c r="AX46" s="154">
        <v>2018</v>
      </c>
      <c r="AY46" s="154">
        <v>2018</v>
      </c>
      <c r="AZ46" s="5">
        <v>2019</v>
      </c>
      <c r="BA46" s="154">
        <v>2019</v>
      </c>
      <c r="BB46" s="5">
        <v>2019</v>
      </c>
      <c r="BC46" s="5">
        <v>2021</v>
      </c>
      <c r="BD46" s="154">
        <v>2021</v>
      </c>
      <c r="BE46" s="154">
        <v>2021</v>
      </c>
      <c r="BF46" s="5">
        <v>2020</v>
      </c>
      <c r="BG46" s="154">
        <v>2020</v>
      </c>
      <c r="BH46" s="10">
        <v>2020</v>
      </c>
    </row>
    <row r="47" spans="1:60">
      <c r="A47" s="1" t="s">
        <v>174</v>
      </c>
      <c r="B47" s="2" t="s">
        <v>175</v>
      </c>
      <c r="C47" s="5">
        <v>2019</v>
      </c>
      <c r="D47" s="154">
        <v>2019</v>
      </c>
      <c r="E47" s="154">
        <v>2019</v>
      </c>
      <c r="F47" s="5">
        <v>2015</v>
      </c>
      <c r="G47" s="154">
        <v>2015</v>
      </c>
      <c r="H47" s="154">
        <v>2015</v>
      </c>
      <c r="I47" s="5">
        <v>2019</v>
      </c>
      <c r="J47" s="154">
        <v>2019</v>
      </c>
      <c r="K47" s="154">
        <v>2019</v>
      </c>
      <c r="L47" s="5">
        <v>2015</v>
      </c>
      <c r="M47" s="5">
        <v>2015</v>
      </c>
      <c r="N47" s="5">
        <v>2015</v>
      </c>
      <c r="O47" s="5">
        <v>2015</v>
      </c>
      <c r="P47" s="154">
        <v>2015</v>
      </c>
      <c r="Q47" s="154">
        <v>2015</v>
      </c>
      <c r="R47" s="154">
        <v>2015</v>
      </c>
      <c r="S47" s="154">
        <v>2015</v>
      </c>
      <c r="T47" s="154">
        <v>2015</v>
      </c>
      <c r="U47" s="154">
        <v>2015</v>
      </c>
      <c r="V47" s="5">
        <v>2010</v>
      </c>
      <c r="W47" s="154">
        <v>2010</v>
      </c>
      <c r="X47" s="154">
        <v>2010</v>
      </c>
      <c r="Y47" s="5">
        <v>2010</v>
      </c>
      <c r="Z47" s="154">
        <v>2010</v>
      </c>
      <c r="AA47" s="154">
        <v>2010</v>
      </c>
      <c r="AB47" s="5">
        <v>2010</v>
      </c>
      <c r="AC47" s="154">
        <v>2010</v>
      </c>
      <c r="AD47" s="154">
        <v>2010</v>
      </c>
      <c r="AE47" s="5">
        <v>2010</v>
      </c>
      <c r="AF47" s="154">
        <v>2010</v>
      </c>
      <c r="AG47" s="154">
        <v>2010</v>
      </c>
      <c r="AH47" s="5">
        <v>2016</v>
      </c>
      <c r="AI47" s="154">
        <v>2016</v>
      </c>
      <c r="AJ47" s="154">
        <v>2016</v>
      </c>
      <c r="AK47" s="5">
        <v>2019</v>
      </c>
      <c r="AL47" s="154">
        <v>2019</v>
      </c>
      <c r="AM47" s="154">
        <v>2019</v>
      </c>
      <c r="AN47" s="5">
        <v>2015</v>
      </c>
      <c r="AO47" s="154">
        <v>2015</v>
      </c>
      <c r="AP47" s="154">
        <v>2015</v>
      </c>
      <c r="AQ47" s="10" t="s">
        <v>489</v>
      </c>
      <c r="AR47" s="147" t="s">
        <v>489</v>
      </c>
      <c r="AS47" s="147" t="s">
        <v>489</v>
      </c>
      <c r="AT47" s="5">
        <v>2018</v>
      </c>
      <c r="AU47" s="5">
        <v>2018</v>
      </c>
      <c r="AV47" s="154">
        <v>2018</v>
      </c>
      <c r="AW47" s="154">
        <v>2018</v>
      </c>
      <c r="AX47" s="154">
        <v>2018</v>
      </c>
      <c r="AY47" s="154">
        <v>2018</v>
      </c>
      <c r="AZ47" s="5">
        <v>2019</v>
      </c>
      <c r="BA47" s="154">
        <v>2019</v>
      </c>
      <c r="BB47" s="5">
        <v>2019</v>
      </c>
      <c r="BC47" s="5">
        <v>2021</v>
      </c>
      <c r="BD47" s="154">
        <v>2021</v>
      </c>
      <c r="BE47" s="154">
        <v>2021</v>
      </c>
      <c r="BF47" s="5">
        <v>2020</v>
      </c>
      <c r="BG47" s="154">
        <v>2020</v>
      </c>
      <c r="BH47" s="10">
        <v>2020</v>
      </c>
    </row>
    <row r="48" spans="1:60">
      <c r="A48" s="1" t="s">
        <v>176</v>
      </c>
      <c r="B48" s="2" t="s">
        <v>177</v>
      </c>
      <c r="C48" s="5">
        <v>2019</v>
      </c>
      <c r="D48" s="154">
        <v>2019</v>
      </c>
      <c r="E48" s="154">
        <v>2019</v>
      </c>
      <c r="F48" s="5">
        <v>2015</v>
      </c>
      <c r="G48" s="154">
        <v>2015</v>
      </c>
      <c r="H48" s="154">
        <v>2015</v>
      </c>
      <c r="I48" s="5">
        <v>2019</v>
      </c>
      <c r="J48" s="154">
        <v>2019</v>
      </c>
      <c r="K48" s="154">
        <v>2019</v>
      </c>
      <c r="L48" s="5">
        <v>2015</v>
      </c>
      <c r="M48" s="5">
        <v>2015</v>
      </c>
      <c r="N48" s="5">
        <v>2015</v>
      </c>
      <c r="O48" s="5">
        <v>2015</v>
      </c>
      <c r="P48" s="154">
        <v>2015</v>
      </c>
      <c r="Q48" s="154">
        <v>2015</v>
      </c>
      <c r="R48" s="154">
        <v>2015</v>
      </c>
      <c r="S48" s="154">
        <v>2015</v>
      </c>
      <c r="T48" s="154">
        <v>2015</v>
      </c>
      <c r="U48" s="154">
        <v>2015</v>
      </c>
      <c r="V48" s="5">
        <v>2010</v>
      </c>
      <c r="W48" s="154">
        <v>2010</v>
      </c>
      <c r="X48" s="154">
        <v>2010</v>
      </c>
      <c r="Y48" s="5">
        <v>2010</v>
      </c>
      <c r="Z48" s="154">
        <v>2010</v>
      </c>
      <c r="AA48" s="154">
        <v>2010</v>
      </c>
      <c r="AB48" s="5">
        <v>2010</v>
      </c>
      <c r="AC48" s="154">
        <v>2010</v>
      </c>
      <c r="AD48" s="154">
        <v>2010</v>
      </c>
      <c r="AE48" s="5">
        <v>2010</v>
      </c>
      <c r="AF48" s="154">
        <v>2010</v>
      </c>
      <c r="AG48" s="154">
        <v>2010</v>
      </c>
      <c r="AH48" s="5">
        <v>2016</v>
      </c>
      <c r="AI48" s="154">
        <v>2016</v>
      </c>
      <c r="AJ48" s="154">
        <v>2016</v>
      </c>
      <c r="AK48" s="5">
        <v>2019</v>
      </c>
      <c r="AL48" s="154">
        <v>2019</v>
      </c>
      <c r="AM48" s="154">
        <v>2019</v>
      </c>
      <c r="AN48" s="5">
        <v>2015</v>
      </c>
      <c r="AO48" s="154">
        <v>2015</v>
      </c>
      <c r="AP48" s="154">
        <v>2015</v>
      </c>
      <c r="AQ48" s="10" t="s">
        <v>489</v>
      </c>
      <c r="AR48" s="147" t="s">
        <v>489</v>
      </c>
      <c r="AS48" s="147" t="s">
        <v>489</v>
      </c>
      <c r="AT48" s="5">
        <v>2018</v>
      </c>
      <c r="AU48" s="5">
        <v>2018</v>
      </c>
      <c r="AV48" s="154">
        <v>2018</v>
      </c>
      <c r="AW48" s="154">
        <v>2018</v>
      </c>
      <c r="AX48" s="154">
        <v>2018</v>
      </c>
      <c r="AY48" s="154">
        <v>2018</v>
      </c>
      <c r="AZ48" s="5">
        <v>2019</v>
      </c>
      <c r="BA48" s="154">
        <v>2019</v>
      </c>
      <c r="BB48" s="5">
        <v>2019</v>
      </c>
      <c r="BC48" s="5">
        <v>2021</v>
      </c>
      <c r="BD48" s="154">
        <v>2021</v>
      </c>
      <c r="BE48" s="154">
        <v>2021</v>
      </c>
      <c r="BF48" s="5">
        <v>2020</v>
      </c>
      <c r="BG48" s="154">
        <v>2020</v>
      </c>
      <c r="BH48" s="10">
        <v>2020</v>
      </c>
    </row>
    <row r="49" spans="1:60">
      <c r="A49" s="1" t="s">
        <v>178</v>
      </c>
      <c r="B49" s="2" t="s">
        <v>179</v>
      </c>
      <c r="C49" s="5">
        <v>2019</v>
      </c>
      <c r="D49" s="154">
        <v>2019</v>
      </c>
      <c r="E49" s="154">
        <v>2019</v>
      </c>
      <c r="F49" s="5">
        <v>2015</v>
      </c>
      <c r="G49" s="154">
        <v>2015</v>
      </c>
      <c r="H49" s="154">
        <v>2015</v>
      </c>
      <c r="I49" s="5">
        <v>2019</v>
      </c>
      <c r="J49" s="154">
        <v>2019</v>
      </c>
      <c r="K49" s="154">
        <v>2019</v>
      </c>
      <c r="L49" s="5">
        <v>2015</v>
      </c>
      <c r="M49" s="5">
        <v>2015</v>
      </c>
      <c r="N49" s="5">
        <v>2015</v>
      </c>
      <c r="O49" s="5">
        <v>2015</v>
      </c>
      <c r="P49" s="154">
        <v>2015</v>
      </c>
      <c r="Q49" s="154">
        <v>2015</v>
      </c>
      <c r="R49" s="154">
        <v>2015</v>
      </c>
      <c r="S49" s="154">
        <v>2015</v>
      </c>
      <c r="T49" s="154">
        <v>2015</v>
      </c>
      <c r="U49" s="154">
        <v>2015</v>
      </c>
      <c r="V49" s="5">
        <v>2010</v>
      </c>
      <c r="W49" s="154">
        <v>2010</v>
      </c>
      <c r="X49" s="154">
        <v>2010</v>
      </c>
      <c r="Y49" s="5">
        <v>2010</v>
      </c>
      <c r="Z49" s="154">
        <v>2010</v>
      </c>
      <c r="AA49" s="154">
        <v>2010</v>
      </c>
      <c r="AB49" s="5">
        <v>2010</v>
      </c>
      <c r="AC49" s="154">
        <v>2010</v>
      </c>
      <c r="AD49" s="154">
        <v>2010</v>
      </c>
      <c r="AE49" s="5">
        <v>2010</v>
      </c>
      <c r="AF49" s="154">
        <v>2010</v>
      </c>
      <c r="AG49" s="154">
        <v>2010</v>
      </c>
      <c r="AH49" s="5">
        <v>2016</v>
      </c>
      <c r="AI49" s="154">
        <v>2016</v>
      </c>
      <c r="AJ49" s="154">
        <v>2016</v>
      </c>
      <c r="AK49" s="5">
        <v>2019</v>
      </c>
      <c r="AL49" s="154">
        <v>2019</v>
      </c>
      <c r="AM49" s="154">
        <v>2019</v>
      </c>
      <c r="AN49" s="5">
        <v>2015</v>
      </c>
      <c r="AO49" s="154">
        <v>2015</v>
      </c>
      <c r="AP49" s="154">
        <v>2015</v>
      </c>
      <c r="AQ49" s="10" t="s">
        <v>489</v>
      </c>
      <c r="AR49" s="147" t="s">
        <v>489</v>
      </c>
      <c r="AS49" s="147" t="s">
        <v>489</v>
      </c>
      <c r="AT49" s="5">
        <v>2018</v>
      </c>
      <c r="AU49" s="5">
        <v>2018</v>
      </c>
      <c r="AV49" s="154">
        <v>2018</v>
      </c>
      <c r="AW49" s="154">
        <v>2018</v>
      </c>
      <c r="AX49" s="154">
        <v>2018</v>
      </c>
      <c r="AY49" s="154">
        <v>2018</v>
      </c>
      <c r="AZ49" s="5">
        <v>2019</v>
      </c>
      <c r="BA49" s="154">
        <v>2019</v>
      </c>
      <c r="BB49" s="5">
        <v>2019</v>
      </c>
      <c r="BC49" s="5">
        <v>2021</v>
      </c>
      <c r="BD49" s="154">
        <v>2021</v>
      </c>
      <c r="BE49" s="154">
        <v>2021</v>
      </c>
      <c r="BF49" s="5">
        <v>2020</v>
      </c>
      <c r="BG49" s="154">
        <v>2020</v>
      </c>
      <c r="BH49" s="10">
        <v>2020</v>
      </c>
    </row>
    <row r="50" spans="1:60">
      <c r="A50" s="1" t="s">
        <v>180</v>
      </c>
      <c r="B50" s="2" t="s">
        <v>181</v>
      </c>
      <c r="C50" s="5">
        <v>2019</v>
      </c>
      <c r="D50" s="154">
        <v>2019</v>
      </c>
      <c r="E50" s="154">
        <v>2019</v>
      </c>
      <c r="F50" s="5">
        <v>2015</v>
      </c>
      <c r="G50" s="154">
        <v>2015</v>
      </c>
      <c r="H50" s="154">
        <v>2015</v>
      </c>
      <c r="I50" s="5">
        <v>2019</v>
      </c>
      <c r="J50" s="154">
        <v>2019</v>
      </c>
      <c r="K50" s="154">
        <v>2019</v>
      </c>
      <c r="L50" s="5">
        <v>2015</v>
      </c>
      <c r="M50" s="5">
        <v>2015</v>
      </c>
      <c r="N50" s="5">
        <v>2015</v>
      </c>
      <c r="O50" s="5">
        <v>2015</v>
      </c>
      <c r="P50" s="154">
        <v>2015</v>
      </c>
      <c r="Q50" s="154">
        <v>2015</v>
      </c>
      <c r="R50" s="154">
        <v>2015</v>
      </c>
      <c r="S50" s="154">
        <v>2015</v>
      </c>
      <c r="T50" s="154">
        <v>2015</v>
      </c>
      <c r="U50" s="154">
        <v>2015</v>
      </c>
      <c r="V50" s="5">
        <v>2010</v>
      </c>
      <c r="W50" s="154">
        <v>2010</v>
      </c>
      <c r="X50" s="154">
        <v>2010</v>
      </c>
      <c r="Y50" s="5">
        <v>2010</v>
      </c>
      <c r="Z50" s="154">
        <v>2010</v>
      </c>
      <c r="AA50" s="154">
        <v>2010</v>
      </c>
      <c r="AB50" s="5">
        <v>2010</v>
      </c>
      <c r="AC50" s="154">
        <v>2010</v>
      </c>
      <c r="AD50" s="154">
        <v>2010</v>
      </c>
      <c r="AE50" s="5">
        <v>2010</v>
      </c>
      <c r="AF50" s="154">
        <v>2010</v>
      </c>
      <c r="AG50" s="154">
        <v>2010</v>
      </c>
      <c r="AH50" s="5">
        <v>2016</v>
      </c>
      <c r="AI50" s="154">
        <v>2016</v>
      </c>
      <c r="AJ50" s="154">
        <v>2016</v>
      </c>
      <c r="AK50" s="5">
        <v>2019</v>
      </c>
      <c r="AL50" s="154">
        <v>2019</v>
      </c>
      <c r="AM50" s="154">
        <v>2019</v>
      </c>
      <c r="AN50" s="5">
        <v>2015</v>
      </c>
      <c r="AO50" s="154">
        <v>2015</v>
      </c>
      <c r="AP50" s="154">
        <v>2015</v>
      </c>
      <c r="AQ50" s="10" t="s">
        <v>489</v>
      </c>
      <c r="AR50" s="147" t="s">
        <v>489</v>
      </c>
      <c r="AS50" s="147" t="s">
        <v>489</v>
      </c>
      <c r="AT50" s="5">
        <v>2018</v>
      </c>
      <c r="AU50" s="5">
        <v>2018</v>
      </c>
      <c r="AV50" s="154">
        <v>2018</v>
      </c>
      <c r="AW50" s="154">
        <v>2018</v>
      </c>
      <c r="AX50" s="154">
        <v>2018</v>
      </c>
      <c r="AY50" s="154">
        <v>2018</v>
      </c>
      <c r="AZ50" s="5">
        <v>2019</v>
      </c>
      <c r="BA50" s="154">
        <v>2019</v>
      </c>
      <c r="BB50" s="5">
        <v>2019</v>
      </c>
      <c r="BC50" s="5">
        <v>2021</v>
      </c>
      <c r="BD50" s="154">
        <v>2021</v>
      </c>
      <c r="BE50" s="154">
        <v>2021</v>
      </c>
      <c r="BF50" s="5">
        <v>2020</v>
      </c>
      <c r="BG50" s="154">
        <v>2020</v>
      </c>
      <c r="BH50" s="10">
        <v>2020</v>
      </c>
    </row>
    <row r="51" spans="1:60">
      <c r="A51" s="1" t="s">
        <v>182</v>
      </c>
      <c r="B51" s="2" t="s">
        <v>183</v>
      </c>
      <c r="C51" s="5">
        <v>2019</v>
      </c>
      <c r="D51" s="154">
        <v>2019</v>
      </c>
      <c r="E51" s="154">
        <v>2019</v>
      </c>
      <c r="F51" s="5">
        <v>2015</v>
      </c>
      <c r="G51" s="154">
        <v>2015</v>
      </c>
      <c r="H51" s="154">
        <v>2015</v>
      </c>
      <c r="I51" s="5">
        <v>2019</v>
      </c>
      <c r="J51" s="154">
        <v>2019</v>
      </c>
      <c r="K51" s="154">
        <v>2019</v>
      </c>
      <c r="L51" s="5">
        <v>2015</v>
      </c>
      <c r="M51" s="5">
        <v>2015</v>
      </c>
      <c r="N51" s="5">
        <v>2015</v>
      </c>
      <c r="O51" s="5">
        <v>2015</v>
      </c>
      <c r="P51" s="154">
        <v>2015</v>
      </c>
      <c r="Q51" s="154">
        <v>2015</v>
      </c>
      <c r="R51" s="154">
        <v>2015</v>
      </c>
      <c r="S51" s="154">
        <v>2015</v>
      </c>
      <c r="T51" s="154">
        <v>2015</v>
      </c>
      <c r="U51" s="154">
        <v>2015</v>
      </c>
      <c r="V51" s="5">
        <v>2010</v>
      </c>
      <c r="W51" s="154">
        <v>2010</v>
      </c>
      <c r="X51" s="154">
        <v>2010</v>
      </c>
      <c r="Y51" s="5">
        <v>2010</v>
      </c>
      <c r="Z51" s="154">
        <v>2010</v>
      </c>
      <c r="AA51" s="154">
        <v>2010</v>
      </c>
      <c r="AB51" s="5">
        <v>2010</v>
      </c>
      <c r="AC51" s="154">
        <v>2010</v>
      </c>
      <c r="AD51" s="154">
        <v>2010</v>
      </c>
      <c r="AE51" s="5">
        <v>2010</v>
      </c>
      <c r="AF51" s="154">
        <v>2010</v>
      </c>
      <c r="AG51" s="154">
        <v>2010</v>
      </c>
      <c r="AH51" s="5">
        <v>2016</v>
      </c>
      <c r="AI51" s="154">
        <v>2016</v>
      </c>
      <c r="AJ51" s="154">
        <v>2016</v>
      </c>
      <c r="AK51" s="5">
        <v>2019</v>
      </c>
      <c r="AL51" s="154">
        <v>2019</v>
      </c>
      <c r="AM51" s="154">
        <v>2019</v>
      </c>
      <c r="AN51" s="5">
        <v>2015</v>
      </c>
      <c r="AO51" s="154">
        <v>2015</v>
      </c>
      <c r="AP51" s="154">
        <v>2015</v>
      </c>
      <c r="AQ51" s="10" t="s">
        <v>489</v>
      </c>
      <c r="AR51" s="147" t="s">
        <v>489</v>
      </c>
      <c r="AS51" s="147" t="s">
        <v>489</v>
      </c>
      <c r="AT51" s="5">
        <v>2018</v>
      </c>
      <c r="AU51" s="5">
        <v>2018</v>
      </c>
      <c r="AV51" s="154">
        <v>2018</v>
      </c>
      <c r="AW51" s="154">
        <v>2018</v>
      </c>
      <c r="AX51" s="154">
        <v>2018</v>
      </c>
      <c r="AY51" s="154">
        <v>2018</v>
      </c>
      <c r="AZ51" s="5">
        <v>2019</v>
      </c>
      <c r="BA51" s="154">
        <v>2019</v>
      </c>
      <c r="BB51" s="5">
        <v>2019</v>
      </c>
      <c r="BC51" s="5">
        <v>2021</v>
      </c>
      <c r="BD51" s="154">
        <v>2021</v>
      </c>
      <c r="BE51" s="154">
        <v>2021</v>
      </c>
      <c r="BF51" s="5">
        <v>2020</v>
      </c>
      <c r="BG51" s="154">
        <v>2020</v>
      </c>
      <c r="BH51" s="10">
        <v>2020</v>
      </c>
    </row>
    <row r="52" spans="1:60">
      <c r="A52" s="1" t="s">
        <v>184</v>
      </c>
      <c r="B52" s="2" t="s">
        <v>185</v>
      </c>
      <c r="C52" s="5">
        <v>2019</v>
      </c>
      <c r="D52" s="154">
        <v>2019</v>
      </c>
      <c r="E52" s="154">
        <v>2019</v>
      </c>
      <c r="F52" s="5">
        <v>2015</v>
      </c>
      <c r="G52" s="154">
        <v>2015</v>
      </c>
      <c r="H52" s="154">
        <v>2015</v>
      </c>
      <c r="I52" s="5">
        <v>2019</v>
      </c>
      <c r="J52" s="154">
        <v>2019</v>
      </c>
      <c r="K52" s="154">
        <v>2019</v>
      </c>
      <c r="L52" s="5">
        <v>2015</v>
      </c>
      <c r="M52" s="5">
        <v>2015</v>
      </c>
      <c r="N52" s="5">
        <v>2015</v>
      </c>
      <c r="O52" s="5">
        <v>2015</v>
      </c>
      <c r="P52" s="154">
        <v>2015</v>
      </c>
      <c r="Q52" s="154">
        <v>2015</v>
      </c>
      <c r="R52" s="154">
        <v>2015</v>
      </c>
      <c r="S52" s="154">
        <v>2015</v>
      </c>
      <c r="T52" s="154">
        <v>2015</v>
      </c>
      <c r="U52" s="154">
        <v>2015</v>
      </c>
      <c r="V52" s="5">
        <v>2010</v>
      </c>
      <c r="W52" s="154">
        <v>2010</v>
      </c>
      <c r="X52" s="154">
        <v>2010</v>
      </c>
      <c r="Y52" s="5">
        <v>2010</v>
      </c>
      <c r="Z52" s="154">
        <v>2010</v>
      </c>
      <c r="AA52" s="154">
        <v>2010</v>
      </c>
      <c r="AB52" s="5">
        <v>2010</v>
      </c>
      <c r="AC52" s="154">
        <v>2010</v>
      </c>
      <c r="AD52" s="154">
        <v>2010</v>
      </c>
      <c r="AE52" s="5">
        <v>2010</v>
      </c>
      <c r="AF52" s="154">
        <v>2010</v>
      </c>
      <c r="AG52" s="154">
        <v>2010</v>
      </c>
      <c r="AH52" s="5">
        <v>2016</v>
      </c>
      <c r="AI52" s="154">
        <v>2016</v>
      </c>
      <c r="AJ52" s="154">
        <v>2016</v>
      </c>
      <c r="AK52" s="5">
        <v>2019</v>
      </c>
      <c r="AL52" s="154">
        <v>2019</v>
      </c>
      <c r="AM52" s="154">
        <v>2019</v>
      </c>
      <c r="AN52" s="5">
        <v>2015</v>
      </c>
      <c r="AO52" s="154">
        <v>2015</v>
      </c>
      <c r="AP52" s="154">
        <v>2015</v>
      </c>
      <c r="AQ52" s="10" t="s">
        <v>489</v>
      </c>
      <c r="AR52" s="147" t="s">
        <v>489</v>
      </c>
      <c r="AS52" s="147" t="s">
        <v>489</v>
      </c>
      <c r="AT52" s="5">
        <v>2018</v>
      </c>
      <c r="AU52" s="5">
        <v>2018</v>
      </c>
      <c r="AV52" s="154">
        <v>2018</v>
      </c>
      <c r="AW52" s="154">
        <v>2018</v>
      </c>
      <c r="AX52" s="154">
        <v>2018</v>
      </c>
      <c r="AY52" s="154">
        <v>2018</v>
      </c>
      <c r="AZ52" s="5">
        <v>2019</v>
      </c>
      <c r="BA52" s="154">
        <v>2019</v>
      </c>
      <c r="BB52" s="5">
        <v>2019</v>
      </c>
      <c r="BC52" s="5">
        <v>2021</v>
      </c>
      <c r="BD52" s="154">
        <v>2021</v>
      </c>
      <c r="BE52" s="154">
        <v>2021</v>
      </c>
      <c r="BF52" s="5">
        <v>2020</v>
      </c>
      <c r="BG52" s="154">
        <v>2020</v>
      </c>
      <c r="BH52" s="10">
        <v>2020</v>
      </c>
    </row>
    <row r="53" spans="1:60">
      <c r="A53" s="1" t="s">
        <v>186</v>
      </c>
      <c r="B53" s="2" t="s">
        <v>187</v>
      </c>
      <c r="C53" s="5">
        <v>2019</v>
      </c>
      <c r="D53" s="154">
        <v>2019</v>
      </c>
      <c r="E53" s="154">
        <v>2019</v>
      </c>
      <c r="F53" s="5">
        <v>2015</v>
      </c>
      <c r="G53" s="154">
        <v>2015</v>
      </c>
      <c r="H53" s="154">
        <v>2015</v>
      </c>
      <c r="I53" s="5">
        <v>2019</v>
      </c>
      <c r="J53" s="154">
        <v>2019</v>
      </c>
      <c r="K53" s="154">
        <v>2019</v>
      </c>
      <c r="L53" s="5">
        <v>2015</v>
      </c>
      <c r="M53" s="5">
        <v>2015</v>
      </c>
      <c r="N53" s="5">
        <v>2015</v>
      </c>
      <c r="O53" s="5">
        <v>2015</v>
      </c>
      <c r="P53" s="154">
        <v>2015</v>
      </c>
      <c r="Q53" s="154">
        <v>2015</v>
      </c>
      <c r="R53" s="154">
        <v>2015</v>
      </c>
      <c r="S53" s="154">
        <v>2015</v>
      </c>
      <c r="T53" s="154">
        <v>2015</v>
      </c>
      <c r="U53" s="154">
        <v>2015</v>
      </c>
      <c r="V53" s="5">
        <v>2010</v>
      </c>
      <c r="W53" s="154">
        <v>2010</v>
      </c>
      <c r="X53" s="154">
        <v>2010</v>
      </c>
      <c r="Y53" s="5">
        <v>2010</v>
      </c>
      <c r="Z53" s="154">
        <v>2010</v>
      </c>
      <c r="AA53" s="154">
        <v>2010</v>
      </c>
      <c r="AB53" s="5">
        <v>2010</v>
      </c>
      <c r="AC53" s="154">
        <v>2010</v>
      </c>
      <c r="AD53" s="154">
        <v>2010</v>
      </c>
      <c r="AE53" s="5">
        <v>2010</v>
      </c>
      <c r="AF53" s="154">
        <v>2010</v>
      </c>
      <c r="AG53" s="154">
        <v>2010</v>
      </c>
      <c r="AH53" s="5">
        <v>2016</v>
      </c>
      <c r="AI53" s="154">
        <v>2016</v>
      </c>
      <c r="AJ53" s="154">
        <v>2016</v>
      </c>
      <c r="AK53" s="5">
        <v>2019</v>
      </c>
      <c r="AL53" s="154">
        <v>2019</v>
      </c>
      <c r="AM53" s="154">
        <v>2019</v>
      </c>
      <c r="AN53" s="5">
        <v>2015</v>
      </c>
      <c r="AO53" s="154">
        <v>2015</v>
      </c>
      <c r="AP53" s="154">
        <v>2015</v>
      </c>
      <c r="AQ53" s="10" t="s">
        <v>489</v>
      </c>
      <c r="AR53" s="147" t="s">
        <v>489</v>
      </c>
      <c r="AS53" s="147" t="s">
        <v>489</v>
      </c>
      <c r="AT53" s="5">
        <v>2018</v>
      </c>
      <c r="AU53" s="5">
        <v>2018</v>
      </c>
      <c r="AV53" s="154">
        <v>2018</v>
      </c>
      <c r="AW53" s="154">
        <v>2018</v>
      </c>
      <c r="AX53" s="154">
        <v>2018</v>
      </c>
      <c r="AY53" s="154">
        <v>2018</v>
      </c>
      <c r="AZ53" s="5">
        <v>2019</v>
      </c>
      <c r="BA53" s="154">
        <v>2019</v>
      </c>
      <c r="BB53" s="5">
        <v>2019</v>
      </c>
      <c r="BC53" s="5">
        <v>2021</v>
      </c>
      <c r="BD53" s="154">
        <v>2021</v>
      </c>
      <c r="BE53" s="154">
        <v>2021</v>
      </c>
      <c r="BF53" s="5">
        <v>2020</v>
      </c>
      <c r="BG53" s="154">
        <v>2020</v>
      </c>
      <c r="BH53" s="10">
        <v>2020</v>
      </c>
    </row>
    <row r="54" spans="1:60">
      <c r="A54" s="1" t="s">
        <v>188</v>
      </c>
      <c r="B54" s="2" t="s">
        <v>189</v>
      </c>
      <c r="C54" s="5">
        <v>2019</v>
      </c>
      <c r="D54" s="154">
        <v>2019</v>
      </c>
      <c r="E54" s="154">
        <v>2019</v>
      </c>
      <c r="F54" s="5" t="s">
        <v>87</v>
      </c>
      <c r="G54" s="154" t="s">
        <v>87</v>
      </c>
      <c r="H54" s="154" t="s">
        <v>87</v>
      </c>
      <c r="I54" s="5">
        <v>2019</v>
      </c>
      <c r="J54" s="154">
        <v>2019</v>
      </c>
      <c r="K54" s="154">
        <v>2019</v>
      </c>
      <c r="L54" s="5">
        <v>2015</v>
      </c>
      <c r="M54" s="5">
        <v>2015</v>
      </c>
      <c r="N54" s="5">
        <v>2015</v>
      </c>
      <c r="O54" s="5">
        <v>2015</v>
      </c>
      <c r="P54" s="154">
        <v>2015</v>
      </c>
      <c r="Q54" s="154">
        <v>2015</v>
      </c>
      <c r="R54" s="154">
        <v>2015</v>
      </c>
      <c r="S54" s="154">
        <v>2015</v>
      </c>
      <c r="T54" s="154">
        <v>2015</v>
      </c>
      <c r="U54" s="154">
        <v>2015</v>
      </c>
      <c r="V54" s="5">
        <v>2010</v>
      </c>
      <c r="W54" s="154">
        <v>2010</v>
      </c>
      <c r="X54" s="154">
        <v>2010</v>
      </c>
      <c r="Y54" s="5">
        <v>2010</v>
      </c>
      <c r="Z54" s="154">
        <v>2010</v>
      </c>
      <c r="AA54" s="154">
        <v>2010</v>
      </c>
      <c r="AB54" s="5">
        <v>2010</v>
      </c>
      <c r="AC54" s="154">
        <v>2010</v>
      </c>
      <c r="AD54" s="154">
        <v>2010</v>
      </c>
      <c r="AE54" s="5">
        <v>2010</v>
      </c>
      <c r="AF54" s="154">
        <v>2010</v>
      </c>
      <c r="AG54" s="154">
        <v>2010</v>
      </c>
      <c r="AH54" s="5">
        <v>2016</v>
      </c>
      <c r="AI54" s="154">
        <v>2016</v>
      </c>
      <c r="AJ54" s="154">
        <v>2016</v>
      </c>
      <c r="AK54" s="5">
        <v>2019</v>
      </c>
      <c r="AL54" s="154">
        <v>2019</v>
      </c>
      <c r="AM54" s="154">
        <v>2019</v>
      </c>
      <c r="AN54" s="5">
        <v>2015</v>
      </c>
      <c r="AO54" s="154">
        <v>2015</v>
      </c>
      <c r="AP54" s="154">
        <v>2015</v>
      </c>
      <c r="AQ54" s="10" t="s">
        <v>489</v>
      </c>
      <c r="AR54" s="147" t="s">
        <v>489</v>
      </c>
      <c r="AS54" s="147" t="s">
        <v>489</v>
      </c>
      <c r="AT54" s="5">
        <v>2018</v>
      </c>
      <c r="AU54" s="5">
        <v>2018</v>
      </c>
      <c r="AV54" s="154">
        <v>2018</v>
      </c>
      <c r="AW54" s="154">
        <v>2018</v>
      </c>
      <c r="AX54" s="154">
        <v>2018</v>
      </c>
      <c r="AY54" s="154">
        <v>2018</v>
      </c>
      <c r="AZ54" s="5">
        <v>2019</v>
      </c>
      <c r="BA54" s="154">
        <v>2019</v>
      </c>
      <c r="BB54" s="5">
        <v>2019</v>
      </c>
      <c r="BC54" s="5">
        <v>2021</v>
      </c>
      <c r="BD54" s="154">
        <v>2021</v>
      </c>
      <c r="BE54" s="154">
        <v>2021</v>
      </c>
      <c r="BF54" s="5">
        <v>2020</v>
      </c>
      <c r="BG54" s="154">
        <v>2020</v>
      </c>
      <c r="BH54" s="10">
        <v>2020</v>
      </c>
    </row>
    <row r="55" spans="1:60">
      <c r="A55" s="1" t="s">
        <v>190</v>
      </c>
      <c r="B55" s="2" t="s">
        <v>191</v>
      </c>
      <c r="C55" s="5">
        <v>2019</v>
      </c>
      <c r="D55" s="154">
        <v>2019</v>
      </c>
      <c r="E55" s="154">
        <v>2019</v>
      </c>
      <c r="F55" s="5">
        <v>2015</v>
      </c>
      <c r="G55" s="154">
        <v>2015</v>
      </c>
      <c r="H55" s="154">
        <v>2015</v>
      </c>
      <c r="I55" s="5">
        <v>2019</v>
      </c>
      <c r="J55" s="154">
        <v>2019</v>
      </c>
      <c r="K55" s="154">
        <v>2019</v>
      </c>
      <c r="L55" s="5">
        <v>2015</v>
      </c>
      <c r="M55" s="5">
        <v>2015</v>
      </c>
      <c r="N55" s="5">
        <v>2015</v>
      </c>
      <c r="O55" s="5">
        <v>2015</v>
      </c>
      <c r="P55" s="154">
        <v>2015</v>
      </c>
      <c r="Q55" s="154">
        <v>2015</v>
      </c>
      <c r="R55" s="154">
        <v>2015</v>
      </c>
      <c r="S55" s="154">
        <v>2015</v>
      </c>
      <c r="T55" s="154">
        <v>2015</v>
      </c>
      <c r="U55" s="154">
        <v>2015</v>
      </c>
      <c r="V55" s="5">
        <v>2010</v>
      </c>
      <c r="W55" s="154">
        <v>2010</v>
      </c>
      <c r="X55" s="154">
        <v>2010</v>
      </c>
      <c r="Y55" s="5">
        <v>2010</v>
      </c>
      <c r="Z55" s="154">
        <v>2010</v>
      </c>
      <c r="AA55" s="154">
        <v>2010</v>
      </c>
      <c r="AB55" s="5">
        <v>2010</v>
      </c>
      <c r="AC55" s="154">
        <v>2010</v>
      </c>
      <c r="AD55" s="154">
        <v>2010</v>
      </c>
      <c r="AE55" s="5">
        <v>2010</v>
      </c>
      <c r="AF55" s="154">
        <v>2010</v>
      </c>
      <c r="AG55" s="154">
        <v>2010</v>
      </c>
      <c r="AH55" s="5">
        <v>2016</v>
      </c>
      <c r="AI55" s="154">
        <v>2016</v>
      </c>
      <c r="AJ55" s="154">
        <v>2016</v>
      </c>
      <c r="AK55" s="5">
        <v>2019</v>
      </c>
      <c r="AL55" s="154">
        <v>2019</v>
      </c>
      <c r="AM55" s="154">
        <v>2019</v>
      </c>
      <c r="AN55" s="5">
        <v>2015</v>
      </c>
      <c r="AO55" s="154">
        <v>2015</v>
      </c>
      <c r="AP55" s="154">
        <v>2015</v>
      </c>
      <c r="AQ55" s="10" t="s">
        <v>489</v>
      </c>
      <c r="AR55" s="147" t="s">
        <v>489</v>
      </c>
      <c r="AS55" s="147" t="s">
        <v>489</v>
      </c>
      <c r="AT55" s="5">
        <v>2018</v>
      </c>
      <c r="AU55" s="5">
        <v>2018</v>
      </c>
      <c r="AV55" s="154">
        <v>2018</v>
      </c>
      <c r="AW55" s="154">
        <v>2018</v>
      </c>
      <c r="AX55" s="154">
        <v>2018</v>
      </c>
      <c r="AY55" s="154">
        <v>2018</v>
      </c>
      <c r="AZ55" s="5">
        <v>2019</v>
      </c>
      <c r="BA55" s="154">
        <v>2019</v>
      </c>
      <c r="BB55" s="5">
        <v>2019</v>
      </c>
      <c r="BC55" s="5">
        <v>2021</v>
      </c>
      <c r="BD55" s="154">
        <v>2021</v>
      </c>
      <c r="BE55" s="154">
        <v>2021</v>
      </c>
      <c r="BF55" s="5">
        <v>2020</v>
      </c>
      <c r="BG55" s="154">
        <v>2020</v>
      </c>
      <c r="BH55" s="10">
        <v>2020</v>
      </c>
    </row>
    <row r="56" spans="1:60">
      <c r="A56" s="1" t="s">
        <v>192</v>
      </c>
      <c r="B56" s="2" t="s">
        <v>193</v>
      </c>
      <c r="C56" s="5">
        <v>2019</v>
      </c>
      <c r="D56" s="154">
        <v>2019</v>
      </c>
      <c r="E56" s="154">
        <v>2019</v>
      </c>
      <c r="F56" s="5">
        <v>2015</v>
      </c>
      <c r="G56" s="154">
        <v>2015</v>
      </c>
      <c r="H56" s="154">
        <v>2015</v>
      </c>
      <c r="I56" s="5">
        <v>2019</v>
      </c>
      <c r="J56" s="154">
        <v>2019</v>
      </c>
      <c r="K56" s="154">
        <v>2019</v>
      </c>
      <c r="L56" s="5">
        <v>2015</v>
      </c>
      <c r="M56" s="5">
        <v>2015</v>
      </c>
      <c r="N56" s="5">
        <v>2015</v>
      </c>
      <c r="O56" s="5">
        <v>2015</v>
      </c>
      <c r="P56" s="154">
        <v>2015</v>
      </c>
      <c r="Q56" s="154">
        <v>2015</v>
      </c>
      <c r="R56" s="154">
        <v>2015</v>
      </c>
      <c r="S56" s="154">
        <v>2015</v>
      </c>
      <c r="T56" s="154">
        <v>2015</v>
      </c>
      <c r="U56" s="154">
        <v>2015</v>
      </c>
      <c r="V56" s="5">
        <v>2010</v>
      </c>
      <c r="W56" s="154">
        <v>2010</v>
      </c>
      <c r="X56" s="154">
        <v>2010</v>
      </c>
      <c r="Y56" s="5">
        <v>2010</v>
      </c>
      <c r="Z56" s="154">
        <v>2010</v>
      </c>
      <c r="AA56" s="154">
        <v>2010</v>
      </c>
      <c r="AB56" s="5">
        <v>2010</v>
      </c>
      <c r="AC56" s="154">
        <v>2010</v>
      </c>
      <c r="AD56" s="154">
        <v>2010</v>
      </c>
      <c r="AE56" s="5">
        <v>2010</v>
      </c>
      <c r="AF56" s="154">
        <v>2010</v>
      </c>
      <c r="AG56" s="154">
        <v>2010</v>
      </c>
      <c r="AH56" s="5">
        <v>2016</v>
      </c>
      <c r="AI56" s="154">
        <v>2016</v>
      </c>
      <c r="AJ56" s="154">
        <v>2016</v>
      </c>
      <c r="AK56" s="5">
        <v>2019</v>
      </c>
      <c r="AL56" s="154">
        <v>2019</v>
      </c>
      <c r="AM56" s="154">
        <v>2019</v>
      </c>
      <c r="AN56" s="5">
        <v>2015</v>
      </c>
      <c r="AO56" s="154">
        <v>2015</v>
      </c>
      <c r="AP56" s="154">
        <v>2015</v>
      </c>
      <c r="AQ56" s="10" t="s">
        <v>489</v>
      </c>
      <c r="AR56" s="147" t="s">
        <v>489</v>
      </c>
      <c r="AS56" s="147" t="s">
        <v>489</v>
      </c>
      <c r="AT56" s="5">
        <v>2018</v>
      </c>
      <c r="AU56" s="5">
        <v>2018</v>
      </c>
      <c r="AV56" s="154">
        <v>2018</v>
      </c>
      <c r="AW56" s="154">
        <v>2018</v>
      </c>
      <c r="AX56" s="154">
        <v>2018</v>
      </c>
      <c r="AY56" s="154">
        <v>2018</v>
      </c>
      <c r="AZ56" s="5">
        <v>2019</v>
      </c>
      <c r="BA56" s="154">
        <v>2019</v>
      </c>
      <c r="BB56" s="5">
        <v>2019</v>
      </c>
      <c r="BC56" s="5">
        <v>2021</v>
      </c>
      <c r="BD56" s="154">
        <v>2021</v>
      </c>
      <c r="BE56" s="154">
        <v>2021</v>
      </c>
      <c r="BF56" s="5">
        <v>2020</v>
      </c>
      <c r="BG56" s="154">
        <v>2020</v>
      </c>
      <c r="BH56" s="10">
        <v>2020</v>
      </c>
    </row>
    <row r="57" spans="1:60">
      <c r="A57" s="1" t="s">
        <v>194</v>
      </c>
      <c r="B57" s="2" t="s">
        <v>195</v>
      </c>
      <c r="C57" s="5">
        <v>2019</v>
      </c>
      <c r="D57" s="154">
        <v>2019</v>
      </c>
      <c r="E57" s="154">
        <v>2019</v>
      </c>
      <c r="F57" s="5">
        <v>2015</v>
      </c>
      <c r="G57" s="154">
        <v>2015</v>
      </c>
      <c r="H57" s="154">
        <v>2015</v>
      </c>
      <c r="I57" s="5">
        <v>2019</v>
      </c>
      <c r="J57" s="154">
        <v>2019</v>
      </c>
      <c r="K57" s="154">
        <v>2019</v>
      </c>
      <c r="L57" s="5">
        <v>2015</v>
      </c>
      <c r="M57" s="5">
        <v>2015</v>
      </c>
      <c r="N57" s="5">
        <v>2015</v>
      </c>
      <c r="O57" s="5">
        <v>2015</v>
      </c>
      <c r="P57" s="154">
        <v>2015</v>
      </c>
      <c r="Q57" s="154">
        <v>2015</v>
      </c>
      <c r="R57" s="154">
        <v>2015</v>
      </c>
      <c r="S57" s="154">
        <v>2015</v>
      </c>
      <c r="T57" s="154">
        <v>2015</v>
      </c>
      <c r="U57" s="154">
        <v>2015</v>
      </c>
      <c r="V57" s="5">
        <v>2010</v>
      </c>
      <c r="W57" s="154">
        <v>2010</v>
      </c>
      <c r="X57" s="154">
        <v>2010</v>
      </c>
      <c r="Y57" s="5">
        <v>2010</v>
      </c>
      <c r="Z57" s="154">
        <v>2010</v>
      </c>
      <c r="AA57" s="154">
        <v>2010</v>
      </c>
      <c r="AB57" s="5">
        <v>2010</v>
      </c>
      <c r="AC57" s="154">
        <v>2010</v>
      </c>
      <c r="AD57" s="154">
        <v>2010</v>
      </c>
      <c r="AE57" s="5">
        <v>2010</v>
      </c>
      <c r="AF57" s="154">
        <v>2010</v>
      </c>
      <c r="AG57" s="154">
        <v>2010</v>
      </c>
      <c r="AH57" s="5">
        <v>2016</v>
      </c>
      <c r="AI57" s="154">
        <v>2016</v>
      </c>
      <c r="AJ57" s="154">
        <v>2016</v>
      </c>
      <c r="AK57" s="5">
        <v>2019</v>
      </c>
      <c r="AL57" s="154">
        <v>2019</v>
      </c>
      <c r="AM57" s="154">
        <v>2019</v>
      </c>
      <c r="AN57" s="5">
        <v>2015</v>
      </c>
      <c r="AO57" s="154">
        <v>2015</v>
      </c>
      <c r="AP57" s="154">
        <v>2015</v>
      </c>
      <c r="AQ57" s="10" t="s">
        <v>489</v>
      </c>
      <c r="AR57" s="147" t="s">
        <v>489</v>
      </c>
      <c r="AS57" s="147" t="s">
        <v>489</v>
      </c>
      <c r="AT57" s="5">
        <v>2018</v>
      </c>
      <c r="AU57" s="5">
        <v>2018</v>
      </c>
      <c r="AV57" s="154">
        <v>2018</v>
      </c>
      <c r="AW57" s="154">
        <v>2018</v>
      </c>
      <c r="AX57" s="154">
        <v>2018</v>
      </c>
      <c r="AY57" s="154">
        <v>2018</v>
      </c>
      <c r="AZ57" s="5">
        <v>2019</v>
      </c>
      <c r="BA57" s="154">
        <v>2019</v>
      </c>
      <c r="BB57" s="5">
        <v>2019</v>
      </c>
      <c r="BC57" s="5">
        <v>2021</v>
      </c>
      <c r="BD57" s="154">
        <v>2021</v>
      </c>
      <c r="BE57" s="154">
        <v>2021</v>
      </c>
      <c r="BF57" s="5">
        <v>2020</v>
      </c>
      <c r="BG57" s="154">
        <v>2020</v>
      </c>
      <c r="BH57" s="10">
        <v>2020</v>
      </c>
    </row>
    <row r="58" spans="1:60">
      <c r="A58" s="1" t="s">
        <v>196</v>
      </c>
      <c r="B58" s="2" t="s">
        <v>197</v>
      </c>
      <c r="C58" s="5">
        <v>2019</v>
      </c>
      <c r="D58" s="154">
        <v>2019</v>
      </c>
      <c r="E58" s="154">
        <v>2019</v>
      </c>
      <c r="F58" s="5">
        <v>2015</v>
      </c>
      <c r="G58" s="154">
        <v>2015</v>
      </c>
      <c r="H58" s="154">
        <v>2015</v>
      </c>
      <c r="I58" s="5">
        <v>2019</v>
      </c>
      <c r="J58" s="154">
        <v>2019</v>
      </c>
      <c r="K58" s="154">
        <v>2019</v>
      </c>
      <c r="L58" s="5">
        <v>2015</v>
      </c>
      <c r="M58" s="5">
        <v>2015</v>
      </c>
      <c r="N58" s="5">
        <v>2015</v>
      </c>
      <c r="O58" s="5">
        <v>2015</v>
      </c>
      <c r="P58" s="154">
        <v>2015</v>
      </c>
      <c r="Q58" s="154">
        <v>2015</v>
      </c>
      <c r="R58" s="154">
        <v>2015</v>
      </c>
      <c r="S58" s="154">
        <v>2015</v>
      </c>
      <c r="T58" s="154">
        <v>2015</v>
      </c>
      <c r="U58" s="154">
        <v>2015</v>
      </c>
      <c r="V58" s="5">
        <v>2010</v>
      </c>
      <c r="W58" s="154">
        <v>2010</v>
      </c>
      <c r="X58" s="154">
        <v>2010</v>
      </c>
      <c r="Y58" s="5">
        <v>2010</v>
      </c>
      <c r="Z58" s="154">
        <v>2010</v>
      </c>
      <c r="AA58" s="154">
        <v>2010</v>
      </c>
      <c r="AB58" s="5">
        <v>2010</v>
      </c>
      <c r="AC58" s="154">
        <v>2010</v>
      </c>
      <c r="AD58" s="154">
        <v>2010</v>
      </c>
      <c r="AE58" s="5">
        <v>2010</v>
      </c>
      <c r="AF58" s="154">
        <v>2010</v>
      </c>
      <c r="AG58" s="154">
        <v>2010</v>
      </c>
      <c r="AH58" s="5">
        <v>2016</v>
      </c>
      <c r="AI58" s="154">
        <v>2016</v>
      </c>
      <c r="AJ58" s="154">
        <v>2016</v>
      </c>
      <c r="AK58" s="5">
        <v>2019</v>
      </c>
      <c r="AL58" s="154">
        <v>2019</v>
      </c>
      <c r="AM58" s="154">
        <v>2019</v>
      </c>
      <c r="AN58" s="5">
        <v>2015</v>
      </c>
      <c r="AO58" s="154">
        <v>2015</v>
      </c>
      <c r="AP58" s="154">
        <v>2015</v>
      </c>
      <c r="AQ58" s="10" t="s">
        <v>489</v>
      </c>
      <c r="AR58" s="147" t="s">
        <v>489</v>
      </c>
      <c r="AS58" s="147" t="s">
        <v>489</v>
      </c>
      <c r="AT58" s="5">
        <v>2018</v>
      </c>
      <c r="AU58" s="5">
        <v>2018</v>
      </c>
      <c r="AV58" s="154">
        <v>2018</v>
      </c>
      <c r="AW58" s="154">
        <v>2018</v>
      </c>
      <c r="AX58" s="154">
        <v>2018</v>
      </c>
      <c r="AY58" s="154">
        <v>2018</v>
      </c>
      <c r="AZ58" s="5">
        <v>2019</v>
      </c>
      <c r="BA58" s="154">
        <v>2019</v>
      </c>
      <c r="BB58" s="5">
        <v>2019</v>
      </c>
      <c r="BC58" s="5">
        <v>2021</v>
      </c>
      <c r="BD58" s="154">
        <v>2021</v>
      </c>
      <c r="BE58" s="154">
        <v>2021</v>
      </c>
      <c r="BF58" s="5">
        <v>2020</v>
      </c>
      <c r="BG58" s="154">
        <v>2020</v>
      </c>
      <c r="BH58" s="10">
        <v>2020</v>
      </c>
    </row>
    <row r="59" spans="1:60">
      <c r="A59" s="1" t="s">
        <v>198</v>
      </c>
      <c r="B59" s="2" t="s">
        <v>199</v>
      </c>
      <c r="C59" s="5">
        <v>2019</v>
      </c>
      <c r="D59" s="154">
        <v>2019</v>
      </c>
      <c r="E59" s="154">
        <v>2019</v>
      </c>
      <c r="F59" s="5">
        <v>2015</v>
      </c>
      <c r="G59" s="154">
        <v>2015</v>
      </c>
      <c r="H59" s="154">
        <v>2015</v>
      </c>
      <c r="I59" s="5">
        <v>2019</v>
      </c>
      <c r="J59" s="154">
        <v>2019</v>
      </c>
      <c r="K59" s="154">
        <v>2019</v>
      </c>
      <c r="L59" s="5">
        <v>2015</v>
      </c>
      <c r="M59" s="5">
        <v>2015</v>
      </c>
      <c r="N59" s="5">
        <v>2015</v>
      </c>
      <c r="O59" s="5">
        <v>2015</v>
      </c>
      <c r="P59" s="154">
        <v>2015</v>
      </c>
      <c r="Q59" s="154">
        <v>2015</v>
      </c>
      <c r="R59" s="154">
        <v>2015</v>
      </c>
      <c r="S59" s="154">
        <v>2015</v>
      </c>
      <c r="T59" s="154">
        <v>2015</v>
      </c>
      <c r="U59" s="154">
        <v>2015</v>
      </c>
      <c r="V59" s="5">
        <v>2010</v>
      </c>
      <c r="W59" s="154">
        <v>2010</v>
      </c>
      <c r="X59" s="154">
        <v>2010</v>
      </c>
      <c r="Y59" s="5">
        <v>2010</v>
      </c>
      <c r="Z59" s="154">
        <v>2010</v>
      </c>
      <c r="AA59" s="154">
        <v>2010</v>
      </c>
      <c r="AB59" s="5">
        <v>2010</v>
      </c>
      <c r="AC59" s="154">
        <v>2010</v>
      </c>
      <c r="AD59" s="154">
        <v>2010</v>
      </c>
      <c r="AE59" s="5">
        <v>2010</v>
      </c>
      <c r="AF59" s="154">
        <v>2010</v>
      </c>
      <c r="AG59" s="154">
        <v>2010</v>
      </c>
      <c r="AH59" s="5">
        <v>2016</v>
      </c>
      <c r="AI59" s="154">
        <v>2016</v>
      </c>
      <c r="AJ59" s="154">
        <v>2016</v>
      </c>
      <c r="AK59" s="5">
        <v>2019</v>
      </c>
      <c r="AL59" s="154">
        <v>2019</v>
      </c>
      <c r="AM59" s="154">
        <v>2019</v>
      </c>
      <c r="AN59" s="5">
        <v>2015</v>
      </c>
      <c r="AO59" s="154">
        <v>2015</v>
      </c>
      <c r="AP59" s="154">
        <v>2015</v>
      </c>
      <c r="AQ59" s="10" t="s">
        <v>489</v>
      </c>
      <c r="AR59" s="147" t="s">
        <v>489</v>
      </c>
      <c r="AS59" s="147" t="s">
        <v>489</v>
      </c>
      <c r="AT59" s="5">
        <v>2018</v>
      </c>
      <c r="AU59" s="5">
        <v>2018</v>
      </c>
      <c r="AV59" s="154">
        <v>2018</v>
      </c>
      <c r="AW59" s="154">
        <v>2018</v>
      </c>
      <c r="AX59" s="154">
        <v>2018</v>
      </c>
      <c r="AY59" s="154">
        <v>2018</v>
      </c>
      <c r="AZ59" s="5">
        <v>2019</v>
      </c>
      <c r="BA59" s="154">
        <v>2019</v>
      </c>
      <c r="BB59" s="5">
        <v>2019</v>
      </c>
      <c r="BC59" s="5">
        <v>2021</v>
      </c>
      <c r="BD59" s="154">
        <v>2021</v>
      </c>
      <c r="BE59" s="154">
        <v>2021</v>
      </c>
      <c r="BF59" s="5">
        <v>2020</v>
      </c>
      <c r="BG59" s="154">
        <v>2020</v>
      </c>
      <c r="BH59" s="10">
        <v>2020</v>
      </c>
    </row>
    <row r="60" spans="1:60">
      <c r="A60" s="1" t="s">
        <v>200</v>
      </c>
      <c r="B60" s="2" t="s">
        <v>201</v>
      </c>
      <c r="C60" s="5">
        <v>2019</v>
      </c>
      <c r="D60" s="154">
        <v>2019</v>
      </c>
      <c r="E60" s="154">
        <v>2019</v>
      </c>
      <c r="F60" s="5">
        <v>2015</v>
      </c>
      <c r="G60" s="154">
        <v>2015</v>
      </c>
      <c r="H60" s="154">
        <v>2015</v>
      </c>
      <c r="I60" s="5">
        <v>2019</v>
      </c>
      <c r="J60" s="154">
        <v>2019</v>
      </c>
      <c r="K60" s="154">
        <v>2019</v>
      </c>
      <c r="L60" s="5">
        <v>2015</v>
      </c>
      <c r="M60" s="5">
        <v>2015</v>
      </c>
      <c r="N60" s="5">
        <v>2015</v>
      </c>
      <c r="O60" s="5">
        <v>2015</v>
      </c>
      <c r="P60" s="154">
        <v>2015</v>
      </c>
      <c r="Q60" s="154">
        <v>2015</v>
      </c>
      <c r="R60" s="154">
        <v>2015</v>
      </c>
      <c r="S60" s="154">
        <v>2015</v>
      </c>
      <c r="T60" s="154">
        <v>2015</v>
      </c>
      <c r="U60" s="154">
        <v>2015</v>
      </c>
      <c r="V60" s="5">
        <v>2010</v>
      </c>
      <c r="W60" s="154">
        <v>2010</v>
      </c>
      <c r="X60" s="154">
        <v>2010</v>
      </c>
      <c r="Y60" s="5">
        <v>2010</v>
      </c>
      <c r="Z60" s="154">
        <v>2010</v>
      </c>
      <c r="AA60" s="154">
        <v>2010</v>
      </c>
      <c r="AB60" s="5">
        <v>2010</v>
      </c>
      <c r="AC60" s="154">
        <v>2010</v>
      </c>
      <c r="AD60" s="154">
        <v>2010</v>
      </c>
      <c r="AE60" s="5">
        <v>2010</v>
      </c>
      <c r="AF60" s="154">
        <v>2010</v>
      </c>
      <c r="AG60" s="154">
        <v>2010</v>
      </c>
      <c r="AH60" s="5">
        <v>2016</v>
      </c>
      <c r="AI60" s="154">
        <v>2016</v>
      </c>
      <c r="AJ60" s="154">
        <v>2016</v>
      </c>
      <c r="AK60" s="5">
        <v>2019</v>
      </c>
      <c r="AL60" s="154">
        <v>2019</v>
      </c>
      <c r="AM60" s="154">
        <v>2019</v>
      </c>
      <c r="AN60" s="5">
        <v>2015</v>
      </c>
      <c r="AO60" s="154">
        <v>2015</v>
      </c>
      <c r="AP60" s="154">
        <v>2015</v>
      </c>
      <c r="AQ60" s="10" t="s">
        <v>489</v>
      </c>
      <c r="AR60" s="147" t="s">
        <v>489</v>
      </c>
      <c r="AS60" s="147" t="s">
        <v>489</v>
      </c>
      <c r="AT60" s="5">
        <v>2018</v>
      </c>
      <c r="AU60" s="5">
        <v>2018</v>
      </c>
      <c r="AV60" s="154">
        <v>2018</v>
      </c>
      <c r="AW60" s="154">
        <v>2018</v>
      </c>
      <c r="AX60" s="154">
        <v>2018</v>
      </c>
      <c r="AY60" s="154">
        <v>2018</v>
      </c>
      <c r="AZ60" s="5">
        <v>2019</v>
      </c>
      <c r="BA60" s="154">
        <v>2019</v>
      </c>
      <c r="BB60" s="5">
        <v>2019</v>
      </c>
      <c r="BC60" s="5">
        <v>2021</v>
      </c>
      <c r="BD60" s="154">
        <v>2021</v>
      </c>
      <c r="BE60" s="154">
        <v>2021</v>
      </c>
      <c r="BF60" s="5">
        <v>2020</v>
      </c>
      <c r="BG60" s="154">
        <v>2020</v>
      </c>
      <c r="BH60" s="10">
        <v>2020</v>
      </c>
    </row>
    <row r="61" spans="1:60">
      <c r="A61" s="1" t="s">
        <v>202</v>
      </c>
      <c r="B61" s="2" t="s">
        <v>203</v>
      </c>
      <c r="C61" s="5">
        <v>2019</v>
      </c>
      <c r="D61" s="154">
        <v>2019</v>
      </c>
      <c r="E61" s="154">
        <v>2019</v>
      </c>
      <c r="F61" s="5">
        <v>2015</v>
      </c>
      <c r="G61" s="154">
        <v>2015</v>
      </c>
      <c r="H61" s="154">
        <v>2015</v>
      </c>
      <c r="I61" s="5">
        <v>2019</v>
      </c>
      <c r="J61" s="154">
        <v>2019</v>
      </c>
      <c r="K61" s="154">
        <v>2019</v>
      </c>
      <c r="L61" s="5">
        <v>2015</v>
      </c>
      <c r="M61" s="5">
        <v>2015</v>
      </c>
      <c r="N61" s="5">
        <v>2015</v>
      </c>
      <c r="O61" s="5">
        <v>2015</v>
      </c>
      <c r="P61" s="154">
        <v>2015</v>
      </c>
      <c r="Q61" s="154">
        <v>2015</v>
      </c>
      <c r="R61" s="154">
        <v>2015</v>
      </c>
      <c r="S61" s="154">
        <v>2015</v>
      </c>
      <c r="T61" s="154">
        <v>2015</v>
      </c>
      <c r="U61" s="154">
        <v>2015</v>
      </c>
      <c r="V61" s="5">
        <v>2010</v>
      </c>
      <c r="W61" s="154">
        <v>2010</v>
      </c>
      <c r="X61" s="154">
        <v>2010</v>
      </c>
      <c r="Y61" s="5">
        <v>2010</v>
      </c>
      <c r="Z61" s="154">
        <v>2010</v>
      </c>
      <c r="AA61" s="154">
        <v>2010</v>
      </c>
      <c r="AB61" s="5">
        <v>2010</v>
      </c>
      <c r="AC61" s="154">
        <v>2010</v>
      </c>
      <c r="AD61" s="154">
        <v>2010</v>
      </c>
      <c r="AE61" s="5">
        <v>2010</v>
      </c>
      <c r="AF61" s="154">
        <v>2010</v>
      </c>
      <c r="AG61" s="154">
        <v>2010</v>
      </c>
      <c r="AH61" s="5">
        <v>2016</v>
      </c>
      <c r="AI61" s="154">
        <v>2016</v>
      </c>
      <c r="AJ61" s="154">
        <v>2016</v>
      </c>
      <c r="AK61" s="5">
        <v>2019</v>
      </c>
      <c r="AL61" s="154">
        <v>2019</v>
      </c>
      <c r="AM61" s="154">
        <v>2019</v>
      </c>
      <c r="AN61" s="5">
        <v>2015</v>
      </c>
      <c r="AO61" s="154">
        <v>2015</v>
      </c>
      <c r="AP61" s="154">
        <v>2015</v>
      </c>
      <c r="AQ61" s="10" t="s">
        <v>489</v>
      </c>
      <c r="AR61" s="147" t="s">
        <v>489</v>
      </c>
      <c r="AS61" s="147" t="s">
        <v>489</v>
      </c>
      <c r="AT61" s="5">
        <v>2018</v>
      </c>
      <c r="AU61" s="5">
        <v>2018</v>
      </c>
      <c r="AV61" s="154">
        <v>2018</v>
      </c>
      <c r="AW61" s="154">
        <v>2018</v>
      </c>
      <c r="AX61" s="154">
        <v>2018</v>
      </c>
      <c r="AY61" s="154">
        <v>2018</v>
      </c>
      <c r="AZ61" s="5">
        <v>2019</v>
      </c>
      <c r="BA61" s="154">
        <v>2019</v>
      </c>
      <c r="BB61" s="5">
        <v>2019</v>
      </c>
      <c r="BC61" s="5">
        <v>2021</v>
      </c>
      <c r="BD61" s="154">
        <v>2021</v>
      </c>
      <c r="BE61" s="154">
        <v>2021</v>
      </c>
      <c r="BF61" s="5">
        <v>2020</v>
      </c>
      <c r="BG61" s="154">
        <v>2020</v>
      </c>
      <c r="BH61" s="10">
        <v>2020</v>
      </c>
    </row>
    <row r="62" spans="1:60">
      <c r="A62" s="1" t="s">
        <v>204</v>
      </c>
      <c r="B62" s="2" t="s">
        <v>205</v>
      </c>
      <c r="C62" s="5">
        <v>2019</v>
      </c>
      <c r="D62" s="154">
        <v>2019</v>
      </c>
      <c r="E62" s="154">
        <v>2019</v>
      </c>
      <c r="F62" s="5">
        <v>2015</v>
      </c>
      <c r="G62" s="154">
        <v>2015</v>
      </c>
      <c r="H62" s="154">
        <v>2015</v>
      </c>
      <c r="I62" s="5">
        <v>2019</v>
      </c>
      <c r="J62" s="154">
        <v>2019</v>
      </c>
      <c r="K62" s="154">
        <v>2019</v>
      </c>
      <c r="L62" s="5">
        <v>2015</v>
      </c>
      <c r="M62" s="5">
        <v>2015</v>
      </c>
      <c r="N62" s="5">
        <v>2015</v>
      </c>
      <c r="O62" s="5">
        <v>2015</v>
      </c>
      <c r="P62" s="154">
        <v>2015</v>
      </c>
      <c r="Q62" s="154">
        <v>2015</v>
      </c>
      <c r="R62" s="154">
        <v>2015</v>
      </c>
      <c r="S62" s="154">
        <v>2015</v>
      </c>
      <c r="T62" s="154">
        <v>2015</v>
      </c>
      <c r="U62" s="154">
        <v>2015</v>
      </c>
      <c r="V62" s="5">
        <v>2010</v>
      </c>
      <c r="W62" s="154">
        <v>2010</v>
      </c>
      <c r="X62" s="154">
        <v>2010</v>
      </c>
      <c r="Y62" s="5">
        <v>2010</v>
      </c>
      <c r="Z62" s="154">
        <v>2010</v>
      </c>
      <c r="AA62" s="154">
        <v>2010</v>
      </c>
      <c r="AB62" s="5">
        <v>2010</v>
      </c>
      <c r="AC62" s="154">
        <v>2010</v>
      </c>
      <c r="AD62" s="154">
        <v>2010</v>
      </c>
      <c r="AE62" s="5">
        <v>2010</v>
      </c>
      <c r="AF62" s="154">
        <v>2010</v>
      </c>
      <c r="AG62" s="154">
        <v>2010</v>
      </c>
      <c r="AH62" s="5">
        <v>2016</v>
      </c>
      <c r="AI62" s="154">
        <v>2016</v>
      </c>
      <c r="AJ62" s="154">
        <v>2016</v>
      </c>
      <c r="AK62" s="5">
        <v>2019</v>
      </c>
      <c r="AL62" s="154">
        <v>2019</v>
      </c>
      <c r="AM62" s="154">
        <v>2019</v>
      </c>
      <c r="AN62" s="5">
        <v>2015</v>
      </c>
      <c r="AO62" s="154">
        <v>2015</v>
      </c>
      <c r="AP62" s="154">
        <v>2015</v>
      </c>
      <c r="AQ62" s="10" t="s">
        <v>489</v>
      </c>
      <c r="AR62" s="147" t="s">
        <v>489</v>
      </c>
      <c r="AS62" s="147" t="s">
        <v>489</v>
      </c>
      <c r="AT62" s="5">
        <v>2018</v>
      </c>
      <c r="AU62" s="5">
        <v>2018</v>
      </c>
      <c r="AV62" s="154">
        <v>2018</v>
      </c>
      <c r="AW62" s="154">
        <v>2018</v>
      </c>
      <c r="AX62" s="154">
        <v>2018</v>
      </c>
      <c r="AY62" s="154">
        <v>2018</v>
      </c>
      <c r="AZ62" s="5">
        <v>2019</v>
      </c>
      <c r="BA62" s="154">
        <v>2019</v>
      </c>
      <c r="BB62" s="5">
        <v>2019</v>
      </c>
      <c r="BC62" s="5">
        <v>2021</v>
      </c>
      <c r="BD62" s="154">
        <v>2021</v>
      </c>
      <c r="BE62" s="154">
        <v>2021</v>
      </c>
      <c r="BF62" s="5">
        <v>2020</v>
      </c>
      <c r="BG62" s="154">
        <v>2020</v>
      </c>
      <c r="BH62" s="10">
        <v>2020</v>
      </c>
    </row>
    <row r="63" spans="1:60">
      <c r="A63" s="1" t="s">
        <v>206</v>
      </c>
      <c r="B63" s="2" t="s">
        <v>207</v>
      </c>
      <c r="C63" s="5">
        <v>2019</v>
      </c>
      <c r="D63" s="154">
        <v>2019</v>
      </c>
      <c r="E63" s="154">
        <v>2019</v>
      </c>
      <c r="F63" s="5">
        <v>2015</v>
      </c>
      <c r="G63" s="154">
        <v>2015</v>
      </c>
      <c r="H63" s="154">
        <v>2015</v>
      </c>
      <c r="I63" s="5">
        <v>2019</v>
      </c>
      <c r="J63" s="154">
        <v>2019</v>
      </c>
      <c r="K63" s="154">
        <v>2019</v>
      </c>
      <c r="L63" s="5">
        <v>2015</v>
      </c>
      <c r="M63" s="5">
        <v>2015</v>
      </c>
      <c r="N63" s="5">
        <v>2015</v>
      </c>
      <c r="O63" s="5">
        <v>2015</v>
      </c>
      <c r="P63" s="154">
        <v>2015</v>
      </c>
      <c r="Q63" s="154">
        <v>2015</v>
      </c>
      <c r="R63" s="154">
        <v>2015</v>
      </c>
      <c r="S63" s="154">
        <v>2015</v>
      </c>
      <c r="T63" s="154">
        <v>2015</v>
      </c>
      <c r="U63" s="154">
        <v>2015</v>
      </c>
      <c r="V63" s="5">
        <v>2010</v>
      </c>
      <c r="W63" s="154">
        <v>2010</v>
      </c>
      <c r="X63" s="154">
        <v>2010</v>
      </c>
      <c r="Y63" s="5">
        <v>2010</v>
      </c>
      <c r="Z63" s="154">
        <v>2010</v>
      </c>
      <c r="AA63" s="154">
        <v>2010</v>
      </c>
      <c r="AB63" s="5">
        <v>2010</v>
      </c>
      <c r="AC63" s="154">
        <v>2010</v>
      </c>
      <c r="AD63" s="154">
        <v>2010</v>
      </c>
      <c r="AE63" s="5">
        <v>2010</v>
      </c>
      <c r="AF63" s="154">
        <v>2010</v>
      </c>
      <c r="AG63" s="154">
        <v>2010</v>
      </c>
      <c r="AH63" s="5">
        <v>2016</v>
      </c>
      <c r="AI63" s="154">
        <v>2016</v>
      </c>
      <c r="AJ63" s="154">
        <v>2016</v>
      </c>
      <c r="AK63" s="5">
        <v>2019</v>
      </c>
      <c r="AL63" s="154">
        <v>2019</v>
      </c>
      <c r="AM63" s="154">
        <v>2019</v>
      </c>
      <c r="AN63" s="5">
        <v>2015</v>
      </c>
      <c r="AO63" s="154">
        <v>2015</v>
      </c>
      <c r="AP63" s="154">
        <v>2015</v>
      </c>
      <c r="AQ63" s="10" t="s">
        <v>489</v>
      </c>
      <c r="AR63" s="147" t="s">
        <v>489</v>
      </c>
      <c r="AS63" s="147" t="s">
        <v>489</v>
      </c>
      <c r="AT63" s="5">
        <v>2018</v>
      </c>
      <c r="AU63" s="5">
        <v>2018</v>
      </c>
      <c r="AV63" s="154">
        <v>2018</v>
      </c>
      <c r="AW63" s="154">
        <v>2018</v>
      </c>
      <c r="AX63" s="154">
        <v>2018</v>
      </c>
      <c r="AY63" s="154">
        <v>2018</v>
      </c>
      <c r="AZ63" s="5">
        <v>2019</v>
      </c>
      <c r="BA63" s="154">
        <v>2019</v>
      </c>
      <c r="BB63" s="5">
        <v>2019</v>
      </c>
      <c r="BC63" s="5">
        <v>2021</v>
      </c>
      <c r="BD63" s="154">
        <v>2021</v>
      </c>
      <c r="BE63" s="154">
        <v>2021</v>
      </c>
      <c r="BF63" s="5">
        <v>2020</v>
      </c>
      <c r="BG63" s="154">
        <v>2020</v>
      </c>
      <c r="BH63" s="10">
        <v>2020</v>
      </c>
    </row>
    <row r="64" spans="1:60">
      <c r="A64" s="1" t="s">
        <v>208</v>
      </c>
      <c r="B64" s="2" t="s">
        <v>209</v>
      </c>
      <c r="C64" s="5">
        <v>2019</v>
      </c>
      <c r="D64" s="154">
        <v>2019</v>
      </c>
      <c r="E64" s="154">
        <v>2019</v>
      </c>
      <c r="F64" s="5">
        <v>2015</v>
      </c>
      <c r="G64" s="154">
        <v>2015</v>
      </c>
      <c r="H64" s="154">
        <v>2015</v>
      </c>
      <c r="I64" s="5">
        <v>2019</v>
      </c>
      <c r="J64" s="154">
        <v>2019</v>
      </c>
      <c r="K64" s="154">
        <v>2019</v>
      </c>
      <c r="L64" s="5">
        <v>2015</v>
      </c>
      <c r="M64" s="5">
        <v>2015</v>
      </c>
      <c r="N64" s="5">
        <v>2015</v>
      </c>
      <c r="O64" s="5">
        <v>2015</v>
      </c>
      <c r="P64" s="154">
        <v>2015</v>
      </c>
      <c r="Q64" s="154">
        <v>2015</v>
      </c>
      <c r="R64" s="154">
        <v>2015</v>
      </c>
      <c r="S64" s="154">
        <v>2015</v>
      </c>
      <c r="T64" s="154">
        <v>2015</v>
      </c>
      <c r="U64" s="154">
        <v>2015</v>
      </c>
      <c r="V64" s="5">
        <v>2010</v>
      </c>
      <c r="W64" s="154">
        <v>2010</v>
      </c>
      <c r="X64" s="154">
        <v>2010</v>
      </c>
      <c r="Y64" s="5">
        <v>2010</v>
      </c>
      <c r="Z64" s="154">
        <v>2010</v>
      </c>
      <c r="AA64" s="154">
        <v>2010</v>
      </c>
      <c r="AB64" s="5">
        <v>2010</v>
      </c>
      <c r="AC64" s="154">
        <v>2010</v>
      </c>
      <c r="AD64" s="154">
        <v>2010</v>
      </c>
      <c r="AE64" s="5">
        <v>2010</v>
      </c>
      <c r="AF64" s="154">
        <v>2010</v>
      </c>
      <c r="AG64" s="154">
        <v>2010</v>
      </c>
      <c r="AH64" s="5">
        <v>2016</v>
      </c>
      <c r="AI64" s="154">
        <v>2016</v>
      </c>
      <c r="AJ64" s="154">
        <v>2016</v>
      </c>
      <c r="AK64" s="5">
        <v>2019</v>
      </c>
      <c r="AL64" s="154">
        <v>2019</v>
      </c>
      <c r="AM64" s="154">
        <v>2019</v>
      </c>
      <c r="AN64" s="5">
        <v>2015</v>
      </c>
      <c r="AO64" s="154">
        <v>2015</v>
      </c>
      <c r="AP64" s="154">
        <v>2015</v>
      </c>
      <c r="AQ64" s="10" t="s">
        <v>489</v>
      </c>
      <c r="AR64" s="147" t="s">
        <v>489</v>
      </c>
      <c r="AS64" s="147" t="s">
        <v>489</v>
      </c>
      <c r="AT64" s="5">
        <v>2018</v>
      </c>
      <c r="AU64" s="5">
        <v>2018</v>
      </c>
      <c r="AV64" s="154">
        <v>2018</v>
      </c>
      <c r="AW64" s="154">
        <v>2018</v>
      </c>
      <c r="AX64" s="154">
        <v>2018</v>
      </c>
      <c r="AY64" s="154">
        <v>2018</v>
      </c>
      <c r="AZ64" s="5">
        <v>2019</v>
      </c>
      <c r="BA64" s="154">
        <v>2019</v>
      </c>
      <c r="BB64" s="5">
        <v>2019</v>
      </c>
      <c r="BC64" s="5">
        <v>2021</v>
      </c>
      <c r="BD64" s="154">
        <v>2021</v>
      </c>
      <c r="BE64" s="154">
        <v>2021</v>
      </c>
      <c r="BF64" s="5">
        <v>2020</v>
      </c>
      <c r="BG64" s="154">
        <v>2020</v>
      </c>
      <c r="BH64" s="10">
        <v>2020</v>
      </c>
    </row>
    <row r="65" spans="1:60">
      <c r="A65" s="1" t="s">
        <v>210</v>
      </c>
      <c r="B65" s="2" t="s">
        <v>211</v>
      </c>
      <c r="C65" s="5">
        <v>2019</v>
      </c>
      <c r="D65" s="154">
        <v>2019</v>
      </c>
      <c r="E65" s="154">
        <v>2019</v>
      </c>
      <c r="F65" s="5">
        <v>2015</v>
      </c>
      <c r="G65" s="154">
        <v>2015</v>
      </c>
      <c r="H65" s="154">
        <v>2015</v>
      </c>
      <c r="I65" s="5">
        <v>2019</v>
      </c>
      <c r="J65" s="154">
        <v>2019</v>
      </c>
      <c r="K65" s="154">
        <v>2019</v>
      </c>
      <c r="L65" s="5">
        <v>2015</v>
      </c>
      <c r="M65" s="5">
        <v>2015</v>
      </c>
      <c r="N65" s="5">
        <v>2015</v>
      </c>
      <c r="O65" s="5">
        <v>2015</v>
      </c>
      <c r="P65" s="154">
        <v>2015</v>
      </c>
      <c r="Q65" s="154">
        <v>2015</v>
      </c>
      <c r="R65" s="154">
        <v>2015</v>
      </c>
      <c r="S65" s="154">
        <v>2015</v>
      </c>
      <c r="T65" s="154">
        <v>2015</v>
      </c>
      <c r="U65" s="154">
        <v>2015</v>
      </c>
      <c r="V65" s="5">
        <v>2010</v>
      </c>
      <c r="W65" s="154">
        <v>2010</v>
      </c>
      <c r="X65" s="154">
        <v>2010</v>
      </c>
      <c r="Y65" s="5">
        <v>2010</v>
      </c>
      <c r="Z65" s="154">
        <v>2010</v>
      </c>
      <c r="AA65" s="154">
        <v>2010</v>
      </c>
      <c r="AB65" s="5">
        <v>2010</v>
      </c>
      <c r="AC65" s="154">
        <v>2010</v>
      </c>
      <c r="AD65" s="154">
        <v>2010</v>
      </c>
      <c r="AE65" s="5">
        <v>2010</v>
      </c>
      <c r="AF65" s="154">
        <v>2010</v>
      </c>
      <c r="AG65" s="154">
        <v>2010</v>
      </c>
      <c r="AH65" s="5">
        <v>2016</v>
      </c>
      <c r="AI65" s="154">
        <v>2016</v>
      </c>
      <c r="AJ65" s="154">
        <v>2016</v>
      </c>
      <c r="AK65" s="5">
        <v>2019</v>
      </c>
      <c r="AL65" s="154">
        <v>2019</v>
      </c>
      <c r="AM65" s="154">
        <v>2019</v>
      </c>
      <c r="AN65" s="5">
        <v>2015</v>
      </c>
      <c r="AO65" s="154">
        <v>2015</v>
      </c>
      <c r="AP65" s="154">
        <v>2015</v>
      </c>
      <c r="AQ65" s="10" t="s">
        <v>489</v>
      </c>
      <c r="AR65" s="147" t="s">
        <v>489</v>
      </c>
      <c r="AS65" s="147" t="s">
        <v>489</v>
      </c>
      <c r="AT65" s="5">
        <v>2018</v>
      </c>
      <c r="AU65" s="5">
        <v>2018</v>
      </c>
      <c r="AV65" s="154">
        <v>2018</v>
      </c>
      <c r="AW65" s="154">
        <v>2018</v>
      </c>
      <c r="AX65" s="154">
        <v>2018</v>
      </c>
      <c r="AY65" s="154">
        <v>2018</v>
      </c>
      <c r="AZ65" s="5">
        <v>2019</v>
      </c>
      <c r="BA65" s="154">
        <v>2019</v>
      </c>
      <c r="BB65" s="5">
        <v>2019</v>
      </c>
      <c r="BC65" s="5">
        <v>2021</v>
      </c>
      <c r="BD65" s="154">
        <v>2021</v>
      </c>
      <c r="BE65" s="154">
        <v>2021</v>
      </c>
      <c r="BF65" s="5">
        <v>2020</v>
      </c>
      <c r="BG65" s="154">
        <v>2020</v>
      </c>
      <c r="BH65" s="10">
        <v>2020</v>
      </c>
    </row>
    <row r="66" spans="1:60">
      <c r="A66" s="1" t="s">
        <v>212</v>
      </c>
      <c r="B66" s="2" t="s">
        <v>213</v>
      </c>
      <c r="C66" s="5">
        <v>2019</v>
      </c>
      <c r="D66" s="154">
        <v>2019</v>
      </c>
      <c r="E66" s="154">
        <v>2019</v>
      </c>
      <c r="F66" s="5">
        <v>2015</v>
      </c>
      <c r="G66" s="154">
        <v>2015</v>
      </c>
      <c r="H66" s="154">
        <v>2015</v>
      </c>
      <c r="I66" s="5">
        <v>2019</v>
      </c>
      <c r="J66" s="154">
        <v>2019</v>
      </c>
      <c r="K66" s="154">
        <v>2019</v>
      </c>
      <c r="L66" s="5">
        <v>2015</v>
      </c>
      <c r="M66" s="5">
        <v>2015</v>
      </c>
      <c r="N66" s="5">
        <v>2015</v>
      </c>
      <c r="O66" s="5">
        <v>2015</v>
      </c>
      <c r="P66" s="154">
        <v>2015</v>
      </c>
      <c r="Q66" s="154">
        <v>2015</v>
      </c>
      <c r="R66" s="154">
        <v>2015</v>
      </c>
      <c r="S66" s="154">
        <v>2015</v>
      </c>
      <c r="T66" s="154">
        <v>2015</v>
      </c>
      <c r="U66" s="154">
        <v>2015</v>
      </c>
      <c r="V66" s="5">
        <v>2010</v>
      </c>
      <c r="W66" s="154">
        <v>2010</v>
      </c>
      <c r="X66" s="154">
        <v>2010</v>
      </c>
      <c r="Y66" s="5">
        <v>2010</v>
      </c>
      <c r="Z66" s="154">
        <v>2010</v>
      </c>
      <c r="AA66" s="154">
        <v>2010</v>
      </c>
      <c r="AB66" s="5">
        <v>2010</v>
      </c>
      <c r="AC66" s="154">
        <v>2010</v>
      </c>
      <c r="AD66" s="154">
        <v>2010</v>
      </c>
      <c r="AE66" s="5">
        <v>2010</v>
      </c>
      <c r="AF66" s="154">
        <v>2010</v>
      </c>
      <c r="AG66" s="154">
        <v>2010</v>
      </c>
      <c r="AH66" s="5">
        <v>2016</v>
      </c>
      <c r="AI66" s="154">
        <v>2016</v>
      </c>
      <c r="AJ66" s="154">
        <v>2016</v>
      </c>
      <c r="AK66" s="5">
        <v>2019</v>
      </c>
      <c r="AL66" s="154">
        <v>2019</v>
      </c>
      <c r="AM66" s="154">
        <v>2019</v>
      </c>
      <c r="AN66" s="5">
        <v>2015</v>
      </c>
      <c r="AO66" s="154">
        <v>2015</v>
      </c>
      <c r="AP66" s="154">
        <v>2015</v>
      </c>
      <c r="AQ66" s="10" t="s">
        <v>489</v>
      </c>
      <c r="AR66" s="147" t="s">
        <v>489</v>
      </c>
      <c r="AS66" s="147" t="s">
        <v>489</v>
      </c>
      <c r="AT66" s="5">
        <v>2018</v>
      </c>
      <c r="AU66" s="5">
        <v>2018</v>
      </c>
      <c r="AV66" s="154">
        <v>2018</v>
      </c>
      <c r="AW66" s="154">
        <v>2018</v>
      </c>
      <c r="AX66" s="154">
        <v>2018</v>
      </c>
      <c r="AY66" s="154">
        <v>2018</v>
      </c>
      <c r="AZ66" s="5">
        <v>2019</v>
      </c>
      <c r="BA66" s="154">
        <v>2019</v>
      </c>
      <c r="BB66" s="5">
        <v>2019</v>
      </c>
      <c r="BC66" s="5">
        <v>2021</v>
      </c>
      <c r="BD66" s="154">
        <v>2021</v>
      </c>
      <c r="BE66" s="154">
        <v>2021</v>
      </c>
      <c r="BF66" s="5">
        <v>2020</v>
      </c>
      <c r="BG66" s="154">
        <v>2020</v>
      </c>
      <c r="BH66" s="10">
        <v>2020</v>
      </c>
    </row>
    <row r="67" spans="1:60">
      <c r="A67" s="1" t="s">
        <v>214</v>
      </c>
      <c r="B67" s="2" t="s">
        <v>215</v>
      </c>
      <c r="C67" s="5">
        <v>2019</v>
      </c>
      <c r="D67" s="154">
        <v>2019</v>
      </c>
      <c r="E67" s="154">
        <v>2019</v>
      </c>
      <c r="F67" s="5">
        <v>2015</v>
      </c>
      <c r="G67" s="154">
        <v>2015</v>
      </c>
      <c r="H67" s="154">
        <v>2015</v>
      </c>
      <c r="I67" s="5">
        <v>2019</v>
      </c>
      <c r="J67" s="154">
        <v>2019</v>
      </c>
      <c r="K67" s="154">
        <v>2019</v>
      </c>
      <c r="L67" s="5">
        <v>2015</v>
      </c>
      <c r="M67" s="5">
        <v>2015</v>
      </c>
      <c r="N67" s="5">
        <v>2015</v>
      </c>
      <c r="O67" s="5">
        <v>2015</v>
      </c>
      <c r="P67" s="154">
        <v>2015</v>
      </c>
      <c r="Q67" s="154">
        <v>2015</v>
      </c>
      <c r="R67" s="154">
        <v>2015</v>
      </c>
      <c r="S67" s="154">
        <v>2015</v>
      </c>
      <c r="T67" s="154">
        <v>2015</v>
      </c>
      <c r="U67" s="154">
        <v>2015</v>
      </c>
      <c r="V67" s="5">
        <v>2010</v>
      </c>
      <c r="W67" s="154">
        <v>2010</v>
      </c>
      <c r="X67" s="154">
        <v>2010</v>
      </c>
      <c r="Y67" s="5">
        <v>2010</v>
      </c>
      <c r="Z67" s="154">
        <v>2010</v>
      </c>
      <c r="AA67" s="154">
        <v>2010</v>
      </c>
      <c r="AB67" s="5">
        <v>2010</v>
      </c>
      <c r="AC67" s="154">
        <v>2010</v>
      </c>
      <c r="AD67" s="154">
        <v>2010</v>
      </c>
      <c r="AE67" s="5">
        <v>2010</v>
      </c>
      <c r="AF67" s="154">
        <v>2010</v>
      </c>
      <c r="AG67" s="154">
        <v>2010</v>
      </c>
      <c r="AH67" s="5">
        <v>2016</v>
      </c>
      <c r="AI67" s="154">
        <v>2016</v>
      </c>
      <c r="AJ67" s="154">
        <v>2016</v>
      </c>
      <c r="AK67" s="5">
        <v>2019</v>
      </c>
      <c r="AL67" s="154">
        <v>2019</v>
      </c>
      <c r="AM67" s="154">
        <v>2019</v>
      </c>
      <c r="AN67" s="5">
        <v>2015</v>
      </c>
      <c r="AO67" s="154">
        <v>2015</v>
      </c>
      <c r="AP67" s="154">
        <v>2015</v>
      </c>
      <c r="AQ67" s="10" t="s">
        <v>489</v>
      </c>
      <c r="AR67" s="147" t="s">
        <v>489</v>
      </c>
      <c r="AS67" s="147" t="s">
        <v>489</v>
      </c>
      <c r="AT67" s="5">
        <v>2018</v>
      </c>
      <c r="AU67" s="5">
        <v>2018</v>
      </c>
      <c r="AV67" s="154">
        <v>2018</v>
      </c>
      <c r="AW67" s="154">
        <v>2018</v>
      </c>
      <c r="AX67" s="154">
        <v>2018</v>
      </c>
      <c r="AY67" s="154">
        <v>2018</v>
      </c>
      <c r="AZ67" s="5">
        <v>2019</v>
      </c>
      <c r="BA67" s="154">
        <v>2019</v>
      </c>
      <c r="BB67" s="5">
        <v>2019</v>
      </c>
      <c r="BC67" s="5">
        <v>2021</v>
      </c>
      <c r="BD67" s="154">
        <v>2021</v>
      </c>
      <c r="BE67" s="154">
        <v>2021</v>
      </c>
      <c r="BF67" s="5">
        <v>2020</v>
      </c>
      <c r="BG67" s="154">
        <v>2020</v>
      </c>
      <c r="BH67" s="10">
        <v>2020</v>
      </c>
    </row>
    <row r="68" spans="1:60">
      <c r="A68" s="1" t="s">
        <v>216</v>
      </c>
      <c r="B68" s="2" t="s">
        <v>217</v>
      </c>
      <c r="C68" s="5">
        <v>2019</v>
      </c>
      <c r="D68" s="154">
        <v>2019</v>
      </c>
      <c r="E68" s="154">
        <v>2019</v>
      </c>
      <c r="F68" s="5">
        <v>2015</v>
      </c>
      <c r="G68" s="154">
        <v>2015</v>
      </c>
      <c r="H68" s="154">
        <v>2015</v>
      </c>
      <c r="I68" s="5">
        <v>2019</v>
      </c>
      <c r="J68" s="154">
        <v>2019</v>
      </c>
      <c r="K68" s="154">
        <v>2019</v>
      </c>
      <c r="L68" s="5">
        <v>2015</v>
      </c>
      <c r="M68" s="5">
        <v>2015</v>
      </c>
      <c r="N68" s="5">
        <v>2015</v>
      </c>
      <c r="O68" s="5">
        <v>2015</v>
      </c>
      <c r="P68" s="154">
        <v>2015</v>
      </c>
      <c r="Q68" s="154">
        <v>2015</v>
      </c>
      <c r="R68" s="154">
        <v>2015</v>
      </c>
      <c r="S68" s="154">
        <v>2015</v>
      </c>
      <c r="T68" s="154">
        <v>2015</v>
      </c>
      <c r="U68" s="154">
        <v>2015</v>
      </c>
      <c r="V68" s="5">
        <v>2010</v>
      </c>
      <c r="W68" s="154">
        <v>2010</v>
      </c>
      <c r="X68" s="154">
        <v>2010</v>
      </c>
      <c r="Y68" s="5">
        <v>2010</v>
      </c>
      <c r="Z68" s="154">
        <v>2010</v>
      </c>
      <c r="AA68" s="154">
        <v>2010</v>
      </c>
      <c r="AB68" s="5">
        <v>2010</v>
      </c>
      <c r="AC68" s="154">
        <v>2010</v>
      </c>
      <c r="AD68" s="154">
        <v>2010</v>
      </c>
      <c r="AE68" s="5">
        <v>2010</v>
      </c>
      <c r="AF68" s="154">
        <v>2010</v>
      </c>
      <c r="AG68" s="154">
        <v>2010</v>
      </c>
      <c r="AH68" s="5">
        <v>2016</v>
      </c>
      <c r="AI68" s="154">
        <v>2016</v>
      </c>
      <c r="AJ68" s="154">
        <v>2016</v>
      </c>
      <c r="AK68" s="5">
        <v>2019</v>
      </c>
      <c r="AL68" s="154">
        <v>2019</v>
      </c>
      <c r="AM68" s="154">
        <v>2019</v>
      </c>
      <c r="AN68" s="5">
        <v>2015</v>
      </c>
      <c r="AO68" s="154">
        <v>2015</v>
      </c>
      <c r="AP68" s="154">
        <v>2015</v>
      </c>
      <c r="AQ68" s="10" t="s">
        <v>489</v>
      </c>
      <c r="AR68" s="147" t="s">
        <v>489</v>
      </c>
      <c r="AS68" s="147" t="s">
        <v>489</v>
      </c>
      <c r="AT68" s="5">
        <v>2018</v>
      </c>
      <c r="AU68" s="5">
        <v>2018</v>
      </c>
      <c r="AV68" s="154">
        <v>2018</v>
      </c>
      <c r="AW68" s="154">
        <v>2018</v>
      </c>
      <c r="AX68" s="154">
        <v>2018</v>
      </c>
      <c r="AY68" s="154">
        <v>2018</v>
      </c>
      <c r="AZ68" s="5">
        <v>2019</v>
      </c>
      <c r="BA68" s="154">
        <v>2019</v>
      </c>
      <c r="BB68" s="5">
        <v>2019</v>
      </c>
      <c r="BC68" s="5">
        <v>2021</v>
      </c>
      <c r="BD68" s="154">
        <v>2021</v>
      </c>
      <c r="BE68" s="154">
        <v>2021</v>
      </c>
      <c r="BF68" s="5">
        <v>2020</v>
      </c>
      <c r="BG68" s="154">
        <v>2020</v>
      </c>
      <c r="BH68" s="10">
        <v>2020</v>
      </c>
    </row>
    <row r="69" spans="1:60">
      <c r="A69" s="1" t="s">
        <v>218</v>
      </c>
      <c r="B69" s="2" t="s">
        <v>219</v>
      </c>
      <c r="C69" s="5">
        <v>2019</v>
      </c>
      <c r="D69" s="154">
        <v>2019</v>
      </c>
      <c r="E69" s="154">
        <v>2019</v>
      </c>
      <c r="F69" s="5" t="s">
        <v>87</v>
      </c>
      <c r="G69" s="154" t="s">
        <v>87</v>
      </c>
      <c r="H69" s="154" t="s">
        <v>87</v>
      </c>
      <c r="I69" s="5">
        <v>2019</v>
      </c>
      <c r="J69" s="154">
        <v>2019</v>
      </c>
      <c r="K69" s="154">
        <v>2019</v>
      </c>
      <c r="L69" s="5">
        <v>2015</v>
      </c>
      <c r="M69" s="5">
        <v>2015</v>
      </c>
      <c r="N69" s="5">
        <v>2015</v>
      </c>
      <c r="O69" s="5">
        <v>2015</v>
      </c>
      <c r="P69" s="154">
        <v>2015</v>
      </c>
      <c r="Q69" s="154">
        <v>2015</v>
      </c>
      <c r="R69" s="154">
        <v>2015</v>
      </c>
      <c r="S69" s="154">
        <v>2015</v>
      </c>
      <c r="T69" s="154">
        <v>2015</v>
      </c>
      <c r="U69" s="154">
        <v>2015</v>
      </c>
      <c r="V69" s="5">
        <v>2010</v>
      </c>
      <c r="W69" s="154">
        <v>2010</v>
      </c>
      <c r="X69" s="154">
        <v>2010</v>
      </c>
      <c r="Y69" s="5">
        <v>2010</v>
      </c>
      <c r="Z69" s="154">
        <v>2010</v>
      </c>
      <c r="AA69" s="154">
        <v>2010</v>
      </c>
      <c r="AB69" s="5">
        <v>2010</v>
      </c>
      <c r="AC69" s="154">
        <v>2010</v>
      </c>
      <c r="AD69" s="154">
        <v>2010</v>
      </c>
      <c r="AE69" s="5">
        <v>2010</v>
      </c>
      <c r="AF69" s="154">
        <v>2010</v>
      </c>
      <c r="AG69" s="154">
        <v>2010</v>
      </c>
      <c r="AH69" s="5">
        <v>2016</v>
      </c>
      <c r="AI69" s="154">
        <v>2016</v>
      </c>
      <c r="AJ69" s="154">
        <v>2016</v>
      </c>
      <c r="AK69" s="5">
        <v>2019</v>
      </c>
      <c r="AL69" s="154">
        <v>2019</v>
      </c>
      <c r="AM69" s="154">
        <v>2019</v>
      </c>
      <c r="AN69" s="5">
        <v>2015</v>
      </c>
      <c r="AO69" s="154">
        <v>2015</v>
      </c>
      <c r="AP69" s="154">
        <v>2015</v>
      </c>
      <c r="AQ69" s="10" t="s">
        <v>489</v>
      </c>
      <c r="AR69" s="147" t="s">
        <v>489</v>
      </c>
      <c r="AS69" s="147" t="s">
        <v>489</v>
      </c>
      <c r="AT69" s="5">
        <v>2018</v>
      </c>
      <c r="AU69" s="5">
        <v>2018</v>
      </c>
      <c r="AV69" s="154">
        <v>2018</v>
      </c>
      <c r="AW69" s="154">
        <v>2018</v>
      </c>
      <c r="AX69" s="154">
        <v>2018</v>
      </c>
      <c r="AY69" s="154">
        <v>2018</v>
      </c>
      <c r="AZ69" s="5">
        <v>2019</v>
      </c>
      <c r="BA69" s="154">
        <v>2019</v>
      </c>
      <c r="BB69" s="5">
        <v>2019</v>
      </c>
      <c r="BC69" s="5">
        <v>2021</v>
      </c>
      <c r="BD69" s="154">
        <v>2021</v>
      </c>
      <c r="BE69" s="154">
        <v>2021</v>
      </c>
      <c r="BF69" s="5">
        <v>2020</v>
      </c>
      <c r="BG69" s="154">
        <v>2020</v>
      </c>
      <c r="BH69" s="10">
        <v>2020</v>
      </c>
    </row>
    <row r="70" spans="1:60">
      <c r="A70" s="1" t="s">
        <v>220</v>
      </c>
      <c r="B70" s="2" t="s">
        <v>221</v>
      </c>
      <c r="C70" s="5">
        <v>2019</v>
      </c>
      <c r="D70" s="154">
        <v>2019</v>
      </c>
      <c r="E70" s="154">
        <v>2019</v>
      </c>
      <c r="F70" s="5">
        <v>2015</v>
      </c>
      <c r="G70" s="154">
        <v>2015</v>
      </c>
      <c r="H70" s="154">
        <v>2015</v>
      </c>
      <c r="I70" s="5">
        <v>2019</v>
      </c>
      <c r="J70" s="154">
        <v>2019</v>
      </c>
      <c r="K70" s="154">
        <v>2019</v>
      </c>
      <c r="L70" s="5">
        <v>2015</v>
      </c>
      <c r="M70" s="5">
        <v>2015</v>
      </c>
      <c r="N70" s="5">
        <v>2015</v>
      </c>
      <c r="O70" s="5">
        <v>2015</v>
      </c>
      <c r="P70" s="154">
        <v>2015</v>
      </c>
      <c r="Q70" s="154">
        <v>2015</v>
      </c>
      <c r="R70" s="154">
        <v>2015</v>
      </c>
      <c r="S70" s="154">
        <v>2015</v>
      </c>
      <c r="T70" s="154">
        <v>2015</v>
      </c>
      <c r="U70" s="154">
        <v>2015</v>
      </c>
      <c r="V70" s="5">
        <v>2010</v>
      </c>
      <c r="W70" s="154">
        <v>2010</v>
      </c>
      <c r="X70" s="154">
        <v>2010</v>
      </c>
      <c r="Y70" s="5">
        <v>2010</v>
      </c>
      <c r="Z70" s="154">
        <v>2010</v>
      </c>
      <c r="AA70" s="154">
        <v>2010</v>
      </c>
      <c r="AB70" s="5">
        <v>2010</v>
      </c>
      <c r="AC70" s="154">
        <v>2010</v>
      </c>
      <c r="AD70" s="154">
        <v>2010</v>
      </c>
      <c r="AE70" s="5">
        <v>2010</v>
      </c>
      <c r="AF70" s="154">
        <v>2010</v>
      </c>
      <c r="AG70" s="154">
        <v>2010</v>
      </c>
      <c r="AH70" s="5">
        <v>2016</v>
      </c>
      <c r="AI70" s="154">
        <v>2016</v>
      </c>
      <c r="AJ70" s="154">
        <v>2016</v>
      </c>
      <c r="AK70" s="5">
        <v>2019</v>
      </c>
      <c r="AL70" s="154">
        <v>2019</v>
      </c>
      <c r="AM70" s="154">
        <v>2019</v>
      </c>
      <c r="AN70" s="5">
        <v>2015</v>
      </c>
      <c r="AO70" s="154">
        <v>2015</v>
      </c>
      <c r="AP70" s="154">
        <v>2015</v>
      </c>
      <c r="AQ70" s="10" t="s">
        <v>489</v>
      </c>
      <c r="AR70" s="147" t="s">
        <v>489</v>
      </c>
      <c r="AS70" s="147" t="s">
        <v>489</v>
      </c>
      <c r="AT70" s="5">
        <v>2018</v>
      </c>
      <c r="AU70" s="5">
        <v>2018</v>
      </c>
      <c r="AV70" s="154">
        <v>2018</v>
      </c>
      <c r="AW70" s="154">
        <v>2018</v>
      </c>
      <c r="AX70" s="154">
        <v>2018</v>
      </c>
      <c r="AY70" s="154">
        <v>2018</v>
      </c>
      <c r="AZ70" s="5">
        <v>2019</v>
      </c>
      <c r="BA70" s="154">
        <v>2019</v>
      </c>
      <c r="BB70" s="5">
        <v>2019</v>
      </c>
      <c r="BC70" s="5">
        <v>2021</v>
      </c>
      <c r="BD70" s="154">
        <v>2021</v>
      </c>
      <c r="BE70" s="154">
        <v>2021</v>
      </c>
      <c r="BF70" s="5">
        <v>2020</v>
      </c>
      <c r="BG70" s="154">
        <v>2020</v>
      </c>
      <c r="BH70" s="10">
        <v>2020</v>
      </c>
    </row>
    <row r="71" spans="1:60">
      <c r="A71" s="1" t="s">
        <v>222</v>
      </c>
      <c r="B71" s="2" t="s">
        <v>223</v>
      </c>
      <c r="C71" s="5">
        <v>2019</v>
      </c>
      <c r="D71" s="154">
        <v>2019</v>
      </c>
      <c r="E71" s="154">
        <v>2019</v>
      </c>
      <c r="F71" s="5">
        <v>2015</v>
      </c>
      <c r="G71" s="154">
        <v>2015</v>
      </c>
      <c r="H71" s="154">
        <v>2015</v>
      </c>
      <c r="I71" s="5">
        <v>2019</v>
      </c>
      <c r="J71" s="154">
        <v>2019</v>
      </c>
      <c r="K71" s="154">
        <v>2019</v>
      </c>
      <c r="L71" s="5">
        <v>2015</v>
      </c>
      <c r="M71" s="5">
        <v>2015</v>
      </c>
      <c r="N71" s="5">
        <v>2015</v>
      </c>
      <c r="O71" s="5">
        <v>2015</v>
      </c>
      <c r="P71" s="154">
        <v>2015</v>
      </c>
      <c r="Q71" s="154">
        <v>2015</v>
      </c>
      <c r="R71" s="154">
        <v>2015</v>
      </c>
      <c r="S71" s="154">
        <v>2015</v>
      </c>
      <c r="T71" s="154">
        <v>2015</v>
      </c>
      <c r="U71" s="154">
        <v>2015</v>
      </c>
      <c r="V71" s="5">
        <v>2010</v>
      </c>
      <c r="W71" s="154">
        <v>2010</v>
      </c>
      <c r="X71" s="154">
        <v>2010</v>
      </c>
      <c r="Y71" s="5">
        <v>2010</v>
      </c>
      <c r="Z71" s="154">
        <v>2010</v>
      </c>
      <c r="AA71" s="154">
        <v>2010</v>
      </c>
      <c r="AB71" s="5">
        <v>2010</v>
      </c>
      <c r="AC71" s="154">
        <v>2010</v>
      </c>
      <c r="AD71" s="154">
        <v>2010</v>
      </c>
      <c r="AE71" s="5">
        <v>2010</v>
      </c>
      <c r="AF71" s="154">
        <v>2010</v>
      </c>
      <c r="AG71" s="154">
        <v>2010</v>
      </c>
      <c r="AH71" s="5">
        <v>2016</v>
      </c>
      <c r="AI71" s="154">
        <v>2016</v>
      </c>
      <c r="AJ71" s="154">
        <v>2016</v>
      </c>
      <c r="AK71" s="5">
        <v>2019</v>
      </c>
      <c r="AL71" s="154">
        <v>2019</v>
      </c>
      <c r="AM71" s="154">
        <v>2019</v>
      </c>
      <c r="AN71" s="5">
        <v>2015</v>
      </c>
      <c r="AO71" s="154">
        <v>2015</v>
      </c>
      <c r="AP71" s="154">
        <v>2015</v>
      </c>
      <c r="AQ71" s="10" t="s">
        <v>489</v>
      </c>
      <c r="AR71" s="147" t="s">
        <v>489</v>
      </c>
      <c r="AS71" s="147" t="s">
        <v>489</v>
      </c>
      <c r="AT71" s="5">
        <v>2018</v>
      </c>
      <c r="AU71" s="5">
        <v>2018</v>
      </c>
      <c r="AV71" s="154">
        <v>2018</v>
      </c>
      <c r="AW71" s="154">
        <v>2018</v>
      </c>
      <c r="AX71" s="154">
        <v>2018</v>
      </c>
      <c r="AY71" s="154">
        <v>2018</v>
      </c>
      <c r="AZ71" s="5">
        <v>2019</v>
      </c>
      <c r="BA71" s="154">
        <v>2019</v>
      </c>
      <c r="BB71" s="5">
        <v>2019</v>
      </c>
      <c r="BC71" s="5">
        <v>2021</v>
      </c>
      <c r="BD71" s="154">
        <v>2021</v>
      </c>
      <c r="BE71" s="154">
        <v>2021</v>
      </c>
      <c r="BF71" s="5">
        <v>2020</v>
      </c>
      <c r="BG71" s="154">
        <v>2020</v>
      </c>
      <c r="BH71" s="10">
        <v>2020</v>
      </c>
    </row>
    <row r="72" spans="1:60">
      <c r="A72" s="1" t="s">
        <v>224</v>
      </c>
      <c r="B72" s="2" t="s">
        <v>225</v>
      </c>
      <c r="C72" s="5">
        <v>2019</v>
      </c>
      <c r="D72" s="154">
        <v>2019</v>
      </c>
      <c r="E72" s="154">
        <v>2019</v>
      </c>
      <c r="F72" s="5">
        <v>2015</v>
      </c>
      <c r="G72" s="154">
        <v>2015</v>
      </c>
      <c r="H72" s="154">
        <v>2015</v>
      </c>
      <c r="I72" s="5">
        <v>2019</v>
      </c>
      <c r="J72" s="154">
        <v>2019</v>
      </c>
      <c r="K72" s="154">
        <v>2019</v>
      </c>
      <c r="L72" s="5">
        <v>2015</v>
      </c>
      <c r="M72" s="5">
        <v>2015</v>
      </c>
      <c r="N72" s="5">
        <v>2015</v>
      </c>
      <c r="O72" s="5">
        <v>2015</v>
      </c>
      <c r="P72" s="154">
        <v>2015</v>
      </c>
      <c r="Q72" s="154">
        <v>2015</v>
      </c>
      <c r="R72" s="154">
        <v>2015</v>
      </c>
      <c r="S72" s="154">
        <v>2015</v>
      </c>
      <c r="T72" s="154">
        <v>2015</v>
      </c>
      <c r="U72" s="154">
        <v>2015</v>
      </c>
      <c r="V72" s="5">
        <v>2010</v>
      </c>
      <c r="W72" s="154">
        <v>2010</v>
      </c>
      <c r="X72" s="154">
        <v>2010</v>
      </c>
      <c r="Y72" s="5">
        <v>2010</v>
      </c>
      <c r="Z72" s="154">
        <v>2010</v>
      </c>
      <c r="AA72" s="154">
        <v>2010</v>
      </c>
      <c r="AB72" s="5">
        <v>2010</v>
      </c>
      <c r="AC72" s="154">
        <v>2010</v>
      </c>
      <c r="AD72" s="154">
        <v>2010</v>
      </c>
      <c r="AE72" s="5">
        <v>2010</v>
      </c>
      <c r="AF72" s="154">
        <v>2010</v>
      </c>
      <c r="AG72" s="154">
        <v>2010</v>
      </c>
      <c r="AH72" s="5">
        <v>2016</v>
      </c>
      <c r="AI72" s="154">
        <v>2016</v>
      </c>
      <c r="AJ72" s="154">
        <v>2016</v>
      </c>
      <c r="AK72" s="5">
        <v>2019</v>
      </c>
      <c r="AL72" s="154">
        <v>2019</v>
      </c>
      <c r="AM72" s="154">
        <v>2019</v>
      </c>
      <c r="AN72" s="5">
        <v>2015</v>
      </c>
      <c r="AO72" s="154">
        <v>2015</v>
      </c>
      <c r="AP72" s="154">
        <v>2015</v>
      </c>
      <c r="AQ72" s="10" t="s">
        <v>489</v>
      </c>
      <c r="AR72" s="147" t="s">
        <v>489</v>
      </c>
      <c r="AS72" s="147" t="s">
        <v>489</v>
      </c>
      <c r="AT72" s="5">
        <v>2018</v>
      </c>
      <c r="AU72" s="5">
        <v>2018</v>
      </c>
      <c r="AV72" s="154">
        <v>2018</v>
      </c>
      <c r="AW72" s="154">
        <v>2018</v>
      </c>
      <c r="AX72" s="154">
        <v>2018</v>
      </c>
      <c r="AY72" s="154">
        <v>2018</v>
      </c>
      <c r="AZ72" s="5">
        <v>2019</v>
      </c>
      <c r="BA72" s="154">
        <v>2019</v>
      </c>
      <c r="BB72" s="5">
        <v>2019</v>
      </c>
      <c r="BC72" s="5">
        <v>2021</v>
      </c>
      <c r="BD72" s="154">
        <v>2021</v>
      </c>
      <c r="BE72" s="154">
        <v>2021</v>
      </c>
      <c r="BF72" s="5">
        <v>2020</v>
      </c>
      <c r="BG72" s="154">
        <v>2020</v>
      </c>
      <c r="BH72" s="10">
        <v>2020</v>
      </c>
    </row>
    <row r="73" spans="1:60">
      <c r="A73" s="1" t="s">
        <v>226</v>
      </c>
      <c r="B73" s="2" t="s">
        <v>227</v>
      </c>
      <c r="C73" s="5">
        <v>2019</v>
      </c>
      <c r="D73" s="154">
        <v>2019</v>
      </c>
      <c r="E73" s="154">
        <v>2019</v>
      </c>
      <c r="F73" s="5">
        <v>2015</v>
      </c>
      <c r="G73" s="154">
        <v>2015</v>
      </c>
      <c r="H73" s="154">
        <v>2015</v>
      </c>
      <c r="I73" s="5">
        <v>2019</v>
      </c>
      <c r="J73" s="154">
        <v>2019</v>
      </c>
      <c r="K73" s="154">
        <v>2019</v>
      </c>
      <c r="L73" s="5">
        <v>2015</v>
      </c>
      <c r="M73" s="5">
        <v>2015</v>
      </c>
      <c r="N73" s="5">
        <v>2015</v>
      </c>
      <c r="O73" s="5">
        <v>2015</v>
      </c>
      <c r="P73" s="154">
        <v>2015</v>
      </c>
      <c r="Q73" s="154">
        <v>2015</v>
      </c>
      <c r="R73" s="154">
        <v>2015</v>
      </c>
      <c r="S73" s="154">
        <v>2015</v>
      </c>
      <c r="T73" s="154">
        <v>2015</v>
      </c>
      <c r="U73" s="154">
        <v>2015</v>
      </c>
      <c r="V73" s="5">
        <v>2010</v>
      </c>
      <c r="W73" s="154">
        <v>2010</v>
      </c>
      <c r="X73" s="154">
        <v>2010</v>
      </c>
      <c r="Y73" s="5">
        <v>2010</v>
      </c>
      <c r="Z73" s="154">
        <v>2010</v>
      </c>
      <c r="AA73" s="154">
        <v>2010</v>
      </c>
      <c r="AB73" s="5">
        <v>2010</v>
      </c>
      <c r="AC73" s="154">
        <v>2010</v>
      </c>
      <c r="AD73" s="154">
        <v>2010</v>
      </c>
      <c r="AE73" s="5">
        <v>2010</v>
      </c>
      <c r="AF73" s="154">
        <v>2010</v>
      </c>
      <c r="AG73" s="154">
        <v>2010</v>
      </c>
      <c r="AH73" s="5">
        <v>2016</v>
      </c>
      <c r="AI73" s="154">
        <v>2016</v>
      </c>
      <c r="AJ73" s="154">
        <v>2016</v>
      </c>
      <c r="AK73" s="5">
        <v>2019</v>
      </c>
      <c r="AL73" s="154">
        <v>2019</v>
      </c>
      <c r="AM73" s="154">
        <v>2019</v>
      </c>
      <c r="AN73" s="5">
        <v>2015</v>
      </c>
      <c r="AO73" s="154">
        <v>2015</v>
      </c>
      <c r="AP73" s="154">
        <v>2015</v>
      </c>
      <c r="AQ73" s="10" t="s">
        <v>489</v>
      </c>
      <c r="AR73" s="147" t="s">
        <v>489</v>
      </c>
      <c r="AS73" s="147" t="s">
        <v>489</v>
      </c>
      <c r="AT73" s="5">
        <v>2018</v>
      </c>
      <c r="AU73" s="5">
        <v>2018</v>
      </c>
      <c r="AV73" s="154">
        <v>2018</v>
      </c>
      <c r="AW73" s="154">
        <v>2018</v>
      </c>
      <c r="AX73" s="154">
        <v>2018</v>
      </c>
      <c r="AY73" s="154">
        <v>2018</v>
      </c>
      <c r="AZ73" s="5">
        <v>2019</v>
      </c>
      <c r="BA73" s="154">
        <v>2019</v>
      </c>
      <c r="BB73" s="5">
        <v>2019</v>
      </c>
      <c r="BC73" s="5">
        <v>2021</v>
      </c>
      <c r="BD73" s="154">
        <v>2021</v>
      </c>
      <c r="BE73" s="154">
        <v>2021</v>
      </c>
      <c r="BF73" s="5">
        <v>2020</v>
      </c>
      <c r="BG73" s="154">
        <v>2020</v>
      </c>
      <c r="BH73" s="10">
        <v>2020</v>
      </c>
    </row>
    <row r="74" spans="1:60">
      <c r="A74" s="1" t="s">
        <v>228</v>
      </c>
      <c r="B74" s="2" t="s">
        <v>229</v>
      </c>
      <c r="C74" s="5">
        <v>2019</v>
      </c>
      <c r="D74" s="154">
        <v>2019</v>
      </c>
      <c r="E74" s="154">
        <v>2019</v>
      </c>
      <c r="F74" s="5">
        <v>2015</v>
      </c>
      <c r="G74" s="154">
        <v>2015</v>
      </c>
      <c r="H74" s="154">
        <v>2015</v>
      </c>
      <c r="I74" s="5">
        <v>2019</v>
      </c>
      <c r="J74" s="154">
        <v>2019</v>
      </c>
      <c r="K74" s="154">
        <v>2019</v>
      </c>
      <c r="L74" s="5">
        <v>2015</v>
      </c>
      <c r="M74" s="5">
        <v>2015</v>
      </c>
      <c r="N74" s="5">
        <v>2015</v>
      </c>
      <c r="O74" s="5">
        <v>2015</v>
      </c>
      <c r="P74" s="154">
        <v>2015</v>
      </c>
      <c r="Q74" s="154">
        <v>2015</v>
      </c>
      <c r="R74" s="154">
        <v>2015</v>
      </c>
      <c r="S74" s="154">
        <v>2015</v>
      </c>
      <c r="T74" s="154">
        <v>2015</v>
      </c>
      <c r="U74" s="154">
        <v>2015</v>
      </c>
      <c r="V74" s="5">
        <v>2010</v>
      </c>
      <c r="W74" s="154">
        <v>2010</v>
      </c>
      <c r="X74" s="154">
        <v>2010</v>
      </c>
      <c r="Y74" s="5">
        <v>2010</v>
      </c>
      <c r="Z74" s="154">
        <v>2010</v>
      </c>
      <c r="AA74" s="154">
        <v>2010</v>
      </c>
      <c r="AB74" s="5">
        <v>2010</v>
      </c>
      <c r="AC74" s="154">
        <v>2010</v>
      </c>
      <c r="AD74" s="154">
        <v>2010</v>
      </c>
      <c r="AE74" s="5">
        <v>2010</v>
      </c>
      <c r="AF74" s="154">
        <v>2010</v>
      </c>
      <c r="AG74" s="154">
        <v>2010</v>
      </c>
      <c r="AH74" s="5">
        <v>2016</v>
      </c>
      <c r="AI74" s="154">
        <v>2016</v>
      </c>
      <c r="AJ74" s="154">
        <v>2016</v>
      </c>
      <c r="AK74" s="5">
        <v>2019</v>
      </c>
      <c r="AL74" s="154">
        <v>2019</v>
      </c>
      <c r="AM74" s="154">
        <v>2019</v>
      </c>
      <c r="AN74" s="5">
        <v>2015</v>
      </c>
      <c r="AO74" s="154">
        <v>2015</v>
      </c>
      <c r="AP74" s="154">
        <v>2015</v>
      </c>
      <c r="AQ74" s="10" t="s">
        <v>489</v>
      </c>
      <c r="AR74" s="147" t="s">
        <v>489</v>
      </c>
      <c r="AS74" s="147" t="s">
        <v>489</v>
      </c>
      <c r="AT74" s="5">
        <v>2018</v>
      </c>
      <c r="AU74" s="5">
        <v>2018</v>
      </c>
      <c r="AV74" s="154">
        <v>2018</v>
      </c>
      <c r="AW74" s="154">
        <v>2018</v>
      </c>
      <c r="AX74" s="154">
        <v>2018</v>
      </c>
      <c r="AY74" s="154">
        <v>2018</v>
      </c>
      <c r="AZ74" s="5">
        <v>2019</v>
      </c>
      <c r="BA74" s="154">
        <v>2019</v>
      </c>
      <c r="BB74" s="5">
        <v>2019</v>
      </c>
      <c r="BC74" s="5">
        <v>2021</v>
      </c>
      <c r="BD74" s="154">
        <v>2021</v>
      </c>
      <c r="BE74" s="154">
        <v>2021</v>
      </c>
      <c r="BF74" s="5">
        <v>2020</v>
      </c>
      <c r="BG74" s="154">
        <v>2020</v>
      </c>
      <c r="BH74" s="10">
        <v>2020</v>
      </c>
    </row>
    <row r="75" spans="1:60">
      <c r="A75" s="1" t="s">
        <v>230</v>
      </c>
      <c r="B75" s="2" t="s">
        <v>231</v>
      </c>
      <c r="C75" s="5">
        <v>2019</v>
      </c>
      <c r="D75" s="154">
        <v>2019</v>
      </c>
      <c r="E75" s="154">
        <v>2019</v>
      </c>
      <c r="F75" s="5">
        <v>2015</v>
      </c>
      <c r="G75" s="154">
        <v>2015</v>
      </c>
      <c r="H75" s="154">
        <v>2015</v>
      </c>
      <c r="I75" s="5">
        <v>2019</v>
      </c>
      <c r="J75" s="154">
        <v>2019</v>
      </c>
      <c r="K75" s="154">
        <v>2019</v>
      </c>
      <c r="L75" s="5">
        <v>2015</v>
      </c>
      <c r="M75" s="5">
        <v>2015</v>
      </c>
      <c r="N75" s="5">
        <v>2015</v>
      </c>
      <c r="O75" s="5">
        <v>2015</v>
      </c>
      <c r="P75" s="154">
        <v>2015</v>
      </c>
      <c r="Q75" s="154">
        <v>2015</v>
      </c>
      <c r="R75" s="154">
        <v>2015</v>
      </c>
      <c r="S75" s="154">
        <v>2015</v>
      </c>
      <c r="T75" s="154">
        <v>2015</v>
      </c>
      <c r="U75" s="154">
        <v>2015</v>
      </c>
      <c r="V75" s="5">
        <v>2010</v>
      </c>
      <c r="W75" s="154">
        <v>2010</v>
      </c>
      <c r="X75" s="154">
        <v>2010</v>
      </c>
      <c r="Y75" s="5">
        <v>2010</v>
      </c>
      <c r="Z75" s="154">
        <v>2010</v>
      </c>
      <c r="AA75" s="154">
        <v>2010</v>
      </c>
      <c r="AB75" s="5">
        <v>2010</v>
      </c>
      <c r="AC75" s="154">
        <v>2010</v>
      </c>
      <c r="AD75" s="154">
        <v>2010</v>
      </c>
      <c r="AE75" s="5">
        <v>2010</v>
      </c>
      <c r="AF75" s="154">
        <v>2010</v>
      </c>
      <c r="AG75" s="154">
        <v>2010</v>
      </c>
      <c r="AH75" s="5">
        <v>2016</v>
      </c>
      <c r="AI75" s="154">
        <v>2016</v>
      </c>
      <c r="AJ75" s="154">
        <v>2016</v>
      </c>
      <c r="AK75" s="5">
        <v>2019</v>
      </c>
      <c r="AL75" s="154">
        <v>2019</v>
      </c>
      <c r="AM75" s="154">
        <v>2019</v>
      </c>
      <c r="AN75" s="5">
        <v>2015</v>
      </c>
      <c r="AO75" s="154">
        <v>2015</v>
      </c>
      <c r="AP75" s="154">
        <v>2015</v>
      </c>
      <c r="AQ75" s="10" t="s">
        <v>489</v>
      </c>
      <c r="AR75" s="147" t="s">
        <v>489</v>
      </c>
      <c r="AS75" s="147" t="s">
        <v>489</v>
      </c>
      <c r="AT75" s="5">
        <v>2018</v>
      </c>
      <c r="AU75" s="5">
        <v>2018</v>
      </c>
      <c r="AV75" s="154">
        <v>2018</v>
      </c>
      <c r="AW75" s="154">
        <v>2018</v>
      </c>
      <c r="AX75" s="154">
        <v>2018</v>
      </c>
      <c r="AY75" s="154">
        <v>2018</v>
      </c>
      <c r="AZ75" s="5">
        <v>2019</v>
      </c>
      <c r="BA75" s="154">
        <v>2019</v>
      </c>
      <c r="BB75" s="5">
        <v>2019</v>
      </c>
      <c r="BC75" s="5">
        <v>2021</v>
      </c>
      <c r="BD75" s="154">
        <v>2021</v>
      </c>
      <c r="BE75" s="154">
        <v>2021</v>
      </c>
      <c r="BF75" s="5">
        <v>2020</v>
      </c>
      <c r="BG75" s="154">
        <v>2020</v>
      </c>
      <c r="BH75" s="10">
        <v>2020</v>
      </c>
    </row>
    <row r="76" spans="1:60">
      <c r="A76" s="1" t="s">
        <v>232</v>
      </c>
      <c r="B76" s="2" t="s">
        <v>233</v>
      </c>
      <c r="C76" s="5">
        <v>2019</v>
      </c>
      <c r="D76" s="154">
        <v>2019</v>
      </c>
      <c r="E76" s="154">
        <v>2019</v>
      </c>
      <c r="F76" s="5">
        <v>2015</v>
      </c>
      <c r="G76" s="154">
        <v>2015</v>
      </c>
      <c r="H76" s="154">
        <v>2015</v>
      </c>
      <c r="I76" s="5">
        <v>2019</v>
      </c>
      <c r="J76" s="154">
        <v>2019</v>
      </c>
      <c r="K76" s="154">
        <v>2019</v>
      </c>
      <c r="L76" s="5">
        <v>2015</v>
      </c>
      <c r="M76" s="5">
        <v>2015</v>
      </c>
      <c r="N76" s="5">
        <v>2015</v>
      </c>
      <c r="O76" s="5">
        <v>2015</v>
      </c>
      <c r="P76" s="154">
        <v>2015</v>
      </c>
      <c r="Q76" s="154">
        <v>2015</v>
      </c>
      <c r="R76" s="154">
        <v>2015</v>
      </c>
      <c r="S76" s="154">
        <v>2015</v>
      </c>
      <c r="T76" s="154">
        <v>2015</v>
      </c>
      <c r="U76" s="154">
        <v>2015</v>
      </c>
      <c r="V76" s="5">
        <v>2010</v>
      </c>
      <c r="W76" s="154">
        <v>2010</v>
      </c>
      <c r="X76" s="154">
        <v>2010</v>
      </c>
      <c r="Y76" s="5">
        <v>2010</v>
      </c>
      <c r="Z76" s="154">
        <v>2010</v>
      </c>
      <c r="AA76" s="154">
        <v>2010</v>
      </c>
      <c r="AB76" s="5">
        <v>2010</v>
      </c>
      <c r="AC76" s="154">
        <v>2010</v>
      </c>
      <c r="AD76" s="154">
        <v>2010</v>
      </c>
      <c r="AE76" s="5">
        <v>2010</v>
      </c>
      <c r="AF76" s="154">
        <v>2010</v>
      </c>
      <c r="AG76" s="154">
        <v>2010</v>
      </c>
      <c r="AH76" s="5">
        <v>2016</v>
      </c>
      <c r="AI76" s="154">
        <v>2016</v>
      </c>
      <c r="AJ76" s="154">
        <v>2016</v>
      </c>
      <c r="AK76" s="5">
        <v>2019</v>
      </c>
      <c r="AL76" s="154">
        <v>2019</v>
      </c>
      <c r="AM76" s="154">
        <v>2019</v>
      </c>
      <c r="AN76" s="5">
        <v>2015</v>
      </c>
      <c r="AO76" s="154">
        <v>2015</v>
      </c>
      <c r="AP76" s="154">
        <v>2015</v>
      </c>
      <c r="AQ76" s="10" t="s">
        <v>489</v>
      </c>
      <c r="AR76" s="147" t="s">
        <v>489</v>
      </c>
      <c r="AS76" s="147" t="s">
        <v>489</v>
      </c>
      <c r="AT76" s="5">
        <v>2018</v>
      </c>
      <c r="AU76" s="5">
        <v>2018</v>
      </c>
      <c r="AV76" s="154">
        <v>2018</v>
      </c>
      <c r="AW76" s="154">
        <v>2018</v>
      </c>
      <c r="AX76" s="154">
        <v>2018</v>
      </c>
      <c r="AY76" s="154">
        <v>2018</v>
      </c>
      <c r="AZ76" s="5">
        <v>2019</v>
      </c>
      <c r="BA76" s="154">
        <v>2019</v>
      </c>
      <c r="BB76" s="5">
        <v>2019</v>
      </c>
      <c r="BC76" s="5">
        <v>2021</v>
      </c>
      <c r="BD76" s="154">
        <v>2021</v>
      </c>
      <c r="BE76" s="154">
        <v>2021</v>
      </c>
      <c r="BF76" s="5">
        <v>2020</v>
      </c>
      <c r="BG76" s="154">
        <v>2020</v>
      </c>
      <c r="BH76" s="10">
        <v>2020</v>
      </c>
    </row>
    <row r="77" spans="1:60">
      <c r="A77" s="1" t="s">
        <v>234</v>
      </c>
      <c r="B77" s="2" t="s">
        <v>235</v>
      </c>
      <c r="C77" s="5">
        <v>2019</v>
      </c>
      <c r="D77" s="154">
        <v>2019</v>
      </c>
      <c r="E77" s="154">
        <v>2019</v>
      </c>
      <c r="F77" s="5">
        <v>2015</v>
      </c>
      <c r="G77" s="154">
        <v>2015</v>
      </c>
      <c r="H77" s="154">
        <v>2015</v>
      </c>
      <c r="I77" s="5">
        <v>2019</v>
      </c>
      <c r="J77" s="154">
        <v>2019</v>
      </c>
      <c r="K77" s="154">
        <v>2019</v>
      </c>
      <c r="L77" s="5">
        <v>2015</v>
      </c>
      <c r="M77" s="5">
        <v>2015</v>
      </c>
      <c r="N77" s="5">
        <v>2015</v>
      </c>
      <c r="O77" s="5">
        <v>2015</v>
      </c>
      <c r="P77" s="154">
        <v>2015</v>
      </c>
      <c r="Q77" s="154">
        <v>2015</v>
      </c>
      <c r="R77" s="154">
        <v>2015</v>
      </c>
      <c r="S77" s="154">
        <v>2015</v>
      </c>
      <c r="T77" s="154">
        <v>2015</v>
      </c>
      <c r="U77" s="154">
        <v>2015</v>
      </c>
      <c r="V77" s="5">
        <v>2010</v>
      </c>
      <c r="W77" s="154">
        <v>2010</v>
      </c>
      <c r="X77" s="154">
        <v>2010</v>
      </c>
      <c r="Y77" s="5">
        <v>2010</v>
      </c>
      <c r="Z77" s="154">
        <v>2010</v>
      </c>
      <c r="AA77" s="154">
        <v>2010</v>
      </c>
      <c r="AB77" s="5">
        <v>2010</v>
      </c>
      <c r="AC77" s="154">
        <v>2010</v>
      </c>
      <c r="AD77" s="154">
        <v>2010</v>
      </c>
      <c r="AE77" s="5">
        <v>2010</v>
      </c>
      <c r="AF77" s="154">
        <v>2010</v>
      </c>
      <c r="AG77" s="154">
        <v>2010</v>
      </c>
      <c r="AH77" s="5">
        <v>2016</v>
      </c>
      <c r="AI77" s="154">
        <v>2016</v>
      </c>
      <c r="AJ77" s="154">
        <v>2016</v>
      </c>
      <c r="AK77" s="5">
        <v>2019</v>
      </c>
      <c r="AL77" s="154">
        <v>2019</v>
      </c>
      <c r="AM77" s="154">
        <v>2019</v>
      </c>
      <c r="AN77" s="5">
        <v>2015</v>
      </c>
      <c r="AO77" s="154">
        <v>2015</v>
      </c>
      <c r="AP77" s="154">
        <v>2015</v>
      </c>
      <c r="AQ77" s="10" t="s">
        <v>489</v>
      </c>
      <c r="AR77" s="147" t="s">
        <v>489</v>
      </c>
      <c r="AS77" s="147" t="s">
        <v>489</v>
      </c>
      <c r="AT77" s="5">
        <v>2018</v>
      </c>
      <c r="AU77" s="5">
        <v>2018</v>
      </c>
      <c r="AV77" s="154">
        <v>2018</v>
      </c>
      <c r="AW77" s="154">
        <v>2018</v>
      </c>
      <c r="AX77" s="154">
        <v>2018</v>
      </c>
      <c r="AY77" s="154">
        <v>2018</v>
      </c>
      <c r="AZ77" s="5">
        <v>2019</v>
      </c>
      <c r="BA77" s="154">
        <v>2019</v>
      </c>
      <c r="BB77" s="5">
        <v>2019</v>
      </c>
      <c r="BC77" s="5">
        <v>2021</v>
      </c>
      <c r="BD77" s="154">
        <v>2021</v>
      </c>
      <c r="BE77" s="154">
        <v>2021</v>
      </c>
      <c r="BF77" s="5">
        <v>2020</v>
      </c>
      <c r="BG77" s="154">
        <v>2020</v>
      </c>
      <c r="BH77" s="10">
        <v>2020</v>
      </c>
    </row>
    <row r="78" spans="1:60">
      <c r="A78" s="1" t="s">
        <v>236</v>
      </c>
      <c r="B78" s="2" t="s">
        <v>237</v>
      </c>
      <c r="C78" s="5">
        <v>2019</v>
      </c>
      <c r="D78" s="154">
        <v>2019</v>
      </c>
      <c r="E78" s="154">
        <v>2019</v>
      </c>
      <c r="F78" s="5">
        <v>2015</v>
      </c>
      <c r="G78" s="154">
        <v>2015</v>
      </c>
      <c r="H78" s="154">
        <v>2015</v>
      </c>
      <c r="I78" s="5">
        <v>2019</v>
      </c>
      <c r="J78" s="154">
        <v>2019</v>
      </c>
      <c r="K78" s="154">
        <v>2019</v>
      </c>
      <c r="L78" s="5">
        <v>2015</v>
      </c>
      <c r="M78" s="5">
        <v>2015</v>
      </c>
      <c r="N78" s="5">
        <v>2015</v>
      </c>
      <c r="O78" s="5">
        <v>2015</v>
      </c>
      <c r="P78" s="154">
        <v>2015</v>
      </c>
      <c r="Q78" s="154">
        <v>2015</v>
      </c>
      <c r="R78" s="154">
        <v>2015</v>
      </c>
      <c r="S78" s="154">
        <v>2015</v>
      </c>
      <c r="T78" s="154">
        <v>2015</v>
      </c>
      <c r="U78" s="154">
        <v>2015</v>
      </c>
      <c r="V78" s="5">
        <v>2010</v>
      </c>
      <c r="W78" s="154">
        <v>2010</v>
      </c>
      <c r="X78" s="154">
        <v>2010</v>
      </c>
      <c r="Y78" s="5">
        <v>2010</v>
      </c>
      <c r="Z78" s="154">
        <v>2010</v>
      </c>
      <c r="AA78" s="154">
        <v>2010</v>
      </c>
      <c r="AB78" s="5">
        <v>2010</v>
      </c>
      <c r="AC78" s="154">
        <v>2010</v>
      </c>
      <c r="AD78" s="154">
        <v>2010</v>
      </c>
      <c r="AE78" s="5">
        <v>2010</v>
      </c>
      <c r="AF78" s="154">
        <v>2010</v>
      </c>
      <c r="AG78" s="154">
        <v>2010</v>
      </c>
      <c r="AH78" s="5">
        <v>2016</v>
      </c>
      <c r="AI78" s="154">
        <v>2016</v>
      </c>
      <c r="AJ78" s="154">
        <v>2016</v>
      </c>
      <c r="AK78" s="5">
        <v>2019</v>
      </c>
      <c r="AL78" s="154">
        <v>2019</v>
      </c>
      <c r="AM78" s="154">
        <v>2019</v>
      </c>
      <c r="AN78" s="5">
        <v>2015</v>
      </c>
      <c r="AO78" s="154">
        <v>2015</v>
      </c>
      <c r="AP78" s="154">
        <v>2015</v>
      </c>
      <c r="AQ78" s="10" t="s">
        <v>489</v>
      </c>
      <c r="AR78" s="147" t="s">
        <v>489</v>
      </c>
      <c r="AS78" s="147" t="s">
        <v>489</v>
      </c>
      <c r="AT78" s="5">
        <v>2018</v>
      </c>
      <c r="AU78" s="5">
        <v>2018</v>
      </c>
      <c r="AV78" s="154">
        <v>2018</v>
      </c>
      <c r="AW78" s="154">
        <v>2018</v>
      </c>
      <c r="AX78" s="154">
        <v>2018</v>
      </c>
      <c r="AY78" s="154">
        <v>2018</v>
      </c>
      <c r="AZ78" s="5">
        <v>2019</v>
      </c>
      <c r="BA78" s="154">
        <v>2019</v>
      </c>
      <c r="BB78" s="5">
        <v>2019</v>
      </c>
      <c r="BC78" s="5">
        <v>2021</v>
      </c>
      <c r="BD78" s="154">
        <v>2021</v>
      </c>
      <c r="BE78" s="154">
        <v>2021</v>
      </c>
      <c r="BF78" s="5">
        <v>2020</v>
      </c>
      <c r="BG78" s="154">
        <v>2020</v>
      </c>
      <c r="BH78" s="10">
        <v>2020</v>
      </c>
    </row>
    <row r="79" spans="1:60">
      <c r="A79" s="1" t="s">
        <v>239</v>
      </c>
      <c r="B79" s="2" t="s">
        <v>240</v>
      </c>
      <c r="C79" s="5">
        <v>2019</v>
      </c>
      <c r="D79" s="154">
        <v>2019</v>
      </c>
      <c r="E79" s="154">
        <v>2019</v>
      </c>
      <c r="F79" s="5">
        <v>2015</v>
      </c>
      <c r="G79" s="154">
        <v>2015</v>
      </c>
      <c r="H79" s="154">
        <v>2015</v>
      </c>
      <c r="I79" s="5">
        <v>2019</v>
      </c>
      <c r="J79" s="154">
        <v>2019</v>
      </c>
      <c r="K79" s="154">
        <v>2019</v>
      </c>
      <c r="L79" s="5">
        <v>2015</v>
      </c>
      <c r="M79" s="5">
        <v>2015</v>
      </c>
      <c r="N79" s="5">
        <v>2015</v>
      </c>
      <c r="O79" s="5">
        <v>2015</v>
      </c>
      <c r="P79" s="154">
        <v>2015</v>
      </c>
      <c r="Q79" s="154">
        <v>2015</v>
      </c>
      <c r="R79" s="154">
        <v>2015</v>
      </c>
      <c r="S79" s="154">
        <v>2015</v>
      </c>
      <c r="T79" s="154">
        <v>2015</v>
      </c>
      <c r="U79" s="154">
        <v>2015</v>
      </c>
      <c r="V79" s="5">
        <v>2010</v>
      </c>
      <c r="W79" s="154">
        <v>2010</v>
      </c>
      <c r="X79" s="154">
        <v>2010</v>
      </c>
      <c r="Y79" s="5">
        <v>2010</v>
      </c>
      <c r="Z79" s="154">
        <v>2010</v>
      </c>
      <c r="AA79" s="154">
        <v>2010</v>
      </c>
      <c r="AB79" s="5">
        <v>2010</v>
      </c>
      <c r="AC79" s="154">
        <v>2010</v>
      </c>
      <c r="AD79" s="154">
        <v>2010</v>
      </c>
      <c r="AE79" s="5">
        <v>2010</v>
      </c>
      <c r="AF79" s="154">
        <v>2010</v>
      </c>
      <c r="AG79" s="154">
        <v>2010</v>
      </c>
      <c r="AH79" s="5">
        <v>2016</v>
      </c>
      <c r="AI79" s="154">
        <v>2016</v>
      </c>
      <c r="AJ79" s="154">
        <v>2016</v>
      </c>
      <c r="AK79" s="5">
        <v>2019</v>
      </c>
      <c r="AL79" s="154">
        <v>2019</v>
      </c>
      <c r="AM79" s="154">
        <v>2019</v>
      </c>
      <c r="AN79" s="5">
        <v>2015</v>
      </c>
      <c r="AO79" s="154">
        <v>2015</v>
      </c>
      <c r="AP79" s="154">
        <v>2015</v>
      </c>
      <c r="AQ79" s="10" t="s">
        <v>489</v>
      </c>
      <c r="AR79" s="147" t="s">
        <v>489</v>
      </c>
      <c r="AS79" s="147" t="s">
        <v>489</v>
      </c>
      <c r="AT79" s="5">
        <v>2018</v>
      </c>
      <c r="AU79" s="5">
        <v>2018</v>
      </c>
      <c r="AV79" s="154">
        <v>2018</v>
      </c>
      <c r="AW79" s="154">
        <v>2018</v>
      </c>
      <c r="AX79" s="154">
        <v>2018</v>
      </c>
      <c r="AY79" s="154">
        <v>2018</v>
      </c>
      <c r="AZ79" s="5">
        <v>2019</v>
      </c>
      <c r="BA79" s="154">
        <v>2019</v>
      </c>
      <c r="BB79" s="5">
        <v>2019</v>
      </c>
      <c r="BC79" s="5">
        <v>2021</v>
      </c>
      <c r="BD79" s="154">
        <v>2021</v>
      </c>
      <c r="BE79" s="154">
        <v>2021</v>
      </c>
      <c r="BF79" s="5">
        <v>2020</v>
      </c>
      <c r="BG79" s="154">
        <v>2020</v>
      </c>
      <c r="BH79" s="10">
        <v>2020</v>
      </c>
    </row>
    <row r="80" spans="1:60">
      <c r="A80" s="1" t="s">
        <v>241</v>
      </c>
      <c r="B80" s="2" t="s">
        <v>242</v>
      </c>
      <c r="C80" s="5">
        <v>2019</v>
      </c>
      <c r="D80" s="154">
        <v>2019</v>
      </c>
      <c r="E80" s="154">
        <v>2019</v>
      </c>
      <c r="F80" s="5">
        <v>2015</v>
      </c>
      <c r="G80" s="154">
        <v>2015</v>
      </c>
      <c r="H80" s="154">
        <v>2015</v>
      </c>
      <c r="I80" s="5">
        <v>2019</v>
      </c>
      <c r="J80" s="154">
        <v>2019</v>
      </c>
      <c r="K80" s="154">
        <v>2019</v>
      </c>
      <c r="L80" s="5">
        <v>2015</v>
      </c>
      <c r="M80" s="5">
        <v>2015</v>
      </c>
      <c r="N80" s="5">
        <v>2015</v>
      </c>
      <c r="O80" s="5">
        <v>2015</v>
      </c>
      <c r="P80" s="154">
        <v>2015</v>
      </c>
      <c r="Q80" s="154">
        <v>2015</v>
      </c>
      <c r="R80" s="154">
        <v>2015</v>
      </c>
      <c r="S80" s="154">
        <v>2015</v>
      </c>
      <c r="T80" s="154">
        <v>2015</v>
      </c>
      <c r="U80" s="154">
        <v>2015</v>
      </c>
      <c r="V80" s="5">
        <v>2010</v>
      </c>
      <c r="W80" s="154">
        <v>2010</v>
      </c>
      <c r="X80" s="154">
        <v>2010</v>
      </c>
      <c r="Y80" s="5">
        <v>2010</v>
      </c>
      <c r="Z80" s="154">
        <v>2010</v>
      </c>
      <c r="AA80" s="154">
        <v>2010</v>
      </c>
      <c r="AB80" s="5">
        <v>2010</v>
      </c>
      <c r="AC80" s="154">
        <v>2010</v>
      </c>
      <c r="AD80" s="154">
        <v>2010</v>
      </c>
      <c r="AE80" s="5">
        <v>2010</v>
      </c>
      <c r="AF80" s="154">
        <v>2010</v>
      </c>
      <c r="AG80" s="154">
        <v>2010</v>
      </c>
      <c r="AH80" s="5">
        <v>2016</v>
      </c>
      <c r="AI80" s="154">
        <v>2016</v>
      </c>
      <c r="AJ80" s="154">
        <v>2016</v>
      </c>
      <c r="AK80" s="5">
        <v>2019</v>
      </c>
      <c r="AL80" s="154">
        <v>2019</v>
      </c>
      <c r="AM80" s="154">
        <v>2019</v>
      </c>
      <c r="AN80" s="5">
        <v>2015</v>
      </c>
      <c r="AO80" s="154">
        <v>2015</v>
      </c>
      <c r="AP80" s="154">
        <v>2015</v>
      </c>
      <c r="AQ80" s="10" t="s">
        <v>489</v>
      </c>
      <c r="AR80" s="147" t="s">
        <v>489</v>
      </c>
      <c r="AS80" s="147" t="s">
        <v>489</v>
      </c>
      <c r="AT80" s="5">
        <v>2018</v>
      </c>
      <c r="AU80" s="5">
        <v>2018</v>
      </c>
      <c r="AV80" s="154">
        <v>2018</v>
      </c>
      <c r="AW80" s="154">
        <v>2018</v>
      </c>
      <c r="AX80" s="154">
        <v>2018</v>
      </c>
      <c r="AY80" s="154">
        <v>2018</v>
      </c>
      <c r="AZ80" s="5">
        <v>2019</v>
      </c>
      <c r="BA80" s="154">
        <v>2019</v>
      </c>
      <c r="BB80" s="5">
        <v>2019</v>
      </c>
      <c r="BC80" s="5">
        <v>2021</v>
      </c>
      <c r="BD80" s="154">
        <v>2021</v>
      </c>
      <c r="BE80" s="154">
        <v>2021</v>
      </c>
      <c r="BF80" s="5">
        <v>2020</v>
      </c>
      <c r="BG80" s="154">
        <v>2020</v>
      </c>
      <c r="BH80" s="10">
        <v>2020</v>
      </c>
    </row>
    <row r="81" spans="1:60">
      <c r="A81" s="1" t="s">
        <v>243</v>
      </c>
      <c r="B81" s="2" t="s">
        <v>244</v>
      </c>
      <c r="C81" s="5">
        <v>2019</v>
      </c>
      <c r="D81" s="154">
        <v>2019</v>
      </c>
      <c r="E81" s="154">
        <v>2019</v>
      </c>
      <c r="F81" s="5">
        <v>2015</v>
      </c>
      <c r="G81" s="154">
        <v>2015</v>
      </c>
      <c r="H81" s="154">
        <v>2015</v>
      </c>
      <c r="I81" s="5">
        <v>2019</v>
      </c>
      <c r="J81" s="154">
        <v>2019</v>
      </c>
      <c r="K81" s="154">
        <v>2019</v>
      </c>
      <c r="L81" s="5">
        <v>2015</v>
      </c>
      <c r="M81" s="5">
        <v>2015</v>
      </c>
      <c r="N81" s="5">
        <v>2015</v>
      </c>
      <c r="O81" s="5">
        <v>2015</v>
      </c>
      <c r="P81" s="154">
        <v>2015</v>
      </c>
      <c r="Q81" s="154">
        <v>2015</v>
      </c>
      <c r="R81" s="154">
        <v>2015</v>
      </c>
      <c r="S81" s="154">
        <v>2015</v>
      </c>
      <c r="T81" s="154">
        <v>2015</v>
      </c>
      <c r="U81" s="154">
        <v>2015</v>
      </c>
      <c r="V81" s="5">
        <v>2010</v>
      </c>
      <c r="W81" s="154">
        <v>2010</v>
      </c>
      <c r="X81" s="154">
        <v>2010</v>
      </c>
      <c r="Y81" s="5">
        <v>2010</v>
      </c>
      <c r="Z81" s="154">
        <v>2010</v>
      </c>
      <c r="AA81" s="154">
        <v>2010</v>
      </c>
      <c r="AB81" s="5">
        <v>2010</v>
      </c>
      <c r="AC81" s="154">
        <v>2010</v>
      </c>
      <c r="AD81" s="154">
        <v>2010</v>
      </c>
      <c r="AE81" s="5">
        <v>2010</v>
      </c>
      <c r="AF81" s="154">
        <v>2010</v>
      </c>
      <c r="AG81" s="154">
        <v>2010</v>
      </c>
      <c r="AH81" s="5">
        <v>2016</v>
      </c>
      <c r="AI81" s="154">
        <v>2016</v>
      </c>
      <c r="AJ81" s="154">
        <v>2016</v>
      </c>
      <c r="AK81" s="5">
        <v>2019</v>
      </c>
      <c r="AL81" s="154">
        <v>2019</v>
      </c>
      <c r="AM81" s="154">
        <v>2019</v>
      </c>
      <c r="AN81" s="5">
        <v>2015</v>
      </c>
      <c r="AO81" s="154">
        <v>2015</v>
      </c>
      <c r="AP81" s="154">
        <v>2015</v>
      </c>
      <c r="AQ81" s="10" t="s">
        <v>489</v>
      </c>
      <c r="AR81" s="147" t="s">
        <v>489</v>
      </c>
      <c r="AS81" s="147" t="s">
        <v>489</v>
      </c>
      <c r="AT81" s="5">
        <v>2018</v>
      </c>
      <c r="AU81" s="5">
        <v>2018</v>
      </c>
      <c r="AV81" s="154">
        <v>2018</v>
      </c>
      <c r="AW81" s="154">
        <v>2018</v>
      </c>
      <c r="AX81" s="154">
        <v>2018</v>
      </c>
      <c r="AY81" s="154">
        <v>2018</v>
      </c>
      <c r="AZ81" s="5">
        <v>2019</v>
      </c>
      <c r="BA81" s="154">
        <v>2019</v>
      </c>
      <c r="BB81" s="5">
        <v>2019</v>
      </c>
      <c r="BC81" s="5">
        <v>2021</v>
      </c>
      <c r="BD81" s="154">
        <v>2021</v>
      </c>
      <c r="BE81" s="154">
        <v>2021</v>
      </c>
      <c r="BF81" s="5">
        <v>2020</v>
      </c>
      <c r="BG81" s="154">
        <v>2020</v>
      </c>
      <c r="BH81" s="10">
        <v>2020</v>
      </c>
    </row>
    <row r="82" spans="1:60">
      <c r="A82" s="1" t="s">
        <v>245</v>
      </c>
      <c r="B82" s="2" t="s">
        <v>246</v>
      </c>
      <c r="C82" s="5">
        <v>2019</v>
      </c>
      <c r="D82" s="154">
        <v>2019</v>
      </c>
      <c r="E82" s="154">
        <v>2019</v>
      </c>
      <c r="F82" s="5">
        <v>2015</v>
      </c>
      <c r="G82" s="154">
        <v>2015</v>
      </c>
      <c r="H82" s="154">
        <v>2015</v>
      </c>
      <c r="I82" s="5">
        <v>2019</v>
      </c>
      <c r="J82" s="154">
        <v>2019</v>
      </c>
      <c r="K82" s="154">
        <v>2019</v>
      </c>
      <c r="L82" s="5">
        <v>2015</v>
      </c>
      <c r="M82" s="5">
        <v>2015</v>
      </c>
      <c r="N82" s="5">
        <v>2015</v>
      </c>
      <c r="O82" s="5">
        <v>2015</v>
      </c>
      <c r="P82" s="154">
        <v>2015</v>
      </c>
      <c r="Q82" s="154">
        <v>2015</v>
      </c>
      <c r="R82" s="154">
        <v>2015</v>
      </c>
      <c r="S82" s="154">
        <v>2015</v>
      </c>
      <c r="T82" s="154">
        <v>2015</v>
      </c>
      <c r="U82" s="154">
        <v>2015</v>
      </c>
      <c r="V82" s="5">
        <v>2010</v>
      </c>
      <c r="W82" s="154">
        <v>2010</v>
      </c>
      <c r="X82" s="154">
        <v>2010</v>
      </c>
      <c r="Y82" s="5">
        <v>2010</v>
      </c>
      <c r="Z82" s="154">
        <v>2010</v>
      </c>
      <c r="AA82" s="154">
        <v>2010</v>
      </c>
      <c r="AB82" s="5">
        <v>2010</v>
      </c>
      <c r="AC82" s="154">
        <v>2010</v>
      </c>
      <c r="AD82" s="154">
        <v>2010</v>
      </c>
      <c r="AE82" s="5">
        <v>2010</v>
      </c>
      <c r="AF82" s="154">
        <v>2010</v>
      </c>
      <c r="AG82" s="154">
        <v>2010</v>
      </c>
      <c r="AH82" s="5">
        <v>2016</v>
      </c>
      <c r="AI82" s="154">
        <v>2016</v>
      </c>
      <c r="AJ82" s="154">
        <v>2016</v>
      </c>
      <c r="AK82" s="5">
        <v>2019</v>
      </c>
      <c r="AL82" s="154">
        <v>2019</v>
      </c>
      <c r="AM82" s="154">
        <v>2019</v>
      </c>
      <c r="AN82" s="5">
        <v>2015</v>
      </c>
      <c r="AO82" s="154">
        <v>2015</v>
      </c>
      <c r="AP82" s="154">
        <v>2015</v>
      </c>
      <c r="AQ82" s="10" t="s">
        <v>489</v>
      </c>
      <c r="AR82" s="147" t="s">
        <v>489</v>
      </c>
      <c r="AS82" s="147" t="s">
        <v>489</v>
      </c>
      <c r="AT82" s="5">
        <v>2018</v>
      </c>
      <c r="AU82" s="5">
        <v>2018</v>
      </c>
      <c r="AV82" s="154">
        <v>2018</v>
      </c>
      <c r="AW82" s="154">
        <v>2018</v>
      </c>
      <c r="AX82" s="154">
        <v>2018</v>
      </c>
      <c r="AY82" s="154">
        <v>2018</v>
      </c>
      <c r="AZ82" s="5">
        <v>2019</v>
      </c>
      <c r="BA82" s="154">
        <v>2019</v>
      </c>
      <c r="BB82" s="5">
        <v>2019</v>
      </c>
      <c r="BC82" s="5">
        <v>2021</v>
      </c>
      <c r="BD82" s="154">
        <v>2021</v>
      </c>
      <c r="BE82" s="154">
        <v>2021</v>
      </c>
      <c r="BF82" s="5">
        <v>2020</v>
      </c>
      <c r="BG82" s="154">
        <v>2020</v>
      </c>
      <c r="BH82" s="10">
        <v>2020</v>
      </c>
    </row>
    <row r="83" spans="1:60">
      <c r="A83" s="1" t="s">
        <v>247</v>
      </c>
      <c r="B83" s="2" t="s">
        <v>248</v>
      </c>
      <c r="C83" s="5">
        <v>2019</v>
      </c>
      <c r="D83" s="154">
        <v>2019</v>
      </c>
      <c r="E83" s="154">
        <v>2019</v>
      </c>
      <c r="F83" s="5">
        <v>2015</v>
      </c>
      <c r="G83" s="154">
        <v>2015</v>
      </c>
      <c r="H83" s="154">
        <v>2015</v>
      </c>
      <c r="I83" s="5">
        <v>2019</v>
      </c>
      <c r="J83" s="154">
        <v>2019</v>
      </c>
      <c r="K83" s="154">
        <v>2019</v>
      </c>
      <c r="L83" s="5">
        <v>2015</v>
      </c>
      <c r="M83" s="5">
        <v>2015</v>
      </c>
      <c r="N83" s="5">
        <v>2015</v>
      </c>
      <c r="O83" s="5">
        <v>2015</v>
      </c>
      <c r="P83" s="154">
        <v>2015</v>
      </c>
      <c r="Q83" s="154">
        <v>2015</v>
      </c>
      <c r="R83" s="154">
        <v>2015</v>
      </c>
      <c r="S83" s="154">
        <v>2015</v>
      </c>
      <c r="T83" s="154">
        <v>2015</v>
      </c>
      <c r="U83" s="154">
        <v>2015</v>
      </c>
      <c r="V83" s="5">
        <v>2010</v>
      </c>
      <c r="W83" s="154">
        <v>2010</v>
      </c>
      <c r="X83" s="154">
        <v>2010</v>
      </c>
      <c r="Y83" s="5">
        <v>2010</v>
      </c>
      <c r="Z83" s="154">
        <v>2010</v>
      </c>
      <c r="AA83" s="154">
        <v>2010</v>
      </c>
      <c r="AB83" s="5">
        <v>2010</v>
      </c>
      <c r="AC83" s="154">
        <v>2010</v>
      </c>
      <c r="AD83" s="154">
        <v>2010</v>
      </c>
      <c r="AE83" s="5">
        <v>2010</v>
      </c>
      <c r="AF83" s="154">
        <v>2010</v>
      </c>
      <c r="AG83" s="154">
        <v>2010</v>
      </c>
      <c r="AH83" s="5">
        <v>2016</v>
      </c>
      <c r="AI83" s="154">
        <v>2016</v>
      </c>
      <c r="AJ83" s="154">
        <v>2016</v>
      </c>
      <c r="AK83" s="5">
        <v>2019</v>
      </c>
      <c r="AL83" s="154">
        <v>2019</v>
      </c>
      <c r="AM83" s="154">
        <v>2019</v>
      </c>
      <c r="AN83" s="5">
        <v>2015</v>
      </c>
      <c r="AO83" s="154">
        <v>2015</v>
      </c>
      <c r="AP83" s="154">
        <v>2015</v>
      </c>
      <c r="AQ83" s="10" t="s">
        <v>489</v>
      </c>
      <c r="AR83" s="147" t="s">
        <v>489</v>
      </c>
      <c r="AS83" s="147" t="s">
        <v>489</v>
      </c>
      <c r="AT83" s="5">
        <v>2018</v>
      </c>
      <c r="AU83" s="5">
        <v>2018</v>
      </c>
      <c r="AV83" s="154">
        <v>2018</v>
      </c>
      <c r="AW83" s="154">
        <v>2018</v>
      </c>
      <c r="AX83" s="154">
        <v>2018</v>
      </c>
      <c r="AY83" s="154">
        <v>2018</v>
      </c>
      <c r="AZ83" s="5">
        <v>2019</v>
      </c>
      <c r="BA83" s="154">
        <v>2019</v>
      </c>
      <c r="BB83" s="5">
        <v>2019</v>
      </c>
      <c r="BC83" s="5">
        <v>2021</v>
      </c>
      <c r="BD83" s="154">
        <v>2021</v>
      </c>
      <c r="BE83" s="154">
        <v>2021</v>
      </c>
      <c r="BF83" s="5">
        <v>2020</v>
      </c>
      <c r="BG83" s="154">
        <v>2020</v>
      </c>
      <c r="BH83" s="10">
        <v>2020</v>
      </c>
    </row>
    <row r="84" spans="1:60">
      <c r="A84" s="1" t="s">
        <v>249</v>
      </c>
      <c r="B84" s="2" t="s">
        <v>250</v>
      </c>
      <c r="C84" s="5">
        <v>2019</v>
      </c>
      <c r="D84" s="154">
        <v>2019</v>
      </c>
      <c r="E84" s="154">
        <v>2019</v>
      </c>
      <c r="F84" s="5">
        <v>2015</v>
      </c>
      <c r="G84" s="154">
        <v>2015</v>
      </c>
      <c r="H84" s="154">
        <v>2015</v>
      </c>
      <c r="I84" s="5">
        <v>2019</v>
      </c>
      <c r="J84" s="154">
        <v>2019</v>
      </c>
      <c r="K84" s="154">
        <v>2019</v>
      </c>
      <c r="L84" s="5">
        <v>2015</v>
      </c>
      <c r="M84" s="5">
        <v>2015</v>
      </c>
      <c r="N84" s="5">
        <v>2015</v>
      </c>
      <c r="O84" s="5">
        <v>2015</v>
      </c>
      <c r="P84" s="154">
        <v>2015</v>
      </c>
      <c r="Q84" s="154">
        <v>2015</v>
      </c>
      <c r="R84" s="154">
        <v>2015</v>
      </c>
      <c r="S84" s="154">
        <v>2015</v>
      </c>
      <c r="T84" s="154">
        <v>2015</v>
      </c>
      <c r="U84" s="154">
        <v>2015</v>
      </c>
      <c r="V84" s="5">
        <v>2010</v>
      </c>
      <c r="W84" s="154">
        <v>2010</v>
      </c>
      <c r="X84" s="154">
        <v>2010</v>
      </c>
      <c r="Y84" s="5">
        <v>2010</v>
      </c>
      <c r="Z84" s="154">
        <v>2010</v>
      </c>
      <c r="AA84" s="154">
        <v>2010</v>
      </c>
      <c r="AB84" s="5">
        <v>2010</v>
      </c>
      <c r="AC84" s="154">
        <v>2010</v>
      </c>
      <c r="AD84" s="154">
        <v>2010</v>
      </c>
      <c r="AE84" s="5">
        <v>2010</v>
      </c>
      <c r="AF84" s="154">
        <v>2010</v>
      </c>
      <c r="AG84" s="154">
        <v>2010</v>
      </c>
      <c r="AH84" s="5">
        <v>2016</v>
      </c>
      <c r="AI84" s="154">
        <v>2016</v>
      </c>
      <c r="AJ84" s="154">
        <v>2016</v>
      </c>
      <c r="AK84" s="5">
        <v>2019</v>
      </c>
      <c r="AL84" s="154">
        <v>2019</v>
      </c>
      <c r="AM84" s="154">
        <v>2019</v>
      </c>
      <c r="AN84" s="5">
        <v>2015</v>
      </c>
      <c r="AO84" s="154">
        <v>2015</v>
      </c>
      <c r="AP84" s="154">
        <v>2015</v>
      </c>
      <c r="AQ84" s="10" t="s">
        <v>489</v>
      </c>
      <c r="AR84" s="147" t="s">
        <v>489</v>
      </c>
      <c r="AS84" s="147" t="s">
        <v>489</v>
      </c>
      <c r="AT84" s="5">
        <v>2018</v>
      </c>
      <c r="AU84" s="5">
        <v>2018</v>
      </c>
      <c r="AV84" s="154">
        <v>2018</v>
      </c>
      <c r="AW84" s="154">
        <v>2018</v>
      </c>
      <c r="AX84" s="154">
        <v>2018</v>
      </c>
      <c r="AY84" s="154">
        <v>2018</v>
      </c>
      <c r="AZ84" s="5">
        <v>2019</v>
      </c>
      <c r="BA84" s="154">
        <v>2019</v>
      </c>
      <c r="BB84" s="5">
        <v>2019</v>
      </c>
      <c r="BC84" s="5">
        <v>2021</v>
      </c>
      <c r="BD84" s="154">
        <v>2021</v>
      </c>
      <c r="BE84" s="154">
        <v>2021</v>
      </c>
      <c r="BF84" s="5">
        <v>2020</v>
      </c>
      <c r="BG84" s="154">
        <v>2020</v>
      </c>
      <c r="BH84" s="10">
        <v>2020</v>
      </c>
    </row>
    <row r="85" spans="1:60">
      <c r="A85" s="1" t="s">
        <v>251</v>
      </c>
      <c r="B85" s="2" t="s">
        <v>252</v>
      </c>
      <c r="C85" s="5">
        <v>2019</v>
      </c>
      <c r="D85" s="154">
        <v>2019</v>
      </c>
      <c r="E85" s="154">
        <v>2019</v>
      </c>
      <c r="F85" s="5">
        <v>2015</v>
      </c>
      <c r="G85" s="154">
        <v>2015</v>
      </c>
      <c r="H85" s="154">
        <v>2015</v>
      </c>
      <c r="I85" s="5">
        <v>2019</v>
      </c>
      <c r="J85" s="154">
        <v>2019</v>
      </c>
      <c r="K85" s="154">
        <v>2019</v>
      </c>
      <c r="L85" s="5">
        <v>2015</v>
      </c>
      <c r="M85" s="5">
        <v>2015</v>
      </c>
      <c r="N85" s="5">
        <v>2015</v>
      </c>
      <c r="O85" s="5">
        <v>2015</v>
      </c>
      <c r="P85" s="154">
        <v>2015</v>
      </c>
      <c r="Q85" s="154">
        <v>2015</v>
      </c>
      <c r="R85" s="154">
        <v>2015</v>
      </c>
      <c r="S85" s="154">
        <v>2015</v>
      </c>
      <c r="T85" s="154">
        <v>2015</v>
      </c>
      <c r="U85" s="154">
        <v>2015</v>
      </c>
      <c r="V85" s="5">
        <v>2010</v>
      </c>
      <c r="W85" s="154">
        <v>2010</v>
      </c>
      <c r="X85" s="154">
        <v>2010</v>
      </c>
      <c r="Y85" s="5">
        <v>2010</v>
      </c>
      <c r="Z85" s="154">
        <v>2010</v>
      </c>
      <c r="AA85" s="154">
        <v>2010</v>
      </c>
      <c r="AB85" s="5">
        <v>2010</v>
      </c>
      <c r="AC85" s="154">
        <v>2010</v>
      </c>
      <c r="AD85" s="154">
        <v>2010</v>
      </c>
      <c r="AE85" s="5">
        <v>2010</v>
      </c>
      <c r="AF85" s="154">
        <v>2010</v>
      </c>
      <c r="AG85" s="154">
        <v>2010</v>
      </c>
      <c r="AH85" s="5">
        <v>2016</v>
      </c>
      <c r="AI85" s="154">
        <v>2016</v>
      </c>
      <c r="AJ85" s="154">
        <v>2016</v>
      </c>
      <c r="AK85" s="5">
        <v>2019</v>
      </c>
      <c r="AL85" s="154">
        <v>2019</v>
      </c>
      <c r="AM85" s="154">
        <v>2019</v>
      </c>
      <c r="AN85" s="5">
        <v>2015</v>
      </c>
      <c r="AO85" s="154">
        <v>2015</v>
      </c>
      <c r="AP85" s="154">
        <v>2015</v>
      </c>
      <c r="AQ85" s="10" t="s">
        <v>489</v>
      </c>
      <c r="AR85" s="147" t="s">
        <v>489</v>
      </c>
      <c r="AS85" s="147" t="s">
        <v>489</v>
      </c>
      <c r="AT85" s="5">
        <v>2018</v>
      </c>
      <c r="AU85" s="5">
        <v>2018</v>
      </c>
      <c r="AV85" s="154">
        <v>2018</v>
      </c>
      <c r="AW85" s="154">
        <v>2018</v>
      </c>
      <c r="AX85" s="154">
        <v>2018</v>
      </c>
      <c r="AY85" s="154">
        <v>2018</v>
      </c>
      <c r="AZ85" s="5">
        <v>2019</v>
      </c>
      <c r="BA85" s="154">
        <v>2019</v>
      </c>
      <c r="BB85" s="5">
        <v>2019</v>
      </c>
      <c r="BC85" s="5">
        <v>2021</v>
      </c>
      <c r="BD85" s="154">
        <v>2021</v>
      </c>
      <c r="BE85" s="154">
        <v>2021</v>
      </c>
      <c r="BF85" s="5">
        <v>2020</v>
      </c>
      <c r="BG85" s="154">
        <v>2020</v>
      </c>
      <c r="BH85" s="10">
        <v>2020</v>
      </c>
    </row>
    <row r="86" spans="1:60">
      <c r="A86" s="1" t="s">
        <v>253</v>
      </c>
      <c r="B86" s="2" t="s">
        <v>254</v>
      </c>
      <c r="C86" s="5">
        <v>2019</v>
      </c>
      <c r="D86" s="154">
        <v>2019</v>
      </c>
      <c r="E86" s="154">
        <v>2019</v>
      </c>
      <c r="F86" s="5">
        <v>2015</v>
      </c>
      <c r="G86" s="154">
        <v>2015</v>
      </c>
      <c r="H86" s="154">
        <v>2015</v>
      </c>
      <c r="I86" s="5">
        <v>2019</v>
      </c>
      <c r="J86" s="154">
        <v>2019</v>
      </c>
      <c r="K86" s="154">
        <v>2019</v>
      </c>
      <c r="L86" s="5">
        <v>2015</v>
      </c>
      <c r="M86" s="5">
        <v>2015</v>
      </c>
      <c r="N86" s="5">
        <v>2015</v>
      </c>
      <c r="O86" s="5">
        <v>2015</v>
      </c>
      <c r="P86" s="154">
        <v>2015</v>
      </c>
      <c r="Q86" s="154">
        <v>2015</v>
      </c>
      <c r="R86" s="154">
        <v>2015</v>
      </c>
      <c r="S86" s="154">
        <v>2015</v>
      </c>
      <c r="T86" s="154">
        <v>2015</v>
      </c>
      <c r="U86" s="154">
        <v>2015</v>
      </c>
      <c r="V86" s="5">
        <v>2010</v>
      </c>
      <c r="W86" s="154">
        <v>2010</v>
      </c>
      <c r="X86" s="154">
        <v>2010</v>
      </c>
      <c r="Y86" s="5">
        <v>2010</v>
      </c>
      <c r="Z86" s="154">
        <v>2010</v>
      </c>
      <c r="AA86" s="154">
        <v>2010</v>
      </c>
      <c r="AB86" s="5">
        <v>2010</v>
      </c>
      <c r="AC86" s="154">
        <v>2010</v>
      </c>
      <c r="AD86" s="154">
        <v>2010</v>
      </c>
      <c r="AE86" s="5">
        <v>2010</v>
      </c>
      <c r="AF86" s="154">
        <v>2010</v>
      </c>
      <c r="AG86" s="154">
        <v>2010</v>
      </c>
      <c r="AH86" s="5">
        <v>2016</v>
      </c>
      <c r="AI86" s="154">
        <v>2016</v>
      </c>
      <c r="AJ86" s="154">
        <v>2016</v>
      </c>
      <c r="AK86" s="5">
        <v>2019</v>
      </c>
      <c r="AL86" s="154">
        <v>2019</v>
      </c>
      <c r="AM86" s="154">
        <v>2019</v>
      </c>
      <c r="AN86" s="5">
        <v>2015</v>
      </c>
      <c r="AO86" s="154">
        <v>2015</v>
      </c>
      <c r="AP86" s="154">
        <v>2015</v>
      </c>
      <c r="AQ86" s="10" t="s">
        <v>489</v>
      </c>
      <c r="AR86" s="147" t="s">
        <v>489</v>
      </c>
      <c r="AS86" s="147" t="s">
        <v>489</v>
      </c>
      <c r="AT86" s="5">
        <v>2018</v>
      </c>
      <c r="AU86" s="5">
        <v>2018</v>
      </c>
      <c r="AV86" s="154">
        <v>2018</v>
      </c>
      <c r="AW86" s="154">
        <v>2018</v>
      </c>
      <c r="AX86" s="154">
        <v>2018</v>
      </c>
      <c r="AY86" s="154">
        <v>2018</v>
      </c>
      <c r="AZ86" s="5">
        <v>2019</v>
      </c>
      <c r="BA86" s="154">
        <v>2019</v>
      </c>
      <c r="BB86" s="5">
        <v>2019</v>
      </c>
      <c r="BC86" s="5">
        <v>2021</v>
      </c>
      <c r="BD86" s="154">
        <v>2021</v>
      </c>
      <c r="BE86" s="154">
        <v>2021</v>
      </c>
      <c r="BF86" s="5">
        <v>2020</v>
      </c>
      <c r="BG86" s="154">
        <v>2020</v>
      </c>
      <c r="BH86" s="10">
        <v>2020</v>
      </c>
    </row>
    <row r="87" spans="1:60">
      <c r="A87" s="1" t="s">
        <v>255</v>
      </c>
      <c r="B87" s="2" t="s">
        <v>256</v>
      </c>
      <c r="C87" s="5">
        <v>2019</v>
      </c>
      <c r="D87" s="154">
        <v>2019</v>
      </c>
      <c r="E87" s="154">
        <v>2019</v>
      </c>
      <c r="F87" s="5">
        <v>2015</v>
      </c>
      <c r="G87" s="154">
        <v>2015</v>
      </c>
      <c r="H87" s="154">
        <v>2015</v>
      </c>
      <c r="I87" s="5">
        <v>2019</v>
      </c>
      <c r="J87" s="154">
        <v>2019</v>
      </c>
      <c r="K87" s="154">
        <v>2019</v>
      </c>
      <c r="L87" s="5">
        <v>2015</v>
      </c>
      <c r="M87" s="5">
        <v>2015</v>
      </c>
      <c r="N87" s="5">
        <v>2015</v>
      </c>
      <c r="O87" s="5">
        <v>2015</v>
      </c>
      <c r="P87" s="154">
        <v>2015</v>
      </c>
      <c r="Q87" s="154">
        <v>2015</v>
      </c>
      <c r="R87" s="154">
        <v>2015</v>
      </c>
      <c r="S87" s="154">
        <v>2015</v>
      </c>
      <c r="T87" s="154">
        <v>2015</v>
      </c>
      <c r="U87" s="154">
        <v>2015</v>
      </c>
      <c r="V87" s="5">
        <v>2010</v>
      </c>
      <c r="W87" s="154">
        <v>2010</v>
      </c>
      <c r="X87" s="154">
        <v>2010</v>
      </c>
      <c r="Y87" s="5">
        <v>2010</v>
      </c>
      <c r="Z87" s="154">
        <v>2010</v>
      </c>
      <c r="AA87" s="154">
        <v>2010</v>
      </c>
      <c r="AB87" s="5">
        <v>2010</v>
      </c>
      <c r="AC87" s="154">
        <v>2010</v>
      </c>
      <c r="AD87" s="154">
        <v>2010</v>
      </c>
      <c r="AE87" s="5">
        <v>2010</v>
      </c>
      <c r="AF87" s="154">
        <v>2010</v>
      </c>
      <c r="AG87" s="154">
        <v>2010</v>
      </c>
      <c r="AH87" s="5">
        <v>2016</v>
      </c>
      <c r="AI87" s="154">
        <v>2016</v>
      </c>
      <c r="AJ87" s="154">
        <v>2016</v>
      </c>
      <c r="AK87" s="5">
        <v>2019</v>
      </c>
      <c r="AL87" s="154">
        <v>2019</v>
      </c>
      <c r="AM87" s="154">
        <v>2019</v>
      </c>
      <c r="AN87" s="5">
        <v>2015</v>
      </c>
      <c r="AO87" s="154">
        <v>2015</v>
      </c>
      <c r="AP87" s="154">
        <v>2015</v>
      </c>
      <c r="AQ87" s="10" t="s">
        <v>489</v>
      </c>
      <c r="AR87" s="147" t="s">
        <v>489</v>
      </c>
      <c r="AS87" s="147" t="s">
        <v>489</v>
      </c>
      <c r="AT87" s="5">
        <v>2018</v>
      </c>
      <c r="AU87" s="5">
        <v>2018</v>
      </c>
      <c r="AV87" s="154">
        <v>2018</v>
      </c>
      <c r="AW87" s="154">
        <v>2018</v>
      </c>
      <c r="AX87" s="154">
        <v>2018</v>
      </c>
      <c r="AY87" s="154">
        <v>2018</v>
      </c>
      <c r="AZ87" s="5">
        <v>2019</v>
      </c>
      <c r="BA87" s="154">
        <v>2019</v>
      </c>
      <c r="BB87" s="5">
        <v>2019</v>
      </c>
      <c r="BC87" s="5">
        <v>2021</v>
      </c>
      <c r="BD87" s="154">
        <v>2021</v>
      </c>
      <c r="BE87" s="154">
        <v>2021</v>
      </c>
      <c r="BF87" s="5">
        <v>2020</v>
      </c>
      <c r="BG87" s="154">
        <v>2020</v>
      </c>
      <c r="BH87" s="10">
        <v>2020</v>
      </c>
    </row>
    <row r="88" spans="1:60">
      <c r="A88" s="1" t="s">
        <v>257</v>
      </c>
      <c r="B88" s="2" t="s">
        <v>258</v>
      </c>
      <c r="C88" s="5">
        <v>2019</v>
      </c>
      <c r="D88" s="154">
        <v>2019</v>
      </c>
      <c r="E88" s="154">
        <v>2019</v>
      </c>
      <c r="F88" s="5">
        <v>2015</v>
      </c>
      <c r="G88" s="154">
        <v>2015</v>
      </c>
      <c r="H88" s="154">
        <v>2015</v>
      </c>
      <c r="I88" s="5">
        <v>2019</v>
      </c>
      <c r="J88" s="154">
        <v>2019</v>
      </c>
      <c r="K88" s="154">
        <v>2019</v>
      </c>
      <c r="L88" s="5">
        <v>2015</v>
      </c>
      <c r="M88" s="5">
        <v>2015</v>
      </c>
      <c r="N88" s="5">
        <v>2015</v>
      </c>
      <c r="O88" s="5">
        <v>2015</v>
      </c>
      <c r="P88" s="154">
        <v>2015</v>
      </c>
      <c r="Q88" s="154">
        <v>2015</v>
      </c>
      <c r="R88" s="154">
        <v>2015</v>
      </c>
      <c r="S88" s="154">
        <v>2015</v>
      </c>
      <c r="T88" s="154">
        <v>2015</v>
      </c>
      <c r="U88" s="154">
        <v>2015</v>
      </c>
      <c r="V88" s="5">
        <v>2010</v>
      </c>
      <c r="W88" s="154">
        <v>2010</v>
      </c>
      <c r="X88" s="154">
        <v>2010</v>
      </c>
      <c r="Y88" s="5">
        <v>2010</v>
      </c>
      <c r="Z88" s="154">
        <v>2010</v>
      </c>
      <c r="AA88" s="154">
        <v>2010</v>
      </c>
      <c r="AB88" s="5">
        <v>2010</v>
      </c>
      <c r="AC88" s="154">
        <v>2010</v>
      </c>
      <c r="AD88" s="154">
        <v>2010</v>
      </c>
      <c r="AE88" s="5">
        <v>2010</v>
      </c>
      <c r="AF88" s="154">
        <v>2010</v>
      </c>
      <c r="AG88" s="154">
        <v>2010</v>
      </c>
      <c r="AH88" s="5">
        <v>2016</v>
      </c>
      <c r="AI88" s="154">
        <v>2016</v>
      </c>
      <c r="AJ88" s="154">
        <v>2016</v>
      </c>
      <c r="AK88" s="5">
        <v>2019</v>
      </c>
      <c r="AL88" s="154">
        <v>2019</v>
      </c>
      <c r="AM88" s="154">
        <v>2019</v>
      </c>
      <c r="AN88" s="5">
        <v>2015</v>
      </c>
      <c r="AO88" s="154">
        <v>2015</v>
      </c>
      <c r="AP88" s="154">
        <v>2015</v>
      </c>
      <c r="AQ88" s="10" t="s">
        <v>489</v>
      </c>
      <c r="AR88" s="147" t="s">
        <v>489</v>
      </c>
      <c r="AS88" s="147" t="s">
        <v>489</v>
      </c>
      <c r="AT88" s="5">
        <v>2018</v>
      </c>
      <c r="AU88" s="5">
        <v>2018</v>
      </c>
      <c r="AV88" s="154">
        <v>2018</v>
      </c>
      <c r="AW88" s="154">
        <v>2018</v>
      </c>
      <c r="AX88" s="154">
        <v>2018</v>
      </c>
      <c r="AY88" s="154">
        <v>2018</v>
      </c>
      <c r="AZ88" s="5">
        <v>2019</v>
      </c>
      <c r="BA88" s="154">
        <v>2019</v>
      </c>
      <c r="BB88" s="5">
        <v>2019</v>
      </c>
      <c r="BC88" s="5">
        <v>2021</v>
      </c>
      <c r="BD88" s="154">
        <v>2021</v>
      </c>
      <c r="BE88" s="154">
        <v>2021</v>
      </c>
      <c r="BF88" s="5">
        <v>2020</v>
      </c>
      <c r="BG88" s="154">
        <v>2020</v>
      </c>
      <c r="BH88" s="10">
        <v>2020</v>
      </c>
    </row>
    <row r="89" spans="1:60">
      <c r="A89" s="1" t="s">
        <v>259</v>
      </c>
      <c r="B89" s="2" t="s">
        <v>260</v>
      </c>
      <c r="C89" s="5">
        <v>2019</v>
      </c>
      <c r="D89" s="154">
        <v>2019</v>
      </c>
      <c r="E89" s="154">
        <v>2019</v>
      </c>
      <c r="F89" s="5">
        <v>2015</v>
      </c>
      <c r="G89" s="154">
        <v>2015</v>
      </c>
      <c r="H89" s="154">
        <v>2015</v>
      </c>
      <c r="I89" s="5">
        <v>2019</v>
      </c>
      <c r="J89" s="154">
        <v>2019</v>
      </c>
      <c r="K89" s="154">
        <v>2019</v>
      </c>
      <c r="L89" s="5">
        <v>2015</v>
      </c>
      <c r="M89" s="5">
        <v>2015</v>
      </c>
      <c r="N89" s="5">
        <v>2015</v>
      </c>
      <c r="O89" s="5">
        <v>2015</v>
      </c>
      <c r="P89" s="154">
        <v>2015</v>
      </c>
      <c r="Q89" s="154">
        <v>2015</v>
      </c>
      <c r="R89" s="154">
        <v>2015</v>
      </c>
      <c r="S89" s="154">
        <v>2015</v>
      </c>
      <c r="T89" s="154">
        <v>2015</v>
      </c>
      <c r="U89" s="154">
        <v>2015</v>
      </c>
      <c r="V89" s="5">
        <v>2010</v>
      </c>
      <c r="W89" s="154">
        <v>2010</v>
      </c>
      <c r="X89" s="154">
        <v>2010</v>
      </c>
      <c r="Y89" s="5">
        <v>2010</v>
      </c>
      <c r="Z89" s="154">
        <v>2010</v>
      </c>
      <c r="AA89" s="154">
        <v>2010</v>
      </c>
      <c r="AB89" s="5">
        <v>2010</v>
      </c>
      <c r="AC89" s="154">
        <v>2010</v>
      </c>
      <c r="AD89" s="154">
        <v>2010</v>
      </c>
      <c r="AE89" s="5">
        <v>2010</v>
      </c>
      <c r="AF89" s="154">
        <v>2010</v>
      </c>
      <c r="AG89" s="154">
        <v>2010</v>
      </c>
      <c r="AH89" s="5">
        <v>2016</v>
      </c>
      <c r="AI89" s="154">
        <v>2016</v>
      </c>
      <c r="AJ89" s="154">
        <v>2016</v>
      </c>
      <c r="AK89" s="5">
        <v>2019</v>
      </c>
      <c r="AL89" s="154">
        <v>2019</v>
      </c>
      <c r="AM89" s="154">
        <v>2019</v>
      </c>
      <c r="AN89" s="5">
        <v>2015</v>
      </c>
      <c r="AO89" s="154">
        <v>2015</v>
      </c>
      <c r="AP89" s="154">
        <v>2015</v>
      </c>
      <c r="AQ89" s="10" t="s">
        <v>489</v>
      </c>
      <c r="AR89" s="147" t="s">
        <v>489</v>
      </c>
      <c r="AS89" s="147" t="s">
        <v>489</v>
      </c>
      <c r="AT89" s="5">
        <v>2018</v>
      </c>
      <c r="AU89" s="5">
        <v>2018</v>
      </c>
      <c r="AV89" s="154">
        <v>2018</v>
      </c>
      <c r="AW89" s="154">
        <v>2018</v>
      </c>
      <c r="AX89" s="154">
        <v>2018</v>
      </c>
      <c r="AY89" s="154">
        <v>2018</v>
      </c>
      <c r="AZ89" s="5" t="s">
        <v>87</v>
      </c>
      <c r="BA89" s="154" t="s">
        <v>87</v>
      </c>
      <c r="BB89" s="5" t="s">
        <v>87</v>
      </c>
      <c r="BC89" s="5">
        <v>2021</v>
      </c>
      <c r="BD89" s="154">
        <v>2021</v>
      </c>
      <c r="BE89" s="154">
        <v>2021</v>
      </c>
      <c r="BF89" s="5">
        <v>2020</v>
      </c>
      <c r="BG89" s="154">
        <v>2020</v>
      </c>
      <c r="BH89" s="52">
        <v>2020</v>
      </c>
    </row>
    <row r="90" spans="1:60">
      <c r="A90" s="1" t="s">
        <v>261</v>
      </c>
      <c r="B90" s="2" t="s">
        <v>262</v>
      </c>
      <c r="C90" s="5">
        <v>2019</v>
      </c>
      <c r="D90" s="154">
        <v>2019</v>
      </c>
      <c r="E90" s="154">
        <v>2019</v>
      </c>
      <c r="F90" s="5">
        <v>2015</v>
      </c>
      <c r="G90" s="154">
        <v>2015</v>
      </c>
      <c r="H90" s="154">
        <v>2015</v>
      </c>
      <c r="I90" s="5">
        <v>2019</v>
      </c>
      <c r="J90" s="154">
        <v>2019</v>
      </c>
      <c r="K90" s="154">
        <v>2019</v>
      </c>
      <c r="L90" s="5">
        <v>2015</v>
      </c>
      <c r="M90" s="5">
        <v>2015</v>
      </c>
      <c r="N90" s="5">
        <v>2015</v>
      </c>
      <c r="O90" s="5">
        <v>2015</v>
      </c>
      <c r="P90" s="154">
        <v>2015</v>
      </c>
      <c r="Q90" s="154">
        <v>2015</v>
      </c>
      <c r="R90" s="154">
        <v>2015</v>
      </c>
      <c r="S90" s="154">
        <v>2015</v>
      </c>
      <c r="T90" s="154">
        <v>2015</v>
      </c>
      <c r="U90" s="154">
        <v>2015</v>
      </c>
      <c r="V90" s="5">
        <v>2010</v>
      </c>
      <c r="W90" s="154">
        <v>2010</v>
      </c>
      <c r="X90" s="154">
        <v>2010</v>
      </c>
      <c r="Y90" s="5">
        <v>2010</v>
      </c>
      <c r="Z90" s="154">
        <v>2010</v>
      </c>
      <c r="AA90" s="154">
        <v>2010</v>
      </c>
      <c r="AB90" s="5">
        <v>2010</v>
      </c>
      <c r="AC90" s="154">
        <v>2010</v>
      </c>
      <c r="AD90" s="154">
        <v>2010</v>
      </c>
      <c r="AE90" s="5">
        <v>2010</v>
      </c>
      <c r="AF90" s="154">
        <v>2010</v>
      </c>
      <c r="AG90" s="154">
        <v>2010</v>
      </c>
      <c r="AH90" s="5">
        <v>2016</v>
      </c>
      <c r="AI90" s="154">
        <v>2016</v>
      </c>
      <c r="AJ90" s="154">
        <v>2016</v>
      </c>
      <c r="AK90" s="5">
        <v>2019</v>
      </c>
      <c r="AL90" s="154">
        <v>2019</v>
      </c>
      <c r="AM90" s="154">
        <v>2019</v>
      </c>
      <c r="AN90" s="5">
        <v>2015</v>
      </c>
      <c r="AO90" s="154">
        <v>2015</v>
      </c>
      <c r="AP90" s="154">
        <v>2015</v>
      </c>
      <c r="AQ90" s="10" t="s">
        <v>489</v>
      </c>
      <c r="AR90" s="147" t="s">
        <v>489</v>
      </c>
      <c r="AS90" s="147" t="s">
        <v>489</v>
      </c>
      <c r="AT90" s="5">
        <v>2018</v>
      </c>
      <c r="AU90" s="5">
        <v>2018</v>
      </c>
      <c r="AV90" s="154">
        <v>2018</v>
      </c>
      <c r="AW90" s="154">
        <v>2018</v>
      </c>
      <c r="AX90" s="154">
        <v>2018</v>
      </c>
      <c r="AY90" s="154">
        <v>2018</v>
      </c>
      <c r="AZ90" s="5">
        <v>2019</v>
      </c>
      <c r="BA90" s="154">
        <v>2019</v>
      </c>
      <c r="BB90" s="5">
        <v>2019</v>
      </c>
      <c r="BC90" s="5">
        <v>2021</v>
      </c>
      <c r="BD90" s="154">
        <v>2021</v>
      </c>
      <c r="BE90" s="154">
        <v>2021</v>
      </c>
      <c r="BF90" s="5">
        <v>2020</v>
      </c>
      <c r="BG90" s="154">
        <v>2020</v>
      </c>
      <c r="BH90" s="10">
        <v>2020</v>
      </c>
    </row>
    <row r="91" spans="1:60">
      <c r="A91" s="1" t="s">
        <v>263</v>
      </c>
      <c r="B91" s="2" t="s">
        <v>264</v>
      </c>
      <c r="C91" s="5">
        <v>2019</v>
      </c>
      <c r="D91" s="154">
        <v>2019</v>
      </c>
      <c r="E91" s="154">
        <v>2019</v>
      </c>
      <c r="F91" s="5">
        <v>2015</v>
      </c>
      <c r="G91" s="154">
        <v>2015</v>
      </c>
      <c r="H91" s="154">
        <v>2015</v>
      </c>
      <c r="I91" s="5">
        <v>2019</v>
      </c>
      <c r="J91" s="154">
        <v>2019</v>
      </c>
      <c r="K91" s="154">
        <v>2019</v>
      </c>
      <c r="L91" s="5">
        <v>2015</v>
      </c>
      <c r="M91" s="5">
        <v>2015</v>
      </c>
      <c r="N91" s="5">
        <v>2015</v>
      </c>
      <c r="O91" s="5">
        <v>2015</v>
      </c>
      <c r="P91" s="154">
        <v>2015</v>
      </c>
      <c r="Q91" s="154">
        <v>2015</v>
      </c>
      <c r="R91" s="154">
        <v>2015</v>
      </c>
      <c r="S91" s="154">
        <v>2015</v>
      </c>
      <c r="T91" s="154">
        <v>2015</v>
      </c>
      <c r="U91" s="154">
        <v>2015</v>
      </c>
      <c r="V91" s="5">
        <v>2010</v>
      </c>
      <c r="W91" s="154">
        <v>2010</v>
      </c>
      <c r="X91" s="154">
        <v>2010</v>
      </c>
      <c r="Y91" s="5">
        <v>2010</v>
      </c>
      <c r="Z91" s="154">
        <v>2010</v>
      </c>
      <c r="AA91" s="154">
        <v>2010</v>
      </c>
      <c r="AB91" s="5">
        <v>2010</v>
      </c>
      <c r="AC91" s="154">
        <v>2010</v>
      </c>
      <c r="AD91" s="154">
        <v>2010</v>
      </c>
      <c r="AE91" s="5">
        <v>2010</v>
      </c>
      <c r="AF91" s="154">
        <v>2010</v>
      </c>
      <c r="AG91" s="154">
        <v>2010</v>
      </c>
      <c r="AH91" s="5">
        <v>2016</v>
      </c>
      <c r="AI91" s="154">
        <v>2016</v>
      </c>
      <c r="AJ91" s="154">
        <v>2016</v>
      </c>
      <c r="AK91" s="5">
        <v>2019</v>
      </c>
      <c r="AL91" s="154">
        <v>2019</v>
      </c>
      <c r="AM91" s="154">
        <v>2019</v>
      </c>
      <c r="AN91" s="5">
        <v>2015</v>
      </c>
      <c r="AO91" s="154">
        <v>2015</v>
      </c>
      <c r="AP91" s="154">
        <v>2015</v>
      </c>
      <c r="AQ91" s="10" t="s">
        <v>489</v>
      </c>
      <c r="AR91" s="147" t="s">
        <v>489</v>
      </c>
      <c r="AS91" s="147" t="s">
        <v>489</v>
      </c>
      <c r="AT91" s="5">
        <v>2018</v>
      </c>
      <c r="AU91" s="5">
        <v>2018</v>
      </c>
      <c r="AV91" s="154">
        <v>2018</v>
      </c>
      <c r="AW91" s="154">
        <v>2018</v>
      </c>
      <c r="AX91" s="154">
        <v>2018</v>
      </c>
      <c r="AY91" s="154">
        <v>2018</v>
      </c>
      <c r="AZ91" s="5">
        <v>2019</v>
      </c>
      <c r="BA91" s="154">
        <v>2019</v>
      </c>
      <c r="BB91" s="5">
        <v>2019</v>
      </c>
      <c r="BC91" s="5">
        <v>2021</v>
      </c>
      <c r="BD91" s="154">
        <v>2021</v>
      </c>
      <c r="BE91" s="154">
        <v>2021</v>
      </c>
      <c r="BF91" s="5">
        <v>2020</v>
      </c>
      <c r="BG91" s="154">
        <v>2020</v>
      </c>
      <c r="BH91" s="10">
        <v>2020</v>
      </c>
    </row>
    <row r="92" spans="1:60">
      <c r="A92" s="1" t="s">
        <v>265</v>
      </c>
      <c r="B92" s="2" t="s">
        <v>266</v>
      </c>
      <c r="C92" s="5">
        <v>2019</v>
      </c>
      <c r="D92" s="154">
        <v>2019</v>
      </c>
      <c r="E92" s="154">
        <v>2019</v>
      </c>
      <c r="F92" s="5">
        <v>2015</v>
      </c>
      <c r="G92" s="154">
        <v>2015</v>
      </c>
      <c r="H92" s="154">
        <v>2015</v>
      </c>
      <c r="I92" s="5">
        <v>2019</v>
      </c>
      <c r="J92" s="154">
        <v>2019</v>
      </c>
      <c r="K92" s="154">
        <v>2019</v>
      </c>
      <c r="L92" s="5">
        <v>2015</v>
      </c>
      <c r="M92" s="5">
        <v>2015</v>
      </c>
      <c r="N92" s="5">
        <v>2015</v>
      </c>
      <c r="O92" s="5">
        <v>2015</v>
      </c>
      <c r="P92" s="154">
        <v>2015</v>
      </c>
      <c r="Q92" s="154">
        <v>2015</v>
      </c>
      <c r="R92" s="154">
        <v>2015</v>
      </c>
      <c r="S92" s="154">
        <v>2015</v>
      </c>
      <c r="T92" s="154">
        <v>2015</v>
      </c>
      <c r="U92" s="154">
        <v>2015</v>
      </c>
      <c r="V92" s="5">
        <v>2010</v>
      </c>
      <c r="W92" s="154">
        <v>2010</v>
      </c>
      <c r="X92" s="154">
        <v>2010</v>
      </c>
      <c r="Y92" s="5">
        <v>2010</v>
      </c>
      <c r="Z92" s="154">
        <v>2010</v>
      </c>
      <c r="AA92" s="154">
        <v>2010</v>
      </c>
      <c r="AB92" s="5">
        <v>2010</v>
      </c>
      <c r="AC92" s="154">
        <v>2010</v>
      </c>
      <c r="AD92" s="154">
        <v>2010</v>
      </c>
      <c r="AE92" s="5">
        <v>2010</v>
      </c>
      <c r="AF92" s="154">
        <v>2010</v>
      </c>
      <c r="AG92" s="154">
        <v>2010</v>
      </c>
      <c r="AH92" s="5">
        <v>2016</v>
      </c>
      <c r="AI92" s="154">
        <v>2016</v>
      </c>
      <c r="AJ92" s="154">
        <v>2016</v>
      </c>
      <c r="AK92" s="5">
        <v>2019</v>
      </c>
      <c r="AL92" s="154">
        <v>2019</v>
      </c>
      <c r="AM92" s="154">
        <v>2019</v>
      </c>
      <c r="AN92" s="5">
        <v>2015</v>
      </c>
      <c r="AO92" s="154">
        <v>2015</v>
      </c>
      <c r="AP92" s="154">
        <v>2015</v>
      </c>
      <c r="AQ92" s="10" t="s">
        <v>489</v>
      </c>
      <c r="AR92" s="147" t="s">
        <v>489</v>
      </c>
      <c r="AS92" s="147" t="s">
        <v>489</v>
      </c>
      <c r="AT92" s="5">
        <v>2018</v>
      </c>
      <c r="AU92" s="5">
        <v>2018</v>
      </c>
      <c r="AV92" s="154">
        <v>2018</v>
      </c>
      <c r="AW92" s="154">
        <v>2018</v>
      </c>
      <c r="AX92" s="154">
        <v>2018</v>
      </c>
      <c r="AY92" s="154">
        <v>2018</v>
      </c>
      <c r="AZ92" s="5">
        <v>2019</v>
      </c>
      <c r="BA92" s="154">
        <v>2019</v>
      </c>
      <c r="BB92" s="5">
        <v>2019</v>
      </c>
      <c r="BC92" s="5">
        <v>2021</v>
      </c>
      <c r="BD92" s="154">
        <v>2021</v>
      </c>
      <c r="BE92" s="154">
        <v>2021</v>
      </c>
      <c r="BF92" s="5">
        <v>2020</v>
      </c>
      <c r="BG92" s="154">
        <v>2020</v>
      </c>
      <c r="BH92" s="10">
        <v>2020</v>
      </c>
    </row>
    <row r="93" spans="1:60">
      <c r="A93" s="1" t="s">
        <v>267</v>
      </c>
      <c r="B93" s="2" t="s">
        <v>268</v>
      </c>
      <c r="C93" s="5">
        <v>2019</v>
      </c>
      <c r="D93" s="154">
        <v>2019</v>
      </c>
      <c r="E93" s="154">
        <v>2019</v>
      </c>
      <c r="F93" s="5">
        <v>2015</v>
      </c>
      <c r="G93" s="154">
        <v>2015</v>
      </c>
      <c r="H93" s="154">
        <v>2015</v>
      </c>
      <c r="I93" s="5">
        <v>2019</v>
      </c>
      <c r="J93" s="154">
        <v>2019</v>
      </c>
      <c r="K93" s="154">
        <v>2019</v>
      </c>
      <c r="L93" s="5">
        <v>2015</v>
      </c>
      <c r="M93" s="5">
        <v>2015</v>
      </c>
      <c r="N93" s="5">
        <v>2015</v>
      </c>
      <c r="O93" s="5">
        <v>2015</v>
      </c>
      <c r="P93" s="154">
        <v>2015</v>
      </c>
      <c r="Q93" s="154">
        <v>2015</v>
      </c>
      <c r="R93" s="154">
        <v>2015</v>
      </c>
      <c r="S93" s="154">
        <v>2015</v>
      </c>
      <c r="T93" s="154">
        <v>2015</v>
      </c>
      <c r="U93" s="154">
        <v>2015</v>
      </c>
      <c r="V93" s="5">
        <v>2010</v>
      </c>
      <c r="W93" s="154">
        <v>2010</v>
      </c>
      <c r="X93" s="154">
        <v>2010</v>
      </c>
      <c r="Y93" s="5">
        <v>2010</v>
      </c>
      <c r="Z93" s="154">
        <v>2010</v>
      </c>
      <c r="AA93" s="154">
        <v>2010</v>
      </c>
      <c r="AB93" s="5">
        <v>2010</v>
      </c>
      <c r="AC93" s="154">
        <v>2010</v>
      </c>
      <c r="AD93" s="154">
        <v>2010</v>
      </c>
      <c r="AE93" s="5">
        <v>2010</v>
      </c>
      <c r="AF93" s="154">
        <v>2010</v>
      </c>
      <c r="AG93" s="154">
        <v>2010</v>
      </c>
      <c r="AH93" s="5">
        <v>2016</v>
      </c>
      <c r="AI93" s="154">
        <v>2016</v>
      </c>
      <c r="AJ93" s="154">
        <v>2016</v>
      </c>
      <c r="AK93" s="5">
        <v>2019</v>
      </c>
      <c r="AL93" s="154">
        <v>2019</v>
      </c>
      <c r="AM93" s="154">
        <v>2019</v>
      </c>
      <c r="AN93" s="5">
        <v>2015</v>
      </c>
      <c r="AO93" s="154">
        <v>2015</v>
      </c>
      <c r="AP93" s="154">
        <v>2015</v>
      </c>
      <c r="AQ93" s="10" t="s">
        <v>489</v>
      </c>
      <c r="AR93" s="147" t="s">
        <v>489</v>
      </c>
      <c r="AS93" s="147" t="s">
        <v>489</v>
      </c>
      <c r="AT93" s="5">
        <v>2018</v>
      </c>
      <c r="AU93" s="5">
        <v>2018</v>
      </c>
      <c r="AV93" s="154">
        <v>2018</v>
      </c>
      <c r="AW93" s="154">
        <v>2018</v>
      </c>
      <c r="AX93" s="154">
        <v>2018</v>
      </c>
      <c r="AY93" s="154">
        <v>2018</v>
      </c>
      <c r="AZ93" s="5">
        <v>2019</v>
      </c>
      <c r="BA93" s="154">
        <v>2019</v>
      </c>
      <c r="BB93" s="5">
        <v>2019</v>
      </c>
      <c r="BC93" s="5">
        <v>2021</v>
      </c>
      <c r="BD93" s="154">
        <v>2021</v>
      </c>
      <c r="BE93" s="154">
        <v>2021</v>
      </c>
      <c r="BF93" s="5">
        <v>2020</v>
      </c>
      <c r="BG93" s="154">
        <v>2020</v>
      </c>
      <c r="BH93" s="10">
        <v>2020</v>
      </c>
    </row>
    <row r="94" spans="1:60">
      <c r="A94" s="1" t="s">
        <v>269</v>
      </c>
      <c r="B94" s="2" t="s">
        <v>270</v>
      </c>
      <c r="C94" s="5">
        <v>2019</v>
      </c>
      <c r="D94" s="154">
        <v>2019</v>
      </c>
      <c r="E94" s="154">
        <v>2019</v>
      </c>
      <c r="F94" s="5">
        <v>2015</v>
      </c>
      <c r="G94" s="154">
        <v>2015</v>
      </c>
      <c r="H94" s="154">
        <v>2015</v>
      </c>
      <c r="I94" s="5">
        <v>2019</v>
      </c>
      <c r="J94" s="154">
        <v>2019</v>
      </c>
      <c r="K94" s="154">
        <v>2019</v>
      </c>
      <c r="L94" s="5">
        <v>2015</v>
      </c>
      <c r="M94" s="5">
        <v>2015</v>
      </c>
      <c r="N94" s="5">
        <v>2015</v>
      </c>
      <c r="O94" s="5">
        <v>2015</v>
      </c>
      <c r="P94" s="154">
        <v>2015</v>
      </c>
      <c r="Q94" s="154">
        <v>2015</v>
      </c>
      <c r="R94" s="154">
        <v>2015</v>
      </c>
      <c r="S94" s="154">
        <v>2015</v>
      </c>
      <c r="T94" s="154">
        <v>2015</v>
      </c>
      <c r="U94" s="154">
        <v>2015</v>
      </c>
      <c r="V94" s="5">
        <v>2010</v>
      </c>
      <c r="W94" s="154">
        <v>2010</v>
      </c>
      <c r="X94" s="154">
        <v>2010</v>
      </c>
      <c r="Y94" s="5">
        <v>2010</v>
      </c>
      <c r="Z94" s="154">
        <v>2010</v>
      </c>
      <c r="AA94" s="154">
        <v>2010</v>
      </c>
      <c r="AB94" s="5">
        <v>2010</v>
      </c>
      <c r="AC94" s="154">
        <v>2010</v>
      </c>
      <c r="AD94" s="154">
        <v>2010</v>
      </c>
      <c r="AE94" s="5">
        <v>2010</v>
      </c>
      <c r="AF94" s="154">
        <v>2010</v>
      </c>
      <c r="AG94" s="154">
        <v>2010</v>
      </c>
      <c r="AH94" s="5">
        <v>2016</v>
      </c>
      <c r="AI94" s="154">
        <v>2016</v>
      </c>
      <c r="AJ94" s="154">
        <v>2016</v>
      </c>
      <c r="AK94" s="5">
        <v>2019</v>
      </c>
      <c r="AL94" s="154">
        <v>2019</v>
      </c>
      <c r="AM94" s="154">
        <v>2019</v>
      </c>
      <c r="AN94" s="5">
        <v>2015</v>
      </c>
      <c r="AO94" s="154">
        <v>2015</v>
      </c>
      <c r="AP94" s="154">
        <v>2015</v>
      </c>
      <c r="AQ94" s="10" t="s">
        <v>489</v>
      </c>
      <c r="AR94" s="147" t="s">
        <v>489</v>
      </c>
      <c r="AS94" s="147" t="s">
        <v>489</v>
      </c>
      <c r="AT94" s="5">
        <v>2018</v>
      </c>
      <c r="AU94" s="5">
        <v>2018</v>
      </c>
      <c r="AV94" s="154">
        <v>2018</v>
      </c>
      <c r="AW94" s="154">
        <v>2018</v>
      </c>
      <c r="AX94" s="154">
        <v>2018</v>
      </c>
      <c r="AY94" s="154">
        <v>2018</v>
      </c>
      <c r="AZ94" s="5">
        <v>2019</v>
      </c>
      <c r="BA94" s="154">
        <v>2019</v>
      </c>
      <c r="BB94" s="5">
        <v>2019</v>
      </c>
      <c r="BC94" s="5">
        <v>2021</v>
      </c>
      <c r="BD94" s="154">
        <v>2021</v>
      </c>
      <c r="BE94" s="154">
        <v>2021</v>
      </c>
      <c r="BF94" s="5">
        <v>2020</v>
      </c>
      <c r="BG94" s="154">
        <v>2020</v>
      </c>
      <c r="BH94" s="10">
        <v>2020</v>
      </c>
    </row>
    <row r="95" spans="1:60">
      <c r="A95" s="1" t="s">
        <v>271</v>
      </c>
      <c r="B95" s="2" t="s">
        <v>272</v>
      </c>
      <c r="C95" s="5">
        <v>2019</v>
      </c>
      <c r="D95" s="154">
        <v>2019</v>
      </c>
      <c r="E95" s="154">
        <v>2019</v>
      </c>
      <c r="F95" s="5">
        <v>2015</v>
      </c>
      <c r="G95" s="154">
        <v>2015</v>
      </c>
      <c r="H95" s="154">
        <v>2015</v>
      </c>
      <c r="I95" s="5">
        <v>2019</v>
      </c>
      <c r="J95" s="154">
        <v>2019</v>
      </c>
      <c r="K95" s="154">
        <v>2019</v>
      </c>
      <c r="L95" s="5">
        <v>2015</v>
      </c>
      <c r="M95" s="5">
        <v>2015</v>
      </c>
      <c r="N95" s="5">
        <v>2015</v>
      </c>
      <c r="O95" s="5">
        <v>2015</v>
      </c>
      <c r="P95" s="154">
        <v>2015</v>
      </c>
      <c r="Q95" s="154">
        <v>2015</v>
      </c>
      <c r="R95" s="154">
        <v>2015</v>
      </c>
      <c r="S95" s="154">
        <v>2015</v>
      </c>
      <c r="T95" s="154">
        <v>2015</v>
      </c>
      <c r="U95" s="154">
        <v>2015</v>
      </c>
      <c r="V95" s="5">
        <v>2010</v>
      </c>
      <c r="W95" s="154">
        <v>2010</v>
      </c>
      <c r="X95" s="154">
        <v>2010</v>
      </c>
      <c r="Y95" s="5">
        <v>2010</v>
      </c>
      <c r="Z95" s="154">
        <v>2010</v>
      </c>
      <c r="AA95" s="154">
        <v>2010</v>
      </c>
      <c r="AB95" s="5">
        <v>2010</v>
      </c>
      <c r="AC95" s="154">
        <v>2010</v>
      </c>
      <c r="AD95" s="154">
        <v>2010</v>
      </c>
      <c r="AE95" s="5">
        <v>2010</v>
      </c>
      <c r="AF95" s="154">
        <v>2010</v>
      </c>
      <c r="AG95" s="154">
        <v>2010</v>
      </c>
      <c r="AH95" s="5">
        <v>2016</v>
      </c>
      <c r="AI95" s="154">
        <v>2016</v>
      </c>
      <c r="AJ95" s="154">
        <v>2016</v>
      </c>
      <c r="AK95" s="5">
        <v>2019</v>
      </c>
      <c r="AL95" s="154">
        <v>2019</v>
      </c>
      <c r="AM95" s="154">
        <v>2019</v>
      </c>
      <c r="AN95" s="5">
        <v>2015</v>
      </c>
      <c r="AO95" s="154">
        <v>2015</v>
      </c>
      <c r="AP95" s="154">
        <v>2015</v>
      </c>
      <c r="AQ95" s="10" t="s">
        <v>489</v>
      </c>
      <c r="AR95" s="147" t="s">
        <v>489</v>
      </c>
      <c r="AS95" s="147" t="s">
        <v>489</v>
      </c>
      <c r="AT95" s="5">
        <v>2018</v>
      </c>
      <c r="AU95" s="5">
        <v>2018</v>
      </c>
      <c r="AV95" s="154">
        <v>2018</v>
      </c>
      <c r="AW95" s="154">
        <v>2018</v>
      </c>
      <c r="AX95" s="154">
        <v>2018</v>
      </c>
      <c r="AY95" s="154">
        <v>2018</v>
      </c>
      <c r="AZ95" s="5">
        <v>2019</v>
      </c>
      <c r="BA95" s="154">
        <v>2019</v>
      </c>
      <c r="BB95" s="5">
        <v>2019</v>
      </c>
      <c r="BC95" s="5">
        <v>2021</v>
      </c>
      <c r="BD95" s="154">
        <v>2021</v>
      </c>
      <c r="BE95" s="154">
        <v>2021</v>
      </c>
      <c r="BF95" s="5">
        <v>2020</v>
      </c>
      <c r="BG95" s="154">
        <v>2020</v>
      </c>
      <c r="BH95" s="10">
        <v>2020</v>
      </c>
    </row>
    <row r="96" spans="1:60">
      <c r="A96" s="1" t="s">
        <v>273</v>
      </c>
      <c r="B96" s="2" t="s">
        <v>274</v>
      </c>
      <c r="C96" s="5">
        <v>2019</v>
      </c>
      <c r="D96" s="154">
        <v>2019</v>
      </c>
      <c r="E96" s="154">
        <v>2019</v>
      </c>
      <c r="F96" s="5" t="s">
        <v>87</v>
      </c>
      <c r="G96" s="154" t="s">
        <v>87</v>
      </c>
      <c r="H96" s="154" t="s">
        <v>87</v>
      </c>
      <c r="I96" s="5">
        <v>2019</v>
      </c>
      <c r="J96" s="154">
        <v>2019</v>
      </c>
      <c r="K96" s="154">
        <v>2019</v>
      </c>
      <c r="L96" s="5">
        <v>2015</v>
      </c>
      <c r="M96" s="5">
        <v>2015</v>
      </c>
      <c r="N96" s="5">
        <v>2015</v>
      </c>
      <c r="O96" s="5">
        <v>2015</v>
      </c>
      <c r="P96" s="154">
        <v>2015</v>
      </c>
      <c r="Q96" s="154">
        <v>2015</v>
      </c>
      <c r="R96" s="154">
        <v>2015</v>
      </c>
      <c r="S96" s="154">
        <v>2015</v>
      </c>
      <c r="T96" s="154">
        <v>2015</v>
      </c>
      <c r="U96" s="154">
        <v>2015</v>
      </c>
      <c r="V96" s="5">
        <v>2010</v>
      </c>
      <c r="W96" s="154">
        <v>2010</v>
      </c>
      <c r="X96" s="154">
        <v>2010</v>
      </c>
      <c r="Y96" s="5">
        <v>2010</v>
      </c>
      <c r="Z96" s="154">
        <v>2010</v>
      </c>
      <c r="AA96" s="154">
        <v>2010</v>
      </c>
      <c r="AB96" s="5">
        <v>2010</v>
      </c>
      <c r="AC96" s="154">
        <v>2010</v>
      </c>
      <c r="AD96" s="154">
        <v>2010</v>
      </c>
      <c r="AE96" s="5">
        <v>2010</v>
      </c>
      <c r="AF96" s="154">
        <v>2010</v>
      </c>
      <c r="AG96" s="154">
        <v>2010</v>
      </c>
      <c r="AH96" s="5">
        <v>2016</v>
      </c>
      <c r="AI96" s="154">
        <v>2016</v>
      </c>
      <c r="AJ96" s="154">
        <v>2016</v>
      </c>
      <c r="AK96" s="5">
        <v>2019</v>
      </c>
      <c r="AL96" s="154">
        <v>2019</v>
      </c>
      <c r="AM96" s="154">
        <v>2019</v>
      </c>
      <c r="AN96" s="5">
        <v>2015</v>
      </c>
      <c r="AO96" s="154">
        <v>2015</v>
      </c>
      <c r="AP96" s="154">
        <v>2015</v>
      </c>
      <c r="AQ96" s="10" t="s">
        <v>489</v>
      </c>
      <c r="AR96" s="147" t="s">
        <v>489</v>
      </c>
      <c r="AS96" s="147" t="s">
        <v>489</v>
      </c>
      <c r="AT96" s="5">
        <v>2018</v>
      </c>
      <c r="AU96" s="5">
        <v>2018</v>
      </c>
      <c r="AV96" s="154">
        <v>2018</v>
      </c>
      <c r="AW96" s="154">
        <v>2018</v>
      </c>
      <c r="AX96" s="154">
        <v>2018</v>
      </c>
      <c r="AY96" s="154">
        <v>2018</v>
      </c>
      <c r="AZ96" s="5">
        <v>2019</v>
      </c>
      <c r="BA96" s="154">
        <v>2019</v>
      </c>
      <c r="BB96" s="5">
        <v>2019</v>
      </c>
      <c r="BC96" s="5">
        <v>2021</v>
      </c>
      <c r="BD96" s="154">
        <v>2021</v>
      </c>
      <c r="BE96" s="154">
        <v>2021</v>
      </c>
      <c r="BF96" s="5">
        <v>2020</v>
      </c>
      <c r="BG96" s="154">
        <v>2020</v>
      </c>
      <c r="BH96" s="10">
        <v>2020</v>
      </c>
    </row>
    <row r="97" spans="1:60">
      <c r="A97" s="1" t="s">
        <v>275</v>
      </c>
      <c r="B97" s="2" t="s">
        <v>276</v>
      </c>
      <c r="C97" s="5">
        <v>2019</v>
      </c>
      <c r="D97" s="154">
        <v>2019</v>
      </c>
      <c r="E97" s="154">
        <v>2019</v>
      </c>
      <c r="F97" s="5">
        <v>2015</v>
      </c>
      <c r="G97" s="154">
        <v>2015</v>
      </c>
      <c r="H97" s="154">
        <v>2015</v>
      </c>
      <c r="I97" s="5">
        <v>2019</v>
      </c>
      <c r="J97" s="154">
        <v>2019</v>
      </c>
      <c r="K97" s="154">
        <v>2019</v>
      </c>
      <c r="L97" s="5">
        <v>2015</v>
      </c>
      <c r="M97" s="5">
        <v>2015</v>
      </c>
      <c r="N97" s="5">
        <v>2015</v>
      </c>
      <c r="O97" s="5">
        <v>2015</v>
      </c>
      <c r="P97" s="154">
        <v>2015</v>
      </c>
      <c r="Q97" s="154">
        <v>2015</v>
      </c>
      <c r="R97" s="154">
        <v>2015</v>
      </c>
      <c r="S97" s="154">
        <v>2015</v>
      </c>
      <c r="T97" s="154">
        <v>2015</v>
      </c>
      <c r="U97" s="154">
        <v>2015</v>
      </c>
      <c r="V97" s="5">
        <v>2010</v>
      </c>
      <c r="W97" s="154">
        <v>2010</v>
      </c>
      <c r="X97" s="154">
        <v>2010</v>
      </c>
      <c r="Y97" s="5">
        <v>2010</v>
      </c>
      <c r="Z97" s="154">
        <v>2010</v>
      </c>
      <c r="AA97" s="154">
        <v>2010</v>
      </c>
      <c r="AB97" s="5">
        <v>2010</v>
      </c>
      <c r="AC97" s="154">
        <v>2010</v>
      </c>
      <c r="AD97" s="154">
        <v>2010</v>
      </c>
      <c r="AE97" s="5">
        <v>2010</v>
      </c>
      <c r="AF97" s="154">
        <v>2010</v>
      </c>
      <c r="AG97" s="154">
        <v>2010</v>
      </c>
      <c r="AH97" s="5">
        <v>2016</v>
      </c>
      <c r="AI97" s="154">
        <v>2016</v>
      </c>
      <c r="AJ97" s="154">
        <v>2016</v>
      </c>
      <c r="AK97" s="5">
        <v>2019</v>
      </c>
      <c r="AL97" s="154">
        <v>2019</v>
      </c>
      <c r="AM97" s="154">
        <v>2019</v>
      </c>
      <c r="AN97" s="5">
        <v>2015</v>
      </c>
      <c r="AO97" s="154">
        <v>2015</v>
      </c>
      <c r="AP97" s="154">
        <v>2015</v>
      </c>
      <c r="AQ97" s="10" t="s">
        <v>489</v>
      </c>
      <c r="AR97" s="147" t="s">
        <v>489</v>
      </c>
      <c r="AS97" s="147" t="s">
        <v>489</v>
      </c>
      <c r="AT97" s="5">
        <v>2018</v>
      </c>
      <c r="AU97" s="5">
        <v>2018</v>
      </c>
      <c r="AV97" s="154">
        <v>2018</v>
      </c>
      <c r="AW97" s="154">
        <v>2018</v>
      </c>
      <c r="AX97" s="154">
        <v>2018</v>
      </c>
      <c r="AY97" s="154">
        <v>2018</v>
      </c>
      <c r="AZ97" s="5">
        <v>2019</v>
      </c>
      <c r="BA97" s="154">
        <v>2019</v>
      </c>
      <c r="BB97" s="5">
        <v>2019</v>
      </c>
      <c r="BC97" s="5">
        <v>2021</v>
      </c>
      <c r="BD97" s="154">
        <v>2021</v>
      </c>
      <c r="BE97" s="154">
        <v>2021</v>
      </c>
      <c r="BF97" s="5">
        <v>2020</v>
      </c>
      <c r="BG97" s="154">
        <v>2020</v>
      </c>
      <c r="BH97" s="10">
        <v>2020</v>
      </c>
    </row>
    <row r="98" spans="1:60">
      <c r="A98" s="1" t="s">
        <v>277</v>
      </c>
      <c r="B98" s="2" t="s">
        <v>278</v>
      </c>
      <c r="C98" s="5">
        <v>2019</v>
      </c>
      <c r="D98" s="154">
        <v>2019</v>
      </c>
      <c r="E98" s="154">
        <v>2019</v>
      </c>
      <c r="F98" s="5">
        <v>2015</v>
      </c>
      <c r="G98" s="154">
        <v>2015</v>
      </c>
      <c r="H98" s="154">
        <v>2015</v>
      </c>
      <c r="I98" s="5">
        <v>2019</v>
      </c>
      <c r="J98" s="154">
        <v>2019</v>
      </c>
      <c r="K98" s="154">
        <v>2019</v>
      </c>
      <c r="L98" s="5">
        <v>2015</v>
      </c>
      <c r="M98" s="5">
        <v>2015</v>
      </c>
      <c r="N98" s="5">
        <v>2015</v>
      </c>
      <c r="O98" s="5">
        <v>2015</v>
      </c>
      <c r="P98" s="154">
        <v>2015</v>
      </c>
      <c r="Q98" s="154">
        <v>2015</v>
      </c>
      <c r="R98" s="154">
        <v>2015</v>
      </c>
      <c r="S98" s="154">
        <v>2015</v>
      </c>
      <c r="T98" s="154">
        <v>2015</v>
      </c>
      <c r="U98" s="154">
        <v>2015</v>
      </c>
      <c r="V98" s="5">
        <v>2010</v>
      </c>
      <c r="W98" s="154">
        <v>2010</v>
      </c>
      <c r="X98" s="154">
        <v>2010</v>
      </c>
      <c r="Y98" s="5">
        <v>2010</v>
      </c>
      <c r="Z98" s="154">
        <v>2010</v>
      </c>
      <c r="AA98" s="154">
        <v>2010</v>
      </c>
      <c r="AB98" s="5">
        <v>2010</v>
      </c>
      <c r="AC98" s="154">
        <v>2010</v>
      </c>
      <c r="AD98" s="154">
        <v>2010</v>
      </c>
      <c r="AE98" s="5">
        <v>2010</v>
      </c>
      <c r="AF98" s="154">
        <v>2010</v>
      </c>
      <c r="AG98" s="154">
        <v>2010</v>
      </c>
      <c r="AH98" s="5">
        <v>2016</v>
      </c>
      <c r="AI98" s="154">
        <v>2016</v>
      </c>
      <c r="AJ98" s="154">
        <v>2016</v>
      </c>
      <c r="AK98" s="5">
        <v>2019</v>
      </c>
      <c r="AL98" s="154">
        <v>2019</v>
      </c>
      <c r="AM98" s="154">
        <v>2019</v>
      </c>
      <c r="AN98" s="5">
        <v>2015</v>
      </c>
      <c r="AO98" s="154">
        <v>2015</v>
      </c>
      <c r="AP98" s="154">
        <v>2015</v>
      </c>
      <c r="AQ98" s="10" t="s">
        <v>489</v>
      </c>
      <c r="AR98" s="147" t="s">
        <v>489</v>
      </c>
      <c r="AS98" s="147" t="s">
        <v>489</v>
      </c>
      <c r="AT98" s="5">
        <v>2018</v>
      </c>
      <c r="AU98" s="5">
        <v>2018</v>
      </c>
      <c r="AV98" s="154">
        <v>2018</v>
      </c>
      <c r="AW98" s="154">
        <v>2018</v>
      </c>
      <c r="AX98" s="154">
        <v>2018</v>
      </c>
      <c r="AY98" s="154">
        <v>2018</v>
      </c>
      <c r="AZ98" s="5">
        <v>2019</v>
      </c>
      <c r="BA98" s="154">
        <v>2019</v>
      </c>
      <c r="BB98" s="5">
        <v>2019</v>
      </c>
      <c r="BC98" s="5">
        <v>2021</v>
      </c>
      <c r="BD98" s="154">
        <v>2021</v>
      </c>
      <c r="BE98" s="154">
        <v>2021</v>
      </c>
      <c r="BF98" s="5">
        <v>2020</v>
      </c>
      <c r="BG98" s="154">
        <v>2020</v>
      </c>
      <c r="BH98" s="10">
        <v>2020</v>
      </c>
    </row>
    <row r="99" spans="1:60">
      <c r="A99" s="1" t="s">
        <v>279</v>
      </c>
      <c r="B99" s="2" t="s">
        <v>280</v>
      </c>
      <c r="C99" s="5">
        <v>2019</v>
      </c>
      <c r="D99" s="154">
        <v>2019</v>
      </c>
      <c r="E99" s="154">
        <v>2019</v>
      </c>
      <c r="F99" s="5">
        <v>2015</v>
      </c>
      <c r="G99" s="154">
        <v>2015</v>
      </c>
      <c r="H99" s="154">
        <v>2015</v>
      </c>
      <c r="I99" s="5">
        <v>2019</v>
      </c>
      <c r="J99" s="154">
        <v>2019</v>
      </c>
      <c r="K99" s="154">
        <v>2019</v>
      </c>
      <c r="L99" s="5">
        <v>2015</v>
      </c>
      <c r="M99" s="5">
        <v>2015</v>
      </c>
      <c r="N99" s="5">
        <v>2015</v>
      </c>
      <c r="O99" s="5">
        <v>2015</v>
      </c>
      <c r="P99" s="154">
        <v>2015</v>
      </c>
      <c r="Q99" s="154">
        <v>2015</v>
      </c>
      <c r="R99" s="154">
        <v>2015</v>
      </c>
      <c r="S99" s="154">
        <v>2015</v>
      </c>
      <c r="T99" s="154">
        <v>2015</v>
      </c>
      <c r="U99" s="154">
        <v>2015</v>
      </c>
      <c r="V99" s="5">
        <v>2010</v>
      </c>
      <c r="W99" s="154">
        <v>2010</v>
      </c>
      <c r="X99" s="154">
        <v>2010</v>
      </c>
      <c r="Y99" s="5">
        <v>2010</v>
      </c>
      <c r="Z99" s="154">
        <v>2010</v>
      </c>
      <c r="AA99" s="154">
        <v>2010</v>
      </c>
      <c r="AB99" s="5">
        <v>2010</v>
      </c>
      <c r="AC99" s="154">
        <v>2010</v>
      </c>
      <c r="AD99" s="154">
        <v>2010</v>
      </c>
      <c r="AE99" s="5">
        <v>2010</v>
      </c>
      <c r="AF99" s="154">
        <v>2010</v>
      </c>
      <c r="AG99" s="154">
        <v>2010</v>
      </c>
      <c r="AH99" s="5">
        <v>2016</v>
      </c>
      <c r="AI99" s="154">
        <v>2016</v>
      </c>
      <c r="AJ99" s="154">
        <v>2016</v>
      </c>
      <c r="AK99" s="5">
        <v>2019</v>
      </c>
      <c r="AL99" s="154">
        <v>2019</v>
      </c>
      <c r="AM99" s="154">
        <v>2019</v>
      </c>
      <c r="AN99" s="5">
        <v>2015</v>
      </c>
      <c r="AO99" s="154">
        <v>2015</v>
      </c>
      <c r="AP99" s="154">
        <v>2015</v>
      </c>
      <c r="AQ99" s="10" t="s">
        <v>489</v>
      </c>
      <c r="AR99" s="147" t="s">
        <v>489</v>
      </c>
      <c r="AS99" s="147" t="s">
        <v>489</v>
      </c>
      <c r="AT99" s="5">
        <v>2018</v>
      </c>
      <c r="AU99" s="5">
        <v>2018</v>
      </c>
      <c r="AV99" s="154">
        <v>2018</v>
      </c>
      <c r="AW99" s="154">
        <v>2018</v>
      </c>
      <c r="AX99" s="154">
        <v>2018</v>
      </c>
      <c r="AY99" s="154">
        <v>2018</v>
      </c>
      <c r="AZ99" s="5">
        <v>2019</v>
      </c>
      <c r="BA99" s="154">
        <v>2019</v>
      </c>
      <c r="BB99" s="5">
        <v>2019</v>
      </c>
      <c r="BC99" s="5">
        <v>2021</v>
      </c>
      <c r="BD99" s="154">
        <v>2021</v>
      </c>
      <c r="BE99" s="154">
        <v>2021</v>
      </c>
      <c r="BF99" s="5">
        <v>2020</v>
      </c>
      <c r="BG99" s="154">
        <v>2020</v>
      </c>
      <c r="BH99" s="10">
        <v>2020</v>
      </c>
    </row>
    <row r="100" spans="1:60">
      <c r="A100" s="1" t="s">
        <v>281</v>
      </c>
      <c r="B100" s="2" t="s">
        <v>282</v>
      </c>
      <c r="C100" s="5">
        <v>2019</v>
      </c>
      <c r="D100" s="154">
        <v>2019</v>
      </c>
      <c r="E100" s="154">
        <v>2019</v>
      </c>
      <c r="F100" s="5">
        <v>2015</v>
      </c>
      <c r="G100" s="154">
        <v>2015</v>
      </c>
      <c r="H100" s="154">
        <v>2015</v>
      </c>
      <c r="I100" s="5">
        <v>2019</v>
      </c>
      <c r="J100" s="154">
        <v>2019</v>
      </c>
      <c r="K100" s="154">
        <v>2019</v>
      </c>
      <c r="L100" s="5">
        <v>2015</v>
      </c>
      <c r="M100" s="5">
        <v>2015</v>
      </c>
      <c r="N100" s="5">
        <v>2015</v>
      </c>
      <c r="O100" s="5">
        <v>2015</v>
      </c>
      <c r="P100" s="154">
        <v>2015</v>
      </c>
      <c r="Q100" s="154">
        <v>2015</v>
      </c>
      <c r="R100" s="154">
        <v>2015</v>
      </c>
      <c r="S100" s="154">
        <v>2015</v>
      </c>
      <c r="T100" s="154">
        <v>2015</v>
      </c>
      <c r="U100" s="154">
        <v>2015</v>
      </c>
      <c r="V100" s="5">
        <v>2010</v>
      </c>
      <c r="W100" s="154">
        <v>2010</v>
      </c>
      <c r="X100" s="154">
        <v>2010</v>
      </c>
      <c r="Y100" s="5">
        <v>2010</v>
      </c>
      <c r="Z100" s="154">
        <v>2010</v>
      </c>
      <c r="AA100" s="154">
        <v>2010</v>
      </c>
      <c r="AB100" s="5">
        <v>2010</v>
      </c>
      <c r="AC100" s="154">
        <v>2010</v>
      </c>
      <c r="AD100" s="154">
        <v>2010</v>
      </c>
      <c r="AE100" s="5">
        <v>2010</v>
      </c>
      <c r="AF100" s="154">
        <v>2010</v>
      </c>
      <c r="AG100" s="154">
        <v>2010</v>
      </c>
      <c r="AH100" s="5">
        <v>2016</v>
      </c>
      <c r="AI100" s="154">
        <v>2016</v>
      </c>
      <c r="AJ100" s="154">
        <v>2016</v>
      </c>
      <c r="AK100" s="5">
        <v>2019</v>
      </c>
      <c r="AL100" s="154">
        <v>2019</v>
      </c>
      <c r="AM100" s="154">
        <v>2019</v>
      </c>
      <c r="AN100" s="5">
        <v>2015</v>
      </c>
      <c r="AO100" s="154">
        <v>2015</v>
      </c>
      <c r="AP100" s="154">
        <v>2015</v>
      </c>
      <c r="AQ100" s="10" t="s">
        <v>489</v>
      </c>
      <c r="AR100" s="147" t="s">
        <v>489</v>
      </c>
      <c r="AS100" s="147" t="s">
        <v>489</v>
      </c>
      <c r="AT100" s="5">
        <v>2018</v>
      </c>
      <c r="AU100" s="5">
        <v>2018</v>
      </c>
      <c r="AV100" s="154">
        <v>2018</v>
      </c>
      <c r="AW100" s="154">
        <v>2018</v>
      </c>
      <c r="AX100" s="154">
        <v>2018</v>
      </c>
      <c r="AY100" s="154">
        <v>2018</v>
      </c>
      <c r="AZ100" s="5">
        <v>2019</v>
      </c>
      <c r="BA100" s="154">
        <v>2019</v>
      </c>
      <c r="BB100" s="5">
        <v>2019</v>
      </c>
      <c r="BC100" s="5">
        <v>2021</v>
      </c>
      <c r="BD100" s="154">
        <v>2021</v>
      </c>
      <c r="BE100" s="154">
        <v>2021</v>
      </c>
      <c r="BF100" s="5">
        <v>2020</v>
      </c>
      <c r="BG100" s="154">
        <v>2020</v>
      </c>
      <c r="BH100" s="10">
        <v>2020</v>
      </c>
    </row>
    <row r="101" spans="1:60">
      <c r="A101" s="1" t="s">
        <v>283</v>
      </c>
      <c r="B101" s="2" t="s">
        <v>284</v>
      </c>
      <c r="C101" s="5">
        <v>2019</v>
      </c>
      <c r="D101" s="154">
        <v>2019</v>
      </c>
      <c r="E101" s="154">
        <v>2019</v>
      </c>
      <c r="F101" s="5">
        <v>2015</v>
      </c>
      <c r="G101" s="154">
        <v>2015</v>
      </c>
      <c r="H101" s="154">
        <v>2015</v>
      </c>
      <c r="I101" s="5">
        <v>2019</v>
      </c>
      <c r="J101" s="154">
        <v>2019</v>
      </c>
      <c r="K101" s="154">
        <v>2019</v>
      </c>
      <c r="L101" s="5">
        <v>2015</v>
      </c>
      <c r="M101" s="5">
        <v>2015</v>
      </c>
      <c r="N101" s="5">
        <v>2015</v>
      </c>
      <c r="O101" s="5">
        <v>2015</v>
      </c>
      <c r="P101" s="154">
        <v>2015</v>
      </c>
      <c r="Q101" s="154">
        <v>2015</v>
      </c>
      <c r="R101" s="154">
        <v>2015</v>
      </c>
      <c r="S101" s="154">
        <v>2015</v>
      </c>
      <c r="T101" s="154">
        <v>2015</v>
      </c>
      <c r="U101" s="154">
        <v>2015</v>
      </c>
      <c r="V101" s="5">
        <v>2010</v>
      </c>
      <c r="W101" s="154">
        <v>2010</v>
      </c>
      <c r="X101" s="154">
        <v>2010</v>
      </c>
      <c r="Y101" s="5">
        <v>2010</v>
      </c>
      <c r="Z101" s="154">
        <v>2010</v>
      </c>
      <c r="AA101" s="154">
        <v>2010</v>
      </c>
      <c r="AB101" s="5">
        <v>2010</v>
      </c>
      <c r="AC101" s="154">
        <v>2010</v>
      </c>
      <c r="AD101" s="154">
        <v>2010</v>
      </c>
      <c r="AE101" s="5">
        <v>2010</v>
      </c>
      <c r="AF101" s="154">
        <v>2010</v>
      </c>
      <c r="AG101" s="154">
        <v>2010</v>
      </c>
      <c r="AH101" s="5">
        <v>2016</v>
      </c>
      <c r="AI101" s="154">
        <v>2016</v>
      </c>
      <c r="AJ101" s="154">
        <v>2016</v>
      </c>
      <c r="AK101" s="5">
        <v>2019</v>
      </c>
      <c r="AL101" s="154">
        <v>2019</v>
      </c>
      <c r="AM101" s="154">
        <v>2019</v>
      </c>
      <c r="AN101" s="5">
        <v>2015</v>
      </c>
      <c r="AO101" s="154">
        <v>2015</v>
      </c>
      <c r="AP101" s="154">
        <v>2015</v>
      </c>
      <c r="AQ101" s="10" t="s">
        <v>489</v>
      </c>
      <c r="AR101" s="147" t="s">
        <v>489</v>
      </c>
      <c r="AS101" s="147" t="s">
        <v>489</v>
      </c>
      <c r="AT101" s="5">
        <v>2018</v>
      </c>
      <c r="AU101" s="5">
        <v>2018</v>
      </c>
      <c r="AV101" s="154">
        <v>2018</v>
      </c>
      <c r="AW101" s="154">
        <v>2018</v>
      </c>
      <c r="AX101" s="154">
        <v>2018</v>
      </c>
      <c r="AY101" s="154">
        <v>2018</v>
      </c>
      <c r="AZ101" s="5">
        <v>2019</v>
      </c>
      <c r="BA101" s="154">
        <v>2019</v>
      </c>
      <c r="BB101" s="5">
        <v>2019</v>
      </c>
      <c r="BC101" s="5">
        <v>2021</v>
      </c>
      <c r="BD101" s="154">
        <v>2021</v>
      </c>
      <c r="BE101" s="154">
        <v>2021</v>
      </c>
      <c r="BF101" s="5">
        <v>2020</v>
      </c>
      <c r="BG101" s="154">
        <v>2020</v>
      </c>
      <c r="BH101" s="10">
        <v>2020</v>
      </c>
    </row>
    <row r="102" spans="1:60">
      <c r="A102" s="1" t="s">
        <v>285</v>
      </c>
      <c r="B102" s="2" t="s">
        <v>286</v>
      </c>
      <c r="C102" s="5">
        <v>2019</v>
      </c>
      <c r="D102" s="154">
        <v>2019</v>
      </c>
      <c r="E102" s="154">
        <v>2019</v>
      </c>
      <c r="F102" s="5">
        <v>2015</v>
      </c>
      <c r="G102" s="154">
        <v>2015</v>
      </c>
      <c r="H102" s="154">
        <v>2015</v>
      </c>
      <c r="I102" s="5">
        <v>2019</v>
      </c>
      <c r="J102" s="154">
        <v>2019</v>
      </c>
      <c r="K102" s="154">
        <v>2019</v>
      </c>
      <c r="L102" s="5">
        <v>2015</v>
      </c>
      <c r="M102" s="5">
        <v>2015</v>
      </c>
      <c r="N102" s="5">
        <v>2015</v>
      </c>
      <c r="O102" s="5">
        <v>2015</v>
      </c>
      <c r="P102" s="154">
        <v>2015</v>
      </c>
      <c r="Q102" s="154">
        <v>2015</v>
      </c>
      <c r="R102" s="154">
        <v>2015</v>
      </c>
      <c r="S102" s="154">
        <v>2015</v>
      </c>
      <c r="T102" s="154">
        <v>2015</v>
      </c>
      <c r="U102" s="154">
        <v>2015</v>
      </c>
      <c r="V102" s="5">
        <v>2010</v>
      </c>
      <c r="W102" s="154">
        <v>2010</v>
      </c>
      <c r="X102" s="154">
        <v>2010</v>
      </c>
      <c r="Y102" s="5">
        <v>2010</v>
      </c>
      <c r="Z102" s="154">
        <v>2010</v>
      </c>
      <c r="AA102" s="154">
        <v>2010</v>
      </c>
      <c r="AB102" s="5">
        <v>2010</v>
      </c>
      <c r="AC102" s="154">
        <v>2010</v>
      </c>
      <c r="AD102" s="154">
        <v>2010</v>
      </c>
      <c r="AE102" s="5">
        <v>2010</v>
      </c>
      <c r="AF102" s="154">
        <v>2010</v>
      </c>
      <c r="AG102" s="154">
        <v>2010</v>
      </c>
      <c r="AH102" s="5">
        <v>2016</v>
      </c>
      <c r="AI102" s="154">
        <v>2016</v>
      </c>
      <c r="AJ102" s="154">
        <v>2016</v>
      </c>
      <c r="AK102" s="5">
        <v>2019</v>
      </c>
      <c r="AL102" s="154">
        <v>2019</v>
      </c>
      <c r="AM102" s="154">
        <v>2019</v>
      </c>
      <c r="AN102" s="5">
        <v>2015</v>
      </c>
      <c r="AO102" s="154">
        <v>2015</v>
      </c>
      <c r="AP102" s="154">
        <v>2015</v>
      </c>
      <c r="AQ102" s="10" t="s">
        <v>489</v>
      </c>
      <c r="AR102" s="147" t="s">
        <v>489</v>
      </c>
      <c r="AS102" s="147" t="s">
        <v>489</v>
      </c>
      <c r="AT102" s="5">
        <v>2018</v>
      </c>
      <c r="AU102" s="5">
        <v>2018</v>
      </c>
      <c r="AV102" s="154">
        <v>2018</v>
      </c>
      <c r="AW102" s="154">
        <v>2018</v>
      </c>
      <c r="AX102" s="154">
        <v>2018</v>
      </c>
      <c r="AY102" s="154">
        <v>2018</v>
      </c>
      <c r="AZ102" s="5">
        <v>2019</v>
      </c>
      <c r="BA102" s="154">
        <v>2019</v>
      </c>
      <c r="BB102" s="5">
        <v>2019</v>
      </c>
      <c r="BC102" s="5">
        <v>2021</v>
      </c>
      <c r="BD102" s="154">
        <v>2021</v>
      </c>
      <c r="BE102" s="154">
        <v>2021</v>
      </c>
      <c r="BF102" s="5">
        <v>2020</v>
      </c>
      <c r="BG102" s="154">
        <v>2020</v>
      </c>
      <c r="BH102" s="10">
        <v>2020</v>
      </c>
    </row>
    <row r="103" spans="1:60">
      <c r="A103" s="1" t="s">
        <v>287</v>
      </c>
      <c r="B103" s="2" t="s">
        <v>288</v>
      </c>
      <c r="C103" s="5">
        <v>2019</v>
      </c>
      <c r="D103" s="154">
        <v>2019</v>
      </c>
      <c r="E103" s="154">
        <v>2019</v>
      </c>
      <c r="F103" s="5">
        <v>2015</v>
      </c>
      <c r="G103" s="154">
        <v>2015</v>
      </c>
      <c r="H103" s="154">
        <v>2015</v>
      </c>
      <c r="I103" s="5">
        <v>2019</v>
      </c>
      <c r="J103" s="154">
        <v>2019</v>
      </c>
      <c r="K103" s="154">
        <v>2019</v>
      </c>
      <c r="L103" s="5">
        <v>2015</v>
      </c>
      <c r="M103" s="5">
        <v>2015</v>
      </c>
      <c r="N103" s="5">
        <v>2015</v>
      </c>
      <c r="O103" s="5">
        <v>2015</v>
      </c>
      <c r="P103" s="154">
        <v>2015</v>
      </c>
      <c r="Q103" s="154">
        <v>2015</v>
      </c>
      <c r="R103" s="154">
        <v>2015</v>
      </c>
      <c r="S103" s="154">
        <v>2015</v>
      </c>
      <c r="T103" s="154">
        <v>2015</v>
      </c>
      <c r="U103" s="154">
        <v>2015</v>
      </c>
      <c r="V103" s="5">
        <v>2010</v>
      </c>
      <c r="W103" s="154">
        <v>2010</v>
      </c>
      <c r="X103" s="154">
        <v>2010</v>
      </c>
      <c r="Y103" s="5">
        <v>2010</v>
      </c>
      <c r="Z103" s="154">
        <v>2010</v>
      </c>
      <c r="AA103" s="154">
        <v>2010</v>
      </c>
      <c r="AB103" s="5">
        <v>2010</v>
      </c>
      <c r="AC103" s="154">
        <v>2010</v>
      </c>
      <c r="AD103" s="154">
        <v>2010</v>
      </c>
      <c r="AE103" s="5">
        <v>2010</v>
      </c>
      <c r="AF103" s="154">
        <v>2010</v>
      </c>
      <c r="AG103" s="154">
        <v>2010</v>
      </c>
      <c r="AH103" s="5">
        <v>2016</v>
      </c>
      <c r="AI103" s="154">
        <v>2016</v>
      </c>
      <c r="AJ103" s="154">
        <v>2016</v>
      </c>
      <c r="AK103" s="5">
        <v>2019</v>
      </c>
      <c r="AL103" s="154">
        <v>2019</v>
      </c>
      <c r="AM103" s="154">
        <v>2019</v>
      </c>
      <c r="AN103" s="5">
        <v>2015</v>
      </c>
      <c r="AO103" s="154">
        <v>2015</v>
      </c>
      <c r="AP103" s="154">
        <v>2015</v>
      </c>
      <c r="AQ103" s="10" t="s">
        <v>489</v>
      </c>
      <c r="AR103" s="147" t="s">
        <v>489</v>
      </c>
      <c r="AS103" s="147" t="s">
        <v>489</v>
      </c>
      <c r="AT103" s="5">
        <v>2018</v>
      </c>
      <c r="AU103" s="5">
        <v>2018</v>
      </c>
      <c r="AV103" s="154">
        <v>2018</v>
      </c>
      <c r="AW103" s="154">
        <v>2018</v>
      </c>
      <c r="AX103" s="154">
        <v>2018</v>
      </c>
      <c r="AY103" s="154">
        <v>2018</v>
      </c>
      <c r="AZ103" s="5">
        <v>2019</v>
      </c>
      <c r="BA103" s="154">
        <v>2019</v>
      </c>
      <c r="BB103" s="5">
        <v>2019</v>
      </c>
      <c r="BC103" s="5">
        <v>2021</v>
      </c>
      <c r="BD103" s="154">
        <v>2021</v>
      </c>
      <c r="BE103" s="154">
        <v>2021</v>
      </c>
      <c r="BF103" s="5">
        <v>2020</v>
      </c>
      <c r="BG103" s="154">
        <v>2020</v>
      </c>
      <c r="BH103" s="10">
        <v>2020</v>
      </c>
    </row>
    <row r="104" spans="1:60">
      <c r="A104" s="1" t="s">
        <v>289</v>
      </c>
      <c r="B104" s="2" t="s">
        <v>290</v>
      </c>
      <c r="C104" s="5">
        <v>2019</v>
      </c>
      <c r="D104" s="154">
        <v>2019</v>
      </c>
      <c r="E104" s="154">
        <v>2019</v>
      </c>
      <c r="F104" s="5">
        <v>2015</v>
      </c>
      <c r="G104" s="154">
        <v>2015</v>
      </c>
      <c r="H104" s="154">
        <v>2015</v>
      </c>
      <c r="I104" s="5">
        <v>2019</v>
      </c>
      <c r="J104" s="154">
        <v>2019</v>
      </c>
      <c r="K104" s="154">
        <v>2019</v>
      </c>
      <c r="L104" s="5">
        <v>2015</v>
      </c>
      <c r="M104" s="5">
        <v>2015</v>
      </c>
      <c r="N104" s="5">
        <v>2015</v>
      </c>
      <c r="O104" s="5">
        <v>2015</v>
      </c>
      <c r="P104" s="154">
        <v>2015</v>
      </c>
      <c r="Q104" s="154">
        <v>2015</v>
      </c>
      <c r="R104" s="154">
        <v>2015</v>
      </c>
      <c r="S104" s="154">
        <v>2015</v>
      </c>
      <c r="T104" s="154">
        <v>2015</v>
      </c>
      <c r="U104" s="154">
        <v>2015</v>
      </c>
      <c r="V104" s="5">
        <v>2010</v>
      </c>
      <c r="W104" s="154">
        <v>2010</v>
      </c>
      <c r="X104" s="154">
        <v>2010</v>
      </c>
      <c r="Y104" s="5">
        <v>2010</v>
      </c>
      <c r="Z104" s="154">
        <v>2010</v>
      </c>
      <c r="AA104" s="154">
        <v>2010</v>
      </c>
      <c r="AB104" s="5">
        <v>2010</v>
      </c>
      <c r="AC104" s="154">
        <v>2010</v>
      </c>
      <c r="AD104" s="154">
        <v>2010</v>
      </c>
      <c r="AE104" s="5">
        <v>2010</v>
      </c>
      <c r="AF104" s="154">
        <v>2010</v>
      </c>
      <c r="AG104" s="154">
        <v>2010</v>
      </c>
      <c r="AH104" s="5">
        <v>2016</v>
      </c>
      <c r="AI104" s="154">
        <v>2016</v>
      </c>
      <c r="AJ104" s="154">
        <v>2016</v>
      </c>
      <c r="AK104" s="5">
        <v>2019</v>
      </c>
      <c r="AL104" s="154">
        <v>2019</v>
      </c>
      <c r="AM104" s="154">
        <v>2019</v>
      </c>
      <c r="AN104" s="5">
        <v>2015</v>
      </c>
      <c r="AO104" s="154">
        <v>2015</v>
      </c>
      <c r="AP104" s="154">
        <v>2015</v>
      </c>
      <c r="AQ104" s="10" t="s">
        <v>489</v>
      </c>
      <c r="AR104" s="147" t="s">
        <v>489</v>
      </c>
      <c r="AS104" s="147" t="s">
        <v>489</v>
      </c>
      <c r="AT104" s="5">
        <v>2018</v>
      </c>
      <c r="AU104" s="5">
        <v>2018</v>
      </c>
      <c r="AV104" s="154">
        <v>2018</v>
      </c>
      <c r="AW104" s="154">
        <v>2018</v>
      </c>
      <c r="AX104" s="154">
        <v>2018</v>
      </c>
      <c r="AY104" s="154">
        <v>2018</v>
      </c>
      <c r="AZ104" s="5">
        <v>2019</v>
      </c>
      <c r="BA104" s="154">
        <v>2019</v>
      </c>
      <c r="BB104" s="5">
        <v>2019</v>
      </c>
      <c r="BC104" s="5">
        <v>2021</v>
      </c>
      <c r="BD104" s="154">
        <v>2021</v>
      </c>
      <c r="BE104" s="154">
        <v>2021</v>
      </c>
      <c r="BF104" s="5">
        <v>2020</v>
      </c>
      <c r="BG104" s="154">
        <v>2020</v>
      </c>
      <c r="BH104" s="10">
        <v>2020</v>
      </c>
    </row>
    <row r="105" spans="1:60">
      <c r="A105" s="1" t="s">
        <v>291</v>
      </c>
      <c r="B105" s="2" t="s">
        <v>292</v>
      </c>
      <c r="C105" s="5">
        <v>2019</v>
      </c>
      <c r="D105" s="154">
        <v>2019</v>
      </c>
      <c r="E105" s="154">
        <v>2019</v>
      </c>
      <c r="F105" s="5">
        <v>2015</v>
      </c>
      <c r="G105" s="154">
        <v>2015</v>
      </c>
      <c r="H105" s="154">
        <v>2015</v>
      </c>
      <c r="I105" s="5">
        <v>2019</v>
      </c>
      <c r="J105" s="154">
        <v>2019</v>
      </c>
      <c r="K105" s="154">
        <v>2019</v>
      </c>
      <c r="L105" s="5">
        <v>2015</v>
      </c>
      <c r="M105" s="5">
        <v>2015</v>
      </c>
      <c r="N105" s="5">
        <v>2015</v>
      </c>
      <c r="O105" s="5">
        <v>2015</v>
      </c>
      <c r="P105" s="154">
        <v>2015</v>
      </c>
      <c r="Q105" s="154">
        <v>2015</v>
      </c>
      <c r="R105" s="154">
        <v>2015</v>
      </c>
      <c r="S105" s="154">
        <v>2015</v>
      </c>
      <c r="T105" s="154">
        <v>2015</v>
      </c>
      <c r="U105" s="154">
        <v>2015</v>
      </c>
      <c r="V105" s="5">
        <v>2010</v>
      </c>
      <c r="W105" s="154">
        <v>2010</v>
      </c>
      <c r="X105" s="154">
        <v>2010</v>
      </c>
      <c r="Y105" s="5">
        <v>2010</v>
      </c>
      <c r="Z105" s="154">
        <v>2010</v>
      </c>
      <c r="AA105" s="154">
        <v>2010</v>
      </c>
      <c r="AB105" s="5">
        <v>2010</v>
      </c>
      <c r="AC105" s="154">
        <v>2010</v>
      </c>
      <c r="AD105" s="154">
        <v>2010</v>
      </c>
      <c r="AE105" s="5">
        <v>2010</v>
      </c>
      <c r="AF105" s="154">
        <v>2010</v>
      </c>
      <c r="AG105" s="154">
        <v>2010</v>
      </c>
      <c r="AH105" s="5">
        <v>2016</v>
      </c>
      <c r="AI105" s="154">
        <v>2016</v>
      </c>
      <c r="AJ105" s="154">
        <v>2016</v>
      </c>
      <c r="AK105" s="5">
        <v>2019</v>
      </c>
      <c r="AL105" s="154">
        <v>2019</v>
      </c>
      <c r="AM105" s="154">
        <v>2019</v>
      </c>
      <c r="AN105" s="5">
        <v>2015</v>
      </c>
      <c r="AO105" s="154">
        <v>2015</v>
      </c>
      <c r="AP105" s="154">
        <v>2015</v>
      </c>
      <c r="AQ105" s="10" t="s">
        <v>489</v>
      </c>
      <c r="AR105" s="147" t="s">
        <v>489</v>
      </c>
      <c r="AS105" s="147" t="s">
        <v>489</v>
      </c>
      <c r="AT105" s="5">
        <v>2018</v>
      </c>
      <c r="AU105" s="5">
        <v>2018</v>
      </c>
      <c r="AV105" s="154">
        <v>2018</v>
      </c>
      <c r="AW105" s="154">
        <v>2018</v>
      </c>
      <c r="AX105" s="154">
        <v>2018</v>
      </c>
      <c r="AY105" s="154">
        <v>2018</v>
      </c>
      <c r="AZ105" s="5">
        <v>2019</v>
      </c>
      <c r="BA105" s="154">
        <v>2019</v>
      </c>
      <c r="BB105" s="5">
        <v>2019</v>
      </c>
      <c r="BC105" s="5">
        <v>2021</v>
      </c>
      <c r="BD105" s="154">
        <v>2021</v>
      </c>
      <c r="BE105" s="154">
        <v>2021</v>
      </c>
      <c r="BF105" s="5">
        <v>2020</v>
      </c>
      <c r="BG105" s="154">
        <v>2020</v>
      </c>
      <c r="BH105" s="10">
        <v>2020</v>
      </c>
    </row>
    <row r="106" spans="1:60">
      <c r="A106" s="1" t="s">
        <v>293</v>
      </c>
      <c r="B106" s="2" t="s">
        <v>294</v>
      </c>
      <c r="C106" s="5">
        <v>2019</v>
      </c>
      <c r="D106" s="154">
        <v>2019</v>
      </c>
      <c r="E106" s="154">
        <v>2019</v>
      </c>
      <c r="F106" s="5">
        <v>2015</v>
      </c>
      <c r="G106" s="154">
        <v>2015</v>
      </c>
      <c r="H106" s="154">
        <v>2015</v>
      </c>
      <c r="I106" s="5">
        <v>2019</v>
      </c>
      <c r="J106" s="154">
        <v>2019</v>
      </c>
      <c r="K106" s="154">
        <v>2019</v>
      </c>
      <c r="L106" s="5">
        <v>2015</v>
      </c>
      <c r="M106" s="5">
        <v>2015</v>
      </c>
      <c r="N106" s="5">
        <v>2015</v>
      </c>
      <c r="O106" s="5">
        <v>2015</v>
      </c>
      <c r="P106" s="154">
        <v>2015</v>
      </c>
      <c r="Q106" s="154">
        <v>2015</v>
      </c>
      <c r="R106" s="154">
        <v>2015</v>
      </c>
      <c r="S106" s="154">
        <v>2015</v>
      </c>
      <c r="T106" s="154">
        <v>2015</v>
      </c>
      <c r="U106" s="154">
        <v>2015</v>
      </c>
      <c r="V106" s="5">
        <v>2010</v>
      </c>
      <c r="W106" s="154">
        <v>2010</v>
      </c>
      <c r="X106" s="154">
        <v>2010</v>
      </c>
      <c r="Y106" s="5">
        <v>2010</v>
      </c>
      <c r="Z106" s="154">
        <v>2010</v>
      </c>
      <c r="AA106" s="154">
        <v>2010</v>
      </c>
      <c r="AB106" s="5">
        <v>2010</v>
      </c>
      <c r="AC106" s="154">
        <v>2010</v>
      </c>
      <c r="AD106" s="154">
        <v>2010</v>
      </c>
      <c r="AE106" s="5">
        <v>2010</v>
      </c>
      <c r="AF106" s="154">
        <v>2010</v>
      </c>
      <c r="AG106" s="154">
        <v>2010</v>
      </c>
      <c r="AH106" s="5">
        <v>2016</v>
      </c>
      <c r="AI106" s="154">
        <v>2016</v>
      </c>
      <c r="AJ106" s="154">
        <v>2016</v>
      </c>
      <c r="AK106" s="5">
        <v>2019</v>
      </c>
      <c r="AL106" s="154">
        <v>2019</v>
      </c>
      <c r="AM106" s="154">
        <v>2019</v>
      </c>
      <c r="AN106" s="5">
        <v>2015</v>
      </c>
      <c r="AO106" s="154">
        <v>2015</v>
      </c>
      <c r="AP106" s="154">
        <v>2015</v>
      </c>
      <c r="AQ106" s="10" t="s">
        <v>489</v>
      </c>
      <c r="AR106" s="147" t="s">
        <v>489</v>
      </c>
      <c r="AS106" s="147" t="s">
        <v>489</v>
      </c>
      <c r="AT106" s="5">
        <v>2018</v>
      </c>
      <c r="AU106" s="5">
        <v>2018</v>
      </c>
      <c r="AV106" s="154">
        <v>2018</v>
      </c>
      <c r="AW106" s="154">
        <v>2018</v>
      </c>
      <c r="AX106" s="154">
        <v>2018</v>
      </c>
      <c r="AY106" s="154">
        <v>2018</v>
      </c>
      <c r="AZ106" s="5">
        <v>2019</v>
      </c>
      <c r="BA106" s="154">
        <v>2019</v>
      </c>
      <c r="BB106" s="5">
        <v>2019</v>
      </c>
      <c r="BC106" s="5">
        <v>2021</v>
      </c>
      <c r="BD106" s="154">
        <v>2021</v>
      </c>
      <c r="BE106" s="154">
        <v>2021</v>
      </c>
      <c r="BF106" s="5">
        <v>2020</v>
      </c>
      <c r="BG106" s="154">
        <v>2020</v>
      </c>
      <c r="BH106" s="10">
        <v>2020</v>
      </c>
    </row>
    <row r="107" spans="1:60">
      <c r="A107" s="1" t="s">
        <v>295</v>
      </c>
      <c r="B107" s="2" t="s">
        <v>296</v>
      </c>
      <c r="C107" s="5">
        <v>2019</v>
      </c>
      <c r="D107" s="154">
        <v>2019</v>
      </c>
      <c r="E107" s="154">
        <v>2019</v>
      </c>
      <c r="F107" s="5">
        <v>2015</v>
      </c>
      <c r="G107" s="154">
        <v>2015</v>
      </c>
      <c r="H107" s="154">
        <v>2015</v>
      </c>
      <c r="I107" s="5">
        <v>2019</v>
      </c>
      <c r="J107" s="154">
        <v>2019</v>
      </c>
      <c r="K107" s="154">
        <v>2019</v>
      </c>
      <c r="L107" s="5">
        <v>2015</v>
      </c>
      <c r="M107" s="5">
        <v>2015</v>
      </c>
      <c r="N107" s="5">
        <v>2015</v>
      </c>
      <c r="O107" s="5">
        <v>2015</v>
      </c>
      <c r="P107" s="154">
        <v>2015</v>
      </c>
      <c r="Q107" s="154">
        <v>2015</v>
      </c>
      <c r="R107" s="154">
        <v>2015</v>
      </c>
      <c r="S107" s="154">
        <v>2015</v>
      </c>
      <c r="T107" s="154">
        <v>2015</v>
      </c>
      <c r="U107" s="154">
        <v>2015</v>
      </c>
      <c r="V107" s="5">
        <v>2010</v>
      </c>
      <c r="W107" s="154">
        <v>2010</v>
      </c>
      <c r="X107" s="154">
        <v>2010</v>
      </c>
      <c r="Y107" s="5">
        <v>2010</v>
      </c>
      <c r="Z107" s="154">
        <v>2010</v>
      </c>
      <c r="AA107" s="154">
        <v>2010</v>
      </c>
      <c r="AB107" s="5">
        <v>2010</v>
      </c>
      <c r="AC107" s="154">
        <v>2010</v>
      </c>
      <c r="AD107" s="154">
        <v>2010</v>
      </c>
      <c r="AE107" s="5">
        <v>2010</v>
      </c>
      <c r="AF107" s="154">
        <v>2010</v>
      </c>
      <c r="AG107" s="154">
        <v>2010</v>
      </c>
      <c r="AH107" s="5">
        <v>2016</v>
      </c>
      <c r="AI107" s="154">
        <v>2016</v>
      </c>
      <c r="AJ107" s="154">
        <v>2016</v>
      </c>
      <c r="AK107" s="5">
        <v>2019</v>
      </c>
      <c r="AL107" s="154">
        <v>2019</v>
      </c>
      <c r="AM107" s="154">
        <v>2019</v>
      </c>
      <c r="AN107" s="5">
        <v>2015</v>
      </c>
      <c r="AO107" s="154">
        <v>2015</v>
      </c>
      <c r="AP107" s="154">
        <v>2015</v>
      </c>
      <c r="AQ107" s="10" t="s">
        <v>489</v>
      </c>
      <c r="AR107" s="147" t="s">
        <v>489</v>
      </c>
      <c r="AS107" s="147" t="s">
        <v>489</v>
      </c>
      <c r="AT107" s="5">
        <v>2018</v>
      </c>
      <c r="AU107" s="5">
        <v>2018</v>
      </c>
      <c r="AV107" s="154">
        <v>2018</v>
      </c>
      <c r="AW107" s="154">
        <v>2018</v>
      </c>
      <c r="AX107" s="154">
        <v>2018</v>
      </c>
      <c r="AY107" s="154">
        <v>2018</v>
      </c>
      <c r="AZ107" s="5">
        <v>2019</v>
      </c>
      <c r="BA107" s="154">
        <v>2019</v>
      </c>
      <c r="BB107" s="5">
        <v>2019</v>
      </c>
      <c r="BC107" s="5">
        <v>2021</v>
      </c>
      <c r="BD107" s="154">
        <v>2021</v>
      </c>
      <c r="BE107" s="154">
        <v>2021</v>
      </c>
      <c r="BF107" s="5">
        <v>2020</v>
      </c>
      <c r="BG107" s="154">
        <v>2020</v>
      </c>
      <c r="BH107" s="10">
        <v>2020</v>
      </c>
    </row>
    <row r="108" spans="1:60">
      <c r="A108" s="1" t="s">
        <v>297</v>
      </c>
      <c r="B108" s="2" t="s">
        <v>298</v>
      </c>
      <c r="C108" s="5">
        <v>2019</v>
      </c>
      <c r="D108" s="154">
        <v>2019</v>
      </c>
      <c r="E108" s="154">
        <v>2019</v>
      </c>
      <c r="F108" s="5">
        <v>2015</v>
      </c>
      <c r="G108" s="154">
        <v>2015</v>
      </c>
      <c r="H108" s="154">
        <v>2015</v>
      </c>
      <c r="I108" s="5">
        <v>2019</v>
      </c>
      <c r="J108" s="154">
        <v>2019</v>
      </c>
      <c r="K108" s="154">
        <v>2019</v>
      </c>
      <c r="L108" s="5">
        <v>2015</v>
      </c>
      <c r="M108" s="5">
        <v>2015</v>
      </c>
      <c r="N108" s="5">
        <v>2015</v>
      </c>
      <c r="O108" s="5">
        <v>2015</v>
      </c>
      <c r="P108" s="154">
        <v>2015</v>
      </c>
      <c r="Q108" s="154">
        <v>2015</v>
      </c>
      <c r="R108" s="154">
        <v>2015</v>
      </c>
      <c r="S108" s="154">
        <v>2015</v>
      </c>
      <c r="T108" s="154">
        <v>2015</v>
      </c>
      <c r="U108" s="154">
        <v>2015</v>
      </c>
      <c r="V108" s="5">
        <v>2010</v>
      </c>
      <c r="W108" s="154">
        <v>2010</v>
      </c>
      <c r="X108" s="154">
        <v>2010</v>
      </c>
      <c r="Y108" s="5">
        <v>2010</v>
      </c>
      <c r="Z108" s="154">
        <v>2010</v>
      </c>
      <c r="AA108" s="154">
        <v>2010</v>
      </c>
      <c r="AB108" s="5">
        <v>2010</v>
      </c>
      <c r="AC108" s="154">
        <v>2010</v>
      </c>
      <c r="AD108" s="154">
        <v>2010</v>
      </c>
      <c r="AE108" s="5">
        <v>2010</v>
      </c>
      <c r="AF108" s="154">
        <v>2010</v>
      </c>
      <c r="AG108" s="154">
        <v>2010</v>
      </c>
      <c r="AH108" s="5">
        <v>2016</v>
      </c>
      <c r="AI108" s="154">
        <v>2016</v>
      </c>
      <c r="AJ108" s="154">
        <v>2016</v>
      </c>
      <c r="AK108" s="5">
        <v>2019</v>
      </c>
      <c r="AL108" s="154">
        <v>2019</v>
      </c>
      <c r="AM108" s="154">
        <v>2019</v>
      </c>
      <c r="AN108" s="5">
        <v>2015</v>
      </c>
      <c r="AO108" s="154">
        <v>2015</v>
      </c>
      <c r="AP108" s="154">
        <v>2015</v>
      </c>
      <c r="AQ108" s="10" t="s">
        <v>489</v>
      </c>
      <c r="AR108" s="147" t="s">
        <v>489</v>
      </c>
      <c r="AS108" s="147" t="s">
        <v>489</v>
      </c>
      <c r="AT108" s="5">
        <v>2018</v>
      </c>
      <c r="AU108" s="5">
        <v>2018</v>
      </c>
      <c r="AV108" s="154">
        <v>2018</v>
      </c>
      <c r="AW108" s="154">
        <v>2018</v>
      </c>
      <c r="AX108" s="154">
        <v>2018</v>
      </c>
      <c r="AY108" s="154">
        <v>2018</v>
      </c>
      <c r="AZ108" s="5">
        <v>2019</v>
      </c>
      <c r="BA108" s="154">
        <v>2019</v>
      </c>
      <c r="BB108" s="5">
        <v>2019</v>
      </c>
      <c r="BC108" s="5">
        <v>2021</v>
      </c>
      <c r="BD108" s="154">
        <v>2021</v>
      </c>
      <c r="BE108" s="154">
        <v>2021</v>
      </c>
      <c r="BF108" s="5">
        <v>2020</v>
      </c>
      <c r="BG108" s="154">
        <v>2020</v>
      </c>
      <c r="BH108" s="10">
        <v>2020</v>
      </c>
    </row>
    <row r="109" spans="1:60">
      <c r="A109" s="1" t="s">
        <v>299</v>
      </c>
      <c r="B109" s="2" t="s">
        <v>300</v>
      </c>
      <c r="C109" s="5">
        <v>2019</v>
      </c>
      <c r="D109" s="154">
        <v>2019</v>
      </c>
      <c r="E109" s="154">
        <v>2019</v>
      </c>
      <c r="F109" s="5">
        <v>2015</v>
      </c>
      <c r="G109" s="154">
        <v>2015</v>
      </c>
      <c r="H109" s="154">
        <v>2015</v>
      </c>
      <c r="I109" s="5">
        <v>2019</v>
      </c>
      <c r="J109" s="154">
        <v>2019</v>
      </c>
      <c r="K109" s="154">
        <v>2019</v>
      </c>
      <c r="L109" s="5">
        <v>2015</v>
      </c>
      <c r="M109" s="5">
        <v>2015</v>
      </c>
      <c r="N109" s="5">
        <v>2015</v>
      </c>
      <c r="O109" s="5">
        <v>2015</v>
      </c>
      <c r="P109" s="154">
        <v>2015</v>
      </c>
      <c r="Q109" s="154">
        <v>2015</v>
      </c>
      <c r="R109" s="154">
        <v>2015</v>
      </c>
      <c r="S109" s="154">
        <v>2015</v>
      </c>
      <c r="T109" s="154">
        <v>2015</v>
      </c>
      <c r="U109" s="154">
        <v>2015</v>
      </c>
      <c r="V109" s="5">
        <v>2010</v>
      </c>
      <c r="W109" s="154">
        <v>2010</v>
      </c>
      <c r="X109" s="154">
        <v>2010</v>
      </c>
      <c r="Y109" s="5">
        <v>2010</v>
      </c>
      <c r="Z109" s="154">
        <v>2010</v>
      </c>
      <c r="AA109" s="154">
        <v>2010</v>
      </c>
      <c r="AB109" s="5">
        <v>2010</v>
      </c>
      <c r="AC109" s="154">
        <v>2010</v>
      </c>
      <c r="AD109" s="154">
        <v>2010</v>
      </c>
      <c r="AE109" s="5">
        <v>2010</v>
      </c>
      <c r="AF109" s="154">
        <v>2010</v>
      </c>
      <c r="AG109" s="154">
        <v>2010</v>
      </c>
      <c r="AH109" s="5">
        <v>2016</v>
      </c>
      <c r="AI109" s="154">
        <v>2016</v>
      </c>
      <c r="AJ109" s="154">
        <v>2016</v>
      </c>
      <c r="AK109" s="5">
        <v>2019</v>
      </c>
      <c r="AL109" s="154">
        <v>2019</v>
      </c>
      <c r="AM109" s="154">
        <v>2019</v>
      </c>
      <c r="AN109" s="5">
        <v>2015</v>
      </c>
      <c r="AO109" s="154">
        <v>2015</v>
      </c>
      <c r="AP109" s="154">
        <v>2015</v>
      </c>
      <c r="AQ109" s="10" t="s">
        <v>489</v>
      </c>
      <c r="AR109" s="147" t="s">
        <v>489</v>
      </c>
      <c r="AS109" s="147" t="s">
        <v>489</v>
      </c>
      <c r="AT109" s="5">
        <v>2018</v>
      </c>
      <c r="AU109" s="5">
        <v>2018</v>
      </c>
      <c r="AV109" s="154">
        <v>2018</v>
      </c>
      <c r="AW109" s="154">
        <v>2018</v>
      </c>
      <c r="AX109" s="154">
        <v>2018</v>
      </c>
      <c r="AY109" s="154">
        <v>2018</v>
      </c>
      <c r="AZ109" s="5">
        <v>2019</v>
      </c>
      <c r="BA109" s="154">
        <v>2019</v>
      </c>
      <c r="BB109" s="5">
        <v>2019</v>
      </c>
      <c r="BC109" s="5">
        <v>2021</v>
      </c>
      <c r="BD109" s="154">
        <v>2021</v>
      </c>
      <c r="BE109" s="154">
        <v>2021</v>
      </c>
      <c r="BF109" s="5">
        <v>2020</v>
      </c>
      <c r="BG109" s="154">
        <v>2020</v>
      </c>
      <c r="BH109" s="10">
        <v>2020</v>
      </c>
    </row>
    <row r="110" spans="1:60">
      <c r="A110" s="1" t="s">
        <v>301</v>
      </c>
      <c r="B110" s="2" t="s">
        <v>302</v>
      </c>
      <c r="C110" s="5">
        <v>2019</v>
      </c>
      <c r="D110" s="154">
        <v>2019</v>
      </c>
      <c r="E110" s="154">
        <v>2019</v>
      </c>
      <c r="F110" s="5">
        <v>2015</v>
      </c>
      <c r="G110" s="154">
        <v>2015</v>
      </c>
      <c r="H110" s="154">
        <v>2015</v>
      </c>
      <c r="I110" s="5">
        <v>2019</v>
      </c>
      <c r="J110" s="154">
        <v>2019</v>
      </c>
      <c r="K110" s="154">
        <v>2019</v>
      </c>
      <c r="L110" s="5">
        <v>2015</v>
      </c>
      <c r="M110" s="5">
        <v>2015</v>
      </c>
      <c r="N110" s="5">
        <v>2015</v>
      </c>
      <c r="O110" s="5">
        <v>2015</v>
      </c>
      <c r="P110" s="154">
        <v>2015</v>
      </c>
      <c r="Q110" s="154">
        <v>2015</v>
      </c>
      <c r="R110" s="154">
        <v>2015</v>
      </c>
      <c r="S110" s="154">
        <v>2015</v>
      </c>
      <c r="T110" s="154">
        <v>2015</v>
      </c>
      <c r="U110" s="154">
        <v>2015</v>
      </c>
      <c r="V110" s="5">
        <v>2010</v>
      </c>
      <c r="W110" s="154">
        <v>2010</v>
      </c>
      <c r="X110" s="154">
        <v>2010</v>
      </c>
      <c r="Y110" s="5">
        <v>2010</v>
      </c>
      <c r="Z110" s="154">
        <v>2010</v>
      </c>
      <c r="AA110" s="154">
        <v>2010</v>
      </c>
      <c r="AB110" s="5">
        <v>2010</v>
      </c>
      <c r="AC110" s="154">
        <v>2010</v>
      </c>
      <c r="AD110" s="154">
        <v>2010</v>
      </c>
      <c r="AE110" s="5">
        <v>2010</v>
      </c>
      <c r="AF110" s="154">
        <v>2010</v>
      </c>
      <c r="AG110" s="154">
        <v>2010</v>
      </c>
      <c r="AH110" s="5">
        <v>2016</v>
      </c>
      <c r="AI110" s="154">
        <v>2016</v>
      </c>
      <c r="AJ110" s="154">
        <v>2016</v>
      </c>
      <c r="AK110" s="5">
        <v>2019</v>
      </c>
      <c r="AL110" s="154">
        <v>2019</v>
      </c>
      <c r="AM110" s="154">
        <v>2019</v>
      </c>
      <c r="AN110" s="5">
        <v>2015</v>
      </c>
      <c r="AO110" s="154">
        <v>2015</v>
      </c>
      <c r="AP110" s="154">
        <v>2015</v>
      </c>
      <c r="AQ110" s="10" t="s">
        <v>489</v>
      </c>
      <c r="AR110" s="147" t="s">
        <v>489</v>
      </c>
      <c r="AS110" s="147" t="s">
        <v>489</v>
      </c>
      <c r="AT110" s="5">
        <v>2018</v>
      </c>
      <c r="AU110" s="5">
        <v>2018</v>
      </c>
      <c r="AV110" s="154">
        <v>2018</v>
      </c>
      <c r="AW110" s="154">
        <v>2018</v>
      </c>
      <c r="AX110" s="154">
        <v>2018</v>
      </c>
      <c r="AY110" s="154">
        <v>2018</v>
      </c>
      <c r="AZ110" s="5">
        <v>2019</v>
      </c>
      <c r="BA110" s="154">
        <v>2019</v>
      </c>
      <c r="BB110" s="5">
        <v>2019</v>
      </c>
      <c r="BC110" s="5">
        <v>2021</v>
      </c>
      <c r="BD110" s="154">
        <v>2021</v>
      </c>
      <c r="BE110" s="154">
        <v>2021</v>
      </c>
      <c r="BF110" s="5">
        <v>2020</v>
      </c>
      <c r="BG110" s="154">
        <v>2020</v>
      </c>
      <c r="BH110" s="10">
        <v>2020</v>
      </c>
    </row>
    <row r="111" spans="1:60">
      <c r="A111" s="1" t="s">
        <v>303</v>
      </c>
      <c r="B111" s="2" t="s">
        <v>304</v>
      </c>
      <c r="C111" s="5">
        <v>2019</v>
      </c>
      <c r="D111" s="154">
        <v>2019</v>
      </c>
      <c r="E111" s="154">
        <v>2019</v>
      </c>
      <c r="F111" s="5">
        <v>2015</v>
      </c>
      <c r="G111" s="154">
        <v>2015</v>
      </c>
      <c r="H111" s="154">
        <v>2015</v>
      </c>
      <c r="I111" s="5">
        <v>2019</v>
      </c>
      <c r="J111" s="154">
        <v>2019</v>
      </c>
      <c r="K111" s="154">
        <v>2019</v>
      </c>
      <c r="L111" s="5">
        <v>2015</v>
      </c>
      <c r="M111" s="5">
        <v>2015</v>
      </c>
      <c r="N111" s="5">
        <v>2015</v>
      </c>
      <c r="O111" s="5">
        <v>2015</v>
      </c>
      <c r="P111" s="154">
        <v>2015</v>
      </c>
      <c r="Q111" s="154">
        <v>2015</v>
      </c>
      <c r="R111" s="154">
        <v>2015</v>
      </c>
      <c r="S111" s="154">
        <v>2015</v>
      </c>
      <c r="T111" s="154">
        <v>2015</v>
      </c>
      <c r="U111" s="154">
        <v>2015</v>
      </c>
      <c r="V111" s="5">
        <v>2010</v>
      </c>
      <c r="W111" s="154">
        <v>2010</v>
      </c>
      <c r="X111" s="154">
        <v>2010</v>
      </c>
      <c r="Y111" s="5">
        <v>2010</v>
      </c>
      <c r="Z111" s="154">
        <v>2010</v>
      </c>
      <c r="AA111" s="154">
        <v>2010</v>
      </c>
      <c r="AB111" s="5">
        <v>2010</v>
      </c>
      <c r="AC111" s="154">
        <v>2010</v>
      </c>
      <c r="AD111" s="154">
        <v>2010</v>
      </c>
      <c r="AE111" s="5">
        <v>2010</v>
      </c>
      <c r="AF111" s="154">
        <v>2010</v>
      </c>
      <c r="AG111" s="154">
        <v>2010</v>
      </c>
      <c r="AH111" s="5">
        <v>2016</v>
      </c>
      <c r="AI111" s="154">
        <v>2016</v>
      </c>
      <c r="AJ111" s="154">
        <v>2016</v>
      </c>
      <c r="AK111" s="5">
        <v>2019</v>
      </c>
      <c r="AL111" s="154">
        <v>2019</v>
      </c>
      <c r="AM111" s="154">
        <v>2019</v>
      </c>
      <c r="AN111" s="5">
        <v>2015</v>
      </c>
      <c r="AO111" s="154">
        <v>2015</v>
      </c>
      <c r="AP111" s="154">
        <v>2015</v>
      </c>
      <c r="AQ111" s="10" t="s">
        <v>489</v>
      </c>
      <c r="AR111" s="147" t="s">
        <v>489</v>
      </c>
      <c r="AS111" s="147" t="s">
        <v>489</v>
      </c>
      <c r="AT111" s="5">
        <v>2018</v>
      </c>
      <c r="AU111" s="5">
        <v>2018</v>
      </c>
      <c r="AV111" s="154">
        <v>2018</v>
      </c>
      <c r="AW111" s="154">
        <v>2018</v>
      </c>
      <c r="AX111" s="154">
        <v>2018</v>
      </c>
      <c r="AY111" s="154">
        <v>2018</v>
      </c>
      <c r="AZ111" s="5" t="s">
        <v>87</v>
      </c>
      <c r="BA111" s="154" t="s">
        <v>87</v>
      </c>
      <c r="BB111" s="5">
        <v>2019</v>
      </c>
      <c r="BC111" s="5">
        <v>2021</v>
      </c>
      <c r="BD111" s="154">
        <v>2021</v>
      </c>
      <c r="BE111" s="154">
        <v>2021</v>
      </c>
      <c r="BF111" s="5">
        <v>2020</v>
      </c>
      <c r="BG111" s="154">
        <v>2020</v>
      </c>
      <c r="BH111" s="10">
        <v>2020</v>
      </c>
    </row>
    <row r="112" spans="1:60">
      <c r="A112" s="1" t="s">
        <v>305</v>
      </c>
      <c r="B112" s="2" t="s">
        <v>306</v>
      </c>
      <c r="C112" s="5">
        <v>2019</v>
      </c>
      <c r="D112" s="154">
        <v>2019</v>
      </c>
      <c r="E112" s="154">
        <v>2019</v>
      </c>
      <c r="F112" s="5" t="s">
        <v>87</v>
      </c>
      <c r="G112" s="154" t="s">
        <v>87</v>
      </c>
      <c r="H112" s="154" t="s">
        <v>87</v>
      </c>
      <c r="I112" s="5">
        <v>2019</v>
      </c>
      <c r="J112" s="154">
        <v>2019</v>
      </c>
      <c r="K112" s="154">
        <v>2019</v>
      </c>
      <c r="L112" s="5">
        <v>2015</v>
      </c>
      <c r="M112" s="5">
        <v>2015</v>
      </c>
      <c r="N112" s="5">
        <v>2015</v>
      </c>
      <c r="O112" s="5">
        <v>2015</v>
      </c>
      <c r="P112" s="154">
        <v>2015</v>
      </c>
      <c r="Q112" s="154">
        <v>2015</v>
      </c>
      <c r="R112" s="154">
        <v>2015</v>
      </c>
      <c r="S112" s="154">
        <v>2015</v>
      </c>
      <c r="T112" s="154">
        <v>2015</v>
      </c>
      <c r="U112" s="154">
        <v>2015</v>
      </c>
      <c r="V112" s="5">
        <v>2010</v>
      </c>
      <c r="W112" s="154">
        <v>2010</v>
      </c>
      <c r="X112" s="154">
        <v>2010</v>
      </c>
      <c r="Y112" s="5">
        <v>2010</v>
      </c>
      <c r="Z112" s="154">
        <v>2010</v>
      </c>
      <c r="AA112" s="154">
        <v>2010</v>
      </c>
      <c r="AB112" s="5">
        <v>2010</v>
      </c>
      <c r="AC112" s="154">
        <v>2010</v>
      </c>
      <c r="AD112" s="154">
        <v>2010</v>
      </c>
      <c r="AE112" s="5">
        <v>2010</v>
      </c>
      <c r="AF112" s="154">
        <v>2010</v>
      </c>
      <c r="AG112" s="154">
        <v>2010</v>
      </c>
      <c r="AH112" s="5">
        <v>2016</v>
      </c>
      <c r="AI112" s="154">
        <v>2016</v>
      </c>
      <c r="AJ112" s="154">
        <v>2016</v>
      </c>
      <c r="AK112" s="5">
        <v>2019</v>
      </c>
      <c r="AL112" s="154">
        <v>2019</v>
      </c>
      <c r="AM112" s="154">
        <v>2019</v>
      </c>
      <c r="AN112" s="5">
        <v>2015</v>
      </c>
      <c r="AO112" s="154">
        <v>2015</v>
      </c>
      <c r="AP112" s="154">
        <v>2015</v>
      </c>
      <c r="AQ112" s="10" t="s">
        <v>489</v>
      </c>
      <c r="AR112" s="147" t="s">
        <v>489</v>
      </c>
      <c r="AS112" s="147" t="s">
        <v>489</v>
      </c>
      <c r="AT112" s="5">
        <v>2018</v>
      </c>
      <c r="AU112" s="5">
        <v>2018</v>
      </c>
      <c r="AV112" s="154">
        <v>2018</v>
      </c>
      <c r="AW112" s="154">
        <v>2018</v>
      </c>
      <c r="AX112" s="154">
        <v>2018</v>
      </c>
      <c r="AY112" s="154">
        <v>2018</v>
      </c>
      <c r="AZ112" s="5">
        <v>2019</v>
      </c>
      <c r="BA112" s="154">
        <v>2019</v>
      </c>
      <c r="BB112" s="5">
        <v>2019</v>
      </c>
      <c r="BC112" s="5">
        <v>2021</v>
      </c>
      <c r="BD112" s="154">
        <v>2021</v>
      </c>
      <c r="BE112" s="154">
        <v>2021</v>
      </c>
      <c r="BF112" s="5">
        <v>2020</v>
      </c>
      <c r="BG112" s="154">
        <v>2020</v>
      </c>
      <c r="BH112" s="10">
        <v>2020</v>
      </c>
    </row>
    <row r="113" spans="1:60">
      <c r="A113" s="1" t="s">
        <v>307</v>
      </c>
      <c r="B113" s="2" t="s">
        <v>308</v>
      </c>
      <c r="C113" s="5">
        <v>2019</v>
      </c>
      <c r="D113" s="154">
        <v>2019</v>
      </c>
      <c r="E113" s="154">
        <v>2019</v>
      </c>
      <c r="F113" s="5">
        <v>2015</v>
      </c>
      <c r="G113" s="154">
        <v>2015</v>
      </c>
      <c r="H113" s="154">
        <v>2015</v>
      </c>
      <c r="I113" s="5">
        <v>2019</v>
      </c>
      <c r="J113" s="154">
        <v>2019</v>
      </c>
      <c r="K113" s="154">
        <v>2019</v>
      </c>
      <c r="L113" s="5">
        <v>2015</v>
      </c>
      <c r="M113" s="5">
        <v>2015</v>
      </c>
      <c r="N113" s="5">
        <v>2015</v>
      </c>
      <c r="O113" s="5">
        <v>2015</v>
      </c>
      <c r="P113" s="154">
        <v>2015</v>
      </c>
      <c r="Q113" s="154">
        <v>2015</v>
      </c>
      <c r="R113" s="154">
        <v>2015</v>
      </c>
      <c r="S113" s="154">
        <v>2015</v>
      </c>
      <c r="T113" s="154">
        <v>2015</v>
      </c>
      <c r="U113" s="154">
        <v>2015</v>
      </c>
      <c r="V113" s="5">
        <v>2010</v>
      </c>
      <c r="W113" s="154">
        <v>2010</v>
      </c>
      <c r="X113" s="154">
        <v>2010</v>
      </c>
      <c r="Y113" s="5">
        <v>2010</v>
      </c>
      <c r="Z113" s="154">
        <v>2010</v>
      </c>
      <c r="AA113" s="154">
        <v>2010</v>
      </c>
      <c r="AB113" s="5">
        <v>2010</v>
      </c>
      <c r="AC113" s="154">
        <v>2010</v>
      </c>
      <c r="AD113" s="154">
        <v>2010</v>
      </c>
      <c r="AE113" s="5">
        <v>2010</v>
      </c>
      <c r="AF113" s="154">
        <v>2010</v>
      </c>
      <c r="AG113" s="154">
        <v>2010</v>
      </c>
      <c r="AH113" s="5">
        <v>2016</v>
      </c>
      <c r="AI113" s="154">
        <v>2016</v>
      </c>
      <c r="AJ113" s="154">
        <v>2016</v>
      </c>
      <c r="AK113" s="5">
        <v>2019</v>
      </c>
      <c r="AL113" s="154">
        <v>2019</v>
      </c>
      <c r="AM113" s="154">
        <v>2019</v>
      </c>
      <c r="AN113" s="5">
        <v>2015</v>
      </c>
      <c r="AO113" s="154">
        <v>2015</v>
      </c>
      <c r="AP113" s="154">
        <v>2015</v>
      </c>
      <c r="AQ113" s="10" t="s">
        <v>489</v>
      </c>
      <c r="AR113" s="147" t="s">
        <v>489</v>
      </c>
      <c r="AS113" s="147" t="s">
        <v>489</v>
      </c>
      <c r="AT113" s="5">
        <v>2018</v>
      </c>
      <c r="AU113" s="5">
        <v>2018</v>
      </c>
      <c r="AV113" s="154">
        <v>2018</v>
      </c>
      <c r="AW113" s="154">
        <v>2018</v>
      </c>
      <c r="AX113" s="154">
        <v>2018</v>
      </c>
      <c r="AY113" s="154">
        <v>2018</v>
      </c>
      <c r="AZ113" s="5">
        <v>2019</v>
      </c>
      <c r="BA113" s="154">
        <v>2019</v>
      </c>
      <c r="BB113" s="5">
        <v>2019</v>
      </c>
      <c r="BC113" s="5">
        <v>2021</v>
      </c>
      <c r="BD113" s="154">
        <v>2021</v>
      </c>
      <c r="BE113" s="154">
        <v>2021</v>
      </c>
      <c r="BF113" s="5">
        <v>2020</v>
      </c>
      <c r="BG113" s="154">
        <v>2020</v>
      </c>
      <c r="BH113" s="10">
        <v>2020</v>
      </c>
    </row>
    <row r="114" spans="1:60">
      <c r="A114" s="1" t="s">
        <v>309</v>
      </c>
      <c r="B114" s="2" t="s">
        <v>310</v>
      </c>
      <c r="C114" s="5">
        <v>2019</v>
      </c>
      <c r="D114" s="154">
        <v>2019</v>
      </c>
      <c r="E114" s="154">
        <v>2019</v>
      </c>
      <c r="F114" s="5">
        <v>2015</v>
      </c>
      <c r="G114" s="154">
        <v>2015</v>
      </c>
      <c r="H114" s="154">
        <v>2015</v>
      </c>
      <c r="I114" s="5">
        <v>2019</v>
      </c>
      <c r="J114" s="154">
        <v>2019</v>
      </c>
      <c r="K114" s="154">
        <v>2019</v>
      </c>
      <c r="L114" s="5">
        <v>2015</v>
      </c>
      <c r="M114" s="5">
        <v>2015</v>
      </c>
      <c r="N114" s="5">
        <v>2015</v>
      </c>
      <c r="O114" s="5">
        <v>2015</v>
      </c>
      <c r="P114" s="154">
        <v>2015</v>
      </c>
      <c r="Q114" s="154">
        <v>2015</v>
      </c>
      <c r="R114" s="154">
        <v>2015</v>
      </c>
      <c r="S114" s="154">
        <v>2015</v>
      </c>
      <c r="T114" s="154">
        <v>2015</v>
      </c>
      <c r="U114" s="154">
        <v>2015</v>
      </c>
      <c r="V114" s="5">
        <v>2010</v>
      </c>
      <c r="W114" s="154">
        <v>2010</v>
      </c>
      <c r="X114" s="154">
        <v>2010</v>
      </c>
      <c r="Y114" s="5">
        <v>2010</v>
      </c>
      <c r="Z114" s="154">
        <v>2010</v>
      </c>
      <c r="AA114" s="154">
        <v>2010</v>
      </c>
      <c r="AB114" s="5">
        <v>2010</v>
      </c>
      <c r="AC114" s="154">
        <v>2010</v>
      </c>
      <c r="AD114" s="154">
        <v>2010</v>
      </c>
      <c r="AE114" s="5">
        <v>2010</v>
      </c>
      <c r="AF114" s="154">
        <v>2010</v>
      </c>
      <c r="AG114" s="154">
        <v>2010</v>
      </c>
      <c r="AH114" s="5">
        <v>2016</v>
      </c>
      <c r="AI114" s="154">
        <v>2016</v>
      </c>
      <c r="AJ114" s="154">
        <v>2016</v>
      </c>
      <c r="AK114" s="5">
        <v>2019</v>
      </c>
      <c r="AL114" s="154">
        <v>2019</v>
      </c>
      <c r="AM114" s="154">
        <v>2019</v>
      </c>
      <c r="AN114" s="5">
        <v>2015</v>
      </c>
      <c r="AO114" s="154">
        <v>2015</v>
      </c>
      <c r="AP114" s="154">
        <v>2015</v>
      </c>
      <c r="AQ114" s="10" t="s">
        <v>489</v>
      </c>
      <c r="AR114" s="147" t="s">
        <v>489</v>
      </c>
      <c r="AS114" s="147" t="s">
        <v>489</v>
      </c>
      <c r="AT114" s="5">
        <v>2018</v>
      </c>
      <c r="AU114" s="5">
        <v>2018</v>
      </c>
      <c r="AV114" s="154">
        <v>2018</v>
      </c>
      <c r="AW114" s="154">
        <v>2018</v>
      </c>
      <c r="AX114" s="154">
        <v>2018</v>
      </c>
      <c r="AY114" s="154">
        <v>2018</v>
      </c>
      <c r="AZ114" s="5">
        <v>2019</v>
      </c>
      <c r="BA114" s="154">
        <v>2019</v>
      </c>
      <c r="BB114" s="5">
        <v>2019</v>
      </c>
      <c r="BC114" s="5">
        <v>2021</v>
      </c>
      <c r="BD114" s="154">
        <v>2021</v>
      </c>
      <c r="BE114" s="154">
        <v>2021</v>
      </c>
      <c r="BF114" s="5">
        <v>2020</v>
      </c>
      <c r="BG114" s="154">
        <v>2020</v>
      </c>
      <c r="BH114" s="10">
        <v>2020</v>
      </c>
    </row>
    <row r="115" spans="1:60">
      <c r="A115" s="1" t="s">
        <v>311</v>
      </c>
      <c r="B115" s="2" t="s">
        <v>312</v>
      </c>
      <c r="C115" s="5">
        <v>2019</v>
      </c>
      <c r="D115" s="154">
        <v>2019</v>
      </c>
      <c r="E115" s="154">
        <v>2019</v>
      </c>
      <c r="F115" s="5">
        <v>2015</v>
      </c>
      <c r="G115" s="154">
        <v>2015</v>
      </c>
      <c r="H115" s="154">
        <v>2015</v>
      </c>
      <c r="I115" s="5">
        <v>2019</v>
      </c>
      <c r="J115" s="154">
        <v>2019</v>
      </c>
      <c r="K115" s="154">
        <v>2019</v>
      </c>
      <c r="L115" s="5">
        <v>2015</v>
      </c>
      <c r="M115" s="5">
        <v>2015</v>
      </c>
      <c r="N115" s="5">
        <v>2015</v>
      </c>
      <c r="O115" s="5">
        <v>2015</v>
      </c>
      <c r="P115" s="154">
        <v>2015</v>
      </c>
      <c r="Q115" s="154">
        <v>2015</v>
      </c>
      <c r="R115" s="154">
        <v>2015</v>
      </c>
      <c r="S115" s="154">
        <v>2015</v>
      </c>
      <c r="T115" s="154">
        <v>2015</v>
      </c>
      <c r="U115" s="154">
        <v>2015</v>
      </c>
      <c r="V115" s="5">
        <v>2010</v>
      </c>
      <c r="W115" s="154">
        <v>2010</v>
      </c>
      <c r="X115" s="154">
        <v>2010</v>
      </c>
      <c r="Y115" s="5">
        <v>2010</v>
      </c>
      <c r="Z115" s="154">
        <v>2010</v>
      </c>
      <c r="AA115" s="154">
        <v>2010</v>
      </c>
      <c r="AB115" s="5">
        <v>2010</v>
      </c>
      <c r="AC115" s="154">
        <v>2010</v>
      </c>
      <c r="AD115" s="154">
        <v>2010</v>
      </c>
      <c r="AE115" s="5">
        <v>2010</v>
      </c>
      <c r="AF115" s="154">
        <v>2010</v>
      </c>
      <c r="AG115" s="154">
        <v>2010</v>
      </c>
      <c r="AH115" s="5">
        <v>2016</v>
      </c>
      <c r="AI115" s="154">
        <v>2016</v>
      </c>
      <c r="AJ115" s="154">
        <v>2016</v>
      </c>
      <c r="AK115" s="5">
        <v>2019</v>
      </c>
      <c r="AL115" s="154">
        <v>2019</v>
      </c>
      <c r="AM115" s="154">
        <v>2019</v>
      </c>
      <c r="AN115" s="5">
        <v>2015</v>
      </c>
      <c r="AO115" s="154">
        <v>2015</v>
      </c>
      <c r="AP115" s="154">
        <v>2015</v>
      </c>
      <c r="AQ115" s="10" t="s">
        <v>489</v>
      </c>
      <c r="AR115" s="147" t="s">
        <v>489</v>
      </c>
      <c r="AS115" s="147" t="s">
        <v>489</v>
      </c>
      <c r="AT115" s="5">
        <v>2018</v>
      </c>
      <c r="AU115" s="5">
        <v>2018</v>
      </c>
      <c r="AV115" s="154">
        <v>2018</v>
      </c>
      <c r="AW115" s="154">
        <v>2018</v>
      </c>
      <c r="AX115" s="154">
        <v>2018</v>
      </c>
      <c r="AY115" s="154">
        <v>2018</v>
      </c>
      <c r="AZ115" s="5">
        <v>2019</v>
      </c>
      <c r="BA115" s="154">
        <v>2019</v>
      </c>
      <c r="BB115" s="5">
        <v>2019</v>
      </c>
      <c r="BC115" s="5">
        <v>2021</v>
      </c>
      <c r="BD115" s="154">
        <v>2021</v>
      </c>
      <c r="BE115" s="154">
        <v>2021</v>
      </c>
      <c r="BF115" s="5">
        <v>2020</v>
      </c>
      <c r="BG115" s="154">
        <v>2020</v>
      </c>
      <c r="BH115" s="10">
        <v>2020</v>
      </c>
    </row>
    <row r="116" spans="1:60">
      <c r="A116" s="1" t="s">
        <v>314</v>
      </c>
      <c r="B116" s="2" t="s">
        <v>315</v>
      </c>
      <c r="C116" s="5">
        <v>2019</v>
      </c>
      <c r="D116" s="154">
        <v>2019</v>
      </c>
      <c r="E116" s="154">
        <v>2019</v>
      </c>
      <c r="F116" s="5">
        <v>2015</v>
      </c>
      <c r="G116" s="154">
        <v>2015</v>
      </c>
      <c r="H116" s="154">
        <v>2015</v>
      </c>
      <c r="I116" s="5">
        <v>2019</v>
      </c>
      <c r="J116" s="154">
        <v>2019</v>
      </c>
      <c r="K116" s="154">
        <v>2019</v>
      </c>
      <c r="L116" s="5">
        <v>2015</v>
      </c>
      <c r="M116" s="5">
        <v>2015</v>
      </c>
      <c r="N116" s="5">
        <v>2015</v>
      </c>
      <c r="O116" s="5">
        <v>2015</v>
      </c>
      <c r="P116" s="154">
        <v>2015</v>
      </c>
      <c r="Q116" s="154">
        <v>2015</v>
      </c>
      <c r="R116" s="154">
        <v>2015</v>
      </c>
      <c r="S116" s="154">
        <v>2015</v>
      </c>
      <c r="T116" s="154">
        <v>2015</v>
      </c>
      <c r="U116" s="154">
        <v>2015</v>
      </c>
      <c r="V116" s="5">
        <v>2010</v>
      </c>
      <c r="W116" s="154">
        <v>2010</v>
      </c>
      <c r="X116" s="154">
        <v>2010</v>
      </c>
      <c r="Y116" s="5">
        <v>2010</v>
      </c>
      <c r="Z116" s="154">
        <v>2010</v>
      </c>
      <c r="AA116" s="154">
        <v>2010</v>
      </c>
      <c r="AB116" s="5">
        <v>2010</v>
      </c>
      <c r="AC116" s="154">
        <v>2010</v>
      </c>
      <c r="AD116" s="154">
        <v>2010</v>
      </c>
      <c r="AE116" s="5">
        <v>2010</v>
      </c>
      <c r="AF116" s="154">
        <v>2010</v>
      </c>
      <c r="AG116" s="154">
        <v>2010</v>
      </c>
      <c r="AH116" s="5">
        <v>2016</v>
      </c>
      <c r="AI116" s="154">
        <v>2016</v>
      </c>
      <c r="AJ116" s="154">
        <v>2016</v>
      </c>
      <c r="AK116" s="5">
        <v>2019</v>
      </c>
      <c r="AL116" s="154">
        <v>2019</v>
      </c>
      <c r="AM116" s="154">
        <v>2019</v>
      </c>
      <c r="AN116" s="5">
        <v>2015</v>
      </c>
      <c r="AO116" s="154">
        <v>2015</v>
      </c>
      <c r="AP116" s="154">
        <v>2015</v>
      </c>
      <c r="AQ116" s="10" t="s">
        <v>489</v>
      </c>
      <c r="AR116" s="147" t="s">
        <v>489</v>
      </c>
      <c r="AS116" s="147" t="s">
        <v>489</v>
      </c>
      <c r="AT116" s="5">
        <v>2018</v>
      </c>
      <c r="AU116" s="5">
        <v>2018</v>
      </c>
      <c r="AV116" s="154">
        <v>2018</v>
      </c>
      <c r="AW116" s="154">
        <v>2018</v>
      </c>
      <c r="AX116" s="154">
        <v>2018</v>
      </c>
      <c r="AY116" s="154">
        <v>2018</v>
      </c>
      <c r="AZ116" s="5">
        <v>2019</v>
      </c>
      <c r="BA116" s="154">
        <v>2019</v>
      </c>
      <c r="BB116" s="5">
        <v>2019</v>
      </c>
      <c r="BC116" s="5">
        <v>2021</v>
      </c>
      <c r="BD116" s="154">
        <v>2021</v>
      </c>
      <c r="BE116" s="154">
        <v>2021</v>
      </c>
      <c r="BF116" s="5">
        <v>2020</v>
      </c>
      <c r="BG116" s="154">
        <v>2020</v>
      </c>
      <c r="BH116" s="10">
        <v>2020</v>
      </c>
    </row>
    <row r="117" spans="1:60">
      <c r="A117" s="1" t="s">
        <v>316</v>
      </c>
      <c r="B117" s="2" t="s">
        <v>317</v>
      </c>
      <c r="C117" s="5">
        <v>2019</v>
      </c>
      <c r="D117" s="154">
        <v>2019</v>
      </c>
      <c r="E117" s="154">
        <v>2019</v>
      </c>
      <c r="F117" s="5">
        <v>2015</v>
      </c>
      <c r="G117" s="154">
        <v>2015</v>
      </c>
      <c r="H117" s="154">
        <v>2015</v>
      </c>
      <c r="I117" s="5">
        <v>2019</v>
      </c>
      <c r="J117" s="154">
        <v>2019</v>
      </c>
      <c r="K117" s="154">
        <v>2019</v>
      </c>
      <c r="L117" s="5">
        <v>2015</v>
      </c>
      <c r="M117" s="5">
        <v>2015</v>
      </c>
      <c r="N117" s="5">
        <v>2015</v>
      </c>
      <c r="O117" s="5">
        <v>2015</v>
      </c>
      <c r="P117" s="154">
        <v>2015</v>
      </c>
      <c r="Q117" s="154">
        <v>2015</v>
      </c>
      <c r="R117" s="154">
        <v>2015</v>
      </c>
      <c r="S117" s="154">
        <v>2015</v>
      </c>
      <c r="T117" s="154">
        <v>2015</v>
      </c>
      <c r="U117" s="154">
        <v>2015</v>
      </c>
      <c r="V117" s="5">
        <v>2010</v>
      </c>
      <c r="W117" s="154">
        <v>2010</v>
      </c>
      <c r="X117" s="154">
        <v>2010</v>
      </c>
      <c r="Y117" s="5">
        <v>2010</v>
      </c>
      <c r="Z117" s="154">
        <v>2010</v>
      </c>
      <c r="AA117" s="154">
        <v>2010</v>
      </c>
      <c r="AB117" s="5">
        <v>2010</v>
      </c>
      <c r="AC117" s="154">
        <v>2010</v>
      </c>
      <c r="AD117" s="154">
        <v>2010</v>
      </c>
      <c r="AE117" s="5">
        <v>2010</v>
      </c>
      <c r="AF117" s="154">
        <v>2010</v>
      </c>
      <c r="AG117" s="154">
        <v>2010</v>
      </c>
      <c r="AH117" s="5">
        <v>2016</v>
      </c>
      <c r="AI117" s="154">
        <v>2016</v>
      </c>
      <c r="AJ117" s="154">
        <v>2016</v>
      </c>
      <c r="AK117" s="5">
        <v>2019</v>
      </c>
      <c r="AL117" s="154">
        <v>2019</v>
      </c>
      <c r="AM117" s="154">
        <v>2019</v>
      </c>
      <c r="AN117" s="5">
        <v>2015</v>
      </c>
      <c r="AO117" s="154">
        <v>2015</v>
      </c>
      <c r="AP117" s="154">
        <v>2015</v>
      </c>
      <c r="AQ117" s="10" t="s">
        <v>489</v>
      </c>
      <c r="AR117" s="147" t="s">
        <v>489</v>
      </c>
      <c r="AS117" s="147" t="s">
        <v>489</v>
      </c>
      <c r="AT117" s="5">
        <v>2018</v>
      </c>
      <c r="AU117" s="5">
        <v>2018</v>
      </c>
      <c r="AV117" s="154">
        <v>2018</v>
      </c>
      <c r="AW117" s="154">
        <v>2018</v>
      </c>
      <c r="AX117" s="154">
        <v>2018</v>
      </c>
      <c r="AY117" s="154">
        <v>2018</v>
      </c>
      <c r="AZ117" s="5">
        <v>2019</v>
      </c>
      <c r="BA117" s="154">
        <v>2019</v>
      </c>
      <c r="BB117" s="5">
        <v>2019</v>
      </c>
      <c r="BC117" s="5">
        <v>2021</v>
      </c>
      <c r="BD117" s="154">
        <v>2021</v>
      </c>
      <c r="BE117" s="154">
        <v>2021</v>
      </c>
      <c r="BF117" s="5">
        <v>2020</v>
      </c>
      <c r="BG117" s="154">
        <v>2020</v>
      </c>
      <c r="BH117" s="10">
        <v>2020</v>
      </c>
    </row>
    <row r="118" spans="1:60">
      <c r="A118" s="1" t="s">
        <v>318</v>
      </c>
      <c r="B118" s="2" t="s">
        <v>319</v>
      </c>
      <c r="C118" s="5">
        <v>2019</v>
      </c>
      <c r="D118" s="154">
        <v>2019</v>
      </c>
      <c r="E118" s="154">
        <v>2019</v>
      </c>
      <c r="F118" s="5">
        <v>2015</v>
      </c>
      <c r="G118" s="154">
        <v>2015</v>
      </c>
      <c r="H118" s="154">
        <v>2015</v>
      </c>
      <c r="I118" s="5">
        <v>2019</v>
      </c>
      <c r="J118" s="154">
        <v>2019</v>
      </c>
      <c r="K118" s="154">
        <v>2019</v>
      </c>
      <c r="L118" s="5">
        <v>2015</v>
      </c>
      <c r="M118" s="5">
        <v>2015</v>
      </c>
      <c r="N118" s="5">
        <v>2015</v>
      </c>
      <c r="O118" s="5">
        <v>2015</v>
      </c>
      <c r="P118" s="154">
        <v>2015</v>
      </c>
      <c r="Q118" s="154">
        <v>2015</v>
      </c>
      <c r="R118" s="154">
        <v>2015</v>
      </c>
      <c r="S118" s="154">
        <v>2015</v>
      </c>
      <c r="T118" s="154">
        <v>2015</v>
      </c>
      <c r="U118" s="154">
        <v>2015</v>
      </c>
      <c r="V118" s="5">
        <v>2010</v>
      </c>
      <c r="W118" s="154">
        <v>2010</v>
      </c>
      <c r="X118" s="154">
        <v>2010</v>
      </c>
      <c r="Y118" s="5">
        <v>2010</v>
      </c>
      <c r="Z118" s="154">
        <v>2010</v>
      </c>
      <c r="AA118" s="154">
        <v>2010</v>
      </c>
      <c r="AB118" s="5">
        <v>2010</v>
      </c>
      <c r="AC118" s="154">
        <v>2010</v>
      </c>
      <c r="AD118" s="154">
        <v>2010</v>
      </c>
      <c r="AE118" s="5">
        <v>2010</v>
      </c>
      <c r="AF118" s="154">
        <v>2010</v>
      </c>
      <c r="AG118" s="154">
        <v>2010</v>
      </c>
      <c r="AH118" s="5">
        <v>2016</v>
      </c>
      <c r="AI118" s="154">
        <v>2016</v>
      </c>
      <c r="AJ118" s="154">
        <v>2016</v>
      </c>
      <c r="AK118" s="5">
        <v>2019</v>
      </c>
      <c r="AL118" s="154">
        <v>2019</v>
      </c>
      <c r="AM118" s="154">
        <v>2019</v>
      </c>
      <c r="AN118" s="5">
        <v>2015</v>
      </c>
      <c r="AO118" s="154">
        <v>2015</v>
      </c>
      <c r="AP118" s="154">
        <v>2015</v>
      </c>
      <c r="AQ118" s="10" t="s">
        <v>489</v>
      </c>
      <c r="AR118" s="147" t="s">
        <v>489</v>
      </c>
      <c r="AS118" s="147" t="s">
        <v>489</v>
      </c>
      <c r="AT118" s="5">
        <v>2018</v>
      </c>
      <c r="AU118" s="5">
        <v>2018</v>
      </c>
      <c r="AV118" s="154">
        <v>2018</v>
      </c>
      <c r="AW118" s="154">
        <v>2018</v>
      </c>
      <c r="AX118" s="154">
        <v>2018</v>
      </c>
      <c r="AY118" s="154">
        <v>2018</v>
      </c>
      <c r="AZ118" s="5">
        <v>2019</v>
      </c>
      <c r="BA118" s="154">
        <v>2019</v>
      </c>
      <c r="BB118" s="5">
        <v>2019</v>
      </c>
      <c r="BC118" s="5">
        <v>2021</v>
      </c>
      <c r="BD118" s="154">
        <v>2021</v>
      </c>
      <c r="BE118" s="154">
        <v>2021</v>
      </c>
      <c r="BF118" s="5">
        <v>2020</v>
      </c>
      <c r="BG118" s="154">
        <v>2020</v>
      </c>
      <c r="BH118" s="10">
        <v>2020</v>
      </c>
    </row>
    <row r="119" spans="1:60">
      <c r="A119" s="1" t="s">
        <v>320</v>
      </c>
      <c r="B119" s="2" t="s">
        <v>321</v>
      </c>
      <c r="C119" s="5">
        <v>2019</v>
      </c>
      <c r="D119" s="154">
        <v>2019</v>
      </c>
      <c r="E119" s="154">
        <v>2019</v>
      </c>
      <c r="F119" s="5">
        <v>2015</v>
      </c>
      <c r="G119" s="154">
        <v>2015</v>
      </c>
      <c r="H119" s="154">
        <v>2015</v>
      </c>
      <c r="I119" s="5">
        <v>2019</v>
      </c>
      <c r="J119" s="154">
        <v>2019</v>
      </c>
      <c r="K119" s="154">
        <v>2019</v>
      </c>
      <c r="L119" s="5">
        <v>2015</v>
      </c>
      <c r="M119" s="5">
        <v>2015</v>
      </c>
      <c r="N119" s="5">
        <v>2015</v>
      </c>
      <c r="O119" s="5">
        <v>2015</v>
      </c>
      <c r="P119" s="154">
        <v>2015</v>
      </c>
      <c r="Q119" s="154">
        <v>2015</v>
      </c>
      <c r="R119" s="154">
        <v>2015</v>
      </c>
      <c r="S119" s="154">
        <v>2015</v>
      </c>
      <c r="T119" s="154">
        <v>2015</v>
      </c>
      <c r="U119" s="154">
        <v>2015</v>
      </c>
      <c r="V119" s="5">
        <v>2010</v>
      </c>
      <c r="W119" s="154">
        <v>2010</v>
      </c>
      <c r="X119" s="154">
        <v>2010</v>
      </c>
      <c r="Y119" s="5">
        <v>2010</v>
      </c>
      <c r="Z119" s="154">
        <v>2010</v>
      </c>
      <c r="AA119" s="154">
        <v>2010</v>
      </c>
      <c r="AB119" s="5">
        <v>2010</v>
      </c>
      <c r="AC119" s="154">
        <v>2010</v>
      </c>
      <c r="AD119" s="154">
        <v>2010</v>
      </c>
      <c r="AE119" s="5">
        <v>2010</v>
      </c>
      <c r="AF119" s="154">
        <v>2010</v>
      </c>
      <c r="AG119" s="154">
        <v>2010</v>
      </c>
      <c r="AH119" s="5">
        <v>2016</v>
      </c>
      <c r="AI119" s="154">
        <v>2016</v>
      </c>
      <c r="AJ119" s="154">
        <v>2016</v>
      </c>
      <c r="AK119" s="5">
        <v>2019</v>
      </c>
      <c r="AL119" s="154">
        <v>2019</v>
      </c>
      <c r="AM119" s="154">
        <v>2019</v>
      </c>
      <c r="AN119" s="5">
        <v>2015</v>
      </c>
      <c r="AO119" s="154">
        <v>2015</v>
      </c>
      <c r="AP119" s="154">
        <v>2015</v>
      </c>
      <c r="AQ119" s="10" t="s">
        <v>489</v>
      </c>
      <c r="AR119" s="147" t="s">
        <v>489</v>
      </c>
      <c r="AS119" s="147" t="s">
        <v>489</v>
      </c>
      <c r="AT119" s="5">
        <v>2018</v>
      </c>
      <c r="AU119" s="5">
        <v>2018</v>
      </c>
      <c r="AV119" s="154">
        <v>2018</v>
      </c>
      <c r="AW119" s="154">
        <v>2018</v>
      </c>
      <c r="AX119" s="154">
        <v>2018</v>
      </c>
      <c r="AY119" s="154">
        <v>2018</v>
      </c>
      <c r="AZ119" s="5">
        <v>2019</v>
      </c>
      <c r="BA119" s="154">
        <v>2019</v>
      </c>
      <c r="BB119" s="5">
        <v>2019</v>
      </c>
      <c r="BC119" s="5">
        <v>2021</v>
      </c>
      <c r="BD119" s="154">
        <v>2021</v>
      </c>
      <c r="BE119" s="154">
        <v>2021</v>
      </c>
      <c r="BF119" s="5">
        <v>2020</v>
      </c>
      <c r="BG119" s="154">
        <v>2020</v>
      </c>
      <c r="BH119" s="10">
        <v>2020</v>
      </c>
    </row>
    <row r="120" spans="1:60">
      <c r="A120" s="1" t="s">
        <v>322</v>
      </c>
      <c r="B120" s="2" t="s">
        <v>323</v>
      </c>
      <c r="C120" s="5">
        <v>2019</v>
      </c>
      <c r="D120" s="154">
        <v>2019</v>
      </c>
      <c r="E120" s="154">
        <v>2019</v>
      </c>
      <c r="F120" s="5">
        <v>2015</v>
      </c>
      <c r="G120" s="154">
        <v>2015</v>
      </c>
      <c r="H120" s="154">
        <v>2015</v>
      </c>
      <c r="I120" s="5">
        <v>2019</v>
      </c>
      <c r="J120" s="154">
        <v>2019</v>
      </c>
      <c r="K120" s="154">
        <v>2019</v>
      </c>
      <c r="L120" s="5">
        <v>2015</v>
      </c>
      <c r="M120" s="5">
        <v>2015</v>
      </c>
      <c r="N120" s="5">
        <v>2015</v>
      </c>
      <c r="O120" s="5">
        <v>2015</v>
      </c>
      <c r="P120" s="154">
        <v>2015</v>
      </c>
      <c r="Q120" s="154">
        <v>2015</v>
      </c>
      <c r="R120" s="154">
        <v>2015</v>
      </c>
      <c r="S120" s="154">
        <v>2015</v>
      </c>
      <c r="T120" s="154">
        <v>2015</v>
      </c>
      <c r="U120" s="154">
        <v>2015</v>
      </c>
      <c r="V120" s="5">
        <v>2010</v>
      </c>
      <c r="W120" s="154">
        <v>2010</v>
      </c>
      <c r="X120" s="154">
        <v>2010</v>
      </c>
      <c r="Y120" s="5">
        <v>2010</v>
      </c>
      <c r="Z120" s="154">
        <v>2010</v>
      </c>
      <c r="AA120" s="154">
        <v>2010</v>
      </c>
      <c r="AB120" s="5">
        <v>2010</v>
      </c>
      <c r="AC120" s="154">
        <v>2010</v>
      </c>
      <c r="AD120" s="154">
        <v>2010</v>
      </c>
      <c r="AE120" s="5">
        <v>2010</v>
      </c>
      <c r="AF120" s="154">
        <v>2010</v>
      </c>
      <c r="AG120" s="154">
        <v>2010</v>
      </c>
      <c r="AH120" s="5">
        <v>2016</v>
      </c>
      <c r="AI120" s="154">
        <v>2016</v>
      </c>
      <c r="AJ120" s="154">
        <v>2016</v>
      </c>
      <c r="AK120" s="5">
        <v>2019</v>
      </c>
      <c r="AL120" s="154">
        <v>2019</v>
      </c>
      <c r="AM120" s="154">
        <v>2019</v>
      </c>
      <c r="AN120" s="5">
        <v>2015</v>
      </c>
      <c r="AO120" s="154">
        <v>2015</v>
      </c>
      <c r="AP120" s="154">
        <v>2015</v>
      </c>
      <c r="AQ120" s="10" t="s">
        <v>489</v>
      </c>
      <c r="AR120" s="147" t="s">
        <v>489</v>
      </c>
      <c r="AS120" s="147" t="s">
        <v>489</v>
      </c>
      <c r="AT120" s="5">
        <v>2018</v>
      </c>
      <c r="AU120" s="5">
        <v>2018</v>
      </c>
      <c r="AV120" s="154">
        <v>2018</v>
      </c>
      <c r="AW120" s="154">
        <v>2018</v>
      </c>
      <c r="AX120" s="154">
        <v>2018</v>
      </c>
      <c r="AY120" s="154">
        <v>2018</v>
      </c>
      <c r="AZ120" s="5">
        <v>2019</v>
      </c>
      <c r="BA120" s="154">
        <v>2019</v>
      </c>
      <c r="BB120" s="5">
        <v>2019</v>
      </c>
      <c r="BC120" s="5">
        <v>2021</v>
      </c>
      <c r="BD120" s="154">
        <v>2021</v>
      </c>
      <c r="BE120" s="154">
        <v>2021</v>
      </c>
      <c r="BF120" s="5">
        <v>2020</v>
      </c>
      <c r="BG120" s="154">
        <v>2020</v>
      </c>
      <c r="BH120" s="10">
        <v>2020</v>
      </c>
    </row>
    <row r="121" spans="1:60">
      <c r="A121" s="1" t="s">
        <v>324</v>
      </c>
      <c r="B121" s="2" t="s">
        <v>325</v>
      </c>
      <c r="C121" s="5">
        <v>2019</v>
      </c>
      <c r="D121" s="154">
        <v>2019</v>
      </c>
      <c r="E121" s="154">
        <v>2019</v>
      </c>
      <c r="F121" s="5">
        <v>2015</v>
      </c>
      <c r="G121" s="154">
        <v>2015</v>
      </c>
      <c r="H121" s="154">
        <v>2015</v>
      </c>
      <c r="I121" s="5">
        <v>2019</v>
      </c>
      <c r="J121" s="154">
        <v>2019</v>
      </c>
      <c r="K121" s="154">
        <v>2019</v>
      </c>
      <c r="L121" s="5">
        <v>2015</v>
      </c>
      <c r="M121" s="5">
        <v>2015</v>
      </c>
      <c r="N121" s="5">
        <v>2015</v>
      </c>
      <c r="O121" s="5">
        <v>2015</v>
      </c>
      <c r="P121" s="154">
        <v>2015</v>
      </c>
      <c r="Q121" s="154">
        <v>2015</v>
      </c>
      <c r="R121" s="154">
        <v>2015</v>
      </c>
      <c r="S121" s="154">
        <v>2015</v>
      </c>
      <c r="T121" s="154">
        <v>2015</v>
      </c>
      <c r="U121" s="154">
        <v>2015</v>
      </c>
      <c r="V121" s="5">
        <v>2010</v>
      </c>
      <c r="W121" s="154">
        <v>2010</v>
      </c>
      <c r="X121" s="154">
        <v>2010</v>
      </c>
      <c r="Y121" s="5">
        <v>2010</v>
      </c>
      <c r="Z121" s="154">
        <v>2010</v>
      </c>
      <c r="AA121" s="154">
        <v>2010</v>
      </c>
      <c r="AB121" s="5">
        <v>2010</v>
      </c>
      <c r="AC121" s="154">
        <v>2010</v>
      </c>
      <c r="AD121" s="154">
        <v>2010</v>
      </c>
      <c r="AE121" s="5">
        <v>2010</v>
      </c>
      <c r="AF121" s="154">
        <v>2010</v>
      </c>
      <c r="AG121" s="154">
        <v>2010</v>
      </c>
      <c r="AH121" s="5">
        <v>2016</v>
      </c>
      <c r="AI121" s="154">
        <v>2016</v>
      </c>
      <c r="AJ121" s="154">
        <v>2016</v>
      </c>
      <c r="AK121" s="5">
        <v>2019</v>
      </c>
      <c r="AL121" s="154">
        <v>2019</v>
      </c>
      <c r="AM121" s="154">
        <v>2019</v>
      </c>
      <c r="AN121" s="5">
        <v>2015</v>
      </c>
      <c r="AO121" s="154">
        <v>2015</v>
      </c>
      <c r="AP121" s="154">
        <v>2015</v>
      </c>
      <c r="AQ121" s="10" t="s">
        <v>489</v>
      </c>
      <c r="AR121" s="147" t="s">
        <v>489</v>
      </c>
      <c r="AS121" s="147" t="s">
        <v>489</v>
      </c>
      <c r="AT121" s="5">
        <v>2018</v>
      </c>
      <c r="AU121" s="5">
        <v>2018</v>
      </c>
      <c r="AV121" s="154">
        <v>2018</v>
      </c>
      <c r="AW121" s="154">
        <v>2018</v>
      </c>
      <c r="AX121" s="154">
        <v>2018</v>
      </c>
      <c r="AY121" s="154">
        <v>2018</v>
      </c>
      <c r="AZ121" s="5">
        <v>2019</v>
      </c>
      <c r="BA121" s="154">
        <v>2019</v>
      </c>
      <c r="BB121" s="5">
        <v>2019</v>
      </c>
      <c r="BC121" s="5">
        <v>2021</v>
      </c>
      <c r="BD121" s="154">
        <v>2021</v>
      </c>
      <c r="BE121" s="154">
        <v>2021</v>
      </c>
      <c r="BF121" s="5">
        <v>2020</v>
      </c>
      <c r="BG121" s="154">
        <v>2020</v>
      </c>
      <c r="BH121" s="10">
        <v>2020</v>
      </c>
    </row>
    <row r="122" spans="1:60">
      <c r="A122" s="1" t="s">
        <v>326</v>
      </c>
      <c r="B122" s="2" t="s">
        <v>327</v>
      </c>
      <c r="C122" s="5">
        <v>2019</v>
      </c>
      <c r="D122" s="154">
        <v>2019</v>
      </c>
      <c r="E122" s="154">
        <v>2019</v>
      </c>
      <c r="F122" s="5">
        <v>2015</v>
      </c>
      <c r="G122" s="154">
        <v>2015</v>
      </c>
      <c r="H122" s="154">
        <v>2015</v>
      </c>
      <c r="I122" s="5">
        <v>2019</v>
      </c>
      <c r="J122" s="154">
        <v>2019</v>
      </c>
      <c r="K122" s="154">
        <v>2019</v>
      </c>
      <c r="L122" s="5">
        <v>2015</v>
      </c>
      <c r="M122" s="5">
        <v>2015</v>
      </c>
      <c r="N122" s="5">
        <v>2015</v>
      </c>
      <c r="O122" s="5">
        <v>2015</v>
      </c>
      <c r="P122" s="154">
        <v>2015</v>
      </c>
      <c r="Q122" s="154">
        <v>2015</v>
      </c>
      <c r="R122" s="154">
        <v>2015</v>
      </c>
      <c r="S122" s="154">
        <v>2015</v>
      </c>
      <c r="T122" s="154">
        <v>2015</v>
      </c>
      <c r="U122" s="154">
        <v>2015</v>
      </c>
      <c r="V122" s="5">
        <v>2010</v>
      </c>
      <c r="W122" s="154">
        <v>2010</v>
      </c>
      <c r="X122" s="154">
        <v>2010</v>
      </c>
      <c r="Y122" s="5">
        <v>2010</v>
      </c>
      <c r="Z122" s="154">
        <v>2010</v>
      </c>
      <c r="AA122" s="154">
        <v>2010</v>
      </c>
      <c r="AB122" s="5">
        <v>2010</v>
      </c>
      <c r="AC122" s="154">
        <v>2010</v>
      </c>
      <c r="AD122" s="154">
        <v>2010</v>
      </c>
      <c r="AE122" s="5">
        <v>2010</v>
      </c>
      <c r="AF122" s="154">
        <v>2010</v>
      </c>
      <c r="AG122" s="154">
        <v>2010</v>
      </c>
      <c r="AH122" s="5">
        <v>2016</v>
      </c>
      <c r="AI122" s="154">
        <v>2016</v>
      </c>
      <c r="AJ122" s="154">
        <v>2016</v>
      </c>
      <c r="AK122" s="5">
        <v>2019</v>
      </c>
      <c r="AL122" s="154">
        <v>2019</v>
      </c>
      <c r="AM122" s="154">
        <v>2019</v>
      </c>
      <c r="AN122" s="5">
        <v>2015</v>
      </c>
      <c r="AO122" s="154">
        <v>2015</v>
      </c>
      <c r="AP122" s="154">
        <v>2015</v>
      </c>
      <c r="AQ122" s="10" t="s">
        <v>489</v>
      </c>
      <c r="AR122" s="147" t="s">
        <v>489</v>
      </c>
      <c r="AS122" s="147" t="s">
        <v>489</v>
      </c>
      <c r="AT122" s="5">
        <v>2018</v>
      </c>
      <c r="AU122" s="5">
        <v>2018</v>
      </c>
      <c r="AV122" s="154">
        <v>2018</v>
      </c>
      <c r="AW122" s="154">
        <v>2018</v>
      </c>
      <c r="AX122" s="154">
        <v>2018</v>
      </c>
      <c r="AY122" s="154">
        <v>2018</v>
      </c>
      <c r="AZ122" s="5">
        <v>2019</v>
      </c>
      <c r="BA122" s="154">
        <v>2019</v>
      </c>
      <c r="BB122" s="5">
        <v>2019</v>
      </c>
      <c r="BC122" s="5">
        <v>2021</v>
      </c>
      <c r="BD122" s="154">
        <v>2021</v>
      </c>
      <c r="BE122" s="154">
        <v>2021</v>
      </c>
      <c r="BF122" s="5">
        <v>2020</v>
      </c>
      <c r="BG122" s="154">
        <v>2020</v>
      </c>
      <c r="BH122" s="10">
        <v>2020</v>
      </c>
    </row>
    <row r="123" spans="1:60">
      <c r="A123" s="1" t="s">
        <v>328</v>
      </c>
      <c r="B123" s="2" t="s">
        <v>329</v>
      </c>
      <c r="C123" s="5">
        <v>2019</v>
      </c>
      <c r="D123" s="154">
        <v>2019</v>
      </c>
      <c r="E123" s="154">
        <v>2019</v>
      </c>
      <c r="F123" s="5">
        <v>2015</v>
      </c>
      <c r="G123" s="154">
        <v>2015</v>
      </c>
      <c r="H123" s="154">
        <v>2015</v>
      </c>
      <c r="I123" s="5">
        <v>2019</v>
      </c>
      <c r="J123" s="154">
        <v>2019</v>
      </c>
      <c r="K123" s="154">
        <v>2019</v>
      </c>
      <c r="L123" s="5">
        <v>2015</v>
      </c>
      <c r="M123" s="5">
        <v>2015</v>
      </c>
      <c r="N123" s="5">
        <v>2015</v>
      </c>
      <c r="O123" s="5">
        <v>2015</v>
      </c>
      <c r="P123" s="154">
        <v>2015</v>
      </c>
      <c r="Q123" s="154">
        <v>2015</v>
      </c>
      <c r="R123" s="154">
        <v>2015</v>
      </c>
      <c r="S123" s="154">
        <v>2015</v>
      </c>
      <c r="T123" s="154">
        <v>2015</v>
      </c>
      <c r="U123" s="154">
        <v>2015</v>
      </c>
      <c r="V123" s="5">
        <v>2010</v>
      </c>
      <c r="W123" s="154">
        <v>2010</v>
      </c>
      <c r="X123" s="154">
        <v>2010</v>
      </c>
      <c r="Y123" s="5">
        <v>2010</v>
      </c>
      <c r="Z123" s="154">
        <v>2010</v>
      </c>
      <c r="AA123" s="154">
        <v>2010</v>
      </c>
      <c r="AB123" s="5">
        <v>2010</v>
      </c>
      <c r="AC123" s="154">
        <v>2010</v>
      </c>
      <c r="AD123" s="154">
        <v>2010</v>
      </c>
      <c r="AE123" s="5">
        <v>2010</v>
      </c>
      <c r="AF123" s="154">
        <v>2010</v>
      </c>
      <c r="AG123" s="154">
        <v>2010</v>
      </c>
      <c r="AH123" s="5">
        <v>2016</v>
      </c>
      <c r="AI123" s="154">
        <v>2016</v>
      </c>
      <c r="AJ123" s="154">
        <v>2016</v>
      </c>
      <c r="AK123" s="5">
        <v>2019</v>
      </c>
      <c r="AL123" s="154">
        <v>2019</v>
      </c>
      <c r="AM123" s="154">
        <v>2019</v>
      </c>
      <c r="AN123" s="5">
        <v>2015</v>
      </c>
      <c r="AO123" s="154">
        <v>2015</v>
      </c>
      <c r="AP123" s="154">
        <v>2015</v>
      </c>
      <c r="AQ123" s="10" t="s">
        <v>489</v>
      </c>
      <c r="AR123" s="147" t="s">
        <v>489</v>
      </c>
      <c r="AS123" s="147" t="s">
        <v>489</v>
      </c>
      <c r="AT123" s="5">
        <v>2018</v>
      </c>
      <c r="AU123" s="5">
        <v>2018</v>
      </c>
      <c r="AV123" s="154">
        <v>2018</v>
      </c>
      <c r="AW123" s="154">
        <v>2018</v>
      </c>
      <c r="AX123" s="154">
        <v>2018</v>
      </c>
      <c r="AY123" s="154">
        <v>2018</v>
      </c>
      <c r="AZ123" s="5">
        <v>2019</v>
      </c>
      <c r="BA123" s="154">
        <v>2019</v>
      </c>
      <c r="BB123" s="5">
        <v>2019</v>
      </c>
      <c r="BC123" s="5">
        <v>2021</v>
      </c>
      <c r="BD123" s="154">
        <v>2021</v>
      </c>
      <c r="BE123" s="154">
        <v>2021</v>
      </c>
      <c r="BF123" s="5">
        <v>2020</v>
      </c>
      <c r="BG123" s="154">
        <v>2020</v>
      </c>
      <c r="BH123" s="10">
        <v>2020</v>
      </c>
    </row>
    <row r="124" spans="1:60">
      <c r="A124" s="1" t="s">
        <v>330</v>
      </c>
      <c r="B124" s="2" t="s">
        <v>331</v>
      </c>
      <c r="C124" s="5">
        <v>2019</v>
      </c>
      <c r="D124" s="154">
        <v>2019</v>
      </c>
      <c r="E124" s="154">
        <v>2019</v>
      </c>
      <c r="F124" s="5">
        <v>2015</v>
      </c>
      <c r="G124" s="154">
        <v>2015</v>
      </c>
      <c r="H124" s="154">
        <v>2015</v>
      </c>
      <c r="I124" s="5">
        <v>2019</v>
      </c>
      <c r="J124" s="154">
        <v>2019</v>
      </c>
      <c r="K124" s="154">
        <v>2019</v>
      </c>
      <c r="L124" s="5">
        <v>2015</v>
      </c>
      <c r="M124" s="5">
        <v>2015</v>
      </c>
      <c r="N124" s="5">
        <v>2015</v>
      </c>
      <c r="O124" s="5">
        <v>2015</v>
      </c>
      <c r="P124" s="154">
        <v>2015</v>
      </c>
      <c r="Q124" s="154">
        <v>2015</v>
      </c>
      <c r="R124" s="154">
        <v>2015</v>
      </c>
      <c r="S124" s="154">
        <v>2015</v>
      </c>
      <c r="T124" s="154">
        <v>2015</v>
      </c>
      <c r="U124" s="154">
        <v>2015</v>
      </c>
      <c r="V124" s="5">
        <v>2010</v>
      </c>
      <c r="W124" s="154">
        <v>2010</v>
      </c>
      <c r="X124" s="154">
        <v>2010</v>
      </c>
      <c r="Y124" s="5">
        <v>2010</v>
      </c>
      <c r="Z124" s="154">
        <v>2010</v>
      </c>
      <c r="AA124" s="154">
        <v>2010</v>
      </c>
      <c r="AB124" s="5">
        <v>2010</v>
      </c>
      <c r="AC124" s="154">
        <v>2010</v>
      </c>
      <c r="AD124" s="154">
        <v>2010</v>
      </c>
      <c r="AE124" s="5">
        <v>2010</v>
      </c>
      <c r="AF124" s="154">
        <v>2010</v>
      </c>
      <c r="AG124" s="154">
        <v>2010</v>
      </c>
      <c r="AH124" s="5">
        <v>2016</v>
      </c>
      <c r="AI124" s="154">
        <v>2016</v>
      </c>
      <c r="AJ124" s="154">
        <v>2016</v>
      </c>
      <c r="AK124" s="5">
        <v>2019</v>
      </c>
      <c r="AL124" s="154">
        <v>2019</v>
      </c>
      <c r="AM124" s="154">
        <v>2019</v>
      </c>
      <c r="AN124" s="5">
        <v>2015</v>
      </c>
      <c r="AO124" s="154">
        <v>2015</v>
      </c>
      <c r="AP124" s="154">
        <v>2015</v>
      </c>
      <c r="AQ124" s="10" t="s">
        <v>489</v>
      </c>
      <c r="AR124" s="147" t="s">
        <v>489</v>
      </c>
      <c r="AS124" s="147" t="s">
        <v>489</v>
      </c>
      <c r="AT124" s="5">
        <v>2018</v>
      </c>
      <c r="AU124" s="5">
        <v>2018</v>
      </c>
      <c r="AV124" s="154">
        <v>2018</v>
      </c>
      <c r="AW124" s="154">
        <v>2018</v>
      </c>
      <c r="AX124" s="154">
        <v>2018</v>
      </c>
      <c r="AY124" s="154">
        <v>2018</v>
      </c>
      <c r="AZ124" s="5">
        <v>2019</v>
      </c>
      <c r="BA124" s="154">
        <v>2019</v>
      </c>
      <c r="BB124" s="5">
        <v>2019</v>
      </c>
      <c r="BC124" s="5">
        <v>2021</v>
      </c>
      <c r="BD124" s="154">
        <v>2021</v>
      </c>
      <c r="BE124" s="154">
        <v>2021</v>
      </c>
      <c r="BF124" s="5">
        <v>2020</v>
      </c>
      <c r="BG124" s="154">
        <v>2020</v>
      </c>
      <c r="BH124" s="10">
        <v>2020</v>
      </c>
    </row>
    <row r="125" spans="1:60">
      <c r="A125" s="1" t="s">
        <v>332</v>
      </c>
      <c r="B125" s="2" t="s">
        <v>333</v>
      </c>
      <c r="C125" s="5">
        <v>2019</v>
      </c>
      <c r="D125" s="154">
        <v>2019</v>
      </c>
      <c r="E125" s="154">
        <v>2019</v>
      </c>
      <c r="F125" s="5">
        <v>2015</v>
      </c>
      <c r="G125" s="154">
        <v>2015</v>
      </c>
      <c r="H125" s="154">
        <v>2015</v>
      </c>
      <c r="I125" s="5">
        <v>2019</v>
      </c>
      <c r="J125" s="154">
        <v>2019</v>
      </c>
      <c r="K125" s="154">
        <v>2019</v>
      </c>
      <c r="L125" s="5">
        <v>2015</v>
      </c>
      <c r="M125" s="5">
        <v>2015</v>
      </c>
      <c r="N125" s="5">
        <v>2015</v>
      </c>
      <c r="O125" s="5">
        <v>2015</v>
      </c>
      <c r="P125" s="154">
        <v>2015</v>
      </c>
      <c r="Q125" s="154">
        <v>2015</v>
      </c>
      <c r="R125" s="154">
        <v>2015</v>
      </c>
      <c r="S125" s="154">
        <v>2015</v>
      </c>
      <c r="T125" s="154">
        <v>2015</v>
      </c>
      <c r="U125" s="154">
        <v>2015</v>
      </c>
      <c r="V125" s="5">
        <v>2010</v>
      </c>
      <c r="W125" s="154">
        <v>2010</v>
      </c>
      <c r="X125" s="154">
        <v>2010</v>
      </c>
      <c r="Y125" s="5">
        <v>2010</v>
      </c>
      <c r="Z125" s="154">
        <v>2010</v>
      </c>
      <c r="AA125" s="154">
        <v>2010</v>
      </c>
      <c r="AB125" s="5">
        <v>2010</v>
      </c>
      <c r="AC125" s="154">
        <v>2010</v>
      </c>
      <c r="AD125" s="154">
        <v>2010</v>
      </c>
      <c r="AE125" s="5">
        <v>2010</v>
      </c>
      <c r="AF125" s="154">
        <v>2010</v>
      </c>
      <c r="AG125" s="154">
        <v>2010</v>
      </c>
      <c r="AH125" s="5">
        <v>2016</v>
      </c>
      <c r="AI125" s="154">
        <v>2016</v>
      </c>
      <c r="AJ125" s="154">
        <v>2016</v>
      </c>
      <c r="AK125" s="5">
        <v>2019</v>
      </c>
      <c r="AL125" s="154">
        <v>2019</v>
      </c>
      <c r="AM125" s="154">
        <v>2019</v>
      </c>
      <c r="AN125" s="5">
        <v>2015</v>
      </c>
      <c r="AO125" s="154">
        <v>2015</v>
      </c>
      <c r="AP125" s="154">
        <v>2015</v>
      </c>
      <c r="AQ125" s="10" t="s">
        <v>489</v>
      </c>
      <c r="AR125" s="147" t="s">
        <v>489</v>
      </c>
      <c r="AS125" s="147" t="s">
        <v>489</v>
      </c>
      <c r="AT125" s="5">
        <v>2018</v>
      </c>
      <c r="AU125" s="5">
        <v>2018</v>
      </c>
      <c r="AV125" s="154">
        <v>2018</v>
      </c>
      <c r="AW125" s="154">
        <v>2018</v>
      </c>
      <c r="AX125" s="154">
        <v>2018</v>
      </c>
      <c r="AY125" s="154">
        <v>2018</v>
      </c>
      <c r="AZ125" s="5">
        <v>2019</v>
      </c>
      <c r="BA125" s="154">
        <v>2019</v>
      </c>
      <c r="BB125" s="5">
        <v>2019</v>
      </c>
      <c r="BC125" s="5">
        <v>2021</v>
      </c>
      <c r="BD125" s="154">
        <v>2021</v>
      </c>
      <c r="BE125" s="154">
        <v>2021</v>
      </c>
      <c r="BF125" s="5">
        <v>2020</v>
      </c>
      <c r="BG125" s="154">
        <v>2020</v>
      </c>
      <c r="BH125" s="10">
        <v>2020</v>
      </c>
    </row>
    <row r="126" spans="1:60">
      <c r="A126" s="1" t="s">
        <v>334</v>
      </c>
      <c r="B126" s="2" t="s">
        <v>335</v>
      </c>
      <c r="C126" s="5">
        <v>2019</v>
      </c>
      <c r="D126" s="154">
        <v>2019</v>
      </c>
      <c r="E126" s="154">
        <v>2019</v>
      </c>
      <c r="F126" s="5">
        <v>2015</v>
      </c>
      <c r="G126" s="154">
        <v>2015</v>
      </c>
      <c r="H126" s="154">
        <v>2015</v>
      </c>
      <c r="I126" s="5">
        <v>2019</v>
      </c>
      <c r="J126" s="154">
        <v>2019</v>
      </c>
      <c r="K126" s="154">
        <v>2019</v>
      </c>
      <c r="L126" s="5">
        <v>2015</v>
      </c>
      <c r="M126" s="5">
        <v>2015</v>
      </c>
      <c r="N126" s="5">
        <v>2015</v>
      </c>
      <c r="O126" s="5">
        <v>2015</v>
      </c>
      <c r="P126" s="154">
        <v>2015</v>
      </c>
      <c r="Q126" s="154">
        <v>2015</v>
      </c>
      <c r="R126" s="154">
        <v>2015</v>
      </c>
      <c r="S126" s="154">
        <v>2015</v>
      </c>
      <c r="T126" s="154">
        <v>2015</v>
      </c>
      <c r="U126" s="154">
        <v>2015</v>
      </c>
      <c r="V126" s="5">
        <v>2010</v>
      </c>
      <c r="W126" s="154">
        <v>2010</v>
      </c>
      <c r="X126" s="154">
        <v>2010</v>
      </c>
      <c r="Y126" s="5">
        <v>2010</v>
      </c>
      <c r="Z126" s="154">
        <v>2010</v>
      </c>
      <c r="AA126" s="154">
        <v>2010</v>
      </c>
      <c r="AB126" s="5">
        <v>2010</v>
      </c>
      <c r="AC126" s="154">
        <v>2010</v>
      </c>
      <c r="AD126" s="154">
        <v>2010</v>
      </c>
      <c r="AE126" s="5">
        <v>2010</v>
      </c>
      <c r="AF126" s="154">
        <v>2010</v>
      </c>
      <c r="AG126" s="154">
        <v>2010</v>
      </c>
      <c r="AH126" s="5">
        <v>2016</v>
      </c>
      <c r="AI126" s="154">
        <v>2016</v>
      </c>
      <c r="AJ126" s="154">
        <v>2016</v>
      </c>
      <c r="AK126" s="5">
        <v>2019</v>
      </c>
      <c r="AL126" s="154">
        <v>2019</v>
      </c>
      <c r="AM126" s="154">
        <v>2019</v>
      </c>
      <c r="AN126" s="5">
        <v>2015</v>
      </c>
      <c r="AO126" s="154">
        <v>2015</v>
      </c>
      <c r="AP126" s="154">
        <v>2015</v>
      </c>
      <c r="AQ126" s="10" t="s">
        <v>489</v>
      </c>
      <c r="AR126" s="147" t="s">
        <v>489</v>
      </c>
      <c r="AS126" s="147" t="s">
        <v>489</v>
      </c>
      <c r="AT126" s="5">
        <v>2018</v>
      </c>
      <c r="AU126" s="5">
        <v>2018</v>
      </c>
      <c r="AV126" s="154">
        <v>2018</v>
      </c>
      <c r="AW126" s="154">
        <v>2018</v>
      </c>
      <c r="AX126" s="154">
        <v>2018</v>
      </c>
      <c r="AY126" s="154">
        <v>2018</v>
      </c>
      <c r="AZ126" s="5">
        <v>2019</v>
      </c>
      <c r="BA126" s="154">
        <v>2019</v>
      </c>
      <c r="BB126" s="5">
        <v>2019</v>
      </c>
      <c r="BC126" s="5">
        <v>2021</v>
      </c>
      <c r="BD126" s="154">
        <v>2021</v>
      </c>
      <c r="BE126" s="154">
        <v>2021</v>
      </c>
      <c r="BF126" s="5">
        <v>2020</v>
      </c>
      <c r="BG126" s="154">
        <v>2020</v>
      </c>
      <c r="BH126" s="10">
        <v>2020</v>
      </c>
    </row>
    <row r="127" spans="1:60">
      <c r="A127" s="1" t="s">
        <v>336</v>
      </c>
      <c r="B127" s="2" t="s">
        <v>337</v>
      </c>
      <c r="C127" s="5">
        <v>2019</v>
      </c>
      <c r="D127" s="154">
        <v>2019</v>
      </c>
      <c r="E127" s="154">
        <v>2019</v>
      </c>
      <c r="F127" s="5">
        <v>2015</v>
      </c>
      <c r="G127" s="154">
        <v>2015</v>
      </c>
      <c r="H127" s="154">
        <v>2015</v>
      </c>
      <c r="I127" s="5">
        <v>2019</v>
      </c>
      <c r="J127" s="154">
        <v>2019</v>
      </c>
      <c r="K127" s="154">
        <v>2019</v>
      </c>
      <c r="L127" s="5">
        <v>2015</v>
      </c>
      <c r="M127" s="5">
        <v>2015</v>
      </c>
      <c r="N127" s="5">
        <v>2015</v>
      </c>
      <c r="O127" s="5">
        <v>2015</v>
      </c>
      <c r="P127" s="154">
        <v>2015</v>
      </c>
      <c r="Q127" s="154">
        <v>2015</v>
      </c>
      <c r="R127" s="154">
        <v>2015</v>
      </c>
      <c r="S127" s="154">
        <v>2015</v>
      </c>
      <c r="T127" s="154">
        <v>2015</v>
      </c>
      <c r="U127" s="154">
        <v>2015</v>
      </c>
      <c r="V127" s="5">
        <v>2010</v>
      </c>
      <c r="W127" s="154">
        <v>2010</v>
      </c>
      <c r="X127" s="154">
        <v>2010</v>
      </c>
      <c r="Y127" s="5">
        <v>2010</v>
      </c>
      <c r="Z127" s="154">
        <v>2010</v>
      </c>
      <c r="AA127" s="154">
        <v>2010</v>
      </c>
      <c r="AB127" s="5">
        <v>2010</v>
      </c>
      <c r="AC127" s="154">
        <v>2010</v>
      </c>
      <c r="AD127" s="154">
        <v>2010</v>
      </c>
      <c r="AE127" s="5">
        <v>2010</v>
      </c>
      <c r="AF127" s="154">
        <v>2010</v>
      </c>
      <c r="AG127" s="154">
        <v>2010</v>
      </c>
      <c r="AH127" s="5">
        <v>2016</v>
      </c>
      <c r="AI127" s="154">
        <v>2016</v>
      </c>
      <c r="AJ127" s="154">
        <v>2016</v>
      </c>
      <c r="AK127" s="5">
        <v>2019</v>
      </c>
      <c r="AL127" s="154">
        <v>2019</v>
      </c>
      <c r="AM127" s="154">
        <v>2019</v>
      </c>
      <c r="AN127" s="5">
        <v>2015</v>
      </c>
      <c r="AO127" s="154">
        <v>2015</v>
      </c>
      <c r="AP127" s="154">
        <v>2015</v>
      </c>
      <c r="AQ127" s="10" t="s">
        <v>489</v>
      </c>
      <c r="AR127" s="147" t="s">
        <v>489</v>
      </c>
      <c r="AS127" s="147" t="s">
        <v>489</v>
      </c>
      <c r="AT127" s="5">
        <v>2018</v>
      </c>
      <c r="AU127" s="5">
        <v>2018</v>
      </c>
      <c r="AV127" s="154">
        <v>2018</v>
      </c>
      <c r="AW127" s="154">
        <v>2018</v>
      </c>
      <c r="AX127" s="154">
        <v>2018</v>
      </c>
      <c r="AY127" s="154">
        <v>2018</v>
      </c>
      <c r="AZ127" s="5">
        <v>2019</v>
      </c>
      <c r="BA127" s="154">
        <v>2019</v>
      </c>
      <c r="BB127" s="5">
        <v>2019</v>
      </c>
      <c r="BC127" s="5">
        <v>2021</v>
      </c>
      <c r="BD127" s="154">
        <v>2021</v>
      </c>
      <c r="BE127" s="154">
        <v>2021</v>
      </c>
      <c r="BF127" s="5">
        <v>2020</v>
      </c>
      <c r="BG127" s="154">
        <v>2020</v>
      </c>
      <c r="BH127" s="10">
        <v>2020</v>
      </c>
    </row>
    <row r="128" spans="1:60">
      <c r="A128" s="1" t="s">
        <v>338</v>
      </c>
      <c r="B128" s="2" t="s">
        <v>339</v>
      </c>
      <c r="C128" s="5">
        <v>2019</v>
      </c>
      <c r="D128" s="154">
        <v>2019</v>
      </c>
      <c r="E128" s="154">
        <v>2019</v>
      </c>
      <c r="F128" s="5">
        <v>2015</v>
      </c>
      <c r="G128" s="154">
        <v>2015</v>
      </c>
      <c r="H128" s="154">
        <v>2015</v>
      </c>
      <c r="I128" s="5">
        <v>2019</v>
      </c>
      <c r="J128" s="154">
        <v>2019</v>
      </c>
      <c r="K128" s="154">
        <v>2019</v>
      </c>
      <c r="L128" s="5">
        <v>2015</v>
      </c>
      <c r="M128" s="5">
        <v>2015</v>
      </c>
      <c r="N128" s="5">
        <v>2015</v>
      </c>
      <c r="O128" s="5">
        <v>2015</v>
      </c>
      <c r="P128" s="154">
        <v>2015</v>
      </c>
      <c r="Q128" s="154">
        <v>2015</v>
      </c>
      <c r="R128" s="154">
        <v>2015</v>
      </c>
      <c r="S128" s="154">
        <v>2015</v>
      </c>
      <c r="T128" s="154">
        <v>2015</v>
      </c>
      <c r="U128" s="154">
        <v>2015</v>
      </c>
      <c r="V128" s="5">
        <v>2010</v>
      </c>
      <c r="W128" s="154">
        <v>2010</v>
      </c>
      <c r="X128" s="154">
        <v>2010</v>
      </c>
      <c r="Y128" s="5">
        <v>2010</v>
      </c>
      <c r="Z128" s="154">
        <v>2010</v>
      </c>
      <c r="AA128" s="154">
        <v>2010</v>
      </c>
      <c r="AB128" s="5">
        <v>2010</v>
      </c>
      <c r="AC128" s="154">
        <v>2010</v>
      </c>
      <c r="AD128" s="154">
        <v>2010</v>
      </c>
      <c r="AE128" s="5">
        <v>2010</v>
      </c>
      <c r="AF128" s="154">
        <v>2010</v>
      </c>
      <c r="AG128" s="154">
        <v>2010</v>
      </c>
      <c r="AH128" s="5">
        <v>2016</v>
      </c>
      <c r="AI128" s="154">
        <v>2016</v>
      </c>
      <c r="AJ128" s="154">
        <v>2016</v>
      </c>
      <c r="AK128" s="5">
        <v>2019</v>
      </c>
      <c r="AL128" s="154">
        <v>2019</v>
      </c>
      <c r="AM128" s="154">
        <v>2019</v>
      </c>
      <c r="AN128" s="5">
        <v>2015</v>
      </c>
      <c r="AO128" s="154">
        <v>2015</v>
      </c>
      <c r="AP128" s="154">
        <v>2015</v>
      </c>
      <c r="AQ128" s="10" t="s">
        <v>489</v>
      </c>
      <c r="AR128" s="147" t="s">
        <v>489</v>
      </c>
      <c r="AS128" s="147" t="s">
        <v>489</v>
      </c>
      <c r="AT128" s="5">
        <v>2018</v>
      </c>
      <c r="AU128" s="5">
        <v>2018</v>
      </c>
      <c r="AV128" s="154">
        <v>2018</v>
      </c>
      <c r="AW128" s="154">
        <v>2018</v>
      </c>
      <c r="AX128" s="154">
        <v>2018</v>
      </c>
      <c r="AY128" s="154">
        <v>2018</v>
      </c>
      <c r="AZ128" s="5">
        <v>2019</v>
      </c>
      <c r="BA128" s="154">
        <v>2019</v>
      </c>
      <c r="BB128" s="5">
        <v>2019</v>
      </c>
      <c r="BC128" s="5">
        <v>2021</v>
      </c>
      <c r="BD128" s="154">
        <v>2021</v>
      </c>
      <c r="BE128" s="154">
        <v>2021</v>
      </c>
      <c r="BF128" s="5">
        <v>2020</v>
      </c>
      <c r="BG128" s="154">
        <v>2020</v>
      </c>
      <c r="BH128" s="10">
        <v>2020</v>
      </c>
    </row>
    <row r="129" spans="1:60">
      <c r="A129" s="1" t="s">
        <v>340</v>
      </c>
      <c r="B129" s="2" t="s">
        <v>341</v>
      </c>
      <c r="C129" s="5">
        <v>2019</v>
      </c>
      <c r="D129" s="154">
        <v>2019</v>
      </c>
      <c r="E129" s="154">
        <v>2019</v>
      </c>
      <c r="F129" s="5">
        <v>2015</v>
      </c>
      <c r="G129" s="154">
        <v>2015</v>
      </c>
      <c r="H129" s="154">
        <v>2015</v>
      </c>
      <c r="I129" s="5">
        <v>2019</v>
      </c>
      <c r="J129" s="154">
        <v>2019</v>
      </c>
      <c r="K129" s="154">
        <v>2019</v>
      </c>
      <c r="L129" s="5">
        <v>2015</v>
      </c>
      <c r="M129" s="5">
        <v>2015</v>
      </c>
      <c r="N129" s="5">
        <v>2015</v>
      </c>
      <c r="O129" s="5">
        <v>2015</v>
      </c>
      <c r="P129" s="154">
        <v>2015</v>
      </c>
      <c r="Q129" s="154">
        <v>2015</v>
      </c>
      <c r="R129" s="154">
        <v>2015</v>
      </c>
      <c r="S129" s="154">
        <v>2015</v>
      </c>
      <c r="T129" s="154">
        <v>2015</v>
      </c>
      <c r="U129" s="154">
        <v>2015</v>
      </c>
      <c r="V129" s="5">
        <v>2010</v>
      </c>
      <c r="W129" s="154">
        <v>2010</v>
      </c>
      <c r="X129" s="154">
        <v>2010</v>
      </c>
      <c r="Y129" s="5">
        <v>2010</v>
      </c>
      <c r="Z129" s="154">
        <v>2010</v>
      </c>
      <c r="AA129" s="154">
        <v>2010</v>
      </c>
      <c r="AB129" s="5">
        <v>2010</v>
      </c>
      <c r="AC129" s="154">
        <v>2010</v>
      </c>
      <c r="AD129" s="154">
        <v>2010</v>
      </c>
      <c r="AE129" s="5">
        <v>2010</v>
      </c>
      <c r="AF129" s="154">
        <v>2010</v>
      </c>
      <c r="AG129" s="154">
        <v>2010</v>
      </c>
      <c r="AH129" s="5">
        <v>2016</v>
      </c>
      <c r="AI129" s="154">
        <v>2016</v>
      </c>
      <c r="AJ129" s="154">
        <v>2016</v>
      </c>
      <c r="AK129" s="5">
        <v>2019</v>
      </c>
      <c r="AL129" s="154">
        <v>2019</v>
      </c>
      <c r="AM129" s="154">
        <v>2019</v>
      </c>
      <c r="AN129" s="5">
        <v>2015</v>
      </c>
      <c r="AO129" s="154">
        <v>2015</v>
      </c>
      <c r="AP129" s="154">
        <v>2015</v>
      </c>
      <c r="AQ129" s="10" t="s">
        <v>489</v>
      </c>
      <c r="AR129" s="147" t="s">
        <v>489</v>
      </c>
      <c r="AS129" s="147" t="s">
        <v>489</v>
      </c>
      <c r="AT129" s="5">
        <v>2018</v>
      </c>
      <c r="AU129" s="5">
        <v>2018</v>
      </c>
      <c r="AV129" s="154">
        <v>2018</v>
      </c>
      <c r="AW129" s="154">
        <v>2018</v>
      </c>
      <c r="AX129" s="154">
        <v>2018</v>
      </c>
      <c r="AY129" s="154">
        <v>2018</v>
      </c>
      <c r="AZ129" s="5">
        <v>2019</v>
      </c>
      <c r="BA129" s="154">
        <v>2019</v>
      </c>
      <c r="BB129" s="5">
        <v>2019</v>
      </c>
      <c r="BC129" s="5">
        <v>2021</v>
      </c>
      <c r="BD129" s="154">
        <v>2021</v>
      </c>
      <c r="BE129" s="154">
        <v>2021</v>
      </c>
      <c r="BF129" s="5">
        <v>2020</v>
      </c>
      <c r="BG129" s="154">
        <v>2020</v>
      </c>
      <c r="BH129" s="10">
        <v>2020</v>
      </c>
    </row>
    <row r="130" spans="1:60">
      <c r="A130" s="1" t="s">
        <v>342</v>
      </c>
      <c r="B130" s="2" t="s">
        <v>343</v>
      </c>
      <c r="C130" s="5">
        <v>2019</v>
      </c>
      <c r="D130" s="154">
        <v>2019</v>
      </c>
      <c r="E130" s="154">
        <v>2019</v>
      </c>
      <c r="F130" s="5">
        <v>2015</v>
      </c>
      <c r="G130" s="154">
        <v>2015</v>
      </c>
      <c r="H130" s="154">
        <v>2015</v>
      </c>
      <c r="I130" s="5">
        <v>2019</v>
      </c>
      <c r="J130" s="154">
        <v>2019</v>
      </c>
      <c r="K130" s="154">
        <v>2019</v>
      </c>
      <c r="L130" s="5">
        <v>2015</v>
      </c>
      <c r="M130" s="5">
        <v>2015</v>
      </c>
      <c r="N130" s="5">
        <v>2015</v>
      </c>
      <c r="O130" s="5">
        <v>2015</v>
      </c>
      <c r="P130" s="154">
        <v>2015</v>
      </c>
      <c r="Q130" s="154">
        <v>2015</v>
      </c>
      <c r="R130" s="154">
        <v>2015</v>
      </c>
      <c r="S130" s="154">
        <v>2015</v>
      </c>
      <c r="T130" s="154">
        <v>2015</v>
      </c>
      <c r="U130" s="154">
        <v>2015</v>
      </c>
      <c r="V130" s="5">
        <v>2010</v>
      </c>
      <c r="W130" s="154">
        <v>2010</v>
      </c>
      <c r="X130" s="154">
        <v>2010</v>
      </c>
      <c r="Y130" s="5">
        <v>2010</v>
      </c>
      <c r="Z130" s="154">
        <v>2010</v>
      </c>
      <c r="AA130" s="154">
        <v>2010</v>
      </c>
      <c r="AB130" s="5">
        <v>2010</v>
      </c>
      <c r="AC130" s="154">
        <v>2010</v>
      </c>
      <c r="AD130" s="154">
        <v>2010</v>
      </c>
      <c r="AE130" s="5">
        <v>2010</v>
      </c>
      <c r="AF130" s="154">
        <v>2010</v>
      </c>
      <c r="AG130" s="154">
        <v>2010</v>
      </c>
      <c r="AH130" s="5">
        <v>2016</v>
      </c>
      <c r="AI130" s="154">
        <v>2016</v>
      </c>
      <c r="AJ130" s="154">
        <v>2016</v>
      </c>
      <c r="AK130" s="5">
        <v>2019</v>
      </c>
      <c r="AL130" s="154">
        <v>2019</v>
      </c>
      <c r="AM130" s="154">
        <v>2019</v>
      </c>
      <c r="AN130" s="5">
        <v>2015</v>
      </c>
      <c r="AO130" s="154">
        <v>2015</v>
      </c>
      <c r="AP130" s="154">
        <v>2015</v>
      </c>
      <c r="AQ130" s="10" t="s">
        <v>489</v>
      </c>
      <c r="AR130" s="147" t="s">
        <v>489</v>
      </c>
      <c r="AS130" s="147" t="s">
        <v>489</v>
      </c>
      <c r="AT130" s="5">
        <v>2018</v>
      </c>
      <c r="AU130" s="5">
        <v>2018</v>
      </c>
      <c r="AV130" s="154">
        <v>2018</v>
      </c>
      <c r="AW130" s="154">
        <v>2018</v>
      </c>
      <c r="AX130" s="154">
        <v>2018</v>
      </c>
      <c r="AY130" s="154">
        <v>2018</v>
      </c>
      <c r="AZ130" s="5">
        <v>2019</v>
      </c>
      <c r="BA130" s="154">
        <v>2019</v>
      </c>
      <c r="BB130" s="5">
        <v>2019</v>
      </c>
      <c r="BC130" s="5">
        <v>2021</v>
      </c>
      <c r="BD130" s="154">
        <v>2021</v>
      </c>
      <c r="BE130" s="154">
        <v>2021</v>
      </c>
      <c r="BF130" s="5">
        <v>2020</v>
      </c>
      <c r="BG130" s="154">
        <v>2020</v>
      </c>
      <c r="BH130" s="10">
        <v>2020</v>
      </c>
    </row>
    <row r="131" spans="1:60">
      <c r="A131" s="1" t="s">
        <v>344</v>
      </c>
      <c r="B131" s="2" t="s">
        <v>345</v>
      </c>
      <c r="C131" s="5">
        <v>2019</v>
      </c>
      <c r="D131" s="154">
        <v>2019</v>
      </c>
      <c r="E131" s="154">
        <v>2019</v>
      </c>
      <c r="F131" s="5">
        <v>2015</v>
      </c>
      <c r="G131" s="154">
        <v>2015</v>
      </c>
      <c r="H131" s="154">
        <v>2015</v>
      </c>
      <c r="I131" s="5">
        <v>2019</v>
      </c>
      <c r="J131" s="154">
        <v>2019</v>
      </c>
      <c r="K131" s="154">
        <v>2019</v>
      </c>
      <c r="L131" s="5">
        <v>2015</v>
      </c>
      <c r="M131" s="5">
        <v>2015</v>
      </c>
      <c r="N131" s="5">
        <v>2015</v>
      </c>
      <c r="O131" s="5">
        <v>2015</v>
      </c>
      <c r="P131" s="154">
        <v>2015</v>
      </c>
      <c r="Q131" s="154">
        <v>2015</v>
      </c>
      <c r="R131" s="154">
        <v>2015</v>
      </c>
      <c r="S131" s="154">
        <v>2015</v>
      </c>
      <c r="T131" s="154">
        <v>2015</v>
      </c>
      <c r="U131" s="154">
        <v>2015</v>
      </c>
      <c r="V131" s="5">
        <v>2010</v>
      </c>
      <c r="W131" s="154">
        <v>2010</v>
      </c>
      <c r="X131" s="154">
        <v>2010</v>
      </c>
      <c r="Y131" s="5">
        <v>2010</v>
      </c>
      <c r="Z131" s="154">
        <v>2010</v>
      </c>
      <c r="AA131" s="154">
        <v>2010</v>
      </c>
      <c r="AB131" s="5">
        <v>2010</v>
      </c>
      <c r="AC131" s="154">
        <v>2010</v>
      </c>
      <c r="AD131" s="154">
        <v>2010</v>
      </c>
      <c r="AE131" s="5">
        <v>2010</v>
      </c>
      <c r="AF131" s="154">
        <v>2010</v>
      </c>
      <c r="AG131" s="154">
        <v>2010</v>
      </c>
      <c r="AH131" s="5">
        <v>2016</v>
      </c>
      <c r="AI131" s="154">
        <v>2016</v>
      </c>
      <c r="AJ131" s="154">
        <v>2016</v>
      </c>
      <c r="AK131" s="5">
        <v>2019</v>
      </c>
      <c r="AL131" s="154">
        <v>2019</v>
      </c>
      <c r="AM131" s="154">
        <v>2019</v>
      </c>
      <c r="AN131" s="5">
        <v>2015</v>
      </c>
      <c r="AO131" s="154">
        <v>2015</v>
      </c>
      <c r="AP131" s="154">
        <v>2015</v>
      </c>
      <c r="AQ131" s="10" t="s">
        <v>489</v>
      </c>
      <c r="AR131" s="147" t="s">
        <v>489</v>
      </c>
      <c r="AS131" s="147" t="s">
        <v>489</v>
      </c>
      <c r="AT131" s="5">
        <v>2018</v>
      </c>
      <c r="AU131" s="5">
        <v>2018</v>
      </c>
      <c r="AV131" s="154">
        <v>2018</v>
      </c>
      <c r="AW131" s="154">
        <v>2018</v>
      </c>
      <c r="AX131" s="154">
        <v>2018</v>
      </c>
      <c r="AY131" s="154">
        <v>2018</v>
      </c>
      <c r="AZ131" s="5">
        <v>2019</v>
      </c>
      <c r="BA131" s="154">
        <v>2019</v>
      </c>
      <c r="BB131" s="5">
        <v>2019</v>
      </c>
      <c r="BC131" s="5">
        <v>2021</v>
      </c>
      <c r="BD131" s="154">
        <v>2021</v>
      </c>
      <c r="BE131" s="154">
        <v>2021</v>
      </c>
      <c r="BF131" s="5">
        <v>2020</v>
      </c>
      <c r="BG131" s="154">
        <v>2020</v>
      </c>
      <c r="BH131" s="10">
        <v>2020</v>
      </c>
    </row>
    <row r="132" spans="1:60">
      <c r="A132" s="1" t="s">
        <v>346</v>
      </c>
      <c r="B132" s="2" t="s">
        <v>347</v>
      </c>
      <c r="C132" s="5">
        <v>2019</v>
      </c>
      <c r="D132" s="154">
        <v>2019</v>
      </c>
      <c r="E132" s="154">
        <v>2019</v>
      </c>
      <c r="F132" s="5">
        <v>2015</v>
      </c>
      <c r="G132" s="154">
        <v>2015</v>
      </c>
      <c r="H132" s="154">
        <v>2015</v>
      </c>
      <c r="I132" s="5">
        <v>2019</v>
      </c>
      <c r="J132" s="154">
        <v>2019</v>
      </c>
      <c r="K132" s="154">
        <v>2019</v>
      </c>
      <c r="L132" s="5">
        <v>2015</v>
      </c>
      <c r="M132" s="5">
        <v>2015</v>
      </c>
      <c r="N132" s="5">
        <v>2015</v>
      </c>
      <c r="O132" s="5">
        <v>2015</v>
      </c>
      <c r="P132" s="154">
        <v>2015</v>
      </c>
      <c r="Q132" s="154">
        <v>2015</v>
      </c>
      <c r="R132" s="154">
        <v>2015</v>
      </c>
      <c r="S132" s="154">
        <v>2015</v>
      </c>
      <c r="T132" s="154">
        <v>2015</v>
      </c>
      <c r="U132" s="154">
        <v>2015</v>
      </c>
      <c r="V132" s="5">
        <v>2010</v>
      </c>
      <c r="W132" s="154">
        <v>2010</v>
      </c>
      <c r="X132" s="154">
        <v>2010</v>
      </c>
      <c r="Y132" s="5">
        <v>2010</v>
      </c>
      <c r="Z132" s="154">
        <v>2010</v>
      </c>
      <c r="AA132" s="154">
        <v>2010</v>
      </c>
      <c r="AB132" s="5">
        <v>2010</v>
      </c>
      <c r="AC132" s="154">
        <v>2010</v>
      </c>
      <c r="AD132" s="154">
        <v>2010</v>
      </c>
      <c r="AE132" s="5">
        <v>2010</v>
      </c>
      <c r="AF132" s="154">
        <v>2010</v>
      </c>
      <c r="AG132" s="154">
        <v>2010</v>
      </c>
      <c r="AH132" s="5">
        <v>2016</v>
      </c>
      <c r="AI132" s="154">
        <v>2016</v>
      </c>
      <c r="AJ132" s="154">
        <v>2016</v>
      </c>
      <c r="AK132" s="5">
        <v>2019</v>
      </c>
      <c r="AL132" s="154">
        <v>2019</v>
      </c>
      <c r="AM132" s="154">
        <v>2019</v>
      </c>
      <c r="AN132" s="5">
        <v>2015</v>
      </c>
      <c r="AO132" s="154">
        <v>2015</v>
      </c>
      <c r="AP132" s="154">
        <v>2015</v>
      </c>
      <c r="AQ132" s="10" t="s">
        <v>489</v>
      </c>
      <c r="AR132" s="147" t="s">
        <v>489</v>
      </c>
      <c r="AS132" s="147" t="s">
        <v>489</v>
      </c>
      <c r="AT132" s="5">
        <v>2018</v>
      </c>
      <c r="AU132" s="5">
        <v>2018</v>
      </c>
      <c r="AV132" s="154">
        <v>2018</v>
      </c>
      <c r="AW132" s="154">
        <v>2018</v>
      </c>
      <c r="AX132" s="154">
        <v>2018</v>
      </c>
      <c r="AY132" s="154">
        <v>2018</v>
      </c>
      <c r="AZ132" s="5">
        <v>2019</v>
      </c>
      <c r="BA132" s="154">
        <v>2019</v>
      </c>
      <c r="BB132" s="5">
        <v>2019</v>
      </c>
      <c r="BC132" s="5">
        <v>2021</v>
      </c>
      <c r="BD132" s="154">
        <v>2021</v>
      </c>
      <c r="BE132" s="154">
        <v>2021</v>
      </c>
      <c r="BF132" s="5">
        <v>2020</v>
      </c>
      <c r="BG132" s="154">
        <v>2020</v>
      </c>
      <c r="BH132" s="10">
        <v>2020</v>
      </c>
    </row>
    <row r="133" spans="1:60">
      <c r="A133" s="1" t="s">
        <v>348</v>
      </c>
      <c r="B133" s="2" t="s">
        <v>349</v>
      </c>
      <c r="C133" s="5">
        <v>2019</v>
      </c>
      <c r="D133" s="154">
        <v>2019</v>
      </c>
      <c r="E133" s="154">
        <v>2019</v>
      </c>
      <c r="F133" s="5">
        <v>2015</v>
      </c>
      <c r="G133" s="154">
        <v>2015</v>
      </c>
      <c r="H133" s="154">
        <v>2015</v>
      </c>
      <c r="I133" s="5">
        <v>2019</v>
      </c>
      <c r="J133" s="154">
        <v>2019</v>
      </c>
      <c r="K133" s="154">
        <v>2019</v>
      </c>
      <c r="L133" s="5">
        <v>2015</v>
      </c>
      <c r="M133" s="5">
        <v>2015</v>
      </c>
      <c r="N133" s="5">
        <v>2015</v>
      </c>
      <c r="O133" s="5">
        <v>2015</v>
      </c>
      <c r="P133" s="154">
        <v>2015</v>
      </c>
      <c r="Q133" s="154">
        <v>2015</v>
      </c>
      <c r="R133" s="154">
        <v>2015</v>
      </c>
      <c r="S133" s="154">
        <v>2015</v>
      </c>
      <c r="T133" s="154">
        <v>2015</v>
      </c>
      <c r="U133" s="154">
        <v>2015</v>
      </c>
      <c r="V133" s="5">
        <v>2010</v>
      </c>
      <c r="W133" s="154">
        <v>2010</v>
      </c>
      <c r="X133" s="154">
        <v>2010</v>
      </c>
      <c r="Y133" s="5">
        <v>2010</v>
      </c>
      <c r="Z133" s="154">
        <v>2010</v>
      </c>
      <c r="AA133" s="154">
        <v>2010</v>
      </c>
      <c r="AB133" s="5">
        <v>2010</v>
      </c>
      <c r="AC133" s="154">
        <v>2010</v>
      </c>
      <c r="AD133" s="154">
        <v>2010</v>
      </c>
      <c r="AE133" s="5">
        <v>2010</v>
      </c>
      <c r="AF133" s="154">
        <v>2010</v>
      </c>
      <c r="AG133" s="154">
        <v>2010</v>
      </c>
      <c r="AH133" s="5">
        <v>2016</v>
      </c>
      <c r="AI133" s="154">
        <v>2016</v>
      </c>
      <c r="AJ133" s="154">
        <v>2016</v>
      </c>
      <c r="AK133" s="5">
        <v>2019</v>
      </c>
      <c r="AL133" s="154">
        <v>2019</v>
      </c>
      <c r="AM133" s="154">
        <v>2019</v>
      </c>
      <c r="AN133" s="5">
        <v>2015</v>
      </c>
      <c r="AO133" s="154">
        <v>2015</v>
      </c>
      <c r="AP133" s="154">
        <v>2015</v>
      </c>
      <c r="AQ133" s="10" t="s">
        <v>489</v>
      </c>
      <c r="AR133" s="147" t="s">
        <v>489</v>
      </c>
      <c r="AS133" s="147" t="s">
        <v>489</v>
      </c>
      <c r="AT133" s="5">
        <v>2018</v>
      </c>
      <c r="AU133" s="5">
        <v>2018</v>
      </c>
      <c r="AV133" s="154">
        <v>2018</v>
      </c>
      <c r="AW133" s="154">
        <v>2018</v>
      </c>
      <c r="AX133" s="154">
        <v>2018</v>
      </c>
      <c r="AY133" s="154">
        <v>2018</v>
      </c>
      <c r="AZ133" s="5">
        <v>2019</v>
      </c>
      <c r="BA133" s="154">
        <v>2019</v>
      </c>
      <c r="BB133" s="5">
        <v>2019</v>
      </c>
      <c r="BC133" s="5">
        <v>2021</v>
      </c>
      <c r="BD133" s="154">
        <v>2021</v>
      </c>
      <c r="BE133" s="154">
        <v>2021</v>
      </c>
      <c r="BF133" s="5">
        <v>2020</v>
      </c>
      <c r="BG133" s="154">
        <v>2020</v>
      </c>
      <c r="BH133" s="10">
        <v>2020</v>
      </c>
    </row>
    <row r="134" spans="1:60">
      <c r="A134" s="1" t="s">
        <v>350</v>
      </c>
      <c r="B134" s="2" t="s">
        <v>351</v>
      </c>
      <c r="C134" s="5">
        <v>2019</v>
      </c>
      <c r="D134" s="154">
        <v>2019</v>
      </c>
      <c r="E134" s="154">
        <v>2019</v>
      </c>
      <c r="F134" s="5" t="s">
        <v>87</v>
      </c>
      <c r="G134" s="154" t="s">
        <v>87</v>
      </c>
      <c r="H134" s="154" t="s">
        <v>87</v>
      </c>
      <c r="I134" s="5">
        <v>2019</v>
      </c>
      <c r="J134" s="154">
        <v>2019</v>
      </c>
      <c r="K134" s="154">
        <v>2019</v>
      </c>
      <c r="L134" s="5">
        <v>2015</v>
      </c>
      <c r="M134" s="5">
        <v>2015</v>
      </c>
      <c r="N134" s="5">
        <v>2015</v>
      </c>
      <c r="O134" s="5">
        <v>2015</v>
      </c>
      <c r="P134" s="154">
        <v>2015</v>
      </c>
      <c r="Q134" s="154">
        <v>2015</v>
      </c>
      <c r="R134" s="154">
        <v>2015</v>
      </c>
      <c r="S134" s="154">
        <v>2015</v>
      </c>
      <c r="T134" s="154">
        <v>2015</v>
      </c>
      <c r="U134" s="154">
        <v>2015</v>
      </c>
      <c r="V134" s="5">
        <v>2010</v>
      </c>
      <c r="W134" s="154">
        <v>2010</v>
      </c>
      <c r="X134" s="154">
        <v>2010</v>
      </c>
      <c r="Y134" s="5">
        <v>2010</v>
      </c>
      <c r="Z134" s="154">
        <v>2010</v>
      </c>
      <c r="AA134" s="154">
        <v>2010</v>
      </c>
      <c r="AB134" s="5">
        <v>2010</v>
      </c>
      <c r="AC134" s="154">
        <v>2010</v>
      </c>
      <c r="AD134" s="154">
        <v>2010</v>
      </c>
      <c r="AE134" s="5">
        <v>2010</v>
      </c>
      <c r="AF134" s="154">
        <v>2010</v>
      </c>
      <c r="AG134" s="154">
        <v>2010</v>
      </c>
      <c r="AH134" s="5">
        <v>2016</v>
      </c>
      <c r="AI134" s="154">
        <v>2016</v>
      </c>
      <c r="AJ134" s="154">
        <v>2016</v>
      </c>
      <c r="AK134" s="5">
        <v>2019</v>
      </c>
      <c r="AL134" s="154">
        <v>2019</v>
      </c>
      <c r="AM134" s="154">
        <v>2019</v>
      </c>
      <c r="AN134" s="5">
        <v>2015</v>
      </c>
      <c r="AO134" s="154">
        <v>2015</v>
      </c>
      <c r="AP134" s="154">
        <v>2015</v>
      </c>
      <c r="AQ134" s="10" t="s">
        <v>489</v>
      </c>
      <c r="AR134" s="147" t="s">
        <v>489</v>
      </c>
      <c r="AS134" s="147" t="s">
        <v>489</v>
      </c>
      <c r="AT134" s="5">
        <v>2018</v>
      </c>
      <c r="AU134" s="5">
        <v>2018</v>
      </c>
      <c r="AV134" s="154">
        <v>2018</v>
      </c>
      <c r="AW134" s="154">
        <v>2018</v>
      </c>
      <c r="AX134" s="154">
        <v>2018</v>
      </c>
      <c r="AY134" s="154">
        <v>2018</v>
      </c>
      <c r="AZ134" s="5">
        <v>2019</v>
      </c>
      <c r="BA134" s="154">
        <v>2019</v>
      </c>
      <c r="BB134" s="5">
        <v>2019</v>
      </c>
      <c r="BC134" s="5">
        <v>2021</v>
      </c>
      <c r="BD134" s="154">
        <v>2021</v>
      </c>
      <c r="BE134" s="154">
        <v>2021</v>
      </c>
      <c r="BF134" s="5">
        <v>2020</v>
      </c>
      <c r="BG134" s="154">
        <v>2020</v>
      </c>
      <c r="BH134" s="10">
        <v>2020</v>
      </c>
    </row>
    <row r="135" spans="1:60">
      <c r="A135" s="1" t="s">
        <v>352</v>
      </c>
      <c r="B135" s="2" t="s">
        <v>353</v>
      </c>
      <c r="C135" s="5">
        <v>2019</v>
      </c>
      <c r="D135" s="154">
        <v>2019</v>
      </c>
      <c r="E135" s="154">
        <v>2019</v>
      </c>
      <c r="F135" s="5">
        <v>2015</v>
      </c>
      <c r="G135" s="154">
        <v>2015</v>
      </c>
      <c r="H135" s="154">
        <v>2015</v>
      </c>
      <c r="I135" s="5">
        <v>2019</v>
      </c>
      <c r="J135" s="154">
        <v>2019</v>
      </c>
      <c r="K135" s="154">
        <v>2019</v>
      </c>
      <c r="L135" s="5">
        <v>2015</v>
      </c>
      <c r="M135" s="5">
        <v>2015</v>
      </c>
      <c r="N135" s="5">
        <v>2015</v>
      </c>
      <c r="O135" s="5">
        <v>2015</v>
      </c>
      <c r="P135" s="154">
        <v>2015</v>
      </c>
      <c r="Q135" s="154">
        <v>2015</v>
      </c>
      <c r="R135" s="154">
        <v>2015</v>
      </c>
      <c r="S135" s="154">
        <v>2015</v>
      </c>
      <c r="T135" s="154">
        <v>2015</v>
      </c>
      <c r="U135" s="154">
        <v>2015</v>
      </c>
      <c r="V135" s="5">
        <v>2010</v>
      </c>
      <c r="W135" s="154">
        <v>2010</v>
      </c>
      <c r="X135" s="154">
        <v>2010</v>
      </c>
      <c r="Y135" s="5">
        <v>2010</v>
      </c>
      <c r="Z135" s="154">
        <v>2010</v>
      </c>
      <c r="AA135" s="154">
        <v>2010</v>
      </c>
      <c r="AB135" s="5">
        <v>2010</v>
      </c>
      <c r="AC135" s="154">
        <v>2010</v>
      </c>
      <c r="AD135" s="154">
        <v>2010</v>
      </c>
      <c r="AE135" s="5">
        <v>2010</v>
      </c>
      <c r="AF135" s="154">
        <v>2010</v>
      </c>
      <c r="AG135" s="154">
        <v>2010</v>
      </c>
      <c r="AH135" s="5">
        <v>2016</v>
      </c>
      <c r="AI135" s="154">
        <v>2016</v>
      </c>
      <c r="AJ135" s="154">
        <v>2016</v>
      </c>
      <c r="AK135" s="5">
        <v>2019</v>
      </c>
      <c r="AL135" s="154">
        <v>2019</v>
      </c>
      <c r="AM135" s="154">
        <v>2019</v>
      </c>
      <c r="AN135" s="5">
        <v>2015</v>
      </c>
      <c r="AO135" s="154">
        <v>2015</v>
      </c>
      <c r="AP135" s="154">
        <v>2015</v>
      </c>
      <c r="AQ135" s="10" t="s">
        <v>489</v>
      </c>
      <c r="AR135" s="147" t="s">
        <v>489</v>
      </c>
      <c r="AS135" s="147" t="s">
        <v>489</v>
      </c>
      <c r="AT135" s="5">
        <v>2018</v>
      </c>
      <c r="AU135" s="5">
        <v>2018</v>
      </c>
      <c r="AV135" s="154">
        <v>2018</v>
      </c>
      <c r="AW135" s="154">
        <v>2018</v>
      </c>
      <c r="AX135" s="154">
        <v>2018</v>
      </c>
      <c r="AY135" s="154">
        <v>2018</v>
      </c>
      <c r="AZ135" s="5">
        <v>2019</v>
      </c>
      <c r="BA135" s="154">
        <v>2019</v>
      </c>
      <c r="BB135" s="5">
        <v>2019</v>
      </c>
      <c r="BC135" s="5">
        <v>2021</v>
      </c>
      <c r="BD135" s="154">
        <v>2021</v>
      </c>
      <c r="BE135" s="154">
        <v>2021</v>
      </c>
      <c r="BF135" s="5">
        <v>2020</v>
      </c>
      <c r="BG135" s="154">
        <v>2020</v>
      </c>
      <c r="BH135" s="10">
        <v>2020</v>
      </c>
    </row>
    <row r="136" spans="1:60">
      <c r="A136" s="1" t="s">
        <v>354</v>
      </c>
      <c r="B136" s="2" t="s">
        <v>355</v>
      </c>
      <c r="C136" s="5">
        <v>2019</v>
      </c>
      <c r="D136" s="154">
        <v>2019</v>
      </c>
      <c r="E136" s="154">
        <v>2019</v>
      </c>
      <c r="F136" s="5">
        <v>2015</v>
      </c>
      <c r="G136" s="154">
        <v>2015</v>
      </c>
      <c r="H136" s="154">
        <v>2015</v>
      </c>
      <c r="I136" s="5">
        <v>2019</v>
      </c>
      <c r="J136" s="154">
        <v>2019</v>
      </c>
      <c r="K136" s="154">
        <v>2019</v>
      </c>
      <c r="L136" s="5">
        <v>2015</v>
      </c>
      <c r="M136" s="5">
        <v>2015</v>
      </c>
      <c r="N136" s="5">
        <v>2015</v>
      </c>
      <c r="O136" s="5">
        <v>2015</v>
      </c>
      <c r="P136" s="154">
        <v>2015</v>
      </c>
      <c r="Q136" s="154">
        <v>2015</v>
      </c>
      <c r="R136" s="154">
        <v>2015</v>
      </c>
      <c r="S136" s="154">
        <v>2015</v>
      </c>
      <c r="T136" s="154">
        <v>2015</v>
      </c>
      <c r="U136" s="154">
        <v>2015</v>
      </c>
      <c r="V136" s="5">
        <v>2010</v>
      </c>
      <c r="W136" s="154">
        <v>2010</v>
      </c>
      <c r="X136" s="154">
        <v>2010</v>
      </c>
      <c r="Y136" s="5">
        <v>2010</v>
      </c>
      <c r="Z136" s="154">
        <v>2010</v>
      </c>
      <c r="AA136" s="154">
        <v>2010</v>
      </c>
      <c r="AB136" s="5">
        <v>2010</v>
      </c>
      <c r="AC136" s="154">
        <v>2010</v>
      </c>
      <c r="AD136" s="154">
        <v>2010</v>
      </c>
      <c r="AE136" s="5">
        <v>2010</v>
      </c>
      <c r="AF136" s="154">
        <v>2010</v>
      </c>
      <c r="AG136" s="154">
        <v>2010</v>
      </c>
      <c r="AH136" s="5">
        <v>2016</v>
      </c>
      <c r="AI136" s="154">
        <v>2016</v>
      </c>
      <c r="AJ136" s="154">
        <v>2016</v>
      </c>
      <c r="AK136" s="5">
        <v>2019</v>
      </c>
      <c r="AL136" s="154">
        <v>2019</v>
      </c>
      <c r="AM136" s="154">
        <v>2019</v>
      </c>
      <c r="AN136" s="5">
        <v>2015</v>
      </c>
      <c r="AO136" s="154">
        <v>2015</v>
      </c>
      <c r="AP136" s="154">
        <v>2015</v>
      </c>
      <c r="AQ136" s="10" t="s">
        <v>489</v>
      </c>
      <c r="AR136" s="147" t="s">
        <v>489</v>
      </c>
      <c r="AS136" s="147" t="s">
        <v>489</v>
      </c>
      <c r="AT136" s="5">
        <v>2018</v>
      </c>
      <c r="AU136" s="5">
        <v>2018</v>
      </c>
      <c r="AV136" s="154">
        <v>2018</v>
      </c>
      <c r="AW136" s="154">
        <v>2018</v>
      </c>
      <c r="AX136" s="154">
        <v>2018</v>
      </c>
      <c r="AY136" s="154">
        <v>2018</v>
      </c>
      <c r="AZ136" s="5">
        <v>2019</v>
      </c>
      <c r="BA136" s="154">
        <v>2019</v>
      </c>
      <c r="BB136" s="5">
        <v>2019</v>
      </c>
      <c r="BC136" s="5">
        <v>2021</v>
      </c>
      <c r="BD136" s="154">
        <v>2021</v>
      </c>
      <c r="BE136" s="154">
        <v>2021</v>
      </c>
      <c r="BF136" s="5">
        <v>2020</v>
      </c>
      <c r="BG136" s="154">
        <v>2020</v>
      </c>
      <c r="BH136" s="10">
        <v>2020</v>
      </c>
    </row>
    <row r="137" spans="1:60">
      <c r="A137" s="1" t="s">
        <v>356</v>
      </c>
      <c r="B137" s="2" t="s">
        <v>357</v>
      </c>
      <c r="C137" s="5">
        <v>2019</v>
      </c>
      <c r="D137" s="154">
        <v>2019</v>
      </c>
      <c r="E137" s="154">
        <v>2019</v>
      </c>
      <c r="F137" s="5">
        <v>2015</v>
      </c>
      <c r="G137" s="154">
        <v>2015</v>
      </c>
      <c r="H137" s="154">
        <v>2015</v>
      </c>
      <c r="I137" s="5">
        <v>2019</v>
      </c>
      <c r="J137" s="154">
        <v>2019</v>
      </c>
      <c r="K137" s="154">
        <v>2019</v>
      </c>
      <c r="L137" s="5">
        <v>2015</v>
      </c>
      <c r="M137" s="5">
        <v>2015</v>
      </c>
      <c r="N137" s="5">
        <v>2015</v>
      </c>
      <c r="O137" s="5">
        <v>2015</v>
      </c>
      <c r="P137" s="154">
        <v>2015</v>
      </c>
      <c r="Q137" s="154">
        <v>2015</v>
      </c>
      <c r="R137" s="154">
        <v>2015</v>
      </c>
      <c r="S137" s="154">
        <v>2015</v>
      </c>
      <c r="T137" s="154">
        <v>2015</v>
      </c>
      <c r="U137" s="154">
        <v>2015</v>
      </c>
      <c r="V137" s="5">
        <v>2010</v>
      </c>
      <c r="W137" s="154">
        <v>2010</v>
      </c>
      <c r="X137" s="154">
        <v>2010</v>
      </c>
      <c r="Y137" s="5">
        <v>2010</v>
      </c>
      <c r="Z137" s="154">
        <v>2010</v>
      </c>
      <c r="AA137" s="154">
        <v>2010</v>
      </c>
      <c r="AB137" s="5">
        <v>2010</v>
      </c>
      <c r="AC137" s="154">
        <v>2010</v>
      </c>
      <c r="AD137" s="154">
        <v>2010</v>
      </c>
      <c r="AE137" s="5">
        <v>2010</v>
      </c>
      <c r="AF137" s="154">
        <v>2010</v>
      </c>
      <c r="AG137" s="154">
        <v>2010</v>
      </c>
      <c r="AH137" s="5">
        <v>2016</v>
      </c>
      <c r="AI137" s="154">
        <v>2016</v>
      </c>
      <c r="AJ137" s="154">
        <v>2016</v>
      </c>
      <c r="AK137" s="5">
        <v>2019</v>
      </c>
      <c r="AL137" s="154">
        <v>2019</v>
      </c>
      <c r="AM137" s="154">
        <v>2019</v>
      </c>
      <c r="AN137" s="5">
        <v>2015</v>
      </c>
      <c r="AO137" s="154">
        <v>2015</v>
      </c>
      <c r="AP137" s="154">
        <v>2015</v>
      </c>
      <c r="AQ137" s="10" t="s">
        <v>489</v>
      </c>
      <c r="AR137" s="147" t="s">
        <v>489</v>
      </c>
      <c r="AS137" s="147" t="s">
        <v>489</v>
      </c>
      <c r="AT137" s="5">
        <v>2018</v>
      </c>
      <c r="AU137" s="5">
        <v>2018</v>
      </c>
      <c r="AV137" s="154">
        <v>2018</v>
      </c>
      <c r="AW137" s="154">
        <v>2018</v>
      </c>
      <c r="AX137" s="154">
        <v>2018</v>
      </c>
      <c r="AY137" s="154">
        <v>2018</v>
      </c>
      <c r="AZ137" s="5">
        <v>2019</v>
      </c>
      <c r="BA137" s="154">
        <v>2019</v>
      </c>
      <c r="BB137" s="5">
        <v>2019</v>
      </c>
      <c r="BC137" s="5">
        <v>2021</v>
      </c>
      <c r="BD137" s="154">
        <v>2021</v>
      </c>
      <c r="BE137" s="154">
        <v>2021</v>
      </c>
      <c r="BF137" s="5">
        <v>2020</v>
      </c>
      <c r="BG137" s="154">
        <v>2020</v>
      </c>
      <c r="BH137" s="10">
        <v>2020</v>
      </c>
    </row>
    <row r="138" spans="1:60">
      <c r="A138" s="1" t="s">
        <v>358</v>
      </c>
      <c r="B138" s="2" t="s">
        <v>359</v>
      </c>
      <c r="C138" s="5">
        <v>2019</v>
      </c>
      <c r="D138" s="154">
        <v>2019</v>
      </c>
      <c r="E138" s="154">
        <v>2019</v>
      </c>
      <c r="F138" s="5">
        <v>2015</v>
      </c>
      <c r="G138" s="154">
        <v>2015</v>
      </c>
      <c r="H138" s="154">
        <v>2015</v>
      </c>
      <c r="I138" s="5">
        <v>2019</v>
      </c>
      <c r="J138" s="154">
        <v>2019</v>
      </c>
      <c r="K138" s="154">
        <v>2019</v>
      </c>
      <c r="L138" s="5">
        <v>2015</v>
      </c>
      <c r="M138" s="5">
        <v>2015</v>
      </c>
      <c r="N138" s="5">
        <v>2015</v>
      </c>
      <c r="O138" s="5">
        <v>2015</v>
      </c>
      <c r="P138" s="154">
        <v>2015</v>
      </c>
      <c r="Q138" s="154">
        <v>2015</v>
      </c>
      <c r="R138" s="154">
        <v>2015</v>
      </c>
      <c r="S138" s="154">
        <v>2015</v>
      </c>
      <c r="T138" s="154">
        <v>2015</v>
      </c>
      <c r="U138" s="154">
        <v>2015</v>
      </c>
      <c r="V138" s="5">
        <v>2010</v>
      </c>
      <c r="W138" s="154">
        <v>2010</v>
      </c>
      <c r="X138" s="154">
        <v>2010</v>
      </c>
      <c r="Y138" s="5">
        <v>2010</v>
      </c>
      <c r="Z138" s="154">
        <v>2010</v>
      </c>
      <c r="AA138" s="154">
        <v>2010</v>
      </c>
      <c r="AB138" s="5">
        <v>2010</v>
      </c>
      <c r="AC138" s="154">
        <v>2010</v>
      </c>
      <c r="AD138" s="154">
        <v>2010</v>
      </c>
      <c r="AE138" s="5">
        <v>2010</v>
      </c>
      <c r="AF138" s="154">
        <v>2010</v>
      </c>
      <c r="AG138" s="154">
        <v>2010</v>
      </c>
      <c r="AH138" s="5">
        <v>2016</v>
      </c>
      <c r="AI138" s="154">
        <v>2016</v>
      </c>
      <c r="AJ138" s="154">
        <v>2016</v>
      </c>
      <c r="AK138" s="5">
        <v>2019</v>
      </c>
      <c r="AL138" s="154">
        <v>2019</v>
      </c>
      <c r="AM138" s="154">
        <v>2019</v>
      </c>
      <c r="AN138" s="5">
        <v>2015</v>
      </c>
      <c r="AO138" s="154">
        <v>2015</v>
      </c>
      <c r="AP138" s="154">
        <v>2015</v>
      </c>
      <c r="AQ138" s="10" t="s">
        <v>489</v>
      </c>
      <c r="AR138" s="147" t="s">
        <v>489</v>
      </c>
      <c r="AS138" s="147" t="s">
        <v>489</v>
      </c>
      <c r="AT138" s="5">
        <v>2018</v>
      </c>
      <c r="AU138" s="5">
        <v>2018</v>
      </c>
      <c r="AV138" s="154">
        <v>2018</v>
      </c>
      <c r="AW138" s="154">
        <v>2018</v>
      </c>
      <c r="AX138" s="154">
        <v>2018</v>
      </c>
      <c r="AY138" s="154">
        <v>2018</v>
      </c>
      <c r="AZ138" s="5">
        <v>2019</v>
      </c>
      <c r="BA138" s="154">
        <v>2019</v>
      </c>
      <c r="BB138" s="5">
        <v>2019</v>
      </c>
      <c r="BC138" s="5">
        <v>2021</v>
      </c>
      <c r="BD138" s="154">
        <v>2021</v>
      </c>
      <c r="BE138" s="154">
        <v>2021</v>
      </c>
      <c r="BF138" s="5">
        <v>2020</v>
      </c>
      <c r="BG138" s="154">
        <v>2020</v>
      </c>
      <c r="BH138" s="10">
        <v>2020</v>
      </c>
    </row>
    <row r="139" spans="1:60">
      <c r="A139" s="1" t="s">
        <v>360</v>
      </c>
      <c r="B139" s="2" t="s">
        <v>361</v>
      </c>
      <c r="C139" s="5">
        <v>2019</v>
      </c>
      <c r="D139" s="154">
        <v>2019</v>
      </c>
      <c r="E139" s="154">
        <v>2019</v>
      </c>
      <c r="F139" s="5">
        <v>2015</v>
      </c>
      <c r="G139" s="154">
        <v>2015</v>
      </c>
      <c r="H139" s="154">
        <v>2015</v>
      </c>
      <c r="I139" s="5">
        <v>2019</v>
      </c>
      <c r="J139" s="154">
        <v>2019</v>
      </c>
      <c r="K139" s="154">
        <v>2019</v>
      </c>
      <c r="L139" s="5">
        <v>2015</v>
      </c>
      <c r="M139" s="5">
        <v>2015</v>
      </c>
      <c r="N139" s="5">
        <v>2015</v>
      </c>
      <c r="O139" s="5">
        <v>2015</v>
      </c>
      <c r="P139" s="154">
        <v>2015</v>
      </c>
      <c r="Q139" s="154">
        <v>2015</v>
      </c>
      <c r="R139" s="154">
        <v>2015</v>
      </c>
      <c r="S139" s="154">
        <v>2015</v>
      </c>
      <c r="T139" s="154">
        <v>2015</v>
      </c>
      <c r="U139" s="154">
        <v>2015</v>
      </c>
      <c r="V139" s="5">
        <v>2010</v>
      </c>
      <c r="W139" s="154">
        <v>2010</v>
      </c>
      <c r="X139" s="154">
        <v>2010</v>
      </c>
      <c r="Y139" s="5">
        <v>2010</v>
      </c>
      <c r="Z139" s="154">
        <v>2010</v>
      </c>
      <c r="AA139" s="154">
        <v>2010</v>
      </c>
      <c r="AB139" s="5">
        <v>2010</v>
      </c>
      <c r="AC139" s="154">
        <v>2010</v>
      </c>
      <c r="AD139" s="154">
        <v>2010</v>
      </c>
      <c r="AE139" s="5">
        <v>2010</v>
      </c>
      <c r="AF139" s="154">
        <v>2010</v>
      </c>
      <c r="AG139" s="154">
        <v>2010</v>
      </c>
      <c r="AH139" s="5">
        <v>2016</v>
      </c>
      <c r="AI139" s="154">
        <v>2016</v>
      </c>
      <c r="AJ139" s="154">
        <v>2016</v>
      </c>
      <c r="AK139" s="5">
        <v>2019</v>
      </c>
      <c r="AL139" s="154">
        <v>2019</v>
      </c>
      <c r="AM139" s="154">
        <v>2019</v>
      </c>
      <c r="AN139" s="5">
        <v>2015</v>
      </c>
      <c r="AO139" s="154">
        <v>2015</v>
      </c>
      <c r="AP139" s="154">
        <v>2015</v>
      </c>
      <c r="AQ139" s="10" t="s">
        <v>489</v>
      </c>
      <c r="AR139" s="147" t="s">
        <v>489</v>
      </c>
      <c r="AS139" s="147" t="s">
        <v>489</v>
      </c>
      <c r="AT139" s="5">
        <v>2018</v>
      </c>
      <c r="AU139" s="5">
        <v>2018</v>
      </c>
      <c r="AV139" s="154">
        <v>2018</v>
      </c>
      <c r="AW139" s="154">
        <v>2018</v>
      </c>
      <c r="AX139" s="154">
        <v>2018</v>
      </c>
      <c r="AY139" s="154">
        <v>2018</v>
      </c>
      <c r="AZ139" s="5">
        <v>2019</v>
      </c>
      <c r="BA139" s="154">
        <v>2019</v>
      </c>
      <c r="BB139" s="5">
        <v>2019</v>
      </c>
      <c r="BC139" s="5">
        <v>2021</v>
      </c>
      <c r="BD139" s="154">
        <v>2021</v>
      </c>
      <c r="BE139" s="154">
        <v>2021</v>
      </c>
      <c r="BF139" s="5">
        <v>2020</v>
      </c>
      <c r="BG139" s="154">
        <v>2020</v>
      </c>
      <c r="BH139" s="10">
        <v>2020</v>
      </c>
    </row>
    <row r="140" spans="1:60">
      <c r="A140" s="1" t="s">
        <v>362</v>
      </c>
      <c r="B140" s="2" t="s">
        <v>363</v>
      </c>
      <c r="C140" s="5">
        <v>2019</v>
      </c>
      <c r="D140" s="154">
        <v>2019</v>
      </c>
      <c r="E140" s="154">
        <v>2019</v>
      </c>
      <c r="F140" s="5">
        <v>2015</v>
      </c>
      <c r="G140" s="154">
        <v>2015</v>
      </c>
      <c r="H140" s="154">
        <v>2015</v>
      </c>
      <c r="I140" s="5">
        <v>2019</v>
      </c>
      <c r="J140" s="154">
        <v>2019</v>
      </c>
      <c r="K140" s="154">
        <v>2019</v>
      </c>
      <c r="L140" s="5">
        <v>2015</v>
      </c>
      <c r="M140" s="5">
        <v>2015</v>
      </c>
      <c r="N140" s="5">
        <v>2015</v>
      </c>
      <c r="O140" s="5">
        <v>2015</v>
      </c>
      <c r="P140" s="154">
        <v>2015</v>
      </c>
      <c r="Q140" s="154">
        <v>2015</v>
      </c>
      <c r="R140" s="154">
        <v>2015</v>
      </c>
      <c r="S140" s="154">
        <v>2015</v>
      </c>
      <c r="T140" s="154">
        <v>2015</v>
      </c>
      <c r="U140" s="154">
        <v>2015</v>
      </c>
      <c r="V140" s="5">
        <v>2010</v>
      </c>
      <c r="W140" s="154">
        <v>2010</v>
      </c>
      <c r="X140" s="154">
        <v>2010</v>
      </c>
      <c r="Y140" s="5">
        <v>2010</v>
      </c>
      <c r="Z140" s="154">
        <v>2010</v>
      </c>
      <c r="AA140" s="154">
        <v>2010</v>
      </c>
      <c r="AB140" s="5">
        <v>2010</v>
      </c>
      <c r="AC140" s="154">
        <v>2010</v>
      </c>
      <c r="AD140" s="154">
        <v>2010</v>
      </c>
      <c r="AE140" s="5">
        <v>2010</v>
      </c>
      <c r="AF140" s="154">
        <v>2010</v>
      </c>
      <c r="AG140" s="154">
        <v>2010</v>
      </c>
      <c r="AH140" s="5">
        <v>2016</v>
      </c>
      <c r="AI140" s="154">
        <v>2016</v>
      </c>
      <c r="AJ140" s="154">
        <v>2016</v>
      </c>
      <c r="AK140" s="5">
        <v>2019</v>
      </c>
      <c r="AL140" s="154">
        <v>2019</v>
      </c>
      <c r="AM140" s="154">
        <v>2019</v>
      </c>
      <c r="AN140" s="5">
        <v>2015</v>
      </c>
      <c r="AO140" s="154">
        <v>2015</v>
      </c>
      <c r="AP140" s="154">
        <v>2015</v>
      </c>
      <c r="AQ140" s="10" t="s">
        <v>489</v>
      </c>
      <c r="AR140" s="147" t="s">
        <v>489</v>
      </c>
      <c r="AS140" s="147" t="s">
        <v>489</v>
      </c>
      <c r="AT140" s="5">
        <v>2018</v>
      </c>
      <c r="AU140" s="5">
        <v>2018</v>
      </c>
      <c r="AV140" s="154">
        <v>2018</v>
      </c>
      <c r="AW140" s="154">
        <v>2018</v>
      </c>
      <c r="AX140" s="154">
        <v>2018</v>
      </c>
      <c r="AY140" s="154">
        <v>2018</v>
      </c>
      <c r="AZ140" s="5">
        <v>2019</v>
      </c>
      <c r="BA140" s="154">
        <v>2019</v>
      </c>
      <c r="BB140" s="5">
        <v>2019</v>
      </c>
      <c r="BC140" s="5">
        <v>2021</v>
      </c>
      <c r="BD140" s="154">
        <v>2021</v>
      </c>
      <c r="BE140" s="154">
        <v>2021</v>
      </c>
      <c r="BF140" s="5">
        <v>2020</v>
      </c>
      <c r="BG140" s="154">
        <v>2020</v>
      </c>
      <c r="BH140" s="10">
        <v>2020</v>
      </c>
    </row>
    <row r="141" spans="1:60">
      <c r="A141" s="1" t="s">
        <v>364</v>
      </c>
      <c r="B141" s="2" t="s">
        <v>365</v>
      </c>
      <c r="C141" s="5">
        <v>2019</v>
      </c>
      <c r="D141" s="154">
        <v>2019</v>
      </c>
      <c r="E141" s="154">
        <v>2019</v>
      </c>
      <c r="F141" s="5">
        <v>2015</v>
      </c>
      <c r="G141" s="154">
        <v>2015</v>
      </c>
      <c r="H141" s="154">
        <v>2015</v>
      </c>
      <c r="I141" s="5">
        <v>2019</v>
      </c>
      <c r="J141" s="154">
        <v>2019</v>
      </c>
      <c r="K141" s="154">
        <v>2019</v>
      </c>
      <c r="L141" s="5">
        <v>2015</v>
      </c>
      <c r="M141" s="5">
        <v>2015</v>
      </c>
      <c r="N141" s="5">
        <v>2015</v>
      </c>
      <c r="O141" s="5">
        <v>2015</v>
      </c>
      <c r="P141" s="154">
        <v>2015</v>
      </c>
      <c r="Q141" s="154">
        <v>2015</v>
      </c>
      <c r="R141" s="154">
        <v>2015</v>
      </c>
      <c r="S141" s="154">
        <v>2015</v>
      </c>
      <c r="T141" s="154">
        <v>2015</v>
      </c>
      <c r="U141" s="154">
        <v>2015</v>
      </c>
      <c r="V141" s="5">
        <v>2010</v>
      </c>
      <c r="W141" s="154">
        <v>2010</v>
      </c>
      <c r="X141" s="154">
        <v>2010</v>
      </c>
      <c r="Y141" s="5">
        <v>2010</v>
      </c>
      <c r="Z141" s="154">
        <v>2010</v>
      </c>
      <c r="AA141" s="154">
        <v>2010</v>
      </c>
      <c r="AB141" s="5">
        <v>2010</v>
      </c>
      <c r="AC141" s="154">
        <v>2010</v>
      </c>
      <c r="AD141" s="154">
        <v>2010</v>
      </c>
      <c r="AE141" s="5">
        <v>2010</v>
      </c>
      <c r="AF141" s="154">
        <v>2010</v>
      </c>
      <c r="AG141" s="154">
        <v>2010</v>
      </c>
      <c r="AH141" s="5">
        <v>2016</v>
      </c>
      <c r="AI141" s="154">
        <v>2016</v>
      </c>
      <c r="AJ141" s="154">
        <v>2016</v>
      </c>
      <c r="AK141" s="5">
        <v>2019</v>
      </c>
      <c r="AL141" s="154">
        <v>2019</v>
      </c>
      <c r="AM141" s="154">
        <v>2019</v>
      </c>
      <c r="AN141" s="5">
        <v>2015</v>
      </c>
      <c r="AO141" s="154">
        <v>2015</v>
      </c>
      <c r="AP141" s="154">
        <v>2015</v>
      </c>
      <c r="AQ141" s="10" t="s">
        <v>489</v>
      </c>
      <c r="AR141" s="147" t="s">
        <v>489</v>
      </c>
      <c r="AS141" s="147" t="s">
        <v>489</v>
      </c>
      <c r="AT141" s="5">
        <v>2018</v>
      </c>
      <c r="AU141" s="5">
        <v>2018</v>
      </c>
      <c r="AV141" s="154">
        <v>2018</v>
      </c>
      <c r="AW141" s="154">
        <v>2018</v>
      </c>
      <c r="AX141" s="154">
        <v>2018</v>
      </c>
      <c r="AY141" s="154">
        <v>2018</v>
      </c>
      <c r="AZ141" s="5">
        <v>2019</v>
      </c>
      <c r="BA141" s="154">
        <v>2019</v>
      </c>
      <c r="BB141" s="5">
        <v>2019</v>
      </c>
      <c r="BC141" s="5">
        <v>2021</v>
      </c>
      <c r="BD141" s="154">
        <v>2021</v>
      </c>
      <c r="BE141" s="154">
        <v>2021</v>
      </c>
      <c r="BF141" s="5">
        <v>2020</v>
      </c>
      <c r="BG141" s="154">
        <v>2020</v>
      </c>
      <c r="BH141" s="10">
        <v>2020</v>
      </c>
    </row>
    <row r="142" spans="1:60">
      <c r="A142" s="1" t="s">
        <v>366</v>
      </c>
      <c r="B142" s="2" t="s">
        <v>367</v>
      </c>
      <c r="C142" s="5">
        <v>2019</v>
      </c>
      <c r="D142" s="154">
        <v>2019</v>
      </c>
      <c r="E142" s="154">
        <v>2019</v>
      </c>
      <c r="F142" s="5">
        <v>2015</v>
      </c>
      <c r="G142" s="154">
        <v>2015</v>
      </c>
      <c r="H142" s="154">
        <v>2015</v>
      </c>
      <c r="I142" s="5">
        <v>2019</v>
      </c>
      <c r="J142" s="154">
        <v>2019</v>
      </c>
      <c r="K142" s="154">
        <v>2019</v>
      </c>
      <c r="L142" s="5">
        <v>2015</v>
      </c>
      <c r="M142" s="5">
        <v>2015</v>
      </c>
      <c r="N142" s="5">
        <v>2015</v>
      </c>
      <c r="O142" s="5">
        <v>2015</v>
      </c>
      <c r="P142" s="154">
        <v>2015</v>
      </c>
      <c r="Q142" s="154">
        <v>2015</v>
      </c>
      <c r="R142" s="154">
        <v>2015</v>
      </c>
      <c r="S142" s="154">
        <v>2015</v>
      </c>
      <c r="T142" s="154">
        <v>2015</v>
      </c>
      <c r="U142" s="154">
        <v>2015</v>
      </c>
      <c r="V142" s="5">
        <v>2010</v>
      </c>
      <c r="W142" s="154">
        <v>2010</v>
      </c>
      <c r="X142" s="154">
        <v>2010</v>
      </c>
      <c r="Y142" s="5">
        <v>2010</v>
      </c>
      <c r="Z142" s="154">
        <v>2010</v>
      </c>
      <c r="AA142" s="154">
        <v>2010</v>
      </c>
      <c r="AB142" s="5">
        <v>2010</v>
      </c>
      <c r="AC142" s="154">
        <v>2010</v>
      </c>
      <c r="AD142" s="154">
        <v>2010</v>
      </c>
      <c r="AE142" s="5">
        <v>2010</v>
      </c>
      <c r="AF142" s="154">
        <v>2010</v>
      </c>
      <c r="AG142" s="154">
        <v>2010</v>
      </c>
      <c r="AH142" s="5">
        <v>2016</v>
      </c>
      <c r="AI142" s="154">
        <v>2016</v>
      </c>
      <c r="AJ142" s="154">
        <v>2016</v>
      </c>
      <c r="AK142" s="5">
        <v>2019</v>
      </c>
      <c r="AL142" s="154">
        <v>2019</v>
      </c>
      <c r="AM142" s="154">
        <v>2019</v>
      </c>
      <c r="AN142" s="5">
        <v>2015</v>
      </c>
      <c r="AO142" s="154">
        <v>2015</v>
      </c>
      <c r="AP142" s="154">
        <v>2015</v>
      </c>
      <c r="AQ142" s="10" t="s">
        <v>489</v>
      </c>
      <c r="AR142" s="147" t="s">
        <v>489</v>
      </c>
      <c r="AS142" s="147" t="s">
        <v>489</v>
      </c>
      <c r="AT142" s="5">
        <v>2018</v>
      </c>
      <c r="AU142" s="5">
        <v>2018</v>
      </c>
      <c r="AV142" s="154">
        <v>2018</v>
      </c>
      <c r="AW142" s="154">
        <v>2018</v>
      </c>
      <c r="AX142" s="154">
        <v>2018</v>
      </c>
      <c r="AY142" s="154">
        <v>2018</v>
      </c>
      <c r="AZ142" s="5">
        <v>2019</v>
      </c>
      <c r="BA142" s="154">
        <v>2019</v>
      </c>
      <c r="BB142" s="5">
        <v>2019</v>
      </c>
      <c r="BC142" s="5">
        <v>2021</v>
      </c>
      <c r="BD142" s="154">
        <v>2021</v>
      </c>
      <c r="BE142" s="154">
        <v>2021</v>
      </c>
      <c r="BF142" s="5">
        <v>2020</v>
      </c>
      <c r="BG142" s="154">
        <v>2020</v>
      </c>
      <c r="BH142" s="10">
        <v>2020</v>
      </c>
    </row>
    <row r="143" spans="1:60">
      <c r="A143" s="1" t="s">
        <v>368</v>
      </c>
      <c r="B143" s="2" t="s">
        <v>369</v>
      </c>
      <c r="C143" s="5">
        <v>2019</v>
      </c>
      <c r="D143" s="154">
        <v>2019</v>
      </c>
      <c r="E143" s="154">
        <v>2019</v>
      </c>
      <c r="F143" s="5">
        <v>2015</v>
      </c>
      <c r="G143" s="154">
        <v>2015</v>
      </c>
      <c r="H143" s="154">
        <v>2015</v>
      </c>
      <c r="I143" s="5">
        <v>2019</v>
      </c>
      <c r="J143" s="154">
        <v>2019</v>
      </c>
      <c r="K143" s="154">
        <v>2019</v>
      </c>
      <c r="L143" s="5">
        <v>2015</v>
      </c>
      <c r="M143" s="5">
        <v>2015</v>
      </c>
      <c r="N143" s="5">
        <v>2015</v>
      </c>
      <c r="O143" s="5">
        <v>2015</v>
      </c>
      <c r="P143" s="154">
        <v>2015</v>
      </c>
      <c r="Q143" s="154">
        <v>2015</v>
      </c>
      <c r="R143" s="154">
        <v>2015</v>
      </c>
      <c r="S143" s="154">
        <v>2015</v>
      </c>
      <c r="T143" s="154">
        <v>2015</v>
      </c>
      <c r="U143" s="154">
        <v>2015</v>
      </c>
      <c r="V143" s="5">
        <v>2010</v>
      </c>
      <c r="W143" s="154">
        <v>2010</v>
      </c>
      <c r="X143" s="154">
        <v>2010</v>
      </c>
      <c r="Y143" s="5">
        <v>2010</v>
      </c>
      <c r="Z143" s="154">
        <v>2010</v>
      </c>
      <c r="AA143" s="154">
        <v>2010</v>
      </c>
      <c r="AB143" s="5">
        <v>2010</v>
      </c>
      <c r="AC143" s="154">
        <v>2010</v>
      </c>
      <c r="AD143" s="154">
        <v>2010</v>
      </c>
      <c r="AE143" s="5">
        <v>2010</v>
      </c>
      <c r="AF143" s="154">
        <v>2010</v>
      </c>
      <c r="AG143" s="154">
        <v>2010</v>
      </c>
      <c r="AH143" s="5">
        <v>2016</v>
      </c>
      <c r="AI143" s="154">
        <v>2016</v>
      </c>
      <c r="AJ143" s="154">
        <v>2016</v>
      </c>
      <c r="AK143" s="5">
        <v>2019</v>
      </c>
      <c r="AL143" s="154">
        <v>2019</v>
      </c>
      <c r="AM143" s="154">
        <v>2019</v>
      </c>
      <c r="AN143" s="5">
        <v>2015</v>
      </c>
      <c r="AO143" s="154">
        <v>2015</v>
      </c>
      <c r="AP143" s="154">
        <v>2015</v>
      </c>
      <c r="AQ143" s="10" t="s">
        <v>489</v>
      </c>
      <c r="AR143" s="147" t="s">
        <v>489</v>
      </c>
      <c r="AS143" s="147" t="s">
        <v>489</v>
      </c>
      <c r="AT143" s="5">
        <v>2018</v>
      </c>
      <c r="AU143" s="5">
        <v>2018</v>
      </c>
      <c r="AV143" s="154">
        <v>2018</v>
      </c>
      <c r="AW143" s="154">
        <v>2018</v>
      </c>
      <c r="AX143" s="154">
        <v>2018</v>
      </c>
      <c r="AY143" s="154">
        <v>2018</v>
      </c>
      <c r="AZ143" s="5">
        <v>2019</v>
      </c>
      <c r="BA143" s="154">
        <v>2019</v>
      </c>
      <c r="BB143" s="5">
        <v>2019</v>
      </c>
      <c r="BC143" s="5">
        <v>2021</v>
      </c>
      <c r="BD143" s="154">
        <v>2021</v>
      </c>
      <c r="BE143" s="154">
        <v>2021</v>
      </c>
      <c r="BF143" s="5">
        <v>2020</v>
      </c>
      <c r="BG143" s="154">
        <v>2020</v>
      </c>
      <c r="BH143" s="10">
        <v>2020</v>
      </c>
    </row>
    <row r="144" spans="1:60">
      <c r="A144" s="1" t="s">
        <v>370</v>
      </c>
      <c r="B144" s="2" t="s">
        <v>371</v>
      </c>
      <c r="C144" s="5">
        <v>2019</v>
      </c>
      <c r="D144" s="154">
        <v>2019</v>
      </c>
      <c r="E144" s="154">
        <v>2019</v>
      </c>
      <c r="F144" s="5">
        <v>2015</v>
      </c>
      <c r="G144" s="154">
        <v>2015</v>
      </c>
      <c r="H144" s="154">
        <v>2015</v>
      </c>
      <c r="I144" s="5">
        <v>2019</v>
      </c>
      <c r="J144" s="154">
        <v>2019</v>
      </c>
      <c r="K144" s="154">
        <v>2019</v>
      </c>
      <c r="L144" s="5">
        <v>2015</v>
      </c>
      <c r="M144" s="5">
        <v>2015</v>
      </c>
      <c r="N144" s="5">
        <v>2015</v>
      </c>
      <c r="O144" s="5">
        <v>2015</v>
      </c>
      <c r="P144" s="154">
        <v>2015</v>
      </c>
      <c r="Q144" s="154">
        <v>2015</v>
      </c>
      <c r="R144" s="154">
        <v>2015</v>
      </c>
      <c r="S144" s="154">
        <v>2015</v>
      </c>
      <c r="T144" s="154">
        <v>2015</v>
      </c>
      <c r="U144" s="154">
        <v>2015</v>
      </c>
      <c r="V144" s="5">
        <v>2010</v>
      </c>
      <c r="W144" s="154">
        <v>2010</v>
      </c>
      <c r="X144" s="154">
        <v>2010</v>
      </c>
      <c r="Y144" s="5">
        <v>2010</v>
      </c>
      <c r="Z144" s="154">
        <v>2010</v>
      </c>
      <c r="AA144" s="154">
        <v>2010</v>
      </c>
      <c r="AB144" s="5">
        <v>2010</v>
      </c>
      <c r="AC144" s="154">
        <v>2010</v>
      </c>
      <c r="AD144" s="154">
        <v>2010</v>
      </c>
      <c r="AE144" s="5">
        <v>2010</v>
      </c>
      <c r="AF144" s="154">
        <v>2010</v>
      </c>
      <c r="AG144" s="154">
        <v>2010</v>
      </c>
      <c r="AH144" s="5">
        <v>2016</v>
      </c>
      <c r="AI144" s="154">
        <v>2016</v>
      </c>
      <c r="AJ144" s="154">
        <v>2016</v>
      </c>
      <c r="AK144" s="5">
        <v>2019</v>
      </c>
      <c r="AL144" s="154">
        <v>2019</v>
      </c>
      <c r="AM144" s="154">
        <v>2019</v>
      </c>
      <c r="AN144" s="5">
        <v>2015</v>
      </c>
      <c r="AO144" s="154">
        <v>2015</v>
      </c>
      <c r="AP144" s="154">
        <v>2015</v>
      </c>
      <c r="AQ144" s="10" t="s">
        <v>489</v>
      </c>
      <c r="AR144" s="147" t="s">
        <v>489</v>
      </c>
      <c r="AS144" s="147" t="s">
        <v>489</v>
      </c>
      <c r="AT144" s="5">
        <v>2018</v>
      </c>
      <c r="AU144" s="5">
        <v>2018</v>
      </c>
      <c r="AV144" s="154">
        <v>2018</v>
      </c>
      <c r="AW144" s="154">
        <v>2018</v>
      </c>
      <c r="AX144" s="154">
        <v>2018</v>
      </c>
      <c r="AY144" s="154">
        <v>2018</v>
      </c>
      <c r="AZ144" s="5">
        <v>2019</v>
      </c>
      <c r="BA144" s="154">
        <v>2019</v>
      </c>
      <c r="BB144" s="5">
        <v>2019</v>
      </c>
      <c r="BC144" s="5">
        <v>2021</v>
      </c>
      <c r="BD144" s="154">
        <v>2021</v>
      </c>
      <c r="BE144" s="154">
        <v>2021</v>
      </c>
      <c r="BF144" s="5">
        <v>2020</v>
      </c>
      <c r="BG144" s="154">
        <v>2020</v>
      </c>
      <c r="BH144" s="10">
        <v>2020</v>
      </c>
    </row>
    <row r="145" spans="1:60">
      <c r="A145" s="1" t="s">
        <v>372</v>
      </c>
      <c r="B145" s="2" t="s">
        <v>373</v>
      </c>
      <c r="C145" s="5">
        <v>2019</v>
      </c>
      <c r="D145" s="154">
        <v>2019</v>
      </c>
      <c r="E145" s="154">
        <v>2019</v>
      </c>
      <c r="F145" s="5">
        <v>2015</v>
      </c>
      <c r="G145" s="154">
        <v>2015</v>
      </c>
      <c r="H145" s="154">
        <v>2015</v>
      </c>
      <c r="I145" s="5">
        <v>2019</v>
      </c>
      <c r="J145" s="154">
        <v>2019</v>
      </c>
      <c r="K145" s="154">
        <v>2019</v>
      </c>
      <c r="L145" s="5">
        <v>2015</v>
      </c>
      <c r="M145" s="5">
        <v>2015</v>
      </c>
      <c r="N145" s="5">
        <v>2015</v>
      </c>
      <c r="O145" s="5">
        <v>2015</v>
      </c>
      <c r="P145" s="154">
        <v>2015</v>
      </c>
      <c r="Q145" s="154">
        <v>2015</v>
      </c>
      <c r="R145" s="154">
        <v>2015</v>
      </c>
      <c r="S145" s="154">
        <v>2015</v>
      </c>
      <c r="T145" s="154">
        <v>2015</v>
      </c>
      <c r="U145" s="154">
        <v>2015</v>
      </c>
      <c r="V145" s="5">
        <v>2010</v>
      </c>
      <c r="W145" s="154">
        <v>2010</v>
      </c>
      <c r="X145" s="154">
        <v>2010</v>
      </c>
      <c r="Y145" s="5">
        <v>2010</v>
      </c>
      <c r="Z145" s="154">
        <v>2010</v>
      </c>
      <c r="AA145" s="154">
        <v>2010</v>
      </c>
      <c r="AB145" s="5">
        <v>2010</v>
      </c>
      <c r="AC145" s="154">
        <v>2010</v>
      </c>
      <c r="AD145" s="154">
        <v>2010</v>
      </c>
      <c r="AE145" s="5">
        <v>2010</v>
      </c>
      <c r="AF145" s="154">
        <v>2010</v>
      </c>
      <c r="AG145" s="154">
        <v>2010</v>
      </c>
      <c r="AH145" s="5">
        <v>2016</v>
      </c>
      <c r="AI145" s="154">
        <v>2016</v>
      </c>
      <c r="AJ145" s="154">
        <v>2016</v>
      </c>
      <c r="AK145" s="5">
        <v>2019</v>
      </c>
      <c r="AL145" s="154">
        <v>2019</v>
      </c>
      <c r="AM145" s="154">
        <v>2019</v>
      </c>
      <c r="AN145" s="5">
        <v>2015</v>
      </c>
      <c r="AO145" s="154">
        <v>2015</v>
      </c>
      <c r="AP145" s="154">
        <v>2015</v>
      </c>
      <c r="AQ145" s="10" t="s">
        <v>489</v>
      </c>
      <c r="AR145" s="147" t="s">
        <v>489</v>
      </c>
      <c r="AS145" s="147" t="s">
        <v>489</v>
      </c>
      <c r="AT145" s="5">
        <v>2018</v>
      </c>
      <c r="AU145" s="5">
        <v>2018</v>
      </c>
      <c r="AV145" s="154">
        <v>2018</v>
      </c>
      <c r="AW145" s="154">
        <v>2018</v>
      </c>
      <c r="AX145" s="154">
        <v>2018</v>
      </c>
      <c r="AY145" s="154">
        <v>2018</v>
      </c>
      <c r="AZ145" s="5">
        <v>2019</v>
      </c>
      <c r="BA145" s="154">
        <v>2019</v>
      </c>
      <c r="BB145" s="5">
        <v>2019</v>
      </c>
      <c r="BC145" s="5">
        <v>2021</v>
      </c>
      <c r="BD145" s="154">
        <v>2021</v>
      </c>
      <c r="BE145" s="154">
        <v>2021</v>
      </c>
      <c r="BF145" s="5">
        <v>2020</v>
      </c>
      <c r="BG145" s="154">
        <v>2020</v>
      </c>
      <c r="BH145" s="10">
        <v>2020</v>
      </c>
    </row>
    <row r="146" spans="1:60">
      <c r="A146" s="1" t="s">
        <v>374</v>
      </c>
      <c r="B146" s="2" t="s">
        <v>375</v>
      </c>
      <c r="C146" s="5">
        <v>2019</v>
      </c>
      <c r="D146" s="154">
        <v>2019</v>
      </c>
      <c r="E146" s="154">
        <v>2019</v>
      </c>
      <c r="F146" s="5">
        <v>2015</v>
      </c>
      <c r="G146" s="154">
        <v>2015</v>
      </c>
      <c r="H146" s="154">
        <v>2015</v>
      </c>
      <c r="I146" s="5">
        <v>2019</v>
      </c>
      <c r="J146" s="154">
        <v>2019</v>
      </c>
      <c r="K146" s="154">
        <v>2019</v>
      </c>
      <c r="L146" s="5">
        <v>2015</v>
      </c>
      <c r="M146" s="5">
        <v>2015</v>
      </c>
      <c r="N146" s="5">
        <v>2015</v>
      </c>
      <c r="O146" s="5">
        <v>2015</v>
      </c>
      <c r="P146" s="154">
        <v>2015</v>
      </c>
      <c r="Q146" s="154">
        <v>2015</v>
      </c>
      <c r="R146" s="154">
        <v>2015</v>
      </c>
      <c r="S146" s="154">
        <v>2015</v>
      </c>
      <c r="T146" s="154">
        <v>2015</v>
      </c>
      <c r="U146" s="154">
        <v>2015</v>
      </c>
      <c r="V146" s="5">
        <v>2010</v>
      </c>
      <c r="W146" s="154">
        <v>2010</v>
      </c>
      <c r="X146" s="154">
        <v>2010</v>
      </c>
      <c r="Y146" s="5">
        <v>2010</v>
      </c>
      <c r="Z146" s="154">
        <v>2010</v>
      </c>
      <c r="AA146" s="154">
        <v>2010</v>
      </c>
      <c r="AB146" s="5">
        <v>2010</v>
      </c>
      <c r="AC146" s="154">
        <v>2010</v>
      </c>
      <c r="AD146" s="154">
        <v>2010</v>
      </c>
      <c r="AE146" s="5">
        <v>2010</v>
      </c>
      <c r="AF146" s="154">
        <v>2010</v>
      </c>
      <c r="AG146" s="154">
        <v>2010</v>
      </c>
      <c r="AH146" s="5">
        <v>2016</v>
      </c>
      <c r="AI146" s="154">
        <v>2016</v>
      </c>
      <c r="AJ146" s="154">
        <v>2016</v>
      </c>
      <c r="AK146" s="5">
        <v>2019</v>
      </c>
      <c r="AL146" s="154">
        <v>2019</v>
      </c>
      <c r="AM146" s="154">
        <v>2019</v>
      </c>
      <c r="AN146" s="5">
        <v>2015</v>
      </c>
      <c r="AO146" s="154">
        <v>2015</v>
      </c>
      <c r="AP146" s="154">
        <v>2015</v>
      </c>
      <c r="AQ146" s="10" t="s">
        <v>489</v>
      </c>
      <c r="AR146" s="147" t="s">
        <v>489</v>
      </c>
      <c r="AS146" s="147" t="s">
        <v>489</v>
      </c>
      <c r="AT146" s="5">
        <v>2018</v>
      </c>
      <c r="AU146" s="5">
        <v>2018</v>
      </c>
      <c r="AV146" s="154">
        <v>2018</v>
      </c>
      <c r="AW146" s="154">
        <v>2018</v>
      </c>
      <c r="AX146" s="154">
        <v>2018</v>
      </c>
      <c r="AY146" s="154">
        <v>2018</v>
      </c>
      <c r="AZ146" s="5">
        <v>2019</v>
      </c>
      <c r="BA146" s="154">
        <v>2019</v>
      </c>
      <c r="BB146" s="5">
        <v>2019</v>
      </c>
      <c r="BC146" s="5">
        <v>2021</v>
      </c>
      <c r="BD146" s="154">
        <v>2021</v>
      </c>
      <c r="BE146" s="154">
        <v>2021</v>
      </c>
      <c r="BF146" s="5">
        <v>2020</v>
      </c>
      <c r="BG146" s="154">
        <v>2020</v>
      </c>
      <c r="BH146" s="10">
        <v>2020</v>
      </c>
    </row>
    <row r="147" spans="1:60">
      <c r="A147" s="1" t="s">
        <v>376</v>
      </c>
      <c r="B147" s="2" t="s">
        <v>377</v>
      </c>
      <c r="C147" s="5">
        <v>2019</v>
      </c>
      <c r="D147" s="154">
        <v>2019</v>
      </c>
      <c r="E147" s="154">
        <v>2019</v>
      </c>
      <c r="F147" s="5">
        <v>2015</v>
      </c>
      <c r="G147" s="154">
        <v>2015</v>
      </c>
      <c r="H147" s="154">
        <v>2015</v>
      </c>
      <c r="I147" s="5">
        <v>2019</v>
      </c>
      <c r="J147" s="154">
        <v>2019</v>
      </c>
      <c r="K147" s="154">
        <v>2019</v>
      </c>
      <c r="L147" s="5">
        <v>2015</v>
      </c>
      <c r="M147" s="5">
        <v>2015</v>
      </c>
      <c r="N147" s="5">
        <v>2015</v>
      </c>
      <c r="O147" s="5">
        <v>2015</v>
      </c>
      <c r="P147" s="154">
        <v>2015</v>
      </c>
      <c r="Q147" s="154">
        <v>2015</v>
      </c>
      <c r="R147" s="154">
        <v>2015</v>
      </c>
      <c r="S147" s="154">
        <v>2015</v>
      </c>
      <c r="T147" s="154">
        <v>2015</v>
      </c>
      <c r="U147" s="154">
        <v>2015</v>
      </c>
      <c r="V147" s="5">
        <v>2010</v>
      </c>
      <c r="W147" s="154">
        <v>2010</v>
      </c>
      <c r="X147" s="154">
        <v>2010</v>
      </c>
      <c r="Y147" s="5">
        <v>2010</v>
      </c>
      <c r="Z147" s="154">
        <v>2010</v>
      </c>
      <c r="AA147" s="154">
        <v>2010</v>
      </c>
      <c r="AB147" s="5">
        <v>2010</v>
      </c>
      <c r="AC147" s="154">
        <v>2010</v>
      </c>
      <c r="AD147" s="154">
        <v>2010</v>
      </c>
      <c r="AE147" s="5">
        <v>2010</v>
      </c>
      <c r="AF147" s="154">
        <v>2010</v>
      </c>
      <c r="AG147" s="154">
        <v>2010</v>
      </c>
      <c r="AH147" s="5">
        <v>2016</v>
      </c>
      <c r="AI147" s="154">
        <v>2016</v>
      </c>
      <c r="AJ147" s="154">
        <v>2016</v>
      </c>
      <c r="AK147" s="5">
        <v>2019</v>
      </c>
      <c r="AL147" s="154">
        <v>2019</v>
      </c>
      <c r="AM147" s="154">
        <v>2019</v>
      </c>
      <c r="AN147" s="5">
        <v>2015</v>
      </c>
      <c r="AO147" s="154">
        <v>2015</v>
      </c>
      <c r="AP147" s="154">
        <v>2015</v>
      </c>
      <c r="AQ147" s="10" t="s">
        <v>489</v>
      </c>
      <c r="AR147" s="147" t="s">
        <v>489</v>
      </c>
      <c r="AS147" s="147" t="s">
        <v>489</v>
      </c>
      <c r="AT147" s="5">
        <v>2018</v>
      </c>
      <c r="AU147" s="5">
        <v>2018</v>
      </c>
      <c r="AV147" s="154">
        <v>2018</v>
      </c>
      <c r="AW147" s="154">
        <v>2018</v>
      </c>
      <c r="AX147" s="154">
        <v>2018</v>
      </c>
      <c r="AY147" s="154">
        <v>2018</v>
      </c>
      <c r="AZ147" s="5">
        <v>2019</v>
      </c>
      <c r="BA147" s="154">
        <v>2019</v>
      </c>
      <c r="BB147" s="5">
        <v>2019</v>
      </c>
      <c r="BC147" s="5">
        <v>2021</v>
      </c>
      <c r="BD147" s="154">
        <v>2021</v>
      </c>
      <c r="BE147" s="154">
        <v>2021</v>
      </c>
      <c r="BF147" s="5">
        <v>2020</v>
      </c>
      <c r="BG147" s="154">
        <v>2020</v>
      </c>
      <c r="BH147" s="10">
        <v>2020</v>
      </c>
    </row>
    <row r="148" spans="1:60">
      <c r="A148" s="1" t="s">
        <v>378</v>
      </c>
      <c r="B148" s="2" t="s">
        <v>379</v>
      </c>
      <c r="C148" s="5">
        <v>2019</v>
      </c>
      <c r="D148" s="154">
        <v>2019</v>
      </c>
      <c r="E148" s="154">
        <v>2019</v>
      </c>
      <c r="F148" s="5">
        <v>2015</v>
      </c>
      <c r="G148" s="154">
        <v>2015</v>
      </c>
      <c r="H148" s="154">
        <v>2015</v>
      </c>
      <c r="I148" s="5">
        <v>2019</v>
      </c>
      <c r="J148" s="154">
        <v>2019</v>
      </c>
      <c r="K148" s="154">
        <v>2019</v>
      </c>
      <c r="L148" s="5">
        <v>2015</v>
      </c>
      <c r="M148" s="5">
        <v>2015</v>
      </c>
      <c r="N148" s="5">
        <v>2015</v>
      </c>
      <c r="O148" s="5">
        <v>2015</v>
      </c>
      <c r="P148" s="154">
        <v>2015</v>
      </c>
      <c r="Q148" s="154">
        <v>2015</v>
      </c>
      <c r="R148" s="154">
        <v>2015</v>
      </c>
      <c r="S148" s="154">
        <v>2015</v>
      </c>
      <c r="T148" s="154">
        <v>2015</v>
      </c>
      <c r="U148" s="154">
        <v>2015</v>
      </c>
      <c r="V148" s="5">
        <v>2010</v>
      </c>
      <c r="W148" s="154">
        <v>2010</v>
      </c>
      <c r="X148" s="154">
        <v>2010</v>
      </c>
      <c r="Y148" s="5">
        <v>2010</v>
      </c>
      <c r="Z148" s="154">
        <v>2010</v>
      </c>
      <c r="AA148" s="154">
        <v>2010</v>
      </c>
      <c r="AB148" s="5">
        <v>2010</v>
      </c>
      <c r="AC148" s="154">
        <v>2010</v>
      </c>
      <c r="AD148" s="154">
        <v>2010</v>
      </c>
      <c r="AE148" s="5">
        <v>2010</v>
      </c>
      <c r="AF148" s="154">
        <v>2010</v>
      </c>
      <c r="AG148" s="154">
        <v>2010</v>
      </c>
      <c r="AH148" s="5">
        <v>2016</v>
      </c>
      <c r="AI148" s="154">
        <v>2016</v>
      </c>
      <c r="AJ148" s="154">
        <v>2016</v>
      </c>
      <c r="AK148" s="5">
        <v>2019</v>
      </c>
      <c r="AL148" s="154">
        <v>2019</v>
      </c>
      <c r="AM148" s="154">
        <v>2019</v>
      </c>
      <c r="AN148" s="5">
        <v>2015</v>
      </c>
      <c r="AO148" s="154">
        <v>2015</v>
      </c>
      <c r="AP148" s="154">
        <v>2015</v>
      </c>
      <c r="AQ148" s="10" t="s">
        <v>489</v>
      </c>
      <c r="AR148" s="147" t="s">
        <v>489</v>
      </c>
      <c r="AS148" s="147" t="s">
        <v>489</v>
      </c>
      <c r="AT148" s="5">
        <v>2018</v>
      </c>
      <c r="AU148" s="5">
        <v>2018</v>
      </c>
      <c r="AV148" s="154">
        <v>2018</v>
      </c>
      <c r="AW148" s="154">
        <v>2018</v>
      </c>
      <c r="AX148" s="154">
        <v>2018</v>
      </c>
      <c r="AY148" s="154">
        <v>2018</v>
      </c>
      <c r="AZ148" s="5">
        <v>2019</v>
      </c>
      <c r="BA148" s="154">
        <v>2019</v>
      </c>
      <c r="BB148" s="5">
        <v>2019</v>
      </c>
      <c r="BC148" s="5">
        <v>2021</v>
      </c>
      <c r="BD148" s="154">
        <v>2021</v>
      </c>
      <c r="BE148" s="154">
        <v>2021</v>
      </c>
      <c r="BF148" s="5">
        <v>2020</v>
      </c>
      <c r="BG148" s="154">
        <v>2020</v>
      </c>
      <c r="BH148" s="10">
        <v>2020</v>
      </c>
    </row>
    <row r="149" spans="1:60">
      <c r="A149" s="1" t="s">
        <v>380</v>
      </c>
      <c r="B149" s="2" t="s">
        <v>381</v>
      </c>
      <c r="C149" s="5">
        <v>2019</v>
      </c>
      <c r="D149" s="154">
        <v>2019</v>
      </c>
      <c r="E149" s="154">
        <v>2019</v>
      </c>
      <c r="F149" s="5">
        <v>2015</v>
      </c>
      <c r="G149" s="154">
        <v>2015</v>
      </c>
      <c r="H149" s="154">
        <v>2015</v>
      </c>
      <c r="I149" s="5">
        <v>2019</v>
      </c>
      <c r="J149" s="154">
        <v>2019</v>
      </c>
      <c r="K149" s="154">
        <v>2019</v>
      </c>
      <c r="L149" s="5">
        <v>2015</v>
      </c>
      <c r="M149" s="5">
        <v>2015</v>
      </c>
      <c r="N149" s="5">
        <v>2015</v>
      </c>
      <c r="O149" s="5">
        <v>2015</v>
      </c>
      <c r="P149" s="154">
        <v>2015</v>
      </c>
      <c r="Q149" s="154">
        <v>2015</v>
      </c>
      <c r="R149" s="154">
        <v>2015</v>
      </c>
      <c r="S149" s="154">
        <v>2015</v>
      </c>
      <c r="T149" s="154">
        <v>2015</v>
      </c>
      <c r="U149" s="154">
        <v>2015</v>
      </c>
      <c r="V149" s="5">
        <v>2010</v>
      </c>
      <c r="W149" s="154">
        <v>2010</v>
      </c>
      <c r="X149" s="154">
        <v>2010</v>
      </c>
      <c r="Y149" s="5">
        <v>2010</v>
      </c>
      <c r="Z149" s="154">
        <v>2010</v>
      </c>
      <c r="AA149" s="154">
        <v>2010</v>
      </c>
      <c r="AB149" s="5">
        <v>2010</v>
      </c>
      <c r="AC149" s="154">
        <v>2010</v>
      </c>
      <c r="AD149" s="154">
        <v>2010</v>
      </c>
      <c r="AE149" s="5">
        <v>2010</v>
      </c>
      <c r="AF149" s="154">
        <v>2010</v>
      </c>
      <c r="AG149" s="154">
        <v>2010</v>
      </c>
      <c r="AH149" s="5">
        <v>2016</v>
      </c>
      <c r="AI149" s="154">
        <v>2016</v>
      </c>
      <c r="AJ149" s="154">
        <v>2016</v>
      </c>
      <c r="AK149" s="5">
        <v>2019</v>
      </c>
      <c r="AL149" s="154">
        <v>2019</v>
      </c>
      <c r="AM149" s="154">
        <v>2019</v>
      </c>
      <c r="AN149" s="5">
        <v>2015</v>
      </c>
      <c r="AO149" s="154">
        <v>2015</v>
      </c>
      <c r="AP149" s="154">
        <v>2015</v>
      </c>
      <c r="AQ149" s="10" t="s">
        <v>489</v>
      </c>
      <c r="AR149" s="147" t="s">
        <v>489</v>
      </c>
      <c r="AS149" s="147" t="s">
        <v>489</v>
      </c>
      <c r="AT149" s="5">
        <v>2018</v>
      </c>
      <c r="AU149" s="5">
        <v>2018</v>
      </c>
      <c r="AV149" s="154">
        <v>2018</v>
      </c>
      <c r="AW149" s="154">
        <v>2018</v>
      </c>
      <c r="AX149" s="154">
        <v>2018</v>
      </c>
      <c r="AY149" s="154">
        <v>2018</v>
      </c>
      <c r="AZ149" s="5">
        <v>2019</v>
      </c>
      <c r="BA149" s="154">
        <v>2019</v>
      </c>
      <c r="BB149" s="5">
        <v>2019</v>
      </c>
      <c r="BC149" s="5">
        <v>2021</v>
      </c>
      <c r="BD149" s="154">
        <v>2021</v>
      </c>
      <c r="BE149" s="154">
        <v>2021</v>
      </c>
      <c r="BF149" s="5">
        <v>2020</v>
      </c>
      <c r="BG149" s="154">
        <v>2020</v>
      </c>
      <c r="BH149" s="10">
        <v>2020</v>
      </c>
    </row>
    <row r="150" spans="1:60">
      <c r="A150" s="1" t="s">
        <v>382</v>
      </c>
      <c r="B150" s="2" t="s">
        <v>383</v>
      </c>
      <c r="C150" s="5">
        <v>2019</v>
      </c>
      <c r="D150" s="154">
        <v>2019</v>
      </c>
      <c r="E150" s="154">
        <v>2019</v>
      </c>
      <c r="F150" s="5">
        <v>2015</v>
      </c>
      <c r="G150" s="154">
        <v>2015</v>
      </c>
      <c r="H150" s="154">
        <v>2015</v>
      </c>
      <c r="I150" s="5">
        <v>2019</v>
      </c>
      <c r="J150" s="154">
        <v>2019</v>
      </c>
      <c r="K150" s="154">
        <v>2019</v>
      </c>
      <c r="L150" s="5">
        <v>2015</v>
      </c>
      <c r="M150" s="5">
        <v>2015</v>
      </c>
      <c r="N150" s="5">
        <v>2015</v>
      </c>
      <c r="O150" s="5">
        <v>2015</v>
      </c>
      <c r="P150" s="154">
        <v>2015</v>
      </c>
      <c r="Q150" s="154">
        <v>2015</v>
      </c>
      <c r="R150" s="154">
        <v>2015</v>
      </c>
      <c r="S150" s="154">
        <v>2015</v>
      </c>
      <c r="T150" s="154">
        <v>2015</v>
      </c>
      <c r="U150" s="154">
        <v>2015</v>
      </c>
      <c r="V150" s="5">
        <v>2010</v>
      </c>
      <c r="W150" s="154">
        <v>2010</v>
      </c>
      <c r="X150" s="154">
        <v>2010</v>
      </c>
      <c r="Y150" s="5">
        <v>2010</v>
      </c>
      <c r="Z150" s="154">
        <v>2010</v>
      </c>
      <c r="AA150" s="154">
        <v>2010</v>
      </c>
      <c r="AB150" s="5">
        <v>2010</v>
      </c>
      <c r="AC150" s="154">
        <v>2010</v>
      </c>
      <c r="AD150" s="154">
        <v>2010</v>
      </c>
      <c r="AE150" s="5">
        <v>2010</v>
      </c>
      <c r="AF150" s="154">
        <v>2010</v>
      </c>
      <c r="AG150" s="154">
        <v>2010</v>
      </c>
      <c r="AH150" s="5">
        <v>2016</v>
      </c>
      <c r="AI150" s="154">
        <v>2016</v>
      </c>
      <c r="AJ150" s="154">
        <v>2016</v>
      </c>
      <c r="AK150" s="5">
        <v>2019</v>
      </c>
      <c r="AL150" s="154">
        <v>2019</v>
      </c>
      <c r="AM150" s="154">
        <v>2019</v>
      </c>
      <c r="AN150" s="5">
        <v>2015</v>
      </c>
      <c r="AO150" s="154">
        <v>2015</v>
      </c>
      <c r="AP150" s="154">
        <v>2015</v>
      </c>
      <c r="AQ150" s="10" t="s">
        <v>489</v>
      </c>
      <c r="AR150" s="147" t="s">
        <v>489</v>
      </c>
      <c r="AS150" s="147" t="s">
        <v>489</v>
      </c>
      <c r="AT150" s="5">
        <v>2018</v>
      </c>
      <c r="AU150" s="5">
        <v>2018</v>
      </c>
      <c r="AV150" s="154">
        <v>2018</v>
      </c>
      <c r="AW150" s="154">
        <v>2018</v>
      </c>
      <c r="AX150" s="154">
        <v>2018</v>
      </c>
      <c r="AY150" s="154">
        <v>2018</v>
      </c>
      <c r="AZ150" s="5">
        <v>2019</v>
      </c>
      <c r="BA150" s="154">
        <v>2019</v>
      </c>
      <c r="BB150" s="5">
        <v>2019</v>
      </c>
      <c r="BC150" s="5">
        <v>2021</v>
      </c>
      <c r="BD150" s="154">
        <v>2021</v>
      </c>
      <c r="BE150" s="154">
        <v>2021</v>
      </c>
      <c r="BF150" s="5">
        <v>2020</v>
      </c>
      <c r="BG150" s="154">
        <v>2020</v>
      </c>
      <c r="BH150" s="10">
        <v>2020</v>
      </c>
    </row>
    <row r="151" spans="1:60">
      <c r="A151" s="1" t="s">
        <v>384</v>
      </c>
      <c r="B151" s="2" t="s">
        <v>385</v>
      </c>
      <c r="C151" s="5">
        <v>2019</v>
      </c>
      <c r="D151" s="154">
        <v>2019</v>
      </c>
      <c r="E151" s="154">
        <v>2019</v>
      </c>
      <c r="F151" s="5">
        <v>2015</v>
      </c>
      <c r="G151" s="154">
        <v>2015</v>
      </c>
      <c r="H151" s="154">
        <v>2015</v>
      </c>
      <c r="I151" s="5">
        <v>2019</v>
      </c>
      <c r="J151" s="154">
        <v>2019</v>
      </c>
      <c r="K151" s="154">
        <v>2019</v>
      </c>
      <c r="L151" s="5">
        <v>2015</v>
      </c>
      <c r="M151" s="5">
        <v>2015</v>
      </c>
      <c r="N151" s="5">
        <v>2015</v>
      </c>
      <c r="O151" s="5">
        <v>2015</v>
      </c>
      <c r="P151" s="154">
        <v>2015</v>
      </c>
      <c r="Q151" s="154">
        <v>2015</v>
      </c>
      <c r="R151" s="154">
        <v>2015</v>
      </c>
      <c r="S151" s="154">
        <v>2015</v>
      </c>
      <c r="T151" s="154">
        <v>2015</v>
      </c>
      <c r="U151" s="154">
        <v>2015</v>
      </c>
      <c r="V151" s="5">
        <v>2010</v>
      </c>
      <c r="W151" s="154">
        <v>2010</v>
      </c>
      <c r="X151" s="154">
        <v>2010</v>
      </c>
      <c r="Y151" s="5">
        <v>2010</v>
      </c>
      <c r="Z151" s="154">
        <v>2010</v>
      </c>
      <c r="AA151" s="154">
        <v>2010</v>
      </c>
      <c r="AB151" s="5">
        <v>2010</v>
      </c>
      <c r="AC151" s="154">
        <v>2010</v>
      </c>
      <c r="AD151" s="154">
        <v>2010</v>
      </c>
      <c r="AE151" s="5">
        <v>2010</v>
      </c>
      <c r="AF151" s="154">
        <v>2010</v>
      </c>
      <c r="AG151" s="154">
        <v>2010</v>
      </c>
      <c r="AH151" s="5">
        <v>2016</v>
      </c>
      <c r="AI151" s="154">
        <v>2016</v>
      </c>
      <c r="AJ151" s="154">
        <v>2016</v>
      </c>
      <c r="AK151" s="5">
        <v>2019</v>
      </c>
      <c r="AL151" s="154">
        <v>2019</v>
      </c>
      <c r="AM151" s="154">
        <v>2019</v>
      </c>
      <c r="AN151" s="5">
        <v>2015</v>
      </c>
      <c r="AO151" s="154">
        <v>2015</v>
      </c>
      <c r="AP151" s="154">
        <v>2015</v>
      </c>
      <c r="AQ151" s="10" t="s">
        <v>489</v>
      </c>
      <c r="AR151" s="147" t="s">
        <v>489</v>
      </c>
      <c r="AS151" s="147" t="s">
        <v>489</v>
      </c>
      <c r="AT151" s="5">
        <v>2018</v>
      </c>
      <c r="AU151" s="5">
        <v>2018</v>
      </c>
      <c r="AV151" s="154">
        <v>2018</v>
      </c>
      <c r="AW151" s="154">
        <v>2018</v>
      </c>
      <c r="AX151" s="154">
        <v>2018</v>
      </c>
      <c r="AY151" s="154">
        <v>2018</v>
      </c>
      <c r="AZ151" s="5">
        <v>2019</v>
      </c>
      <c r="BA151" s="154">
        <v>2019</v>
      </c>
      <c r="BB151" s="5">
        <v>2019</v>
      </c>
      <c r="BC151" s="5">
        <v>2021</v>
      </c>
      <c r="BD151" s="154">
        <v>2021</v>
      </c>
      <c r="BE151" s="154">
        <v>2021</v>
      </c>
      <c r="BF151" s="5">
        <v>2020</v>
      </c>
      <c r="BG151" s="154">
        <v>2020</v>
      </c>
      <c r="BH151" s="10">
        <v>2020</v>
      </c>
    </row>
    <row r="152" spans="1:60">
      <c r="A152" s="1" t="s">
        <v>386</v>
      </c>
      <c r="B152" s="2" t="s">
        <v>387</v>
      </c>
      <c r="C152" s="5">
        <v>2019</v>
      </c>
      <c r="D152" s="154">
        <v>2019</v>
      </c>
      <c r="E152" s="154">
        <v>2019</v>
      </c>
      <c r="F152" s="5">
        <v>2015</v>
      </c>
      <c r="G152" s="154">
        <v>2015</v>
      </c>
      <c r="H152" s="154">
        <v>2015</v>
      </c>
      <c r="I152" s="5">
        <v>2019</v>
      </c>
      <c r="J152" s="154">
        <v>2019</v>
      </c>
      <c r="K152" s="154">
        <v>2019</v>
      </c>
      <c r="L152" s="5">
        <v>2015</v>
      </c>
      <c r="M152" s="5">
        <v>2015</v>
      </c>
      <c r="N152" s="5">
        <v>2015</v>
      </c>
      <c r="O152" s="5">
        <v>2015</v>
      </c>
      <c r="P152" s="154">
        <v>2015</v>
      </c>
      <c r="Q152" s="154">
        <v>2015</v>
      </c>
      <c r="R152" s="154">
        <v>2015</v>
      </c>
      <c r="S152" s="154">
        <v>2015</v>
      </c>
      <c r="T152" s="154">
        <v>2015</v>
      </c>
      <c r="U152" s="154">
        <v>2015</v>
      </c>
      <c r="V152" s="5">
        <v>2010</v>
      </c>
      <c r="W152" s="154">
        <v>2010</v>
      </c>
      <c r="X152" s="154">
        <v>2010</v>
      </c>
      <c r="Y152" s="5">
        <v>2010</v>
      </c>
      <c r="Z152" s="154">
        <v>2010</v>
      </c>
      <c r="AA152" s="154">
        <v>2010</v>
      </c>
      <c r="AB152" s="5">
        <v>2010</v>
      </c>
      <c r="AC152" s="154">
        <v>2010</v>
      </c>
      <c r="AD152" s="154">
        <v>2010</v>
      </c>
      <c r="AE152" s="5">
        <v>2010</v>
      </c>
      <c r="AF152" s="154">
        <v>2010</v>
      </c>
      <c r="AG152" s="154">
        <v>2010</v>
      </c>
      <c r="AH152" s="5">
        <v>2016</v>
      </c>
      <c r="AI152" s="154">
        <v>2016</v>
      </c>
      <c r="AJ152" s="154">
        <v>2016</v>
      </c>
      <c r="AK152" s="5">
        <v>2019</v>
      </c>
      <c r="AL152" s="154">
        <v>2019</v>
      </c>
      <c r="AM152" s="154">
        <v>2019</v>
      </c>
      <c r="AN152" s="5">
        <v>2015</v>
      </c>
      <c r="AO152" s="154">
        <v>2015</v>
      </c>
      <c r="AP152" s="154">
        <v>2015</v>
      </c>
      <c r="AQ152" s="10" t="s">
        <v>489</v>
      </c>
      <c r="AR152" s="147" t="s">
        <v>489</v>
      </c>
      <c r="AS152" s="147" t="s">
        <v>489</v>
      </c>
      <c r="AT152" s="5">
        <v>2018</v>
      </c>
      <c r="AU152" s="5">
        <v>2018</v>
      </c>
      <c r="AV152" s="154">
        <v>2018</v>
      </c>
      <c r="AW152" s="154">
        <v>2018</v>
      </c>
      <c r="AX152" s="154">
        <v>2018</v>
      </c>
      <c r="AY152" s="154">
        <v>2018</v>
      </c>
      <c r="AZ152" s="5">
        <v>2019</v>
      </c>
      <c r="BA152" s="154">
        <v>2019</v>
      </c>
      <c r="BB152" s="5">
        <v>2019</v>
      </c>
      <c r="BC152" s="5">
        <v>2021</v>
      </c>
      <c r="BD152" s="154">
        <v>2021</v>
      </c>
      <c r="BE152" s="154">
        <v>2021</v>
      </c>
      <c r="BF152" s="5">
        <v>2020</v>
      </c>
      <c r="BG152" s="154">
        <v>2020</v>
      </c>
      <c r="BH152" s="10">
        <v>2020</v>
      </c>
    </row>
    <row r="153" spans="1:60">
      <c r="A153" s="1" t="s">
        <v>388</v>
      </c>
      <c r="B153" s="2" t="s">
        <v>389</v>
      </c>
      <c r="C153" s="5">
        <v>2019</v>
      </c>
      <c r="D153" s="154">
        <v>2019</v>
      </c>
      <c r="E153" s="154">
        <v>2019</v>
      </c>
      <c r="F153" s="5">
        <v>2015</v>
      </c>
      <c r="G153" s="154">
        <v>2015</v>
      </c>
      <c r="H153" s="154">
        <v>2015</v>
      </c>
      <c r="I153" s="5">
        <v>2019</v>
      </c>
      <c r="J153" s="154">
        <v>2019</v>
      </c>
      <c r="K153" s="154">
        <v>2019</v>
      </c>
      <c r="L153" s="5">
        <v>2015</v>
      </c>
      <c r="M153" s="5">
        <v>2015</v>
      </c>
      <c r="N153" s="5">
        <v>2015</v>
      </c>
      <c r="O153" s="5">
        <v>2015</v>
      </c>
      <c r="P153" s="154">
        <v>2015</v>
      </c>
      <c r="Q153" s="154">
        <v>2015</v>
      </c>
      <c r="R153" s="154">
        <v>2015</v>
      </c>
      <c r="S153" s="154">
        <v>2015</v>
      </c>
      <c r="T153" s="154">
        <v>2015</v>
      </c>
      <c r="U153" s="154">
        <v>2015</v>
      </c>
      <c r="V153" s="5">
        <v>2010</v>
      </c>
      <c r="W153" s="154">
        <v>2010</v>
      </c>
      <c r="X153" s="154">
        <v>2010</v>
      </c>
      <c r="Y153" s="5">
        <v>2010</v>
      </c>
      <c r="Z153" s="154">
        <v>2010</v>
      </c>
      <c r="AA153" s="154">
        <v>2010</v>
      </c>
      <c r="AB153" s="5">
        <v>2010</v>
      </c>
      <c r="AC153" s="154">
        <v>2010</v>
      </c>
      <c r="AD153" s="154">
        <v>2010</v>
      </c>
      <c r="AE153" s="5">
        <v>2010</v>
      </c>
      <c r="AF153" s="154">
        <v>2010</v>
      </c>
      <c r="AG153" s="154">
        <v>2010</v>
      </c>
      <c r="AH153" s="5">
        <v>2016</v>
      </c>
      <c r="AI153" s="154">
        <v>2016</v>
      </c>
      <c r="AJ153" s="154">
        <v>2016</v>
      </c>
      <c r="AK153" s="5">
        <v>2019</v>
      </c>
      <c r="AL153" s="154">
        <v>2019</v>
      </c>
      <c r="AM153" s="154">
        <v>2019</v>
      </c>
      <c r="AN153" s="5">
        <v>2015</v>
      </c>
      <c r="AO153" s="154">
        <v>2015</v>
      </c>
      <c r="AP153" s="154">
        <v>2015</v>
      </c>
      <c r="AQ153" s="10" t="s">
        <v>489</v>
      </c>
      <c r="AR153" s="147" t="s">
        <v>489</v>
      </c>
      <c r="AS153" s="147" t="s">
        <v>489</v>
      </c>
      <c r="AT153" s="5">
        <v>2018</v>
      </c>
      <c r="AU153" s="5">
        <v>2018</v>
      </c>
      <c r="AV153" s="154">
        <v>2018</v>
      </c>
      <c r="AW153" s="154">
        <v>2018</v>
      </c>
      <c r="AX153" s="154">
        <v>2018</v>
      </c>
      <c r="AY153" s="154">
        <v>2018</v>
      </c>
      <c r="AZ153" s="5">
        <v>2019</v>
      </c>
      <c r="BA153" s="154">
        <v>2019</v>
      </c>
      <c r="BB153" s="5">
        <v>2019</v>
      </c>
      <c r="BC153" s="5">
        <v>2021</v>
      </c>
      <c r="BD153" s="154">
        <v>2021</v>
      </c>
      <c r="BE153" s="154">
        <v>2021</v>
      </c>
      <c r="BF153" s="5">
        <v>2020</v>
      </c>
      <c r="BG153" s="154">
        <v>2020</v>
      </c>
      <c r="BH153" s="10">
        <v>2020</v>
      </c>
    </row>
    <row r="154" spans="1:60">
      <c r="A154" s="1" t="s">
        <v>390</v>
      </c>
      <c r="B154" s="2" t="s">
        <v>391</v>
      </c>
      <c r="C154" s="5">
        <v>2019</v>
      </c>
      <c r="D154" s="154">
        <v>2019</v>
      </c>
      <c r="E154" s="154">
        <v>2019</v>
      </c>
      <c r="F154" s="5">
        <v>2015</v>
      </c>
      <c r="G154" s="154">
        <v>2015</v>
      </c>
      <c r="H154" s="154">
        <v>2015</v>
      </c>
      <c r="I154" s="5">
        <v>2019</v>
      </c>
      <c r="J154" s="154">
        <v>2019</v>
      </c>
      <c r="K154" s="154">
        <v>2019</v>
      </c>
      <c r="L154" s="5">
        <v>2015</v>
      </c>
      <c r="M154" s="5">
        <v>2015</v>
      </c>
      <c r="N154" s="5">
        <v>2015</v>
      </c>
      <c r="O154" s="5">
        <v>2015</v>
      </c>
      <c r="P154" s="154">
        <v>2015</v>
      </c>
      <c r="Q154" s="154">
        <v>2015</v>
      </c>
      <c r="R154" s="154">
        <v>2015</v>
      </c>
      <c r="S154" s="154">
        <v>2015</v>
      </c>
      <c r="T154" s="154">
        <v>2015</v>
      </c>
      <c r="U154" s="154">
        <v>2015</v>
      </c>
      <c r="V154" s="5">
        <v>2010</v>
      </c>
      <c r="W154" s="154">
        <v>2010</v>
      </c>
      <c r="X154" s="154">
        <v>2010</v>
      </c>
      <c r="Y154" s="5">
        <v>2010</v>
      </c>
      <c r="Z154" s="154">
        <v>2010</v>
      </c>
      <c r="AA154" s="154">
        <v>2010</v>
      </c>
      <c r="AB154" s="5">
        <v>2010</v>
      </c>
      <c r="AC154" s="154">
        <v>2010</v>
      </c>
      <c r="AD154" s="154">
        <v>2010</v>
      </c>
      <c r="AE154" s="5">
        <v>2010</v>
      </c>
      <c r="AF154" s="154">
        <v>2010</v>
      </c>
      <c r="AG154" s="154">
        <v>2010</v>
      </c>
      <c r="AH154" s="5">
        <v>2016</v>
      </c>
      <c r="AI154" s="154">
        <v>2016</v>
      </c>
      <c r="AJ154" s="154">
        <v>2016</v>
      </c>
      <c r="AK154" s="5">
        <v>2019</v>
      </c>
      <c r="AL154" s="154">
        <v>2019</v>
      </c>
      <c r="AM154" s="154">
        <v>2019</v>
      </c>
      <c r="AN154" s="5">
        <v>2015</v>
      </c>
      <c r="AO154" s="154">
        <v>2015</v>
      </c>
      <c r="AP154" s="154">
        <v>2015</v>
      </c>
      <c r="AQ154" s="10" t="s">
        <v>489</v>
      </c>
      <c r="AR154" s="147" t="s">
        <v>489</v>
      </c>
      <c r="AS154" s="147" t="s">
        <v>489</v>
      </c>
      <c r="AT154" s="5">
        <v>2018</v>
      </c>
      <c r="AU154" s="5">
        <v>2018</v>
      </c>
      <c r="AV154" s="154">
        <v>2018</v>
      </c>
      <c r="AW154" s="154">
        <v>2018</v>
      </c>
      <c r="AX154" s="154">
        <v>2018</v>
      </c>
      <c r="AY154" s="154">
        <v>2018</v>
      </c>
      <c r="AZ154" s="5">
        <v>2019</v>
      </c>
      <c r="BA154" s="154">
        <v>2019</v>
      </c>
      <c r="BB154" s="5">
        <v>2019</v>
      </c>
      <c r="BC154" s="5">
        <v>2021</v>
      </c>
      <c r="BD154" s="154">
        <v>2021</v>
      </c>
      <c r="BE154" s="154">
        <v>2021</v>
      </c>
      <c r="BF154" s="5">
        <v>2020</v>
      </c>
      <c r="BG154" s="154">
        <v>2020</v>
      </c>
      <c r="BH154" s="10">
        <v>2020</v>
      </c>
    </row>
    <row r="155" spans="1:60">
      <c r="A155" s="1" t="s">
        <v>392</v>
      </c>
      <c r="B155" s="2" t="s">
        <v>393</v>
      </c>
      <c r="C155" s="5">
        <v>2019</v>
      </c>
      <c r="D155" s="154">
        <v>2019</v>
      </c>
      <c r="E155" s="154">
        <v>2019</v>
      </c>
      <c r="F155" s="5">
        <v>2015</v>
      </c>
      <c r="G155" s="154">
        <v>2015</v>
      </c>
      <c r="H155" s="154">
        <v>2015</v>
      </c>
      <c r="I155" s="5">
        <v>2019</v>
      </c>
      <c r="J155" s="154">
        <v>2019</v>
      </c>
      <c r="K155" s="154">
        <v>2019</v>
      </c>
      <c r="L155" s="5">
        <v>2015</v>
      </c>
      <c r="M155" s="5">
        <v>2015</v>
      </c>
      <c r="N155" s="5">
        <v>2015</v>
      </c>
      <c r="O155" s="5">
        <v>2015</v>
      </c>
      <c r="P155" s="154">
        <v>2015</v>
      </c>
      <c r="Q155" s="154">
        <v>2015</v>
      </c>
      <c r="R155" s="154">
        <v>2015</v>
      </c>
      <c r="S155" s="154">
        <v>2015</v>
      </c>
      <c r="T155" s="154">
        <v>2015</v>
      </c>
      <c r="U155" s="154">
        <v>2015</v>
      </c>
      <c r="V155" s="5">
        <v>2010</v>
      </c>
      <c r="W155" s="154">
        <v>2010</v>
      </c>
      <c r="X155" s="154">
        <v>2010</v>
      </c>
      <c r="Y155" s="5">
        <v>2010</v>
      </c>
      <c r="Z155" s="154">
        <v>2010</v>
      </c>
      <c r="AA155" s="154">
        <v>2010</v>
      </c>
      <c r="AB155" s="5">
        <v>2010</v>
      </c>
      <c r="AC155" s="154">
        <v>2010</v>
      </c>
      <c r="AD155" s="154">
        <v>2010</v>
      </c>
      <c r="AE155" s="5">
        <v>2010</v>
      </c>
      <c r="AF155" s="154">
        <v>2010</v>
      </c>
      <c r="AG155" s="154">
        <v>2010</v>
      </c>
      <c r="AH155" s="5">
        <v>2016</v>
      </c>
      <c r="AI155" s="154">
        <v>2016</v>
      </c>
      <c r="AJ155" s="154">
        <v>2016</v>
      </c>
      <c r="AK155" s="5">
        <v>2019</v>
      </c>
      <c r="AL155" s="154">
        <v>2019</v>
      </c>
      <c r="AM155" s="154">
        <v>2019</v>
      </c>
      <c r="AN155" s="5">
        <v>2015</v>
      </c>
      <c r="AO155" s="154">
        <v>2015</v>
      </c>
      <c r="AP155" s="154">
        <v>2015</v>
      </c>
      <c r="AQ155" s="10" t="s">
        <v>489</v>
      </c>
      <c r="AR155" s="147" t="s">
        <v>489</v>
      </c>
      <c r="AS155" s="147" t="s">
        <v>489</v>
      </c>
      <c r="AT155" s="5">
        <v>2018</v>
      </c>
      <c r="AU155" s="5">
        <v>2018</v>
      </c>
      <c r="AV155" s="154">
        <v>2018</v>
      </c>
      <c r="AW155" s="154">
        <v>2018</v>
      </c>
      <c r="AX155" s="154">
        <v>2018</v>
      </c>
      <c r="AY155" s="154">
        <v>2018</v>
      </c>
      <c r="AZ155" s="5">
        <v>2019</v>
      </c>
      <c r="BA155" s="154">
        <v>2019</v>
      </c>
      <c r="BB155" s="5">
        <v>2019</v>
      </c>
      <c r="BC155" s="5">
        <v>2021</v>
      </c>
      <c r="BD155" s="154">
        <v>2021</v>
      </c>
      <c r="BE155" s="154">
        <v>2021</v>
      </c>
      <c r="BF155" s="5">
        <v>2020</v>
      </c>
      <c r="BG155" s="154">
        <v>2020</v>
      </c>
      <c r="BH155" s="10">
        <v>2020</v>
      </c>
    </row>
    <row r="156" spans="1:60">
      <c r="A156" s="1" t="s">
        <v>394</v>
      </c>
      <c r="B156" s="2" t="s">
        <v>395</v>
      </c>
      <c r="C156" s="5">
        <v>2019</v>
      </c>
      <c r="D156" s="154">
        <v>2019</v>
      </c>
      <c r="E156" s="154">
        <v>2019</v>
      </c>
      <c r="F156" s="5">
        <v>2015</v>
      </c>
      <c r="G156" s="154">
        <v>2015</v>
      </c>
      <c r="H156" s="154">
        <v>2015</v>
      </c>
      <c r="I156" s="5">
        <v>2019</v>
      </c>
      <c r="J156" s="154">
        <v>2019</v>
      </c>
      <c r="K156" s="154">
        <v>2019</v>
      </c>
      <c r="L156" s="5">
        <v>2015</v>
      </c>
      <c r="M156" s="5">
        <v>2015</v>
      </c>
      <c r="N156" s="5">
        <v>2015</v>
      </c>
      <c r="O156" s="5">
        <v>2015</v>
      </c>
      <c r="P156" s="154">
        <v>2015</v>
      </c>
      <c r="Q156" s="154">
        <v>2015</v>
      </c>
      <c r="R156" s="154">
        <v>2015</v>
      </c>
      <c r="S156" s="154">
        <v>2015</v>
      </c>
      <c r="T156" s="154">
        <v>2015</v>
      </c>
      <c r="U156" s="154">
        <v>2015</v>
      </c>
      <c r="V156" s="5">
        <v>2010</v>
      </c>
      <c r="W156" s="154">
        <v>2010</v>
      </c>
      <c r="X156" s="154">
        <v>2010</v>
      </c>
      <c r="Y156" s="5">
        <v>2010</v>
      </c>
      <c r="Z156" s="154">
        <v>2010</v>
      </c>
      <c r="AA156" s="154">
        <v>2010</v>
      </c>
      <c r="AB156" s="5">
        <v>2010</v>
      </c>
      <c r="AC156" s="154">
        <v>2010</v>
      </c>
      <c r="AD156" s="154">
        <v>2010</v>
      </c>
      <c r="AE156" s="5">
        <v>2010</v>
      </c>
      <c r="AF156" s="154">
        <v>2010</v>
      </c>
      <c r="AG156" s="154">
        <v>2010</v>
      </c>
      <c r="AH156" s="5">
        <v>2016</v>
      </c>
      <c r="AI156" s="154">
        <v>2016</v>
      </c>
      <c r="AJ156" s="154">
        <v>2016</v>
      </c>
      <c r="AK156" s="5">
        <v>2019</v>
      </c>
      <c r="AL156" s="154">
        <v>2019</v>
      </c>
      <c r="AM156" s="154">
        <v>2019</v>
      </c>
      <c r="AN156" s="5">
        <v>2015</v>
      </c>
      <c r="AO156" s="154">
        <v>2015</v>
      </c>
      <c r="AP156" s="154">
        <v>2015</v>
      </c>
      <c r="AQ156" s="10" t="s">
        <v>489</v>
      </c>
      <c r="AR156" s="147" t="s">
        <v>489</v>
      </c>
      <c r="AS156" s="147" t="s">
        <v>489</v>
      </c>
      <c r="AT156" s="5">
        <v>2018</v>
      </c>
      <c r="AU156" s="5">
        <v>2018</v>
      </c>
      <c r="AV156" s="154">
        <v>2018</v>
      </c>
      <c r="AW156" s="154">
        <v>2018</v>
      </c>
      <c r="AX156" s="154">
        <v>2018</v>
      </c>
      <c r="AY156" s="154">
        <v>2018</v>
      </c>
      <c r="AZ156" s="5">
        <v>2019</v>
      </c>
      <c r="BA156" s="154">
        <v>2019</v>
      </c>
      <c r="BB156" s="5">
        <v>2019</v>
      </c>
      <c r="BC156" s="5">
        <v>2021</v>
      </c>
      <c r="BD156" s="154">
        <v>2021</v>
      </c>
      <c r="BE156" s="154">
        <v>2021</v>
      </c>
      <c r="BF156" s="5">
        <v>2020</v>
      </c>
      <c r="BG156" s="154">
        <v>2020</v>
      </c>
      <c r="BH156" s="10">
        <v>2020</v>
      </c>
    </row>
    <row r="157" spans="1:60">
      <c r="A157" s="1" t="s">
        <v>396</v>
      </c>
      <c r="B157" s="2" t="s">
        <v>397</v>
      </c>
      <c r="C157" s="5">
        <v>2019</v>
      </c>
      <c r="D157" s="154">
        <v>2019</v>
      </c>
      <c r="E157" s="154">
        <v>2019</v>
      </c>
      <c r="F157" s="5">
        <v>2015</v>
      </c>
      <c r="G157" s="154">
        <v>2015</v>
      </c>
      <c r="H157" s="154">
        <v>2015</v>
      </c>
      <c r="I157" s="5">
        <v>2019</v>
      </c>
      <c r="J157" s="154">
        <v>2019</v>
      </c>
      <c r="K157" s="154">
        <v>2019</v>
      </c>
      <c r="L157" s="5">
        <v>2015</v>
      </c>
      <c r="M157" s="5">
        <v>2015</v>
      </c>
      <c r="N157" s="5">
        <v>2015</v>
      </c>
      <c r="O157" s="5">
        <v>2015</v>
      </c>
      <c r="P157" s="154">
        <v>2015</v>
      </c>
      <c r="Q157" s="154">
        <v>2015</v>
      </c>
      <c r="R157" s="154">
        <v>2015</v>
      </c>
      <c r="S157" s="154">
        <v>2015</v>
      </c>
      <c r="T157" s="154">
        <v>2015</v>
      </c>
      <c r="U157" s="154">
        <v>2015</v>
      </c>
      <c r="V157" s="5">
        <v>2010</v>
      </c>
      <c r="W157" s="154">
        <v>2010</v>
      </c>
      <c r="X157" s="154">
        <v>2010</v>
      </c>
      <c r="Y157" s="5">
        <v>2010</v>
      </c>
      <c r="Z157" s="154">
        <v>2010</v>
      </c>
      <c r="AA157" s="154">
        <v>2010</v>
      </c>
      <c r="AB157" s="5">
        <v>2010</v>
      </c>
      <c r="AC157" s="154">
        <v>2010</v>
      </c>
      <c r="AD157" s="154">
        <v>2010</v>
      </c>
      <c r="AE157" s="5">
        <v>2010</v>
      </c>
      <c r="AF157" s="154">
        <v>2010</v>
      </c>
      <c r="AG157" s="154">
        <v>2010</v>
      </c>
      <c r="AH157" s="5">
        <v>2016</v>
      </c>
      <c r="AI157" s="154">
        <v>2016</v>
      </c>
      <c r="AJ157" s="154">
        <v>2016</v>
      </c>
      <c r="AK157" s="5">
        <v>2019</v>
      </c>
      <c r="AL157" s="154">
        <v>2019</v>
      </c>
      <c r="AM157" s="154">
        <v>2019</v>
      </c>
      <c r="AN157" s="5">
        <v>2015</v>
      </c>
      <c r="AO157" s="154">
        <v>2015</v>
      </c>
      <c r="AP157" s="154">
        <v>2015</v>
      </c>
      <c r="AQ157" s="10" t="s">
        <v>489</v>
      </c>
      <c r="AR157" s="147" t="s">
        <v>489</v>
      </c>
      <c r="AS157" s="147" t="s">
        <v>489</v>
      </c>
      <c r="AT157" s="5">
        <v>2018</v>
      </c>
      <c r="AU157" s="5">
        <v>2018</v>
      </c>
      <c r="AV157" s="154">
        <v>2018</v>
      </c>
      <c r="AW157" s="154">
        <v>2018</v>
      </c>
      <c r="AX157" s="154">
        <v>2018</v>
      </c>
      <c r="AY157" s="154">
        <v>2018</v>
      </c>
      <c r="AZ157" s="5">
        <v>2019</v>
      </c>
      <c r="BA157" s="154">
        <v>2019</v>
      </c>
      <c r="BB157" s="5">
        <v>2019</v>
      </c>
      <c r="BC157" s="5">
        <v>2021</v>
      </c>
      <c r="BD157" s="154">
        <v>2021</v>
      </c>
      <c r="BE157" s="154">
        <v>2021</v>
      </c>
      <c r="BF157" s="5">
        <v>2020</v>
      </c>
      <c r="BG157" s="154">
        <v>2020</v>
      </c>
      <c r="BH157" s="10">
        <v>2020</v>
      </c>
    </row>
    <row r="158" spans="1:60">
      <c r="A158" s="1" t="s">
        <v>398</v>
      </c>
      <c r="B158" s="2" t="s">
        <v>399</v>
      </c>
      <c r="C158" s="5">
        <v>2019</v>
      </c>
      <c r="D158" s="154">
        <v>2019</v>
      </c>
      <c r="E158" s="154">
        <v>2019</v>
      </c>
      <c r="F158" s="5">
        <v>2015</v>
      </c>
      <c r="G158" s="154">
        <v>2015</v>
      </c>
      <c r="H158" s="154">
        <v>2015</v>
      </c>
      <c r="I158" s="5">
        <v>2019</v>
      </c>
      <c r="J158" s="154">
        <v>2019</v>
      </c>
      <c r="K158" s="154">
        <v>2019</v>
      </c>
      <c r="L158" s="5">
        <v>2015</v>
      </c>
      <c r="M158" s="5">
        <v>2015</v>
      </c>
      <c r="N158" s="5">
        <v>2015</v>
      </c>
      <c r="O158" s="5">
        <v>2015</v>
      </c>
      <c r="P158" s="154">
        <v>2015</v>
      </c>
      <c r="Q158" s="154">
        <v>2015</v>
      </c>
      <c r="R158" s="154">
        <v>2015</v>
      </c>
      <c r="S158" s="154">
        <v>2015</v>
      </c>
      <c r="T158" s="154">
        <v>2015</v>
      </c>
      <c r="U158" s="154">
        <v>2015</v>
      </c>
      <c r="V158" s="5">
        <v>2010</v>
      </c>
      <c r="W158" s="154">
        <v>2010</v>
      </c>
      <c r="X158" s="154">
        <v>2010</v>
      </c>
      <c r="Y158" s="5">
        <v>2010</v>
      </c>
      <c r="Z158" s="154">
        <v>2010</v>
      </c>
      <c r="AA158" s="154">
        <v>2010</v>
      </c>
      <c r="AB158" s="5">
        <v>2010</v>
      </c>
      <c r="AC158" s="154">
        <v>2010</v>
      </c>
      <c r="AD158" s="154">
        <v>2010</v>
      </c>
      <c r="AE158" s="5">
        <v>2010</v>
      </c>
      <c r="AF158" s="154">
        <v>2010</v>
      </c>
      <c r="AG158" s="154">
        <v>2010</v>
      </c>
      <c r="AH158" s="5">
        <v>2016</v>
      </c>
      <c r="AI158" s="154">
        <v>2016</v>
      </c>
      <c r="AJ158" s="154">
        <v>2016</v>
      </c>
      <c r="AK158" s="5">
        <v>2019</v>
      </c>
      <c r="AL158" s="154">
        <v>2019</v>
      </c>
      <c r="AM158" s="154">
        <v>2019</v>
      </c>
      <c r="AN158" s="5">
        <v>2015</v>
      </c>
      <c r="AO158" s="154">
        <v>2015</v>
      </c>
      <c r="AP158" s="154">
        <v>2015</v>
      </c>
      <c r="AQ158" s="10" t="s">
        <v>489</v>
      </c>
      <c r="AR158" s="147" t="s">
        <v>489</v>
      </c>
      <c r="AS158" s="147" t="s">
        <v>489</v>
      </c>
      <c r="AT158" s="5">
        <v>2018</v>
      </c>
      <c r="AU158" s="5">
        <v>2018</v>
      </c>
      <c r="AV158" s="154">
        <v>2018</v>
      </c>
      <c r="AW158" s="154">
        <v>2018</v>
      </c>
      <c r="AX158" s="154">
        <v>2018</v>
      </c>
      <c r="AY158" s="154">
        <v>2018</v>
      </c>
      <c r="AZ158" s="5">
        <v>2019</v>
      </c>
      <c r="BA158" s="154">
        <v>2019</v>
      </c>
      <c r="BB158" s="5">
        <v>2019</v>
      </c>
      <c r="BC158" s="5">
        <v>2021</v>
      </c>
      <c r="BD158" s="154">
        <v>2021</v>
      </c>
      <c r="BE158" s="154">
        <v>2021</v>
      </c>
      <c r="BF158" s="5">
        <v>2020</v>
      </c>
      <c r="BG158" s="154">
        <v>2020</v>
      </c>
      <c r="BH158" s="10">
        <v>2020</v>
      </c>
    </row>
    <row r="159" spans="1:60">
      <c r="A159" s="1" t="s">
        <v>400</v>
      </c>
      <c r="B159" s="2" t="s">
        <v>401</v>
      </c>
      <c r="C159" s="5">
        <v>2019</v>
      </c>
      <c r="D159" s="154">
        <v>2019</v>
      </c>
      <c r="E159" s="154">
        <v>2019</v>
      </c>
      <c r="F159" s="5">
        <v>2015</v>
      </c>
      <c r="G159" s="154">
        <v>2015</v>
      </c>
      <c r="H159" s="154">
        <v>2015</v>
      </c>
      <c r="I159" s="5">
        <v>2019</v>
      </c>
      <c r="J159" s="154">
        <v>2019</v>
      </c>
      <c r="K159" s="154">
        <v>2019</v>
      </c>
      <c r="L159" s="5">
        <v>2015</v>
      </c>
      <c r="M159" s="5">
        <v>2015</v>
      </c>
      <c r="N159" s="5">
        <v>2015</v>
      </c>
      <c r="O159" s="5">
        <v>2015</v>
      </c>
      <c r="P159" s="154">
        <v>2015</v>
      </c>
      <c r="Q159" s="154">
        <v>2015</v>
      </c>
      <c r="R159" s="154">
        <v>2015</v>
      </c>
      <c r="S159" s="154">
        <v>2015</v>
      </c>
      <c r="T159" s="154">
        <v>2015</v>
      </c>
      <c r="U159" s="154">
        <v>2015</v>
      </c>
      <c r="V159" s="5">
        <v>2010</v>
      </c>
      <c r="W159" s="154">
        <v>2010</v>
      </c>
      <c r="X159" s="154">
        <v>2010</v>
      </c>
      <c r="Y159" s="5">
        <v>2010</v>
      </c>
      <c r="Z159" s="154">
        <v>2010</v>
      </c>
      <c r="AA159" s="154">
        <v>2010</v>
      </c>
      <c r="AB159" s="5">
        <v>2010</v>
      </c>
      <c r="AC159" s="154">
        <v>2010</v>
      </c>
      <c r="AD159" s="154">
        <v>2010</v>
      </c>
      <c r="AE159" s="5">
        <v>2010</v>
      </c>
      <c r="AF159" s="154">
        <v>2010</v>
      </c>
      <c r="AG159" s="154">
        <v>2010</v>
      </c>
      <c r="AH159" s="5">
        <v>2016</v>
      </c>
      <c r="AI159" s="154">
        <v>2016</v>
      </c>
      <c r="AJ159" s="154">
        <v>2016</v>
      </c>
      <c r="AK159" s="5">
        <v>2019</v>
      </c>
      <c r="AL159" s="154">
        <v>2019</v>
      </c>
      <c r="AM159" s="154">
        <v>2019</v>
      </c>
      <c r="AN159" s="5">
        <v>2015</v>
      </c>
      <c r="AO159" s="154">
        <v>2015</v>
      </c>
      <c r="AP159" s="154">
        <v>2015</v>
      </c>
      <c r="AQ159" s="10" t="s">
        <v>489</v>
      </c>
      <c r="AR159" s="147" t="s">
        <v>489</v>
      </c>
      <c r="AS159" s="147" t="s">
        <v>489</v>
      </c>
      <c r="AT159" s="5">
        <v>2018</v>
      </c>
      <c r="AU159" s="5">
        <v>2018</v>
      </c>
      <c r="AV159" s="154">
        <v>2018</v>
      </c>
      <c r="AW159" s="154">
        <v>2018</v>
      </c>
      <c r="AX159" s="154">
        <v>2018</v>
      </c>
      <c r="AY159" s="154">
        <v>2018</v>
      </c>
      <c r="AZ159" s="5">
        <v>2019</v>
      </c>
      <c r="BA159" s="154">
        <v>2019</v>
      </c>
      <c r="BB159" s="5">
        <v>2019</v>
      </c>
      <c r="BC159" s="5">
        <v>2021</v>
      </c>
      <c r="BD159" s="154">
        <v>2021</v>
      </c>
      <c r="BE159" s="154">
        <v>2021</v>
      </c>
      <c r="BF159" s="5">
        <v>2020</v>
      </c>
      <c r="BG159" s="154">
        <v>2020</v>
      </c>
      <c r="BH159" s="10">
        <v>2020</v>
      </c>
    </row>
    <row r="160" spans="1:60">
      <c r="A160" s="1" t="s">
        <v>402</v>
      </c>
      <c r="B160" s="2" t="s">
        <v>403</v>
      </c>
      <c r="C160" s="5">
        <v>2019</v>
      </c>
      <c r="D160" s="154">
        <v>2019</v>
      </c>
      <c r="E160" s="154">
        <v>2019</v>
      </c>
      <c r="F160" s="5">
        <v>2015</v>
      </c>
      <c r="G160" s="154">
        <v>2015</v>
      </c>
      <c r="H160" s="154">
        <v>2015</v>
      </c>
      <c r="I160" s="5">
        <v>2019</v>
      </c>
      <c r="J160" s="154">
        <v>2019</v>
      </c>
      <c r="K160" s="154">
        <v>2019</v>
      </c>
      <c r="L160" s="5">
        <v>2015</v>
      </c>
      <c r="M160" s="5">
        <v>2015</v>
      </c>
      <c r="N160" s="5">
        <v>2015</v>
      </c>
      <c r="O160" s="5">
        <v>2015</v>
      </c>
      <c r="P160" s="154">
        <v>2015</v>
      </c>
      <c r="Q160" s="154">
        <v>2015</v>
      </c>
      <c r="R160" s="154">
        <v>2015</v>
      </c>
      <c r="S160" s="154">
        <v>2015</v>
      </c>
      <c r="T160" s="154">
        <v>2015</v>
      </c>
      <c r="U160" s="154">
        <v>2015</v>
      </c>
      <c r="V160" s="5">
        <v>2010</v>
      </c>
      <c r="W160" s="154">
        <v>2010</v>
      </c>
      <c r="X160" s="154">
        <v>2010</v>
      </c>
      <c r="Y160" s="5">
        <v>2010</v>
      </c>
      <c r="Z160" s="154">
        <v>2010</v>
      </c>
      <c r="AA160" s="154">
        <v>2010</v>
      </c>
      <c r="AB160" s="5">
        <v>2010</v>
      </c>
      <c r="AC160" s="154">
        <v>2010</v>
      </c>
      <c r="AD160" s="154">
        <v>2010</v>
      </c>
      <c r="AE160" s="5">
        <v>2010</v>
      </c>
      <c r="AF160" s="154">
        <v>2010</v>
      </c>
      <c r="AG160" s="154">
        <v>2010</v>
      </c>
      <c r="AH160" s="5">
        <v>2016</v>
      </c>
      <c r="AI160" s="154">
        <v>2016</v>
      </c>
      <c r="AJ160" s="154">
        <v>2016</v>
      </c>
      <c r="AK160" s="5">
        <v>2019</v>
      </c>
      <c r="AL160" s="154">
        <v>2019</v>
      </c>
      <c r="AM160" s="154">
        <v>2019</v>
      </c>
      <c r="AN160" s="5">
        <v>2015</v>
      </c>
      <c r="AO160" s="154">
        <v>2015</v>
      </c>
      <c r="AP160" s="154">
        <v>2015</v>
      </c>
      <c r="AQ160" s="10" t="s">
        <v>489</v>
      </c>
      <c r="AR160" s="147" t="s">
        <v>489</v>
      </c>
      <c r="AS160" s="147" t="s">
        <v>489</v>
      </c>
      <c r="AT160" s="5">
        <v>2018</v>
      </c>
      <c r="AU160" s="5">
        <v>2018</v>
      </c>
      <c r="AV160" s="154">
        <v>2018</v>
      </c>
      <c r="AW160" s="154">
        <v>2018</v>
      </c>
      <c r="AX160" s="154">
        <v>2018</v>
      </c>
      <c r="AY160" s="154">
        <v>2018</v>
      </c>
      <c r="AZ160" s="5">
        <v>2019</v>
      </c>
      <c r="BA160" s="154">
        <v>2019</v>
      </c>
      <c r="BB160" s="5">
        <v>2019</v>
      </c>
      <c r="BC160" s="5">
        <v>2021</v>
      </c>
      <c r="BD160" s="154">
        <v>2021</v>
      </c>
      <c r="BE160" s="154">
        <v>2021</v>
      </c>
      <c r="BF160" s="5">
        <v>2020</v>
      </c>
      <c r="BG160" s="154">
        <v>2020</v>
      </c>
      <c r="BH160" s="10">
        <v>2020</v>
      </c>
    </row>
    <row r="161" spans="1:60">
      <c r="A161" s="1" t="s">
        <v>404</v>
      </c>
      <c r="B161" s="2" t="s">
        <v>405</v>
      </c>
      <c r="C161" s="5">
        <v>2019</v>
      </c>
      <c r="D161" s="154">
        <v>2019</v>
      </c>
      <c r="E161" s="154">
        <v>2019</v>
      </c>
      <c r="F161" s="5">
        <v>2015</v>
      </c>
      <c r="G161" s="154">
        <v>2015</v>
      </c>
      <c r="H161" s="154">
        <v>2015</v>
      </c>
      <c r="I161" s="5">
        <v>2019</v>
      </c>
      <c r="J161" s="154">
        <v>2019</v>
      </c>
      <c r="K161" s="154">
        <v>2019</v>
      </c>
      <c r="L161" s="5">
        <v>2015</v>
      </c>
      <c r="M161" s="5">
        <v>2015</v>
      </c>
      <c r="N161" s="5">
        <v>2015</v>
      </c>
      <c r="O161" s="5">
        <v>2015</v>
      </c>
      <c r="P161" s="154">
        <v>2015</v>
      </c>
      <c r="Q161" s="154">
        <v>2015</v>
      </c>
      <c r="R161" s="154">
        <v>2015</v>
      </c>
      <c r="S161" s="154">
        <v>2015</v>
      </c>
      <c r="T161" s="154">
        <v>2015</v>
      </c>
      <c r="U161" s="154">
        <v>2015</v>
      </c>
      <c r="V161" s="5">
        <v>2010</v>
      </c>
      <c r="W161" s="154">
        <v>2010</v>
      </c>
      <c r="X161" s="154">
        <v>2010</v>
      </c>
      <c r="Y161" s="5">
        <v>2010</v>
      </c>
      <c r="Z161" s="154">
        <v>2010</v>
      </c>
      <c r="AA161" s="154">
        <v>2010</v>
      </c>
      <c r="AB161" s="5">
        <v>2010</v>
      </c>
      <c r="AC161" s="154">
        <v>2010</v>
      </c>
      <c r="AD161" s="154">
        <v>2010</v>
      </c>
      <c r="AE161" s="5">
        <v>2010</v>
      </c>
      <c r="AF161" s="154">
        <v>2010</v>
      </c>
      <c r="AG161" s="154">
        <v>2010</v>
      </c>
      <c r="AH161" s="5">
        <v>2016</v>
      </c>
      <c r="AI161" s="154">
        <v>2016</v>
      </c>
      <c r="AJ161" s="154">
        <v>2016</v>
      </c>
      <c r="AK161" s="5">
        <v>2019</v>
      </c>
      <c r="AL161" s="154">
        <v>2019</v>
      </c>
      <c r="AM161" s="154">
        <v>2019</v>
      </c>
      <c r="AN161" s="5">
        <v>2015</v>
      </c>
      <c r="AO161" s="154">
        <v>2015</v>
      </c>
      <c r="AP161" s="154">
        <v>2015</v>
      </c>
      <c r="AQ161" s="10" t="s">
        <v>489</v>
      </c>
      <c r="AR161" s="147" t="s">
        <v>489</v>
      </c>
      <c r="AS161" s="147" t="s">
        <v>489</v>
      </c>
      <c r="AT161" s="5">
        <v>2018</v>
      </c>
      <c r="AU161" s="5">
        <v>2018</v>
      </c>
      <c r="AV161" s="154">
        <v>2018</v>
      </c>
      <c r="AW161" s="154">
        <v>2018</v>
      </c>
      <c r="AX161" s="154">
        <v>2018</v>
      </c>
      <c r="AY161" s="154">
        <v>2018</v>
      </c>
      <c r="AZ161" s="5">
        <v>2019</v>
      </c>
      <c r="BA161" s="154">
        <v>2019</v>
      </c>
      <c r="BB161" s="5">
        <v>2019</v>
      </c>
      <c r="BC161" s="5">
        <v>2021</v>
      </c>
      <c r="BD161" s="154">
        <v>2021</v>
      </c>
      <c r="BE161" s="154">
        <v>2021</v>
      </c>
      <c r="BF161" s="5">
        <v>2020</v>
      </c>
      <c r="BG161" s="154">
        <v>2020</v>
      </c>
      <c r="BH161" s="10">
        <v>2020</v>
      </c>
    </row>
    <row r="162" spans="1:60">
      <c r="A162" s="1" t="s">
        <v>406</v>
      </c>
      <c r="B162" s="2" t="s">
        <v>407</v>
      </c>
      <c r="C162" s="5">
        <v>2019</v>
      </c>
      <c r="D162" s="154">
        <v>2019</v>
      </c>
      <c r="E162" s="154">
        <v>2019</v>
      </c>
      <c r="F162" s="5">
        <v>2015</v>
      </c>
      <c r="G162" s="154">
        <v>2015</v>
      </c>
      <c r="H162" s="154">
        <v>2015</v>
      </c>
      <c r="I162" s="5">
        <v>2019</v>
      </c>
      <c r="J162" s="154">
        <v>2019</v>
      </c>
      <c r="K162" s="154">
        <v>2019</v>
      </c>
      <c r="L162" s="5">
        <v>2015</v>
      </c>
      <c r="M162" s="5">
        <v>2015</v>
      </c>
      <c r="N162" s="5">
        <v>2015</v>
      </c>
      <c r="O162" s="5">
        <v>2015</v>
      </c>
      <c r="P162" s="154">
        <v>2015</v>
      </c>
      <c r="Q162" s="154">
        <v>2015</v>
      </c>
      <c r="R162" s="154">
        <v>2015</v>
      </c>
      <c r="S162" s="154">
        <v>2015</v>
      </c>
      <c r="T162" s="154">
        <v>2015</v>
      </c>
      <c r="U162" s="154">
        <v>2015</v>
      </c>
      <c r="V162" s="5">
        <v>2010</v>
      </c>
      <c r="W162" s="154">
        <v>2010</v>
      </c>
      <c r="X162" s="154">
        <v>2010</v>
      </c>
      <c r="Y162" s="5">
        <v>2010</v>
      </c>
      <c r="Z162" s="154">
        <v>2010</v>
      </c>
      <c r="AA162" s="154">
        <v>2010</v>
      </c>
      <c r="AB162" s="5">
        <v>2010</v>
      </c>
      <c r="AC162" s="154">
        <v>2010</v>
      </c>
      <c r="AD162" s="154">
        <v>2010</v>
      </c>
      <c r="AE162" s="5">
        <v>2010</v>
      </c>
      <c r="AF162" s="154">
        <v>2010</v>
      </c>
      <c r="AG162" s="154">
        <v>2010</v>
      </c>
      <c r="AH162" s="5">
        <v>2016</v>
      </c>
      <c r="AI162" s="154">
        <v>2016</v>
      </c>
      <c r="AJ162" s="154">
        <v>2016</v>
      </c>
      <c r="AK162" s="5">
        <v>2019</v>
      </c>
      <c r="AL162" s="154">
        <v>2019</v>
      </c>
      <c r="AM162" s="154">
        <v>2019</v>
      </c>
      <c r="AN162" s="5">
        <v>2015</v>
      </c>
      <c r="AO162" s="154">
        <v>2015</v>
      </c>
      <c r="AP162" s="154">
        <v>2015</v>
      </c>
      <c r="AQ162" s="10" t="s">
        <v>489</v>
      </c>
      <c r="AR162" s="147" t="s">
        <v>489</v>
      </c>
      <c r="AS162" s="147" t="s">
        <v>489</v>
      </c>
      <c r="AT162" s="5">
        <v>2018</v>
      </c>
      <c r="AU162" s="5">
        <v>2018</v>
      </c>
      <c r="AV162" s="154">
        <v>2018</v>
      </c>
      <c r="AW162" s="154">
        <v>2018</v>
      </c>
      <c r="AX162" s="154">
        <v>2018</v>
      </c>
      <c r="AY162" s="154">
        <v>2018</v>
      </c>
      <c r="AZ162" s="5">
        <v>2019</v>
      </c>
      <c r="BA162" s="154">
        <v>2019</v>
      </c>
      <c r="BB162" s="5">
        <v>2019</v>
      </c>
      <c r="BC162" s="5">
        <v>2021</v>
      </c>
      <c r="BD162" s="154">
        <v>2021</v>
      </c>
      <c r="BE162" s="154">
        <v>2021</v>
      </c>
      <c r="BF162" s="5">
        <v>2020</v>
      </c>
      <c r="BG162" s="154">
        <v>2020</v>
      </c>
      <c r="BH162" s="10">
        <v>2020</v>
      </c>
    </row>
    <row r="163" spans="1:60">
      <c r="A163" s="1" t="s">
        <v>408</v>
      </c>
      <c r="B163" s="2" t="s">
        <v>409</v>
      </c>
      <c r="C163" s="5">
        <v>2019</v>
      </c>
      <c r="D163" s="154">
        <v>2019</v>
      </c>
      <c r="E163" s="154">
        <v>2019</v>
      </c>
      <c r="F163" s="5">
        <v>2015</v>
      </c>
      <c r="G163" s="154">
        <v>2015</v>
      </c>
      <c r="H163" s="154">
        <v>2015</v>
      </c>
      <c r="I163" s="5">
        <v>2019</v>
      </c>
      <c r="J163" s="154">
        <v>2019</v>
      </c>
      <c r="K163" s="154">
        <v>2019</v>
      </c>
      <c r="L163" s="5">
        <v>2015</v>
      </c>
      <c r="M163" s="5">
        <v>2015</v>
      </c>
      <c r="N163" s="5">
        <v>2015</v>
      </c>
      <c r="O163" s="5">
        <v>2015</v>
      </c>
      <c r="P163" s="154">
        <v>2015</v>
      </c>
      <c r="Q163" s="154">
        <v>2015</v>
      </c>
      <c r="R163" s="154">
        <v>2015</v>
      </c>
      <c r="S163" s="154">
        <v>2015</v>
      </c>
      <c r="T163" s="154">
        <v>2015</v>
      </c>
      <c r="U163" s="154">
        <v>2015</v>
      </c>
      <c r="V163" s="5">
        <v>2010</v>
      </c>
      <c r="W163" s="154">
        <v>2010</v>
      </c>
      <c r="X163" s="154">
        <v>2010</v>
      </c>
      <c r="Y163" s="5">
        <v>2010</v>
      </c>
      <c r="Z163" s="154">
        <v>2010</v>
      </c>
      <c r="AA163" s="154">
        <v>2010</v>
      </c>
      <c r="AB163" s="5">
        <v>2010</v>
      </c>
      <c r="AC163" s="154">
        <v>2010</v>
      </c>
      <c r="AD163" s="154">
        <v>2010</v>
      </c>
      <c r="AE163" s="5">
        <v>2010</v>
      </c>
      <c r="AF163" s="154">
        <v>2010</v>
      </c>
      <c r="AG163" s="154">
        <v>2010</v>
      </c>
      <c r="AH163" s="5">
        <v>2016</v>
      </c>
      <c r="AI163" s="154">
        <v>2016</v>
      </c>
      <c r="AJ163" s="154">
        <v>2016</v>
      </c>
      <c r="AK163" s="5">
        <v>2019</v>
      </c>
      <c r="AL163" s="154">
        <v>2019</v>
      </c>
      <c r="AM163" s="154">
        <v>2019</v>
      </c>
      <c r="AN163" s="5">
        <v>2015</v>
      </c>
      <c r="AO163" s="154">
        <v>2015</v>
      </c>
      <c r="AP163" s="154">
        <v>2015</v>
      </c>
      <c r="AQ163" s="10" t="s">
        <v>489</v>
      </c>
      <c r="AR163" s="147" t="s">
        <v>489</v>
      </c>
      <c r="AS163" s="147" t="s">
        <v>489</v>
      </c>
      <c r="AT163" s="5">
        <v>2018</v>
      </c>
      <c r="AU163" s="5">
        <v>2018</v>
      </c>
      <c r="AV163" s="154">
        <v>2018</v>
      </c>
      <c r="AW163" s="154">
        <v>2018</v>
      </c>
      <c r="AX163" s="154">
        <v>2018</v>
      </c>
      <c r="AY163" s="154">
        <v>2018</v>
      </c>
      <c r="AZ163" s="5">
        <v>2019</v>
      </c>
      <c r="BA163" s="154">
        <v>2019</v>
      </c>
      <c r="BB163" s="5">
        <v>2019</v>
      </c>
      <c r="BC163" s="5">
        <v>2021</v>
      </c>
      <c r="BD163" s="154">
        <v>2021</v>
      </c>
      <c r="BE163" s="154">
        <v>2021</v>
      </c>
      <c r="BF163" s="5">
        <v>2020</v>
      </c>
      <c r="BG163" s="154">
        <v>2020</v>
      </c>
      <c r="BH163" s="10">
        <v>2020</v>
      </c>
    </row>
    <row r="164" spans="1:60">
      <c r="A164" s="1" t="s">
        <v>410</v>
      </c>
      <c r="B164" s="2" t="s">
        <v>411</v>
      </c>
      <c r="C164" s="5">
        <v>2019</v>
      </c>
      <c r="D164" s="154">
        <v>2019</v>
      </c>
      <c r="E164" s="154">
        <v>2019</v>
      </c>
      <c r="F164" s="5">
        <v>2015</v>
      </c>
      <c r="G164" s="154">
        <v>2015</v>
      </c>
      <c r="H164" s="154">
        <v>2015</v>
      </c>
      <c r="I164" s="5">
        <v>2019</v>
      </c>
      <c r="J164" s="154">
        <v>2019</v>
      </c>
      <c r="K164" s="154">
        <v>2019</v>
      </c>
      <c r="L164" s="5">
        <v>2015</v>
      </c>
      <c r="M164" s="5">
        <v>2015</v>
      </c>
      <c r="N164" s="5">
        <v>2015</v>
      </c>
      <c r="O164" s="5">
        <v>2015</v>
      </c>
      <c r="P164" s="154">
        <v>2015</v>
      </c>
      <c r="Q164" s="154">
        <v>2015</v>
      </c>
      <c r="R164" s="154">
        <v>2015</v>
      </c>
      <c r="S164" s="154">
        <v>2015</v>
      </c>
      <c r="T164" s="154">
        <v>2015</v>
      </c>
      <c r="U164" s="154">
        <v>2015</v>
      </c>
      <c r="V164" s="5">
        <v>2010</v>
      </c>
      <c r="W164" s="154">
        <v>2010</v>
      </c>
      <c r="X164" s="154">
        <v>2010</v>
      </c>
      <c r="Y164" s="5">
        <v>2010</v>
      </c>
      <c r="Z164" s="154">
        <v>2010</v>
      </c>
      <c r="AA164" s="154">
        <v>2010</v>
      </c>
      <c r="AB164" s="5">
        <v>2010</v>
      </c>
      <c r="AC164" s="154">
        <v>2010</v>
      </c>
      <c r="AD164" s="154">
        <v>2010</v>
      </c>
      <c r="AE164" s="5">
        <v>2010</v>
      </c>
      <c r="AF164" s="154">
        <v>2010</v>
      </c>
      <c r="AG164" s="154">
        <v>2010</v>
      </c>
      <c r="AH164" s="5">
        <v>2016</v>
      </c>
      <c r="AI164" s="154">
        <v>2016</v>
      </c>
      <c r="AJ164" s="154">
        <v>2016</v>
      </c>
      <c r="AK164" s="5">
        <v>2019</v>
      </c>
      <c r="AL164" s="154">
        <v>2019</v>
      </c>
      <c r="AM164" s="154">
        <v>2019</v>
      </c>
      <c r="AN164" s="5">
        <v>2015</v>
      </c>
      <c r="AO164" s="154">
        <v>2015</v>
      </c>
      <c r="AP164" s="154">
        <v>2015</v>
      </c>
      <c r="AQ164" s="10" t="s">
        <v>489</v>
      </c>
      <c r="AR164" s="147" t="s">
        <v>489</v>
      </c>
      <c r="AS164" s="147" t="s">
        <v>489</v>
      </c>
      <c r="AT164" s="5">
        <v>2018</v>
      </c>
      <c r="AU164" s="5">
        <v>2018</v>
      </c>
      <c r="AV164" s="154">
        <v>2018</v>
      </c>
      <c r="AW164" s="154">
        <v>2018</v>
      </c>
      <c r="AX164" s="154">
        <v>2018</v>
      </c>
      <c r="AY164" s="154">
        <v>2018</v>
      </c>
      <c r="AZ164" s="5">
        <v>2019</v>
      </c>
      <c r="BA164" s="154">
        <v>2019</v>
      </c>
      <c r="BB164" s="5">
        <v>2019</v>
      </c>
      <c r="BC164" s="5">
        <v>2021</v>
      </c>
      <c r="BD164" s="154">
        <v>2021</v>
      </c>
      <c r="BE164" s="154">
        <v>2021</v>
      </c>
      <c r="BF164" s="5">
        <v>2020</v>
      </c>
      <c r="BG164" s="154">
        <v>2020</v>
      </c>
      <c r="BH164" s="10">
        <v>2020</v>
      </c>
    </row>
  </sheetData>
  <sheetProtection sheet="1" objects="1" scenarios="1"/>
  <autoFilter ref="A1:BH164" xr:uid="{ABB248C6-B037-4A2C-B7BB-6BE17213C4FD}"/>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F6FE-F3DF-4D26-B463-B6E02192B2C0}">
  <sheetPr>
    <tabColor theme="7" tint="0.79998168889431442"/>
  </sheetPr>
  <dimension ref="A1:BH164"/>
  <sheetViews>
    <sheetView workbookViewId="0">
      <pane xSplit="2" ySplit="1" topLeftCell="C2" activePane="bottomRight" state="frozen"/>
      <selection pane="bottomRight"/>
      <selection pane="bottomLeft" activeCell="A2" sqref="A2"/>
      <selection pane="topRight" activeCell="C1" sqref="C1"/>
    </sheetView>
  </sheetViews>
  <sheetFormatPr defaultColWidth="8.85546875" defaultRowHeight="15"/>
  <cols>
    <col min="1" max="1" width="32" bestFit="1" customWidth="1"/>
    <col min="2" max="2" width="5.140625" bestFit="1" customWidth="1"/>
    <col min="3" max="3" width="13.85546875" bestFit="1" customWidth="1"/>
    <col min="4" max="4" width="13.7109375" bestFit="1" customWidth="1"/>
    <col min="5" max="5" width="13.85546875" bestFit="1" customWidth="1"/>
    <col min="6" max="6" width="17.7109375" bestFit="1" customWidth="1"/>
    <col min="7" max="8" width="17.28515625" customWidth="1"/>
    <col min="9" max="11" width="20.7109375" customWidth="1"/>
    <col min="12" max="33" width="25" customWidth="1"/>
    <col min="34" max="60" width="20.7109375" customWidth="1"/>
  </cols>
  <sheetData>
    <row r="1" spans="1:60" s="41" customFormat="1" ht="16.5" customHeight="1">
      <c r="A1" s="40" t="s">
        <v>31</v>
      </c>
      <c r="B1" s="40" t="s">
        <v>28</v>
      </c>
      <c r="C1" s="21" t="s">
        <v>464</v>
      </c>
      <c r="D1" s="143" t="s">
        <v>412</v>
      </c>
      <c r="E1" s="143" t="s">
        <v>413</v>
      </c>
      <c r="F1" s="21" t="s">
        <v>465</v>
      </c>
      <c r="G1" s="143" t="s">
        <v>414</v>
      </c>
      <c r="H1" s="143" t="s">
        <v>415</v>
      </c>
      <c r="I1" s="21" t="s">
        <v>466</v>
      </c>
      <c r="J1" s="143" t="s">
        <v>416</v>
      </c>
      <c r="K1" s="143" t="s">
        <v>417</v>
      </c>
      <c r="L1" s="21" t="s">
        <v>467</v>
      </c>
      <c r="M1" s="21" t="s">
        <v>468</v>
      </c>
      <c r="N1" s="21" t="s">
        <v>469</v>
      </c>
      <c r="O1" s="21" t="s">
        <v>470</v>
      </c>
      <c r="P1" s="16" t="s">
        <v>471</v>
      </c>
      <c r="Q1" s="143" t="s">
        <v>418</v>
      </c>
      <c r="R1" s="143" t="s">
        <v>419</v>
      </c>
      <c r="S1" s="16" t="s">
        <v>472</v>
      </c>
      <c r="T1" s="143" t="s">
        <v>420</v>
      </c>
      <c r="U1" s="143" t="s">
        <v>421</v>
      </c>
      <c r="V1" s="21" t="s">
        <v>473</v>
      </c>
      <c r="W1" s="143" t="s">
        <v>422</v>
      </c>
      <c r="X1" s="143" t="s">
        <v>423</v>
      </c>
      <c r="Y1" s="21" t="s">
        <v>474</v>
      </c>
      <c r="Z1" s="143" t="s">
        <v>424</v>
      </c>
      <c r="AA1" s="143" t="s">
        <v>425</v>
      </c>
      <c r="AB1" s="21" t="s">
        <v>475</v>
      </c>
      <c r="AC1" s="143" t="s">
        <v>426</v>
      </c>
      <c r="AD1" s="143" t="s">
        <v>427</v>
      </c>
      <c r="AE1" s="21" t="s">
        <v>476</v>
      </c>
      <c r="AF1" s="143" t="s">
        <v>428</v>
      </c>
      <c r="AG1" s="143" t="s">
        <v>429</v>
      </c>
      <c r="AH1" s="21" t="s">
        <v>477</v>
      </c>
      <c r="AI1" s="143" t="s">
        <v>430</v>
      </c>
      <c r="AJ1" s="143" t="s">
        <v>431</v>
      </c>
      <c r="AK1" s="21" t="s">
        <v>478</v>
      </c>
      <c r="AL1" s="143" t="s">
        <v>432</v>
      </c>
      <c r="AM1" s="143" t="s">
        <v>433</v>
      </c>
      <c r="AN1" s="21" t="s">
        <v>479</v>
      </c>
      <c r="AO1" s="143" t="s">
        <v>434</v>
      </c>
      <c r="AP1" s="143" t="s">
        <v>435</v>
      </c>
      <c r="AQ1" s="8" t="s">
        <v>480</v>
      </c>
      <c r="AR1" s="151" t="s">
        <v>436</v>
      </c>
      <c r="AS1" s="151" t="s">
        <v>437</v>
      </c>
      <c r="AT1" s="21" t="s">
        <v>481</v>
      </c>
      <c r="AU1" s="21" t="s">
        <v>482</v>
      </c>
      <c r="AV1" s="143" t="s">
        <v>438</v>
      </c>
      <c r="AW1" s="143" t="s">
        <v>439</v>
      </c>
      <c r="AX1" s="143" t="s">
        <v>440</v>
      </c>
      <c r="AY1" s="143" t="s">
        <v>441</v>
      </c>
      <c r="AZ1" s="21" t="s">
        <v>442</v>
      </c>
      <c r="BA1" s="143" t="s">
        <v>443</v>
      </c>
      <c r="BB1" s="21" t="s">
        <v>483</v>
      </c>
      <c r="BC1" s="8" t="s">
        <v>484</v>
      </c>
      <c r="BD1" s="143" t="s">
        <v>444</v>
      </c>
      <c r="BE1" s="143" t="s">
        <v>445</v>
      </c>
      <c r="BF1" s="21" t="s">
        <v>485</v>
      </c>
      <c r="BG1" s="143" t="s">
        <v>486</v>
      </c>
      <c r="BH1" s="21" t="s">
        <v>487</v>
      </c>
    </row>
    <row r="2" spans="1:60">
      <c r="A2" s="1" t="s">
        <v>65</v>
      </c>
      <c r="B2" s="2" t="s">
        <v>66</v>
      </c>
      <c r="C2" s="5" t="s">
        <v>490</v>
      </c>
      <c r="D2" s="154" t="s">
        <v>490</v>
      </c>
      <c r="E2" s="154" t="s">
        <v>490</v>
      </c>
      <c r="F2" s="5" t="s">
        <v>491</v>
      </c>
      <c r="G2" s="154" t="s">
        <v>491</v>
      </c>
      <c r="H2" s="154" t="s">
        <v>491</v>
      </c>
      <c r="I2" s="5" t="s">
        <v>492</v>
      </c>
      <c r="J2" s="154" t="s">
        <v>492</v>
      </c>
      <c r="K2" s="154" t="s">
        <v>492</v>
      </c>
      <c r="L2" s="5" t="s">
        <v>491</v>
      </c>
      <c r="M2" s="5" t="s">
        <v>491</v>
      </c>
      <c r="N2" s="5" t="s">
        <v>491</v>
      </c>
      <c r="O2" s="5" t="s">
        <v>491</v>
      </c>
      <c r="P2" s="154" t="s">
        <v>491</v>
      </c>
      <c r="Q2" s="154" t="s">
        <v>491</v>
      </c>
      <c r="R2" s="154" t="s">
        <v>491</v>
      </c>
      <c r="S2" s="154" t="s">
        <v>491</v>
      </c>
      <c r="T2" s="154" t="s">
        <v>491</v>
      </c>
      <c r="U2" s="154" t="s">
        <v>491</v>
      </c>
      <c r="V2" s="5" t="s">
        <v>493</v>
      </c>
      <c r="W2" s="154" t="s">
        <v>493</v>
      </c>
      <c r="X2" s="154" t="s">
        <v>493</v>
      </c>
      <c r="Y2" s="5" t="s">
        <v>493</v>
      </c>
      <c r="Z2" s="154" t="s">
        <v>493</v>
      </c>
      <c r="AA2" s="154" t="s">
        <v>493</v>
      </c>
      <c r="AB2" s="5" t="s">
        <v>493</v>
      </c>
      <c r="AC2" s="154" t="s">
        <v>493</v>
      </c>
      <c r="AD2" s="154" t="s">
        <v>493</v>
      </c>
      <c r="AE2" s="5" t="s">
        <v>493</v>
      </c>
      <c r="AF2" s="154" t="s">
        <v>493</v>
      </c>
      <c r="AG2" s="154" t="s">
        <v>493</v>
      </c>
      <c r="AH2" s="5" t="s">
        <v>494</v>
      </c>
      <c r="AI2" s="154" t="s">
        <v>494</v>
      </c>
      <c r="AJ2" s="154" t="s">
        <v>494</v>
      </c>
      <c r="AK2" s="5" t="s">
        <v>494</v>
      </c>
      <c r="AL2" s="154" t="s">
        <v>494</v>
      </c>
      <c r="AM2" s="154" t="s">
        <v>494</v>
      </c>
      <c r="AN2" s="5" t="s">
        <v>495</v>
      </c>
      <c r="AO2" s="154" t="s">
        <v>495</v>
      </c>
      <c r="AP2" s="154" t="s">
        <v>495</v>
      </c>
      <c r="AQ2" s="5" t="s">
        <v>496</v>
      </c>
      <c r="AR2" s="154" t="s">
        <v>496</v>
      </c>
      <c r="AS2" s="154" t="s">
        <v>496</v>
      </c>
      <c r="AT2" s="5" t="s">
        <v>497</v>
      </c>
      <c r="AU2" s="5" t="s">
        <v>497</v>
      </c>
      <c r="AV2" s="154" t="s">
        <v>497</v>
      </c>
      <c r="AW2" s="154" t="s">
        <v>497</v>
      </c>
      <c r="AX2" s="154" t="s">
        <v>497</v>
      </c>
      <c r="AY2" s="154" t="s">
        <v>497</v>
      </c>
      <c r="AZ2" s="5" t="s">
        <v>498</v>
      </c>
      <c r="BA2" s="154" t="s">
        <v>498</v>
      </c>
      <c r="BB2" s="5" t="s">
        <v>499</v>
      </c>
      <c r="BC2" s="5" t="s">
        <v>500</v>
      </c>
      <c r="BD2" s="154" t="s">
        <v>500</v>
      </c>
      <c r="BE2" s="154" t="s">
        <v>500</v>
      </c>
      <c r="BF2" s="5" t="s">
        <v>501</v>
      </c>
      <c r="BG2" s="154" t="s">
        <v>501</v>
      </c>
      <c r="BH2" s="5" t="s">
        <v>499</v>
      </c>
    </row>
    <row r="3" spans="1:60">
      <c r="A3" s="1" t="s">
        <v>69</v>
      </c>
      <c r="B3" s="2" t="s">
        <v>70</v>
      </c>
      <c r="C3" s="5" t="s">
        <v>490</v>
      </c>
      <c r="D3" s="154" t="s">
        <v>490</v>
      </c>
      <c r="E3" s="154" t="s">
        <v>490</v>
      </c>
      <c r="F3" s="5" t="s">
        <v>491</v>
      </c>
      <c r="G3" s="154" t="s">
        <v>491</v>
      </c>
      <c r="H3" s="154" t="s">
        <v>491</v>
      </c>
      <c r="I3" s="5" t="s">
        <v>492</v>
      </c>
      <c r="J3" s="154" t="s">
        <v>492</v>
      </c>
      <c r="K3" s="154" t="s">
        <v>492</v>
      </c>
      <c r="L3" s="5" t="s">
        <v>491</v>
      </c>
      <c r="M3" s="5" t="s">
        <v>491</v>
      </c>
      <c r="N3" s="5" t="s">
        <v>491</v>
      </c>
      <c r="O3" s="5" t="s">
        <v>491</v>
      </c>
      <c r="P3" s="154" t="s">
        <v>491</v>
      </c>
      <c r="Q3" s="154" t="s">
        <v>491</v>
      </c>
      <c r="R3" s="154" t="s">
        <v>491</v>
      </c>
      <c r="S3" s="154" t="s">
        <v>491</v>
      </c>
      <c r="T3" s="154" t="s">
        <v>491</v>
      </c>
      <c r="U3" s="154" t="s">
        <v>491</v>
      </c>
      <c r="V3" s="5" t="s">
        <v>493</v>
      </c>
      <c r="W3" s="154" t="s">
        <v>493</v>
      </c>
      <c r="X3" s="154" t="s">
        <v>493</v>
      </c>
      <c r="Y3" s="5" t="s">
        <v>493</v>
      </c>
      <c r="Z3" s="154" t="s">
        <v>493</v>
      </c>
      <c r="AA3" s="154" t="s">
        <v>493</v>
      </c>
      <c r="AB3" s="5" t="s">
        <v>493</v>
      </c>
      <c r="AC3" s="154" t="s">
        <v>493</v>
      </c>
      <c r="AD3" s="154" t="s">
        <v>493</v>
      </c>
      <c r="AE3" s="5" t="s">
        <v>493</v>
      </c>
      <c r="AF3" s="154" t="s">
        <v>493</v>
      </c>
      <c r="AG3" s="154" t="s">
        <v>493</v>
      </c>
      <c r="AH3" s="5" t="s">
        <v>494</v>
      </c>
      <c r="AI3" s="154" t="s">
        <v>494</v>
      </c>
      <c r="AJ3" s="154" t="s">
        <v>494</v>
      </c>
      <c r="AK3" s="5" t="s">
        <v>494</v>
      </c>
      <c r="AL3" s="154" t="s">
        <v>494</v>
      </c>
      <c r="AM3" s="154" t="s">
        <v>494</v>
      </c>
      <c r="AN3" s="5" t="s">
        <v>495</v>
      </c>
      <c r="AO3" s="154" t="s">
        <v>495</v>
      </c>
      <c r="AP3" s="154" t="s">
        <v>495</v>
      </c>
      <c r="AQ3" s="5" t="s">
        <v>496</v>
      </c>
      <c r="AR3" s="154" t="s">
        <v>496</v>
      </c>
      <c r="AS3" s="154" t="s">
        <v>496</v>
      </c>
      <c r="AT3" s="5" t="s">
        <v>497</v>
      </c>
      <c r="AU3" s="5" t="s">
        <v>497</v>
      </c>
      <c r="AV3" s="154" t="s">
        <v>497</v>
      </c>
      <c r="AW3" s="154" t="s">
        <v>497</v>
      </c>
      <c r="AX3" s="154" t="s">
        <v>497</v>
      </c>
      <c r="AY3" s="154" t="s">
        <v>497</v>
      </c>
      <c r="AZ3" s="5" t="s">
        <v>498</v>
      </c>
      <c r="BA3" s="154" t="s">
        <v>498</v>
      </c>
      <c r="BB3" s="5" t="s">
        <v>499</v>
      </c>
      <c r="BC3" s="5" t="s">
        <v>500</v>
      </c>
      <c r="BD3" s="154" t="s">
        <v>500</v>
      </c>
      <c r="BE3" s="154" t="s">
        <v>500</v>
      </c>
      <c r="BF3" s="5" t="s">
        <v>501</v>
      </c>
      <c r="BG3" s="154" t="s">
        <v>501</v>
      </c>
      <c r="BH3" s="5" t="s">
        <v>499</v>
      </c>
    </row>
    <row r="4" spans="1:60">
      <c r="A4" s="1" t="s">
        <v>73</v>
      </c>
      <c r="B4" s="2" t="s">
        <v>74</v>
      </c>
      <c r="C4" s="5" t="s">
        <v>490</v>
      </c>
      <c r="D4" s="154" t="s">
        <v>490</v>
      </c>
      <c r="E4" s="154" t="s">
        <v>490</v>
      </c>
      <c r="F4" s="5" t="s">
        <v>491</v>
      </c>
      <c r="G4" s="154" t="s">
        <v>491</v>
      </c>
      <c r="H4" s="154" t="s">
        <v>491</v>
      </c>
      <c r="I4" s="5" t="s">
        <v>492</v>
      </c>
      <c r="J4" s="154" t="s">
        <v>492</v>
      </c>
      <c r="K4" s="154" t="s">
        <v>492</v>
      </c>
      <c r="L4" s="5" t="s">
        <v>491</v>
      </c>
      <c r="M4" s="5" t="s">
        <v>491</v>
      </c>
      <c r="N4" s="5" t="s">
        <v>491</v>
      </c>
      <c r="O4" s="5" t="s">
        <v>491</v>
      </c>
      <c r="P4" s="154" t="s">
        <v>491</v>
      </c>
      <c r="Q4" s="154" t="s">
        <v>491</v>
      </c>
      <c r="R4" s="154" t="s">
        <v>491</v>
      </c>
      <c r="S4" s="154" t="s">
        <v>491</v>
      </c>
      <c r="T4" s="154" t="s">
        <v>491</v>
      </c>
      <c r="U4" s="154" t="s">
        <v>491</v>
      </c>
      <c r="V4" s="5" t="s">
        <v>493</v>
      </c>
      <c r="W4" s="154" t="s">
        <v>493</v>
      </c>
      <c r="X4" s="154" t="s">
        <v>493</v>
      </c>
      <c r="Y4" s="5" t="s">
        <v>493</v>
      </c>
      <c r="Z4" s="154" t="s">
        <v>493</v>
      </c>
      <c r="AA4" s="154" t="s">
        <v>493</v>
      </c>
      <c r="AB4" s="5" t="s">
        <v>493</v>
      </c>
      <c r="AC4" s="154" t="s">
        <v>493</v>
      </c>
      <c r="AD4" s="154" t="s">
        <v>493</v>
      </c>
      <c r="AE4" s="5" t="s">
        <v>493</v>
      </c>
      <c r="AF4" s="154" t="s">
        <v>493</v>
      </c>
      <c r="AG4" s="154" t="s">
        <v>493</v>
      </c>
      <c r="AH4" s="5" t="s">
        <v>494</v>
      </c>
      <c r="AI4" s="154" t="s">
        <v>494</v>
      </c>
      <c r="AJ4" s="154" t="s">
        <v>494</v>
      </c>
      <c r="AK4" s="5" t="s">
        <v>494</v>
      </c>
      <c r="AL4" s="154" t="s">
        <v>494</v>
      </c>
      <c r="AM4" s="154" t="s">
        <v>494</v>
      </c>
      <c r="AN4" s="5" t="s">
        <v>495</v>
      </c>
      <c r="AO4" s="154" t="s">
        <v>495</v>
      </c>
      <c r="AP4" s="154" t="s">
        <v>495</v>
      </c>
      <c r="AQ4" s="5" t="s">
        <v>496</v>
      </c>
      <c r="AR4" s="154" t="s">
        <v>496</v>
      </c>
      <c r="AS4" s="154" t="s">
        <v>496</v>
      </c>
      <c r="AT4" s="5" t="s">
        <v>497</v>
      </c>
      <c r="AU4" s="5" t="s">
        <v>497</v>
      </c>
      <c r="AV4" s="154" t="s">
        <v>497</v>
      </c>
      <c r="AW4" s="154" t="s">
        <v>497</v>
      </c>
      <c r="AX4" s="154" t="s">
        <v>497</v>
      </c>
      <c r="AY4" s="154" t="s">
        <v>497</v>
      </c>
      <c r="AZ4" s="5" t="s">
        <v>498</v>
      </c>
      <c r="BA4" s="154" t="s">
        <v>498</v>
      </c>
      <c r="BB4" s="5" t="s">
        <v>499</v>
      </c>
      <c r="BC4" s="5" t="s">
        <v>500</v>
      </c>
      <c r="BD4" s="154" t="s">
        <v>500</v>
      </c>
      <c r="BE4" s="154" t="s">
        <v>500</v>
      </c>
      <c r="BF4" s="5" t="s">
        <v>501</v>
      </c>
      <c r="BG4" s="154" t="s">
        <v>501</v>
      </c>
      <c r="BH4" s="5" t="s">
        <v>499</v>
      </c>
    </row>
    <row r="5" spans="1:60">
      <c r="A5" s="1" t="s">
        <v>77</v>
      </c>
      <c r="B5" s="2" t="s">
        <v>78</v>
      </c>
      <c r="C5" s="5" t="s">
        <v>490</v>
      </c>
      <c r="D5" s="154" t="s">
        <v>490</v>
      </c>
      <c r="E5" s="154" t="s">
        <v>490</v>
      </c>
      <c r="F5" s="5" t="s">
        <v>491</v>
      </c>
      <c r="G5" s="154" t="s">
        <v>491</v>
      </c>
      <c r="H5" s="154" t="s">
        <v>491</v>
      </c>
      <c r="I5" s="5" t="s">
        <v>492</v>
      </c>
      <c r="J5" s="154" t="s">
        <v>492</v>
      </c>
      <c r="K5" s="154" t="s">
        <v>492</v>
      </c>
      <c r="L5" s="5" t="s">
        <v>491</v>
      </c>
      <c r="M5" s="5" t="s">
        <v>491</v>
      </c>
      <c r="N5" s="5" t="s">
        <v>491</v>
      </c>
      <c r="O5" s="5" t="s">
        <v>491</v>
      </c>
      <c r="P5" s="154" t="s">
        <v>491</v>
      </c>
      <c r="Q5" s="154" t="s">
        <v>491</v>
      </c>
      <c r="R5" s="154" t="s">
        <v>491</v>
      </c>
      <c r="S5" s="154" t="s">
        <v>491</v>
      </c>
      <c r="T5" s="154" t="s">
        <v>491</v>
      </c>
      <c r="U5" s="154" t="s">
        <v>491</v>
      </c>
      <c r="V5" s="5" t="s">
        <v>493</v>
      </c>
      <c r="W5" s="154" t="s">
        <v>493</v>
      </c>
      <c r="X5" s="154" t="s">
        <v>493</v>
      </c>
      <c r="Y5" s="5" t="s">
        <v>493</v>
      </c>
      <c r="Z5" s="154" t="s">
        <v>493</v>
      </c>
      <c r="AA5" s="154" t="s">
        <v>493</v>
      </c>
      <c r="AB5" s="5" t="s">
        <v>493</v>
      </c>
      <c r="AC5" s="154" t="s">
        <v>493</v>
      </c>
      <c r="AD5" s="154" t="s">
        <v>493</v>
      </c>
      <c r="AE5" s="5" t="s">
        <v>493</v>
      </c>
      <c r="AF5" s="154" t="s">
        <v>493</v>
      </c>
      <c r="AG5" s="154" t="s">
        <v>493</v>
      </c>
      <c r="AH5" s="5" t="s">
        <v>494</v>
      </c>
      <c r="AI5" s="154" t="s">
        <v>494</v>
      </c>
      <c r="AJ5" s="154" t="s">
        <v>494</v>
      </c>
      <c r="AK5" s="5" t="s">
        <v>494</v>
      </c>
      <c r="AL5" s="154" t="s">
        <v>494</v>
      </c>
      <c r="AM5" s="154" t="s">
        <v>494</v>
      </c>
      <c r="AN5" s="5" t="s">
        <v>495</v>
      </c>
      <c r="AO5" s="154" t="s">
        <v>495</v>
      </c>
      <c r="AP5" s="154" t="s">
        <v>495</v>
      </c>
      <c r="AQ5" s="5" t="s">
        <v>496</v>
      </c>
      <c r="AR5" s="154" t="s">
        <v>496</v>
      </c>
      <c r="AS5" s="154" t="s">
        <v>496</v>
      </c>
      <c r="AT5" s="5" t="s">
        <v>497</v>
      </c>
      <c r="AU5" s="5" t="s">
        <v>497</v>
      </c>
      <c r="AV5" s="154" t="s">
        <v>497</v>
      </c>
      <c r="AW5" s="154" t="s">
        <v>497</v>
      </c>
      <c r="AX5" s="154" t="s">
        <v>497</v>
      </c>
      <c r="AY5" s="154" t="s">
        <v>497</v>
      </c>
      <c r="AZ5" s="5" t="s">
        <v>498</v>
      </c>
      <c r="BA5" s="154" t="s">
        <v>498</v>
      </c>
      <c r="BB5" s="5" t="s">
        <v>499</v>
      </c>
      <c r="BC5" s="5" t="s">
        <v>500</v>
      </c>
      <c r="BD5" s="154" t="s">
        <v>500</v>
      </c>
      <c r="BE5" s="154" t="s">
        <v>500</v>
      </c>
      <c r="BF5" s="5" t="s">
        <v>501</v>
      </c>
      <c r="BG5" s="154" t="s">
        <v>501</v>
      </c>
      <c r="BH5" s="5" t="s">
        <v>499</v>
      </c>
    </row>
    <row r="6" spans="1:60">
      <c r="A6" s="1" t="s">
        <v>81</v>
      </c>
      <c r="B6" s="2" t="s">
        <v>82</v>
      </c>
      <c r="C6" s="5" t="s">
        <v>490</v>
      </c>
      <c r="D6" s="154" t="s">
        <v>490</v>
      </c>
      <c r="E6" s="154" t="s">
        <v>490</v>
      </c>
      <c r="F6" s="5" t="s">
        <v>491</v>
      </c>
      <c r="G6" s="154" t="s">
        <v>491</v>
      </c>
      <c r="H6" s="154" t="s">
        <v>491</v>
      </c>
      <c r="I6" s="5" t="s">
        <v>492</v>
      </c>
      <c r="J6" s="154" t="s">
        <v>492</v>
      </c>
      <c r="K6" s="154" t="s">
        <v>492</v>
      </c>
      <c r="L6" s="5" t="s">
        <v>491</v>
      </c>
      <c r="M6" s="5" t="s">
        <v>491</v>
      </c>
      <c r="N6" s="5" t="s">
        <v>491</v>
      </c>
      <c r="O6" s="5" t="s">
        <v>491</v>
      </c>
      <c r="P6" s="154" t="s">
        <v>491</v>
      </c>
      <c r="Q6" s="154" t="s">
        <v>491</v>
      </c>
      <c r="R6" s="154" t="s">
        <v>491</v>
      </c>
      <c r="S6" s="154" t="s">
        <v>491</v>
      </c>
      <c r="T6" s="154" t="s">
        <v>491</v>
      </c>
      <c r="U6" s="154" t="s">
        <v>491</v>
      </c>
      <c r="V6" s="5" t="s">
        <v>493</v>
      </c>
      <c r="W6" s="154" t="s">
        <v>493</v>
      </c>
      <c r="X6" s="154" t="s">
        <v>493</v>
      </c>
      <c r="Y6" s="5" t="s">
        <v>493</v>
      </c>
      <c r="Z6" s="154" t="s">
        <v>493</v>
      </c>
      <c r="AA6" s="154" t="s">
        <v>493</v>
      </c>
      <c r="AB6" s="5" t="s">
        <v>493</v>
      </c>
      <c r="AC6" s="154" t="s">
        <v>493</v>
      </c>
      <c r="AD6" s="154" t="s">
        <v>493</v>
      </c>
      <c r="AE6" s="5" t="s">
        <v>493</v>
      </c>
      <c r="AF6" s="154" t="s">
        <v>493</v>
      </c>
      <c r="AG6" s="154" t="s">
        <v>493</v>
      </c>
      <c r="AH6" s="5" t="s">
        <v>494</v>
      </c>
      <c r="AI6" s="154" t="s">
        <v>494</v>
      </c>
      <c r="AJ6" s="154" t="s">
        <v>494</v>
      </c>
      <c r="AK6" s="5" t="s">
        <v>494</v>
      </c>
      <c r="AL6" s="154" t="s">
        <v>494</v>
      </c>
      <c r="AM6" s="154" t="s">
        <v>494</v>
      </c>
      <c r="AN6" s="5" t="s">
        <v>495</v>
      </c>
      <c r="AO6" s="154" t="s">
        <v>495</v>
      </c>
      <c r="AP6" s="154" t="s">
        <v>495</v>
      </c>
      <c r="AQ6" s="5" t="s">
        <v>496</v>
      </c>
      <c r="AR6" s="154" t="s">
        <v>496</v>
      </c>
      <c r="AS6" s="154" t="s">
        <v>496</v>
      </c>
      <c r="AT6" s="5" t="s">
        <v>497</v>
      </c>
      <c r="AU6" s="5" t="s">
        <v>497</v>
      </c>
      <c r="AV6" s="154" t="s">
        <v>497</v>
      </c>
      <c r="AW6" s="154" t="s">
        <v>497</v>
      </c>
      <c r="AX6" s="154" t="s">
        <v>497</v>
      </c>
      <c r="AY6" s="154" t="s">
        <v>497</v>
      </c>
      <c r="AZ6" s="5" t="s">
        <v>498</v>
      </c>
      <c r="BA6" s="154" t="s">
        <v>498</v>
      </c>
      <c r="BB6" s="5" t="s">
        <v>499</v>
      </c>
      <c r="BC6" s="5" t="s">
        <v>500</v>
      </c>
      <c r="BD6" s="154" t="s">
        <v>500</v>
      </c>
      <c r="BE6" s="154" t="s">
        <v>500</v>
      </c>
      <c r="BF6" s="5" t="s">
        <v>501</v>
      </c>
      <c r="BG6" s="154" t="s">
        <v>501</v>
      </c>
      <c r="BH6" s="5" t="s">
        <v>499</v>
      </c>
    </row>
    <row r="7" spans="1:60">
      <c r="A7" s="1" t="s">
        <v>84</v>
      </c>
      <c r="B7" s="2" t="s">
        <v>85</v>
      </c>
      <c r="C7" s="5" t="s">
        <v>490</v>
      </c>
      <c r="D7" s="154" t="s">
        <v>490</v>
      </c>
      <c r="E7" s="154" t="s">
        <v>490</v>
      </c>
      <c r="F7" s="5" t="s">
        <v>491</v>
      </c>
      <c r="G7" s="154" t="s">
        <v>491</v>
      </c>
      <c r="H7" s="154" t="s">
        <v>491</v>
      </c>
      <c r="I7" s="5" t="s">
        <v>492</v>
      </c>
      <c r="J7" s="154" t="s">
        <v>492</v>
      </c>
      <c r="K7" s="154" t="s">
        <v>492</v>
      </c>
      <c r="L7" s="5" t="s">
        <v>491</v>
      </c>
      <c r="M7" s="5" t="s">
        <v>491</v>
      </c>
      <c r="N7" s="5" t="s">
        <v>491</v>
      </c>
      <c r="O7" s="5" t="s">
        <v>491</v>
      </c>
      <c r="P7" s="154" t="s">
        <v>491</v>
      </c>
      <c r="Q7" s="154" t="s">
        <v>491</v>
      </c>
      <c r="R7" s="154" t="s">
        <v>491</v>
      </c>
      <c r="S7" s="154" t="s">
        <v>491</v>
      </c>
      <c r="T7" s="154" t="s">
        <v>491</v>
      </c>
      <c r="U7" s="154" t="s">
        <v>491</v>
      </c>
      <c r="V7" s="5" t="s">
        <v>493</v>
      </c>
      <c r="W7" s="154" t="s">
        <v>493</v>
      </c>
      <c r="X7" s="154" t="s">
        <v>493</v>
      </c>
      <c r="Y7" s="5" t="s">
        <v>493</v>
      </c>
      <c r="Z7" s="154" t="s">
        <v>493</v>
      </c>
      <c r="AA7" s="154" t="s">
        <v>493</v>
      </c>
      <c r="AB7" s="5" t="s">
        <v>493</v>
      </c>
      <c r="AC7" s="154" t="s">
        <v>493</v>
      </c>
      <c r="AD7" s="154" t="s">
        <v>493</v>
      </c>
      <c r="AE7" s="5" t="s">
        <v>493</v>
      </c>
      <c r="AF7" s="154" t="s">
        <v>493</v>
      </c>
      <c r="AG7" s="154" t="s">
        <v>493</v>
      </c>
      <c r="AH7" s="5" t="s">
        <v>494</v>
      </c>
      <c r="AI7" s="154" t="s">
        <v>494</v>
      </c>
      <c r="AJ7" s="154" t="s">
        <v>494</v>
      </c>
      <c r="AK7" s="5" t="s">
        <v>494</v>
      </c>
      <c r="AL7" s="154" t="s">
        <v>494</v>
      </c>
      <c r="AM7" s="154" t="s">
        <v>494</v>
      </c>
      <c r="AN7" s="5" t="s">
        <v>495</v>
      </c>
      <c r="AO7" s="154" t="s">
        <v>495</v>
      </c>
      <c r="AP7" s="154" t="s">
        <v>495</v>
      </c>
      <c r="AQ7" s="5" t="s">
        <v>496</v>
      </c>
      <c r="AR7" s="154" t="s">
        <v>496</v>
      </c>
      <c r="AS7" s="154" t="s">
        <v>496</v>
      </c>
      <c r="AT7" s="5" t="s">
        <v>497</v>
      </c>
      <c r="AU7" s="5" t="s">
        <v>497</v>
      </c>
      <c r="AV7" s="154" t="s">
        <v>497</v>
      </c>
      <c r="AW7" s="154" t="s">
        <v>497</v>
      </c>
      <c r="AX7" s="154" t="s">
        <v>497</v>
      </c>
      <c r="AY7" s="154" t="s">
        <v>497</v>
      </c>
      <c r="AZ7" s="5" t="s">
        <v>498</v>
      </c>
      <c r="BA7" s="154" t="s">
        <v>498</v>
      </c>
      <c r="BB7" s="5" t="s">
        <v>499</v>
      </c>
      <c r="BC7" s="5" t="s">
        <v>500</v>
      </c>
      <c r="BD7" s="154" t="s">
        <v>500</v>
      </c>
      <c r="BE7" s="154" t="s">
        <v>500</v>
      </c>
      <c r="BF7" s="5" t="s">
        <v>501</v>
      </c>
      <c r="BG7" s="154" t="s">
        <v>501</v>
      </c>
      <c r="BH7" s="5" t="s">
        <v>499</v>
      </c>
    </row>
    <row r="8" spans="1:60">
      <c r="A8" s="1" t="s">
        <v>88</v>
      </c>
      <c r="B8" s="2" t="s">
        <v>89</v>
      </c>
      <c r="C8" s="5" t="s">
        <v>490</v>
      </c>
      <c r="D8" s="154" t="s">
        <v>490</v>
      </c>
      <c r="E8" s="154" t="s">
        <v>490</v>
      </c>
      <c r="F8" s="5" t="s">
        <v>491</v>
      </c>
      <c r="G8" s="154" t="s">
        <v>491</v>
      </c>
      <c r="H8" s="154" t="s">
        <v>491</v>
      </c>
      <c r="I8" s="5" t="s">
        <v>492</v>
      </c>
      <c r="J8" s="154" t="s">
        <v>492</v>
      </c>
      <c r="K8" s="154" t="s">
        <v>492</v>
      </c>
      <c r="L8" s="5" t="s">
        <v>491</v>
      </c>
      <c r="M8" s="5" t="s">
        <v>491</v>
      </c>
      <c r="N8" s="5" t="s">
        <v>491</v>
      </c>
      <c r="O8" s="5" t="s">
        <v>491</v>
      </c>
      <c r="P8" s="154" t="s">
        <v>491</v>
      </c>
      <c r="Q8" s="154" t="s">
        <v>491</v>
      </c>
      <c r="R8" s="154" t="s">
        <v>491</v>
      </c>
      <c r="S8" s="154" t="s">
        <v>491</v>
      </c>
      <c r="T8" s="154" t="s">
        <v>491</v>
      </c>
      <c r="U8" s="154" t="s">
        <v>491</v>
      </c>
      <c r="V8" s="5" t="s">
        <v>493</v>
      </c>
      <c r="W8" s="154" t="s">
        <v>493</v>
      </c>
      <c r="X8" s="154" t="s">
        <v>493</v>
      </c>
      <c r="Y8" s="5" t="s">
        <v>493</v>
      </c>
      <c r="Z8" s="154" t="s">
        <v>493</v>
      </c>
      <c r="AA8" s="154" t="s">
        <v>493</v>
      </c>
      <c r="AB8" s="5" t="s">
        <v>493</v>
      </c>
      <c r="AC8" s="154" t="s">
        <v>493</v>
      </c>
      <c r="AD8" s="154" t="s">
        <v>493</v>
      </c>
      <c r="AE8" s="5" t="s">
        <v>493</v>
      </c>
      <c r="AF8" s="154" t="s">
        <v>493</v>
      </c>
      <c r="AG8" s="154" t="s">
        <v>493</v>
      </c>
      <c r="AH8" s="5" t="s">
        <v>494</v>
      </c>
      <c r="AI8" s="154" t="s">
        <v>494</v>
      </c>
      <c r="AJ8" s="154" t="s">
        <v>494</v>
      </c>
      <c r="AK8" s="5" t="s">
        <v>494</v>
      </c>
      <c r="AL8" s="154" t="s">
        <v>494</v>
      </c>
      <c r="AM8" s="154" t="s">
        <v>494</v>
      </c>
      <c r="AN8" s="5" t="s">
        <v>495</v>
      </c>
      <c r="AO8" s="154" t="s">
        <v>495</v>
      </c>
      <c r="AP8" s="154" t="s">
        <v>495</v>
      </c>
      <c r="AQ8" s="5" t="s">
        <v>496</v>
      </c>
      <c r="AR8" s="154" t="s">
        <v>496</v>
      </c>
      <c r="AS8" s="154" t="s">
        <v>496</v>
      </c>
      <c r="AT8" s="5" t="s">
        <v>497</v>
      </c>
      <c r="AU8" s="5" t="s">
        <v>497</v>
      </c>
      <c r="AV8" s="154" t="s">
        <v>497</v>
      </c>
      <c r="AW8" s="154" t="s">
        <v>497</v>
      </c>
      <c r="AX8" s="154" t="s">
        <v>497</v>
      </c>
      <c r="AY8" s="154" t="s">
        <v>497</v>
      </c>
      <c r="AZ8" s="5" t="s">
        <v>498</v>
      </c>
      <c r="BA8" s="154" t="s">
        <v>498</v>
      </c>
      <c r="BB8" s="5" t="s">
        <v>499</v>
      </c>
      <c r="BC8" s="5" t="s">
        <v>500</v>
      </c>
      <c r="BD8" s="154" t="s">
        <v>500</v>
      </c>
      <c r="BE8" s="154" t="s">
        <v>500</v>
      </c>
      <c r="BF8" s="5" t="s">
        <v>501</v>
      </c>
      <c r="BG8" s="154" t="s">
        <v>501</v>
      </c>
      <c r="BH8" s="5" t="s">
        <v>499</v>
      </c>
    </row>
    <row r="9" spans="1:60">
      <c r="A9" s="1" t="s">
        <v>91</v>
      </c>
      <c r="B9" s="2" t="s">
        <v>92</v>
      </c>
      <c r="C9" s="5" t="s">
        <v>490</v>
      </c>
      <c r="D9" s="154" t="s">
        <v>490</v>
      </c>
      <c r="E9" s="154" t="s">
        <v>490</v>
      </c>
      <c r="F9" s="5" t="s">
        <v>491</v>
      </c>
      <c r="G9" s="154" t="s">
        <v>491</v>
      </c>
      <c r="H9" s="154" t="s">
        <v>491</v>
      </c>
      <c r="I9" s="5" t="s">
        <v>492</v>
      </c>
      <c r="J9" s="154" t="s">
        <v>492</v>
      </c>
      <c r="K9" s="154" t="s">
        <v>492</v>
      </c>
      <c r="L9" s="5" t="s">
        <v>491</v>
      </c>
      <c r="M9" s="5" t="s">
        <v>491</v>
      </c>
      <c r="N9" s="5" t="s">
        <v>491</v>
      </c>
      <c r="O9" s="5" t="s">
        <v>491</v>
      </c>
      <c r="P9" s="154" t="s">
        <v>491</v>
      </c>
      <c r="Q9" s="154" t="s">
        <v>491</v>
      </c>
      <c r="R9" s="154" t="s">
        <v>491</v>
      </c>
      <c r="S9" s="154" t="s">
        <v>491</v>
      </c>
      <c r="T9" s="154" t="s">
        <v>491</v>
      </c>
      <c r="U9" s="154" t="s">
        <v>491</v>
      </c>
      <c r="V9" s="5" t="s">
        <v>493</v>
      </c>
      <c r="W9" s="154" t="s">
        <v>493</v>
      </c>
      <c r="X9" s="154" t="s">
        <v>493</v>
      </c>
      <c r="Y9" s="5" t="s">
        <v>493</v>
      </c>
      <c r="Z9" s="154" t="s">
        <v>493</v>
      </c>
      <c r="AA9" s="154" t="s">
        <v>493</v>
      </c>
      <c r="AB9" s="5" t="s">
        <v>493</v>
      </c>
      <c r="AC9" s="154" t="s">
        <v>493</v>
      </c>
      <c r="AD9" s="154" t="s">
        <v>493</v>
      </c>
      <c r="AE9" s="5" t="s">
        <v>493</v>
      </c>
      <c r="AF9" s="154" t="s">
        <v>493</v>
      </c>
      <c r="AG9" s="154" t="s">
        <v>493</v>
      </c>
      <c r="AH9" s="5" t="s">
        <v>494</v>
      </c>
      <c r="AI9" s="154" t="s">
        <v>494</v>
      </c>
      <c r="AJ9" s="154" t="s">
        <v>494</v>
      </c>
      <c r="AK9" s="5" t="s">
        <v>494</v>
      </c>
      <c r="AL9" s="154" t="s">
        <v>494</v>
      </c>
      <c r="AM9" s="154" t="s">
        <v>494</v>
      </c>
      <c r="AN9" s="5" t="s">
        <v>495</v>
      </c>
      <c r="AO9" s="154" t="s">
        <v>495</v>
      </c>
      <c r="AP9" s="154" t="s">
        <v>495</v>
      </c>
      <c r="AQ9" s="5" t="s">
        <v>496</v>
      </c>
      <c r="AR9" s="154" t="s">
        <v>496</v>
      </c>
      <c r="AS9" s="154" t="s">
        <v>496</v>
      </c>
      <c r="AT9" s="5" t="s">
        <v>497</v>
      </c>
      <c r="AU9" s="5" t="s">
        <v>497</v>
      </c>
      <c r="AV9" s="154" t="s">
        <v>497</v>
      </c>
      <c r="AW9" s="154" t="s">
        <v>497</v>
      </c>
      <c r="AX9" s="154" t="s">
        <v>497</v>
      </c>
      <c r="AY9" s="154" t="s">
        <v>497</v>
      </c>
      <c r="AZ9" s="5" t="s">
        <v>498</v>
      </c>
      <c r="BA9" s="154" t="s">
        <v>498</v>
      </c>
      <c r="BB9" s="5" t="s">
        <v>499</v>
      </c>
      <c r="BC9" s="5" t="s">
        <v>500</v>
      </c>
      <c r="BD9" s="154" t="s">
        <v>500</v>
      </c>
      <c r="BE9" s="154" t="s">
        <v>500</v>
      </c>
      <c r="BF9" s="5" t="s">
        <v>501</v>
      </c>
      <c r="BG9" s="154" t="s">
        <v>501</v>
      </c>
      <c r="BH9" s="5" t="s">
        <v>499</v>
      </c>
    </row>
    <row r="10" spans="1:60">
      <c r="A10" s="1" t="s">
        <v>93</v>
      </c>
      <c r="B10" s="2" t="s">
        <v>94</v>
      </c>
      <c r="C10" s="5" t="s">
        <v>490</v>
      </c>
      <c r="D10" s="154" t="s">
        <v>490</v>
      </c>
      <c r="E10" s="154" t="s">
        <v>490</v>
      </c>
      <c r="F10" s="5" t="s">
        <v>491</v>
      </c>
      <c r="G10" s="154" t="s">
        <v>491</v>
      </c>
      <c r="H10" s="154" t="s">
        <v>491</v>
      </c>
      <c r="I10" s="5" t="s">
        <v>492</v>
      </c>
      <c r="J10" s="154" t="s">
        <v>492</v>
      </c>
      <c r="K10" s="154" t="s">
        <v>492</v>
      </c>
      <c r="L10" s="5" t="s">
        <v>491</v>
      </c>
      <c r="M10" s="5" t="s">
        <v>491</v>
      </c>
      <c r="N10" s="5" t="s">
        <v>491</v>
      </c>
      <c r="O10" s="5" t="s">
        <v>491</v>
      </c>
      <c r="P10" s="154" t="s">
        <v>491</v>
      </c>
      <c r="Q10" s="154" t="s">
        <v>491</v>
      </c>
      <c r="R10" s="154" t="s">
        <v>491</v>
      </c>
      <c r="S10" s="154" t="s">
        <v>491</v>
      </c>
      <c r="T10" s="154" t="s">
        <v>491</v>
      </c>
      <c r="U10" s="154" t="s">
        <v>491</v>
      </c>
      <c r="V10" s="5" t="s">
        <v>493</v>
      </c>
      <c r="W10" s="154" t="s">
        <v>493</v>
      </c>
      <c r="X10" s="154" t="s">
        <v>493</v>
      </c>
      <c r="Y10" s="5" t="s">
        <v>493</v>
      </c>
      <c r="Z10" s="154" t="s">
        <v>493</v>
      </c>
      <c r="AA10" s="154" t="s">
        <v>493</v>
      </c>
      <c r="AB10" s="5" t="s">
        <v>493</v>
      </c>
      <c r="AC10" s="154" t="s">
        <v>493</v>
      </c>
      <c r="AD10" s="154" t="s">
        <v>493</v>
      </c>
      <c r="AE10" s="5" t="s">
        <v>493</v>
      </c>
      <c r="AF10" s="154" t="s">
        <v>493</v>
      </c>
      <c r="AG10" s="154" t="s">
        <v>493</v>
      </c>
      <c r="AH10" s="5" t="s">
        <v>494</v>
      </c>
      <c r="AI10" s="154" t="s">
        <v>494</v>
      </c>
      <c r="AJ10" s="154" t="s">
        <v>494</v>
      </c>
      <c r="AK10" s="5" t="s">
        <v>494</v>
      </c>
      <c r="AL10" s="154" t="s">
        <v>494</v>
      </c>
      <c r="AM10" s="154" t="s">
        <v>494</v>
      </c>
      <c r="AN10" s="5" t="s">
        <v>495</v>
      </c>
      <c r="AO10" s="154" t="s">
        <v>495</v>
      </c>
      <c r="AP10" s="154" t="s">
        <v>495</v>
      </c>
      <c r="AQ10" s="5" t="s">
        <v>496</v>
      </c>
      <c r="AR10" s="154" t="s">
        <v>496</v>
      </c>
      <c r="AS10" s="154" t="s">
        <v>496</v>
      </c>
      <c r="AT10" s="5" t="s">
        <v>497</v>
      </c>
      <c r="AU10" s="5" t="s">
        <v>497</v>
      </c>
      <c r="AV10" s="154" t="s">
        <v>497</v>
      </c>
      <c r="AW10" s="154" t="s">
        <v>497</v>
      </c>
      <c r="AX10" s="154" t="s">
        <v>497</v>
      </c>
      <c r="AY10" s="154" t="s">
        <v>497</v>
      </c>
      <c r="AZ10" s="5" t="s">
        <v>498</v>
      </c>
      <c r="BA10" s="154" t="s">
        <v>498</v>
      </c>
      <c r="BB10" s="5" t="s">
        <v>499</v>
      </c>
      <c r="BC10" s="5" t="s">
        <v>500</v>
      </c>
      <c r="BD10" s="154" t="s">
        <v>500</v>
      </c>
      <c r="BE10" s="154" t="s">
        <v>500</v>
      </c>
      <c r="BF10" s="5" t="s">
        <v>501</v>
      </c>
      <c r="BG10" s="154" t="s">
        <v>501</v>
      </c>
      <c r="BH10" s="5" t="s">
        <v>499</v>
      </c>
    </row>
    <row r="11" spans="1:60">
      <c r="A11" s="1" t="s">
        <v>95</v>
      </c>
      <c r="B11" s="2" t="s">
        <v>96</v>
      </c>
      <c r="C11" s="5" t="s">
        <v>490</v>
      </c>
      <c r="D11" s="154" t="s">
        <v>490</v>
      </c>
      <c r="E11" s="154" t="s">
        <v>490</v>
      </c>
      <c r="F11" s="5" t="s">
        <v>87</v>
      </c>
      <c r="G11" s="154" t="s">
        <v>87</v>
      </c>
      <c r="H11" s="154" t="s">
        <v>87</v>
      </c>
      <c r="I11" s="5" t="s">
        <v>492</v>
      </c>
      <c r="J11" s="154" t="s">
        <v>492</v>
      </c>
      <c r="K11" s="154" t="s">
        <v>492</v>
      </c>
      <c r="L11" s="5" t="s">
        <v>491</v>
      </c>
      <c r="M11" s="5" t="s">
        <v>491</v>
      </c>
      <c r="N11" s="5" t="s">
        <v>491</v>
      </c>
      <c r="O11" s="5" t="s">
        <v>491</v>
      </c>
      <c r="P11" s="154" t="s">
        <v>491</v>
      </c>
      <c r="Q11" s="154" t="s">
        <v>491</v>
      </c>
      <c r="R11" s="154" t="s">
        <v>491</v>
      </c>
      <c r="S11" s="154" t="s">
        <v>491</v>
      </c>
      <c r="T11" s="154" t="s">
        <v>491</v>
      </c>
      <c r="U11" s="154" t="s">
        <v>491</v>
      </c>
      <c r="V11" s="5" t="s">
        <v>493</v>
      </c>
      <c r="W11" s="154" t="s">
        <v>493</v>
      </c>
      <c r="X11" s="154" t="s">
        <v>493</v>
      </c>
      <c r="Y11" s="5" t="s">
        <v>493</v>
      </c>
      <c r="Z11" s="154" t="s">
        <v>493</v>
      </c>
      <c r="AA11" s="154" t="s">
        <v>493</v>
      </c>
      <c r="AB11" s="5" t="s">
        <v>493</v>
      </c>
      <c r="AC11" s="154" t="s">
        <v>493</v>
      </c>
      <c r="AD11" s="154" t="s">
        <v>493</v>
      </c>
      <c r="AE11" s="5" t="s">
        <v>493</v>
      </c>
      <c r="AF11" s="154" t="s">
        <v>493</v>
      </c>
      <c r="AG11" s="154" t="s">
        <v>493</v>
      </c>
      <c r="AH11" s="5" t="s">
        <v>494</v>
      </c>
      <c r="AI11" s="154" t="s">
        <v>494</v>
      </c>
      <c r="AJ11" s="154" t="s">
        <v>494</v>
      </c>
      <c r="AK11" s="5" t="s">
        <v>494</v>
      </c>
      <c r="AL11" s="154" t="s">
        <v>494</v>
      </c>
      <c r="AM11" s="154" t="s">
        <v>494</v>
      </c>
      <c r="AN11" s="5" t="s">
        <v>495</v>
      </c>
      <c r="AO11" s="154" t="s">
        <v>495</v>
      </c>
      <c r="AP11" s="154" t="s">
        <v>495</v>
      </c>
      <c r="AQ11" s="5" t="s">
        <v>496</v>
      </c>
      <c r="AR11" s="154" t="s">
        <v>496</v>
      </c>
      <c r="AS11" s="154" t="s">
        <v>496</v>
      </c>
      <c r="AT11" s="5" t="s">
        <v>497</v>
      </c>
      <c r="AU11" s="5" t="s">
        <v>497</v>
      </c>
      <c r="AV11" s="154" t="s">
        <v>497</v>
      </c>
      <c r="AW11" s="154" t="s">
        <v>497</v>
      </c>
      <c r="AX11" s="154" t="s">
        <v>497</v>
      </c>
      <c r="AY11" s="154" t="s">
        <v>497</v>
      </c>
      <c r="AZ11" s="5" t="s">
        <v>498</v>
      </c>
      <c r="BA11" s="154" t="s">
        <v>498</v>
      </c>
      <c r="BB11" s="5" t="s">
        <v>499</v>
      </c>
      <c r="BC11" s="5" t="s">
        <v>500</v>
      </c>
      <c r="BD11" s="154" t="s">
        <v>500</v>
      </c>
      <c r="BE11" s="154" t="s">
        <v>500</v>
      </c>
      <c r="BF11" s="5" t="s">
        <v>501</v>
      </c>
      <c r="BG11" s="154" t="s">
        <v>501</v>
      </c>
      <c r="BH11" s="5" t="s">
        <v>499</v>
      </c>
    </row>
    <row r="12" spans="1:60">
      <c r="A12" s="1" t="s">
        <v>97</v>
      </c>
      <c r="B12" s="2" t="s">
        <v>98</v>
      </c>
      <c r="C12" s="5" t="s">
        <v>490</v>
      </c>
      <c r="D12" s="154" t="s">
        <v>490</v>
      </c>
      <c r="E12" s="154" t="s">
        <v>490</v>
      </c>
      <c r="F12" s="5" t="s">
        <v>491</v>
      </c>
      <c r="G12" s="154" t="s">
        <v>491</v>
      </c>
      <c r="H12" s="154" t="s">
        <v>491</v>
      </c>
      <c r="I12" s="5" t="s">
        <v>492</v>
      </c>
      <c r="J12" s="154" t="s">
        <v>492</v>
      </c>
      <c r="K12" s="154" t="s">
        <v>492</v>
      </c>
      <c r="L12" s="5" t="s">
        <v>491</v>
      </c>
      <c r="M12" s="5" t="s">
        <v>491</v>
      </c>
      <c r="N12" s="5" t="s">
        <v>491</v>
      </c>
      <c r="O12" s="5" t="s">
        <v>491</v>
      </c>
      <c r="P12" s="154" t="s">
        <v>491</v>
      </c>
      <c r="Q12" s="154" t="s">
        <v>491</v>
      </c>
      <c r="R12" s="154" t="s">
        <v>491</v>
      </c>
      <c r="S12" s="154" t="s">
        <v>491</v>
      </c>
      <c r="T12" s="154" t="s">
        <v>491</v>
      </c>
      <c r="U12" s="154" t="s">
        <v>491</v>
      </c>
      <c r="V12" s="5" t="s">
        <v>493</v>
      </c>
      <c r="W12" s="154" t="s">
        <v>493</v>
      </c>
      <c r="X12" s="154" t="s">
        <v>493</v>
      </c>
      <c r="Y12" s="5" t="s">
        <v>493</v>
      </c>
      <c r="Z12" s="154" t="s">
        <v>493</v>
      </c>
      <c r="AA12" s="154" t="s">
        <v>493</v>
      </c>
      <c r="AB12" s="5" t="s">
        <v>493</v>
      </c>
      <c r="AC12" s="154" t="s">
        <v>493</v>
      </c>
      <c r="AD12" s="154" t="s">
        <v>493</v>
      </c>
      <c r="AE12" s="5" t="s">
        <v>493</v>
      </c>
      <c r="AF12" s="154" t="s">
        <v>493</v>
      </c>
      <c r="AG12" s="154" t="s">
        <v>493</v>
      </c>
      <c r="AH12" s="5" t="s">
        <v>494</v>
      </c>
      <c r="AI12" s="154" t="s">
        <v>494</v>
      </c>
      <c r="AJ12" s="154" t="s">
        <v>494</v>
      </c>
      <c r="AK12" s="5" t="s">
        <v>494</v>
      </c>
      <c r="AL12" s="154" t="s">
        <v>494</v>
      </c>
      <c r="AM12" s="154" t="s">
        <v>494</v>
      </c>
      <c r="AN12" s="5" t="s">
        <v>495</v>
      </c>
      <c r="AO12" s="154" t="s">
        <v>495</v>
      </c>
      <c r="AP12" s="154" t="s">
        <v>495</v>
      </c>
      <c r="AQ12" s="5" t="s">
        <v>496</v>
      </c>
      <c r="AR12" s="154" t="s">
        <v>496</v>
      </c>
      <c r="AS12" s="154" t="s">
        <v>496</v>
      </c>
      <c r="AT12" s="5" t="s">
        <v>497</v>
      </c>
      <c r="AU12" s="5" t="s">
        <v>497</v>
      </c>
      <c r="AV12" s="154" t="s">
        <v>497</v>
      </c>
      <c r="AW12" s="154" t="s">
        <v>497</v>
      </c>
      <c r="AX12" s="154" t="s">
        <v>497</v>
      </c>
      <c r="AY12" s="154" t="s">
        <v>497</v>
      </c>
      <c r="AZ12" s="5" t="s">
        <v>498</v>
      </c>
      <c r="BA12" s="154" t="s">
        <v>498</v>
      </c>
      <c r="BB12" s="5" t="s">
        <v>499</v>
      </c>
      <c r="BC12" s="5" t="s">
        <v>500</v>
      </c>
      <c r="BD12" s="154" t="s">
        <v>500</v>
      </c>
      <c r="BE12" s="154" t="s">
        <v>500</v>
      </c>
      <c r="BF12" s="5" t="s">
        <v>501</v>
      </c>
      <c r="BG12" s="154" t="s">
        <v>501</v>
      </c>
      <c r="BH12" s="5" t="s">
        <v>499</v>
      </c>
    </row>
    <row r="13" spans="1:60">
      <c r="A13" s="1" t="s">
        <v>100</v>
      </c>
      <c r="B13" s="2" t="s">
        <v>101</v>
      </c>
      <c r="C13" s="5" t="s">
        <v>490</v>
      </c>
      <c r="D13" s="154" t="s">
        <v>490</v>
      </c>
      <c r="E13" s="154" t="s">
        <v>490</v>
      </c>
      <c r="F13" s="5" t="s">
        <v>491</v>
      </c>
      <c r="G13" s="154" t="s">
        <v>491</v>
      </c>
      <c r="H13" s="154" t="s">
        <v>491</v>
      </c>
      <c r="I13" s="5" t="s">
        <v>492</v>
      </c>
      <c r="J13" s="154" t="s">
        <v>492</v>
      </c>
      <c r="K13" s="154" t="s">
        <v>492</v>
      </c>
      <c r="L13" s="5" t="s">
        <v>491</v>
      </c>
      <c r="M13" s="5" t="s">
        <v>491</v>
      </c>
      <c r="N13" s="5" t="s">
        <v>491</v>
      </c>
      <c r="O13" s="5" t="s">
        <v>491</v>
      </c>
      <c r="P13" s="154" t="s">
        <v>491</v>
      </c>
      <c r="Q13" s="154" t="s">
        <v>491</v>
      </c>
      <c r="R13" s="154" t="s">
        <v>491</v>
      </c>
      <c r="S13" s="154" t="s">
        <v>491</v>
      </c>
      <c r="T13" s="154" t="s">
        <v>491</v>
      </c>
      <c r="U13" s="154" t="s">
        <v>491</v>
      </c>
      <c r="V13" s="5" t="s">
        <v>493</v>
      </c>
      <c r="W13" s="154" t="s">
        <v>493</v>
      </c>
      <c r="X13" s="154" t="s">
        <v>493</v>
      </c>
      <c r="Y13" s="5" t="s">
        <v>493</v>
      </c>
      <c r="Z13" s="154" t="s">
        <v>493</v>
      </c>
      <c r="AA13" s="154" t="s">
        <v>493</v>
      </c>
      <c r="AB13" s="5" t="s">
        <v>493</v>
      </c>
      <c r="AC13" s="154" t="s">
        <v>493</v>
      </c>
      <c r="AD13" s="154" t="s">
        <v>493</v>
      </c>
      <c r="AE13" s="5" t="s">
        <v>493</v>
      </c>
      <c r="AF13" s="154" t="s">
        <v>493</v>
      </c>
      <c r="AG13" s="154" t="s">
        <v>493</v>
      </c>
      <c r="AH13" s="5" t="s">
        <v>494</v>
      </c>
      <c r="AI13" s="154" t="s">
        <v>494</v>
      </c>
      <c r="AJ13" s="154" t="s">
        <v>494</v>
      </c>
      <c r="AK13" s="5" t="s">
        <v>494</v>
      </c>
      <c r="AL13" s="154" t="s">
        <v>494</v>
      </c>
      <c r="AM13" s="154" t="s">
        <v>494</v>
      </c>
      <c r="AN13" s="5" t="s">
        <v>495</v>
      </c>
      <c r="AO13" s="154" t="s">
        <v>495</v>
      </c>
      <c r="AP13" s="154" t="s">
        <v>495</v>
      </c>
      <c r="AQ13" s="5" t="s">
        <v>496</v>
      </c>
      <c r="AR13" s="154" t="s">
        <v>496</v>
      </c>
      <c r="AS13" s="154" t="s">
        <v>496</v>
      </c>
      <c r="AT13" s="5" t="s">
        <v>497</v>
      </c>
      <c r="AU13" s="5" t="s">
        <v>497</v>
      </c>
      <c r="AV13" s="154" t="s">
        <v>497</v>
      </c>
      <c r="AW13" s="154" t="s">
        <v>497</v>
      </c>
      <c r="AX13" s="154" t="s">
        <v>497</v>
      </c>
      <c r="AY13" s="154" t="s">
        <v>497</v>
      </c>
      <c r="AZ13" s="5" t="s">
        <v>498</v>
      </c>
      <c r="BA13" s="154" t="s">
        <v>498</v>
      </c>
      <c r="BB13" s="5" t="s">
        <v>499</v>
      </c>
      <c r="BC13" s="5" t="s">
        <v>500</v>
      </c>
      <c r="BD13" s="154" t="s">
        <v>500</v>
      </c>
      <c r="BE13" s="154" t="s">
        <v>500</v>
      </c>
      <c r="BF13" s="5" t="s">
        <v>501</v>
      </c>
      <c r="BG13" s="154" t="s">
        <v>501</v>
      </c>
      <c r="BH13" s="5" t="s">
        <v>499</v>
      </c>
    </row>
    <row r="14" spans="1:60">
      <c r="A14" s="1" t="s">
        <v>102</v>
      </c>
      <c r="B14" s="2" t="s">
        <v>103</v>
      </c>
      <c r="C14" s="5" t="s">
        <v>490</v>
      </c>
      <c r="D14" s="154" t="s">
        <v>490</v>
      </c>
      <c r="E14" s="154" t="s">
        <v>490</v>
      </c>
      <c r="F14" s="5" t="s">
        <v>491</v>
      </c>
      <c r="G14" s="154" t="s">
        <v>491</v>
      </c>
      <c r="H14" s="154" t="s">
        <v>491</v>
      </c>
      <c r="I14" s="5" t="s">
        <v>492</v>
      </c>
      <c r="J14" s="154" t="s">
        <v>492</v>
      </c>
      <c r="K14" s="154" t="s">
        <v>492</v>
      </c>
      <c r="L14" s="5" t="s">
        <v>491</v>
      </c>
      <c r="M14" s="5" t="s">
        <v>491</v>
      </c>
      <c r="N14" s="5" t="s">
        <v>491</v>
      </c>
      <c r="O14" s="5" t="s">
        <v>491</v>
      </c>
      <c r="P14" s="154" t="s">
        <v>491</v>
      </c>
      <c r="Q14" s="154" t="s">
        <v>491</v>
      </c>
      <c r="R14" s="154" t="s">
        <v>491</v>
      </c>
      <c r="S14" s="154" t="s">
        <v>491</v>
      </c>
      <c r="T14" s="154" t="s">
        <v>491</v>
      </c>
      <c r="U14" s="154" t="s">
        <v>491</v>
      </c>
      <c r="V14" s="5" t="s">
        <v>493</v>
      </c>
      <c r="W14" s="154" t="s">
        <v>493</v>
      </c>
      <c r="X14" s="154" t="s">
        <v>493</v>
      </c>
      <c r="Y14" s="5" t="s">
        <v>493</v>
      </c>
      <c r="Z14" s="154" t="s">
        <v>493</v>
      </c>
      <c r="AA14" s="154" t="s">
        <v>493</v>
      </c>
      <c r="AB14" s="5" t="s">
        <v>493</v>
      </c>
      <c r="AC14" s="154" t="s">
        <v>493</v>
      </c>
      <c r="AD14" s="154" t="s">
        <v>493</v>
      </c>
      <c r="AE14" s="5" t="s">
        <v>493</v>
      </c>
      <c r="AF14" s="154" t="s">
        <v>493</v>
      </c>
      <c r="AG14" s="154" t="s">
        <v>493</v>
      </c>
      <c r="AH14" s="5" t="s">
        <v>494</v>
      </c>
      <c r="AI14" s="154" t="s">
        <v>494</v>
      </c>
      <c r="AJ14" s="154" t="s">
        <v>494</v>
      </c>
      <c r="AK14" s="5" t="s">
        <v>494</v>
      </c>
      <c r="AL14" s="154" t="s">
        <v>494</v>
      </c>
      <c r="AM14" s="154" t="s">
        <v>494</v>
      </c>
      <c r="AN14" s="5" t="s">
        <v>495</v>
      </c>
      <c r="AO14" s="154" t="s">
        <v>495</v>
      </c>
      <c r="AP14" s="154" t="s">
        <v>495</v>
      </c>
      <c r="AQ14" s="5" t="s">
        <v>496</v>
      </c>
      <c r="AR14" s="154" t="s">
        <v>496</v>
      </c>
      <c r="AS14" s="154" t="s">
        <v>496</v>
      </c>
      <c r="AT14" s="5" t="s">
        <v>497</v>
      </c>
      <c r="AU14" s="5" t="s">
        <v>497</v>
      </c>
      <c r="AV14" s="154" t="s">
        <v>497</v>
      </c>
      <c r="AW14" s="154" t="s">
        <v>497</v>
      </c>
      <c r="AX14" s="154" t="s">
        <v>497</v>
      </c>
      <c r="AY14" s="154" t="s">
        <v>497</v>
      </c>
      <c r="AZ14" s="5" t="s">
        <v>498</v>
      </c>
      <c r="BA14" s="154" t="s">
        <v>498</v>
      </c>
      <c r="BB14" s="5" t="s">
        <v>499</v>
      </c>
      <c r="BC14" s="5" t="s">
        <v>500</v>
      </c>
      <c r="BD14" s="154" t="s">
        <v>500</v>
      </c>
      <c r="BE14" s="154" t="s">
        <v>500</v>
      </c>
      <c r="BF14" s="5" t="s">
        <v>501</v>
      </c>
      <c r="BG14" s="154" t="s">
        <v>501</v>
      </c>
      <c r="BH14" s="5" t="s">
        <v>499</v>
      </c>
    </row>
    <row r="15" spans="1:60">
      <c r="A15" s="1" t="s">
        <v>104</v>
      </c>
      <c r="B15" s="2" t="s">
        <v>105</v>
      </c>
      <c r="C15" s="5" t="s">
        <v>490</v>
      </c>
      <c r="D15" s="154" t="s">
        <v>490</v>
      </c>
      <c r="E15" s="154" t="s">
        <v>490</v>
      </c>
      <c r="F15" s="5" t="s">
        <v>491</v>
      </c>
      <c r="G15" s="154" t="s">
        <v>491</v>
      </c>
      <c r="H15" s="154" t="s">
        <v>491</v>
      </c>
      <c r="I15" s="5" t="s">
        <v>492</v>
      </c>
      <c r="J15" s="154" t="s">
        <v>492</v>
      </c>
      <c r="K15" s="154" t="s">
        <v>492</v>
      </c>
      <c r="L15" s="5" t="s">
        <v>491</v>
      </c>
      <c r="M15" s="5" t="s">
        <v>491</v>
      </c>
      <c r="N15" s="5" t="s">
        <v>491</v>
      </c>
      <c r="O15" s="5" t="s">
        <v>491</v>
      </c>
      <c r="P15" s="154" t="s">
        <v>491</v>
      </c>
      <c r="Q15" s="154" t="s">
        <v>491</v>
      </c>
      <c r="R15" s="154" t="s">
        <v>491</v>
      </c>
      <c r="S15" s="154" t="s">
        <v>491</v>
      </c>
      <c r="T15" s="154" t="s">
        <v>491</v>
      </c>
      <c r="U15" s="154" t="s">
        <v>491</v>
      </c>
      <c r="V15" s="5" t="s">
        <v>493</v>
      </c>
      <c r="W15" s="154" t="s">
        <v>493</v>
      </c>
      <c r="X15" s="154" t="s">
        <v>493</v>
      </c>
      <c r="Y15" s="5" t="s">
        <v>493</v>
      </c>
      <c r="Z15" s="154" t="s">
        <v>493</v>
      </c>
      <c r="AA15" s="154" t="s">
        <v>493</v>
      </c>
      <c r="AB15" s="5" t="s">
        <v>493</v>
      </c>
      <c r="AC15" s="154" t="s">
        <v>493</v>
      </c>
      <c r="AD15" s="154" t="s">
        <v>493</v>
      </c>
      <c r="AE15" s="5" t="s">
        <v>493</v>
      </c>
      <c r="AF15" s="154" t="s">
        <v>493</v>
      </c>
      <c r="AG15" s="154" t="s">
        <v>493</v>
      </c>
      <c r="AH15" s="5" t="s">
        <v>494</v>
      </c>
      <c r="AI15" s="154" t="s">
        <v>494</v>
      </c>
      <c r="AJ15" s="154" t="s">
        <v>494</v>
      </c>
      <c r="AK15" s="5" t="s">
        <v>494</v>
      </c>
      <c r="AL15" s="154" t="s">
        <v>494</v>
      </c>
      <c r="AM15" s="154" t="s">
        <v>494</v>
      </c>
      <c r="AN15" s="5" t="s">
        <v>495</v>
      </c>
      <c r="AO15" s="154" t="s">
        <v>495</v>
      </c>
      <c r="AP15" s="154" t="s">
        <v>495</v>
      </c>
      <c r="AQ15" s="5" t="s">
        <v>496</v>
      </c>
      <c r="AR15" s="154" t="s">
        <v>496</v>
      </c>
      <c r="AS15" s="154" t="s">
        <v>496</v>
      </c>
      <c r="AT15" s="5" t="s">
        <v>497</v>
      </c>
      <c r="AU15" s="5" t="s">
        <v>497</v>
      </c>
      <c r="AV15" s="154" t="s">
        <v>497</v>
      </c>
      <c r="AW15" s="154" t="s">
        <v>497</v>
      </c>
      <c r="AX15" s="154" t="s">
        <v>497</v>
      </c>
      <c r="AY15" s="154" t="s">
        <v>497</v>
      </c>
      <c r="AZ15" s="5" t="s">
        <v>498</v>
      </c>
      <c r="BA15" s="154" t="s">
        <v>498</v>
      </c>
      <c r="BB15" s="5" t="s">
        <v>499</v>
      </c>
      <c r="BC15" s="5" t="s">
        <v>500</v>
      </c>
      <c r="BD15" s="154" t="s">
        <v>500</v>
      </c>
      <c r="BE15" s="154" t="s">
        <v>500</v>
      </c>
      <c r="BF15" s="5" t="s">
        <v>501</v>
      </c>
      <c r="BG15" s="154" t="s">
        <v>501</v>
      </c>
      <c r="BH15" s="5" t="s">
        <v>499</v>
      </c>
    </row>
    <row r="16" spans="1:60">
      <c r="A16" s="1" t="s">
        <v>107</v>
      </c>
      <c r="B16" s="2" t="s">
        <v>108</v>
      </c>
      <c r="C16" s="5" t="s">
        <v>490</v>
      </c>
      <c r="D16" s="154" t="s">
        <v>490</v>
      </c>
      <c r="E16" s="154" t="s">
        <v>490</v>
      </c>
      <c r="F16" s="5" t="s">
        <v>491</v>
      </c>
      <c r="G16" s="154" t="s">
        <v>491</v>
      </c>
      <c r="H16" s="154" t="s">
        <v>491</v>
      </c>
      <c r="I16" s="5" t="s">
        <v>492</v>
      </c>
      <c r="J16" s="154" t="s">
        <v>492</v>
      </c>
      <c r="K16" s="154" t="s">
        <v>492</v>
      </c>
      <c r="L16" s="5" t="s">
        <v>491</v>
      </c>
      <c r="M16" s="5" t="s">
        <v>491</v>
      </c>
      <c r="N16" s="5" t="s">
        <v>491</v>
      </c>
      <c r="O16" s="5" t="s">
        <v>491</v>
      </c>
      <c r="P16" s="154" t="s">
        <v>491</v>
      </c>
      <c r="Q16" s="154" t="s">
        <v>491</v>
      </c>
      <c r="R16" s="154" t="s">
        <v>491</v>
      </c>
      <c r="S16" s="154" t="s">
        <v>491</v>
      </c>
      <c r="T16" s="154" t="s">
        <v>491</v>
      </c>
      <c r="U16" s="154" t="s">
        <v>491</v>
      </c>
      <c r="V16" s="5" t="s">
        <v>493</v>
      </c>
      <c r="W16" s="154" t="s">
        <v>493</v>
      </c>
      <c r="X16" s="154" t="s">
        <v>493</v>
      </c>
      <c r="Y16" s="5" t="s">
        <v>493</v>
      </c>
      <c r="Z16" s="154" t="s">
        <v>493</v>
      </c>
      <c r="AA16" s="154" t="s">
        <v>493</v>
      </c>
      <c r="AB16" s="5" t="s">
        <v>493</v>
      </c>
      <c r="AC16" s="154" t="s">
        <v>493</v>
      </c>
      <c r="AD16" s="154" t="s">
        <v>493</v>
      </c>
      <c r="AE16" s="5" t="s">
        <v>493</v>
      </c>
      <c r="AF16" s="154" t="s">
        <v>493</v>
      </c>
      <c r="AG16" s="154" t="s">
        <v>493</v>
      </c>
      <c r="AH16" s="5" t="s">
        <v>494</v>
      </c>
      <c r="AI16" s="154" t="s">
        <v>494</v>
      </c>
      <c r="AJ16" s="154" t="s">
        <v>494</v>
      </c>
      <c r="AK16" s="5" t="s">
        <v>494</v>
      </c>
      <c r="AL16" s="154" t="s">
        <v>494</v>
      </c>
      <c r="AM16" s="154" t="s">
        <v>494</v>
      </c>
      <c r="AN16" s="5" t="s">
        <v>495</v>
      </c>
      <c r="AO16" s="154" t="s">
        <v>495</v>
      </c>
      <c r="AP16" s="154" t="s">
        <v>495</v>
      </c>
      <c r="AQ16" s="5" t="s">
        <v>496</v>
      </c>
      <c r="AR16" s="154" t="s">
        <v>496</v>
      </c>
      <c r="AS16" s="154" t="s">
        <v>496</v>
      </c>
      <c r="AT16" s="5" t="s">
        <v>497</v>
      </c>
      <c r="AU16" s="5" t="s">
        <v>497</v>
      </c>
      <c r="AV16" s="154" t="s">
        <v>497</v>
      </c>
      <c r="AW16" s="154" t="s">
        <v>497</v>
      </c>
      <c r="AX16" s="154" t="s">
        <v>497</v>
      </c>
      <c r="AY16" s="154" t="s">
        <v>497</v>
      </c>
      <c r="AZ16" s="5" t="s">
        <v>498</v>
      </c>
      <c r="BA16" s="154" t="s">
        <v>498</v>
      </c>
      <c r="BB16" s="5" t="s">
        <v>499</v>
      </c>
      <c r="BC16" s="5" t="s">
        <v>500</v>
      </c>
      <c r="BD16" s="154" t="s">
        <v>500</v>
      </c>
      <c r="BE16" s="154" t="s">
        <v>500</v>
      </c>
      <c r="BF16" s="5" t="s">
        <v>501</v>
      </c>
      <c r="BG16" s="154" t="s">
        <v>501</v>
      </c>
      <c r="BH16" s="5" t="s">
        <v>499</v>
      </c>
    </row>
    <row r="17" spans="1:60">
      <c r="A17" s="1" t="s">
        <v>109</v>
      </c>
      <c r="B17" s="2" t="s">
        <v>110</v>
      </c>
      <c r="C17" s="5" t="s">
        <v>490</v>
      </c>
      <c r="D17" s="154" t="s">
        <v>490</v>
      </c>
      <c r="E17" s="154" t="s">
        <v>490</v>
      </c>
      <c r="F17" s="5" t="s">
        <v>491</v>
      </c>
      <c r="G17" s="154" t="s">
        <v>491</v>
      </c>
      <c r="H17" s="154" t="s">
        <v>491</v>
      </c>
      <c r="I17" s="5" t="s">
        <v>492</v>
      </c>
      <c r="J17" s="154" t="s">
        <v>492</v>
      </c>
      <c r="K17" s="154" t="s">
        <v>492</v>
      </c>
      <c r="L17" s="5" t="s">
        <v>491</v>
      </c>
      <c r="M17" s="5" t="s">
        <v>491</v>
      </c>
      <c r="N17" s="5" t="s">
        <v>491</v>
      </c>
      <c r="O17" s="5" t="s">
        <v>491</v>
      </c>
      <c r="P17" s="154" t="s">
        <v>491</v>
      </c>
      <c r="Q17" s="154" t="s">
        <v>491</v>
      </c>
      <c r="R17" s="154" t="s">
        <v>491</v>
      </c>
      <c r="S17" s="154" t="s">
        <v>491</v>
      </c>
      <c r="T17" s="154" t="s">
        <v>491</v>
      </c>
      <c r="U17" s="154" t="s">
        <v>491</v>
      </c>
      <c r="V17" s="5" t="s">
        <v>493</v>
      </c>
      <c r="W17" s="154" t="s">
        <v>493</v>
      </c>
      <c r="X17" s="154" t="s">
        <v>493</v>
      </c>
      <c r="Y17" s="5" t="s">
        <v>493</v>
      </c>
      <c r="Z17" s="154" t="s">
        <v>493</v>
      </c>
      <c r="AA17" s="154" t="s">
        <v>493</v>
      </c>
      <c r="AB17" s="5" t="s">
        <v>493</v>
      </c>
      <c r="AC17" s="154" t="s">
        <v>493</v>
      </c>
      <c r="AD17" s="154" t="s">
        <v>493</v>
      </c>
      <c r="AE17" s="5" t="s">
        <v>493</v>
      </c>
      <c r="AF17" s="154" t="s">
        <v>493</v>
      </c>
      <c r="AG17" s="154" t="s">
        <v>493</v>
      </c>
      <c r="AH17" s="5" t="s">
        <v>494</v>
      </c>
      <c r="AI17" s="154" t="s">
        <v>494</v>
      </c>
      <c r="AJ17" s="154" t="s">
        <v>494</v>
      </c>
      <c r="AK17" s="5" t="s">
        <v>494</v>
      </c>
      <c r="AL17" s="154" t="s">
        <v>494</v>
      </c>
      <c r="AM17" s="154" t="s">
        <v>494</v>
      </c>
      <c r="AN17" s="5" t="s">
        <v>495</v>
      </c>
      <c r="AO17" s="154" t="s">
        <v>495</v>
      </c>
      <c r="AP17" s="154" t="s">
        <v>495</v>
      </c>
      <c r="AQ17" s="5" t="s">
        <v>496</v>
      </c>
      <c r="AR17" s="154" t="s">
        <v>496</v>
      </c>
      <c r="AS17" s="154" t="s">
        <v>496</v>
      </c>
      <c r="AT17" s="5" t="s">
        <v>497</v>
      </c>
      <c r="AU17" s="5" t="s">
        <v>497</v>
      </c>
      <c r="AV17" s="154" t="s">
        <v>497</v>
      </c>
      <c r="AW17" s="154" t="s">
        <v>497</v>
      </c>
      <c r="AX17" s="154" t="s">
        <v>497</v>
      </c>
      <c r="AY17" s="154" t="s">
        <v>497</v>
      </c>
      <c r="AZ17" s="5" t="s">
        <v>498</v>
      </c>
      <c r="BA17" s="154" t="s">
        <v>498</v>
      </c>
      <c r="BB17" s="5" t="s">
        <v>499</v>
      </c>
      <c r="BC17" s="5" t="s">
        <v>500</v>
      </c>
      <c r="BD17" s="154" t="s">
        <v>500</v>
      </c>
      <c r="BE17" s="154" t="s">
        <v>500</v>
      </c>
      <c r="BF17" s="5" t="s">
        <v>501</v>
      </c>
      <c r="BG17" s="154" t="s">
        <v>501</v>
      </c>
      <c r="BH17" s="5" t="s">
        <v>499</v>
      </c>
    </row>
    <row r="18" spans="1:60">
      <c r="A18" s="1" t="s">
        <v>111</v>
      </c>
      <c r="B18" s="2" t="s">
        <v>112</v>
      </c>
      <c r="C18" s="5" t="s">
        <v>490</v>
      </c>
      <c r="D18" s="154" t="s">
        <v>490</v>
      </c>
      <c r="E18" s="154" t="s">
        <v>490</v>
      </c>
      <c r="F18" s="5" t="s">
        <v>491</v>
      </c>
      <c r="G18" s="154" t="s">
        <v>491</v>
      </c>
      <c r="H18" s="154" t="s">
        <v>491</v>
      </c>
      <c r="I18" s="5" t="s">
        <v>492</v>
      </c>
      <c r="J18" s="154" t="s">
        <v>492</v>
      </c>
      <c r="K18" s="154" t="s">
        <v>492</v>
      </c>
      <c r="L18" s="5" t="s">
        <v>491</v>
      </c>
      <c r="M18" s="5" t="s">
        <v>491</v>
      </c>
      <c r="N18" s="5" t="s">
        <v>491</v>
      </c>
      <c r="O18" s="5" t="s">
        <v>491</v>
      </c>
      <c r="P18" s="154" t="s">
        <v>491</v>
      </c>
      <c r="Q18" s="154" t="s">
        <v>491</v>
      </c>
      <c r="R18" s="154" t="s">
        <v>491</v>
      </c>
      <c r="S18" s="154" t="s">
        <v>491</v>
      </c>
      <c r="T18" s="154" t="s">
        <v>491</v>
      </c>
      <c r="U18" s="154" t="s">
        <v>491</v>
      </c>
      <c r="V18" s="5" t="s">
        <v>493</v>
      </c>
      <c r="W18" s="154" t="s">
        <v>493</v>
      </c>
      <c r="X18" s="154" t="s">
        <v>493</v>
      </c>
      <c r="Y18" s="5" t="s">
        <v>493</v>
      </c>
      <c r="Z18" s="154" t="s">
        <v>493</v>
      </c>
      <c r="AA18" s="154" t="s">
        <v>493</v>
      </c>
      <c r="AB18" s="5" t="s">
        <v>493</v>
      </c>
      <c r="AC18" s="154" t="s">
        <v>493</v>
      </c>
      <c r="AD18" s="154" t="s">
        <v>493</v>
      </c>
      <c r="AE18" s="5" t="s">
        <v>493</v>
      </c>
      <c r="AF18" s="154" t="s">
        <v>493</v>
      </c>
      <c r="AG18" s="154" t="s">
        <v>493</v>
      </c>
      <c r="AH18" s="5" t="s">
        <v>494</v>
      </c>
      <c r="AI18" s="154" t="s">
        <v>494</v>
      </c>
      <c r="AJ18" s="154" t="s">
        <v>494</v>
      </c>
      <c r="AK18" s="5" t="s">
        <v>494</v>
      </c>
      <c r="AL18" s="154" t="s">
        <v>494</v>
      </c>
      <c r="AM18" s="154" t="s">
        <v>494</v>
      </c>
      <c r="AN18" s="5" t="s">
        <v>495</v>
      </c>
      <c r="AO18" s="154" t="s">
        <v>495</v>
      </c>
      <c r="AP18" s="154" t="s">
        <v>495</v>
      </c>
      <c r="AQ18" s="5" t="s">
        <v>496</v>
      </c>
      <c r="AR18" s="154" t="s">
        <v>496</v>
      </c>
      <c r="AS18" s="154" t="s">
        <v>496</v>
      </c>
      <c r="AT18" s="5" t="s">
        <v>497</v>
      </c>
      <c r="AU18" s="5" t="s">
        <v>497</v>
      </c>
      <c r="AV18" s="154" t="s">
        <v>497</v>
      </c>
      <c r="AW18" s="154" t="s">
        <v>497</v>
      </c>
      <c r="AX18" s="154" t="s">
        <v>497</v>
      </c>
      <c r="AY18" s="154" t="s">
        <v>497</v>
      </c>
      <c r="AZ18" s="5" t="s">
        <v>498</v>
      </c>
      <c r="BA18" s="154" t="s">
        <v>498</v>
      </c>
      <c r="BB18" s="5" t="s">
        <v>499</v>
      </c>
      <c r="BC18" s="5" t="s">
        <v>500</v>
      </c>
      <c r="BD18" s="154" t="s">
        <v>500</v>
      </c>
      <c r="BE18" s="154" t="s">
        <v>500</v>
      </c>
      <c r="BF18" s="5" t="s">
        <v>501</v>
      </c>
      <c r="BG18" s="154" t="s">
        <v>501</v>
      </c>
      <c r="BH18" s="5" t="s">
        <v>499</v>
      </c>
    </row>
    <row r="19" spans="1:60">
      <c r="A19" s="1" t="s">
        <v>113</v>
      </c>
      <c r="B19" s="2" t="s">
        <v>114</v>
      </c>
      <c r="C19" s="5" t="s">
        <v>490</v>
      </c>
      <c r="D19" s="154" t="s">
        <v>490</v>
      </c>
      <c r="E19" s="154" t="s">
        <v>490</v>
      </c>
      <c r="F19" s="5" t="s">
        <v>491</v>
      </c>
      <c r="G19" s="154" t="s">
        <v>491</v>
      </c>
      <c r="H19" s="154" t="s">
        <v>491</v>
      </c>
      <c r="I19" s="5" t="s">
        <v>492</v>
      </c>
      <c r="J19" s="154" t="s">
        <v>492</v>
      </c>
      <c r="K19" s="154" t="s">
        <v>492</v>
      </c>
      <c r="L19" s="5" t="s">
        <v>491</v>
      </c>
      <c r="M19" s="5" t="s">
        <v>491</v>
      </c>
      <c r="N19" s="5" t="s">
        <v>491</v>
      </c>
      <c r="O19" s="5" t="s">
        <v>491</v>
      </c>
      <c r="P19" s="154" t="s">
        <v>491</v>
      </c>
      <c r="Q19" s="154" t="s">
        <v>491</v>
      </c>
      <c r="R19" s="154" t="s">
        <v>491</v>
      </c>
      <c r="S19" s="154" t="s">
        <v>491</v>
      </c>
      <c r="T19" s="154" t="s">
        <v>491</v>
      </c>
      <c r="U19" s="154" t="s">
        <v>491</v>
      </c>
      <c r="V19" s="5" t="s">
        <v>493</v>
      </c>
      <c r="W19" s="154" t="s">
        <v>493</v>
      </c>
      <c r="X19" s="154" t="s">
        <v>493</v>
      </c>
      <c r="Y19" s="5" t="s">
        <v>493</v>
      </c>
      <c r="Z19" s="154" t="s">
        <v>493</v>
      </c>
      <c r="AA19" s="154" t="s">
        <v>493</v>
      </c>
      <c r="AB19" s="5" t="s">
        <v>493</v>
      </c>
      <c r="AC19" s="154" t="s">
        <v>493</v>
      </c>
      <c r="AD19" s="154" t="s">
        <v>493</v>
      </c>
      <c r="AE19" s="5" t="s">
        <v>493</v>
      </c>
      <c r="AF19" s="154" t="s">
        <v>493</v>
      </c>
      <c r="AG19" s="154" t="s">
        <v>493</v>
      </c>
      <c r="AH19" s="5" t="s">
        <v>494</v>
      </c>
      <c r="AI19" s="154" t="s">
        <v>494</v>
      </c>
      <c r="AJ19" s="154" t="s">
        <v>494</v>
      </c>
      <c r="AK19" s="5" t="s">
        <v>494</v>
      </c>
      <c r="AL19" s="154" t="s">
        <v>494</v>
      </c>
      <c r="AM19" s="154" t="s">
        <v>494</v>
      </c>
      <c r="AN19" s="5" t="s">
        <v>495</v>
      </c>
      <c r="AO19" s="154" t="s">
        <v>495</v>
      </c>
      <c r="AP19" s="154" t="s">
        <v>495</v>
      </c>
      <c r="AQ19" s="5" t="s">
        <v>496</v>
      </c>
      <c r="AR19" s="154" t="s">
        <v>496</v>
      </c>
      <c r="AS19" s="154" t="s">
        <v>496</v>
      </c>
      <c r="AT19" s="5" t="s">
        <v>497</v>
      </c>
      <c r="AU19" s="5" t="s">
        <v>497</v>
      </c>
      <c r="AV19" s="154" t="s">
        <v>497</v>
      </c>
      <c r="AW19" s="154" t="s">
        <v>497</v>
      </c>
      <c r="AX19" s="154" t="s">
        <v>497</v>
      </c>
      <c r="AY19" s="154" t="s">
        <v>497</v>
      </c>
      <c r="AZ19" s="5" t="s">
        <v>498</v>
      </c>
      <c r="BA19" s="154" t="s">
        <v>498</v>
      </c>
      <c r="BB19" s="5" t="s">
        <v>499</v>
      </c>
      <c r="BC19" s="5" t="s">
        <v>500</v>
      </c>
      <c r="BD19" s="154" t="s">
        <v>500</v>
      </c>
      <c r="BE19" s="154" t="s">
        <v>500</v>
      </c>
      <c r="BF19" s="5" t="s">
        <v>501</v>
      </c>
      <c r="BG19" s="154" t="s">
        <v>501</v>
      </c>
      <c r="BH19" s="5" t="s">
        <v>499</v>
      </c>
    </row>
    <row r="20" spans="1:60">
      <c r="A20" s="1" t="s">
        <v>115</v>
      </c>
      <c r="B20" s="2" t="s">
        <v>116</v>
      </c>
      <c r="C20" s="5" t="s">
        <v>490</v>
      </c>
      <c r="D20" s="154" t="s">
        <v>490</v>
      </c>
      <c r="E20" s="154" t="s">
        <v>490</v>
      </c>
      <c r="F20" s="5" t="s">
        <v>491</v>
      </c>
      <c r="G20" s="154" t="s">
        <v>491</v>
      </c>
      <c r="H20" s="154" t="s">
        <v>491</v>
      </c>
      <c r="I20" s="5" t="s">
        <v>492</v>
      </c>
      <c r="J20" s="154" t="s">
        <v>492</v>
      </c>
      <c r="K20" s="154" t="s">
        <v>492</v>
      </c>
      <c r="L20" s="5" t="s">
        <v>491</v>
      </c>
      <c r="M20" s="5" t="s">
        <v>491</v>
      </c>
      <c r="N20" s="5" t="s">
        <v>491</v>
      </c>
      <c r="O20" s="5" t="s">
        <v>491</v>
      </c>
      <c r="P20" s="154" t="s">
        <v>491</v>
      </c>
      <c r="Q20" s="154" t="s">
        <v>491</v>
      </c>
      <c r="R20" s="154" t="s">
        <v>491</v>
      </c>
      <c r="S20" s="154" t="s">
        <v>491</v>
      </c>
      <c r="T20" s="154" t="s">
        <v>491</v>
      </c>
      <c r="U20" s="154" t="s">
        <v>491</v>
      </c>
      <c r="V20" s="5" t="s">
        <v>493</v>
      </c>
      <c r="W20" s="154" t="s">
        <v>493</v>
      </c>
      <c r="X20" s="154" t="s">
        <v>493</v>
      </c>
      <c r="Y20" s="5" t="s">
        <v>493</v>
      </c>
      <c r="Z20" s="154" t="s">
        <v>493</v>
      </c>
      <c r="AA20" s="154" t="s">
        <v>493</v>
      </c>
      <c r="AB20" s="5" t="s">
        <v>493</v>
      </c>
      <c r="AC20" s="154" t="s">
        <v>493</v>
      </c>
      <c r="AD20" s="154" t="s">
        <v>493</v>
      </c>
      <c r="AE20" s="5" t="s">
        <v>493</v>
      </c>
      <c r="AF20" s="154" t="s">
        <v>493</v>
      </c>
      <c r="AG20" s="154" t="s">
        <v>493</v>
      </c>
      <c r="AH20" s="5" t="s">
        <v>494</v>
      </c>
      <c r="AI20" s="154" t="s">
        <v>494</v>
      </c>
      <c r="AJ20" s="154" t="s">
        <v>494</v>
      </c>
      <c r="AK20" s="5" t="s">
        <v>494</v>
      </c>
      <c r="AL20" s="154" t="s">
        <v>494</v>
      </c>
      <c r="AM20" s="154" t="s">
        <v>494</v>
      </c>
      <c r="AN20" s="5" t="s">
        <v>495</v>
      </c>
      <c r="AO20" s="154" t="s">
        <v>495</v>
      </c>
      <c r="AP20" s="154" t="s">
        <v>495</v>
      </c>
      <c r="AQ20" s="5" t="s">
        <v>496</v>
      </c>
      <c r="AR20" s="154" t="s">
        <v>496</v>
      </c>
      <c r="AS20" s="154" t="s">
        <v>496</v>
      </c>
      <c r="AT20" s="5" t="s">
        <v>497</v>
      </c>
      <c r="AU20" s="5" t="s">
        <v>497</v>
      </c>
      <c r="AV20" s="154" t="s">
        <v>497</v>
      </c>
      <c r="AW20" s="154" t="s">
        <v>497</v>
      </c>
      <c r="AX20" s="154" t="s">
        <v>497</v>
      </c>
      <c r="AY20" s="154" t="s">
        <v>497</v>
      </c>
      <c r="AZ20" s="5" t="s">
        <v>498</v>
      </c>
      <c r="BA20" s="154" t="s">
        <v>498</v>
      </c>
      <c r="BB20" s="5" t="s">
        <v>499</v>
      </c>
      <c r="BC20" s="5" t="s">
        <v>500</v>
      </c>
      <c r="BD20" s="154" t="s">
        <v>500</v>
      </c>
      <c r="BE20" s="154" t="s">
        <v>500</v>
      </c>
      <c r="BF20" s="5" t="s">
        <v>501</v>
      </c>
      <c r="BG20" s="154" t="s">
        <v>501</v>
      </c>
      <c r="BH20" s="5" t="s">
        <v>499</v>
      </c>
    </row>
    <row r="21" spans="1:60">
      <c r="A21" s="1" t="s">
        <v>117</v>
      </c>
      <c r="B21" s="2" t="s">
        <v>118</v>
      </c>
      <c r="C21" s="5" t="s">
        <v>490</v>
      </c>
      <c r="D21" s="154" t="s">
        <v>490</v>
      </c>
      <c r="E21" s="154" t="s">
        <v>490</v>
      </c>
      <c r="F21" s="5" t="s">
        <v>491</v>
      </c>
      <c r="G21" s="154" t="s">
        <v>491</v>
      </c>
      <c r="H21" s="154" t="s">
        <v>491</v>
      </c>
      <c r="I21" s="5" t="s">
        <v>492</v>
      </c>
      <c r="J21" s="154" t="s">
        <v>492</v>
      </c>
      <c r="K21" s="154" t="s">
        <v>492</v>
      </c>
      <c r="L21" s="5" t="s">
        <v>491</v>
      </c>
      <c r="M21" s="5" t="s">
        <v>491</v>
      </c>
      <c r="N21" s="5" t="s">
        <v>491</v>
      </c>
      <c r="O21" s="5" t="s">
        <v>491</v>
      </c>
      <c r="P21" s="154" t="s">
        <v>491</v>
      </c>
      <c r="Q21" s="154" t="s">
        <v>491</v>
      </c>
      <c r="R21" s="154" t="s">
        <v>491</v>
      </c>
      <c r="S21" s="154" t="s">
        <v>491</v>
      </c>
      <c r="T21" s="154" t="s">
        <v>491</v>
      </c>
      <c r="U21" s="154" t="s">
        <v>491</v>
      </c>
      <c r="V21" s="5" t="s">
        <v>493</v>
      </c>
      <c r="W21" s="154" t="s">
        <v>493</v>
      </c>
      <c r="X21" s="154" t="s">
        <v>493</v>
      </c>
      <c r="Y21" s="5" t="s">
        <v>493</v>
      </c>
      <c r="Z21" s="154" t="s">
        <v>493</v>
      </c>
      <c r="AA21" s="154" t="s">
        <v>493</v>
      </c>
      <c r="AB21" s="5" t="s">
        <v>493</v>
      </c>
      <c r="AC21" s="154" t="s">
        <v>493</v>
      </c>
      <c r="AD21" s="154" t="s">
        <v>493</v>
      </c>
      <c r="AE21" s="5" t="s">
        <v>493</v>
      </c>
      <c r="AF21" s="154" t="s">
        <v>493</v>
      </c>
      <c r="AG21" s="154" t="s">
        <v>493</v>
      </c>
      <c r="AH21" s="5" t="s">
        <v>494</v>
      </c>
      <c r="AI21" s="154" t="s">
        <v>494</v>
      </c>
      <c r="AJ21" s="154" t="s">
        <v>494</v>
      </c>
      <c r="AK21" s="5" t="s">
        <v>494</v>
      </c>
      <c r="AL21" s="154" t="s">
        <v>494</v>
      </c>
      <c r="AM21" s="154" t="s">
        <v>494</v>
      </c>
      <c r="AN21" s="5" t="s">
        <v>495</v>
      </c>
      <c r="AO21" s="154" t="s">
        <v>495</v>
      </c>
      <c r="AP21" s="154" t="s">
        <v>495</v>
      </c>
      <c r="AQ21" s="5" t="s">
        <v>496</v>
      </c>
      <c r="AR21" s="154" t="s">
        <v>496</v>
      </c>
      <c r="AS21" s="154" t="s">
        <v>496</v>
      </c>
      <c r="AT21" s="5" t="s">
        <v>497</v>
      </c>
      <c r="AU21" s="5" t="s">
        <v>497</v>
      </c>
      <c r="AV21" s="154" t="s">
        <v>497</v>
      </c>
      <c r="AW21" s="154" t="s">
        <v>497</v>
      </c>
      <c r="AX21" s="154" t="s">
        <v>497</v>
      </c>
      <c r="AY21" s="154" t="s">
        <v>497</v>
      </c>
      <c r="AZ21" s="5" t="s">
        <v>498</v>
      </c>
      <c r="BA21" s="154" t="s">
        <v>498</v>
      </c>
      <c r="BB21" s="5" t="s">
        <v>499</v>
      </c>
      <c r="BC21" s="5" t="s">
        <v>500</v>
      </c>
      <c r="BD21" s="154" t="s">
        <v>500</v>
      </c>
      <c r="BE21" s="154" t="s">
        <v>500</v>
      </c>
      <c r="BF21" s="5" t="s">
        <v>501</v>
      </c>
      <c r="BG21" s="154" t="s">
        <v>501</v>
      </c>
      <c r="BH21" s="5" t="s">
        <v>499</v>
      </c>
    </row>
    <row r="22" spans="1:60">
      <c r="A22" s="1" t="s">
        <v>120</v>
      </c>
      <c r="B22" s="2" t="s">
        <v>121</v>
      </c>
      <c r="C22" s="5" t="s">
        <v>490</v>
      </c>
      <c r="D22" s="154" t="s">
        <v>490</v>
      </c>
      <c r="E22" s="154" t="s">
        <v>490</v>
      </c>
      <c r="F22" s="5" t="s">
        <v>491</v>
      </c>
      <c r="G22" s="154" t="s">
        <v>491</v>
      </c>
      <c r="H22" s="154" t="s">
        <v>491</v>
      </c>
      <c r="I22" s="5" t="s">
        <v>492</v>
      </c>
      <c r="J22" s="154" t="s">
        <v>492</v>
      </c>
      <c r="K22" s="154" t="s">
        <v>492</v>
      </c>
      <c r="L22" s="5" t="s">
        <v>491</v>
      </c>
      <c r="M22" s="5" t="s">
        <v>491</v>
      </c>
      <c r="N22" s="5" t="s">
        <v>491</v>
      </c>
      <c r="O22" s="5" t="s">
        <v>491</v>
      </c>
      <c r="P22" s="154" t="s">
        <v>491</v>
      </c>
      <c r="Q22" s="154" t="s">
        <v>491</v>
      </c>
      <c r="R22" s="154" t="s">
        <v>491</v>
      </c>
      <c r="S22" s="154" t="s">
        <v>491</v>
      </c>
      <c r="T22" s="154" t="s">
        <v>491</v>
      </c>
      <c r="U22" s="154" t="s">
        <v>491</v>
      </c>
      <c r="V22" s="5" t="s">
        <v>493</v>
      </c>
      <c r="W22" s="154" t="s">
        <v>493</v>
      </c>
      <c r="X22" s="154" t="s">
        <v>493</v>
      </c>
      <c r="Y22" s="5" t="s">
        <v>493</v>
      </c>
      <c r="Z22" s="154" t="s">
        <v>493</v>
      </c>
      <c r="AA22" s="154" t="s">
        <v>493</v>
      </c>
      <c r="AB22" s="5" t="s">
        <v>493</v>
      </c>
      <c r="AC22" s="154" t="s">
        <v>493</v>
      </c>
      <c r="AD22" s="154" t="s">
        <v>493</v>
      </c>
      <c r="AE22" s="5" t="s">
        <v>493</v>
      </c>
      <c r="AF22" s="154" t="s">
        <v>493</v>
      </c>
      <c r="AG22" s="154" t="s">
        <v>493</v>
      </c>
      <c r="AH22" s="5" t="s">
        <v>494</v>
      </c>
      <c r="AI22" s="154" t="s">
        <v>494</v>
      </c>
      <c r="AJ22" s="154" t="s">
        <v>494</v>
      </c>
      <c r="AK22" s="5" t="s">
        <v>494</v>
      </c>
      <c r="AL22" s="154" t="s">
        <v>494</v>
      </c>
      <c r="AM22" s="154" t="s">
        <v>494</v>
      </c>
      <c r="AN22" s="5" t="s">
        <v>495</v>
      </c>
      <c r="AO22" s="154" t="s">
        <v>495</v>
      </c>
      <c r="AP22" s="154" t="s">
        <v>495</v>
      </c>
      <c r="AQ22" s="5" t="s">
        <v>496</v>
      </c>
      <c r="AR22" s="154" t="s">
        <v>496</v>
      </c>
      <c r="AS22" s="154" t="s">
        <v>496</v>
      </c>
      <c r="AT22" s="5" t="s">
        <v>497</v>
      </c>
      <c r="AU22" s="5" t="s">
        <v>497</v>
      </c>
      <c r="AV22" s="154" t="s">
        <v>497</v>
      </c>
      <c r="AW22" s="154" t="s">
        <v>497</v>
      </c>
      <c r="AX22" s="154" t="s">
        <v>497</v>
      </c>
      <c r="AY22" s="154" t="s">
        <v>497</v>
      </c>
      <c r="AZ22" s="5" t="s">
        <v>498</v>
      </c>
      <c r="BA22" s="154" t="s">
        <v>498</v>
      </c>
      <c r="BB22" s="5" t="s">
        <v>499</v>
      </c>
      <c r="BC22" s="5" t="s">
        <v>500</v>
      </c>
      <c r="BD22" s="154" t="s">
        <v>500</v>
      </c>
      <c r="BE22" s="154" t="s">
        <v>500</v>
      </c>
      <c r="BF22" s="5" t="s">
        <v>501</v>
      </c>
      <c r="BG22" s="154" t="s">
        <v>501</v>
      </c>
      <c r="BH22" s="5" t="s">
        <v>499</v>
      </c>
    </row>
    <row r="23" spans="1:60">
      <c r="A23" s="1" t="s">
        <v>122</v>
      </c>
      <c r="B23" s="2" t="s">
        <v>123</v>
      </c>
      <c r="C23" s="5" t="s">
        <v>490</v>
      </c>
      <c r="D23" s="154" t="s">
        <v>490</v>
      </c>
      <c r="E23" s="154" t="s">
        <v>490</v>
      </c>
      <c r="F23" s="5" t="s">
        <v>491</v>
      </c>
      <c r="G23" s="154" t="s">
        <v>491</v>
      </c>
      <c r="H23" s="154" t="s">
        <v>491</v>
      </c>
      <c r="I23" s="5" t="s">
        <v>492</v>
      </c>
      <c r="J23" s="154" t="s">
        <v>492</v>
      </c>
      <c r="K23" s="154" t="s">
        <v>492</v>
      </c>
      <c r="L23" s="5" t="s">
        <v>491</v>
      </c>
      <c r="M23" s="5" t="s">
        <v>491</v>
      </c>
      <c r="N23" s="5" t="s">
        <v>491</v>
      </c>
      <c r="O23" s="5" t="s">
        <v>491</v>
      </c>
      <c r="P23" s="154" t="s">
        <v>491</v>
      </c>
      <c r="Q23" s="154" t="s">
        <v>491</v>
      </c>
      <c r="R23" s="154" t="s">
        <v>491</v>
      </c>
      <c r="S23" s="154" t="s">
        <v>491</v>
      </c>
      <c r="T23" s="154" t="s">
        <v>491</v>
      </c>
      <c r="U23" s="154" t="s">
        <v>491</v>
      </c>
      <c r="V23" s="5" t="s">
        <v>493</v>
      </c>
      <c r="W23" s="154" t="s">
        <v>493</v>
      </c>
      <c r="X23" s="154" t="s">
        <v>493</v>
      </c>
      <c r="Y23" s="5" t="s">
        <v>493</v>
      </c>
      <c r="Z23" s="154" t="s">
        <v>493</v>
      </c>
      <c r="AA23" s="154" t="s">
        <v>493</v>
      </c>
      <c r="AB23" s="5" t="s">
        <v>493</v>
      </c>
      <c r="AC23" s="154" t="s">
        <v>493</v>
      </c>
      <c r="AD23" s="154" t="s">
        <v>493</v>
      </c>
      <c r="AE23" s="5" t="s">
        <v>493</v>
      </c>
      <c r="AF23" s="154" t="s">
        <v>493</v>
      </c>
      <c r="AG23" s="154" t="s">
        <v>493</v>
      </c>
      <c r="AH23" s="5" t="s">
        <v>494</v>
      </c>
      <c r="AI23" s="154" t="s">
        <v>494</v>
      </c>
      <c r="AJ23" s="154" t="s">
        <v>494</v>
      </c>
      <c r="AK23" s="5" t="s">
        <v>494</v>
      </c>
      <c r="AL23" s="154" t="s">
        <v>494</v>
      </c>
      <c r="AM23" s="154" t="s">
        <v>494</v>
      </c>
      <c r="AN23" s="5" t="s">
        <v>495</v>
      </c>
      <c r="AO23" s="154" t="s">
        <v>495</v>
      </c>
      <c r="AP23" s="154" t="s">
        <v>495</v>
      </c>
      <c r="AQ23" s="5" t="s">
        <v>496</v>
      </c>
      <c r="AR23" s="154" t="s">
        <v>496</v>
      </c>
      <c r="AS23" s="154" t="s">
        <v>496</v>
      </c>
      <c r="AT23" s="5" t="s">
        <v>497</v>
      </c>
      <c r="AU23" s="5" t="s">
        <v>497</v>
      </c>
      <c r="AV23" s="154" t="s">
        <v>497</v>
      </c>
      <c r="AW23" s="154" t="s">
        <v>497</v>
      </c>
      <c r="AX23" s="154" t="s">
        <v>497</v>
      </c>
      <c r="AY23" s="154" t="s">
        <v>497</v>
      </c>
      <c r="AZ23" s="5" t="s">
        <v>498</v>
      </c>
      <c r="BA23" s="154" t="s">
        <v>498</v>
      </c>
      <c r="BB23" s="5" t="s">
        <v>499</v>
      </c>
      <c r="BC23" s="5" t="s">
        <v>500</v>
      </c>
      <c r="BD23" s="154" t="s">
        <v>500</v>
      </c>
      <c r="BE23" s="154" t="s">
        <v>500</v>
      </c>
      <c r="BF23" s="5" t="s">
        <v>501</v>
      </c>
      <c r="BG23" s="154" t="s">
        <v>501</v>
      </c>
      <c r="BH23" s="5" t="s">
        <v>499</v>
      </c>
    </row>
    <row r="24" spans="1:60">
      <c r="A24" s="1" t="s">
        <v>124</v>
      </c>
      <c r="B24" s="2" t="s">
        <v>125</v>
      </c>
      <c r="C24" s="5" t="s">
        <v>490</v>
      </c>
      <c r="D24" s="154" t="s">
        <v>490</v>
      </c>
      <c r="E24" s="154" t="s">
        <v>490</v>
      </c>
      <c r="F24" s="5" t="s">
        <v>491</v>
      </c>
      <c r="G24" s="154" t="s">
        <v>491</v>
      </c>
      <c r="H24" s="154" t="s">
        <v>491</v>
      </c>
      <c r="I24" s="5" t="s">
        <v>492</v>
      </c>
      <c r="J24" s="154" t="s">
        <v>492</v>
      </c>
      <c r="K24" s="154" t="s">
        <v>492</v>
      </c>
      <c r="L24" s="5" t="s">
        <v>491</v>
      </c>
      <c r="M24" s="5" t="s">
        <v>491</v>
      </c>
      <c r="N24" s="5" t="s">
        <v>491</v>
      </c>
      <c r="O24" s="5" t="s">
        <v>491</v>
      </c>
      <c r="P24" s="154" t="s">
        <v>491</v>
      </c>
      <c r="Q24" s="154" t="s">
        <v>491</v>
      </c>
      <c r="R24" s="154" t="s">
        <v>491</v>
      </c>
      <c r="S24" s="154" t="s">
        <v>491</v>
      </c>
      <c r="T24" s="154" t="s">
        <v>491</v>
      </c>
      <c r="U24" s="154" t="s">
        <v>491</v>
      </c>
      <c r="V24" s="5" t="s">
        <v>493</v>
      </c>
      <c r="W24" s="154" t="s">
        <v>493</v>
      </c>
      <c r="X24" s="154" t="s">
        <v>493</v>
      </c>
      <c r="Y24" s="5" t="s">
        <v>493</v>
      </c>
      <c r="Z24" s="154" t="s">
        <v>493</v>
      </c>
      <c r="AA24" s="154" t="s">
        <v>493</v>
      </c>
      <c r="AB24" s="5" t="s">
        <v>493</v>
      </c>
      <c r="AC24" s="154" t="s">
        <v>493</v>
      </c>
      <c r="AD24" s="154" t="s">
        <v>493</v>
      </c>
      <c r="AE24" s="5" t="s">
        <v>493</v>
      </c>
      <c r="AF24" s="154" t="s">
        <v>493</v>
      </c>
      <c r="AG24" s="154" t="s">
        <v>493</v>
      </c>
      <c r="AH24" s="5" t="s">
        <v>494</v>
      </c>
      <c r="AI24" s="154" t="s">
        <v>494</v>
      </c>
      <c r="AJ24" s="154" t="s">
        <v>494</v>
      </c>
      <c r="AK24" s="5" t="s">
        <v>494</v>
      </c>
      <c r="AL24" s="154" t="s">
        <v>494</v>
      </c>
      <c r="AM24" s="154" t="s">
        <v>494</v>
      </c>
      <c r="AN24" s="5" t="s">
        <v>495</v>
      </c>
      <c r="AO24" s="154" t="s">
        <v>495</v>
      </c>
      <c r="AP24" s="154" t="s">
        <v>495</v>
      </c>
      <c r="AQ24" s="5" t="s">
        <v>496</v>
      </c>
      <c r="AR24" s="154" t="s">
        <v>496</v>
      </c>
      <c r="AS24" s="154" t="s">
        <v>496</v>
      </c>
      <c r="AT24" s="5" t="s">
        <v>497</v>
      </c>
      <c r="AU24" s="5" t="s">
        <v>497</v>
      </c>
      <c r="AV24" s="154" t="s">
        <v>497</v>
      </c>
      <c r="AW24" s="154" t="s">
        <v>497</v>
      </c>
      <c r="AX24" s="154" t="s">
        <v>497</v>
      </c>
      <c r="AY24" s="154" t="s">
        <v>497</v>
      </c>
      <c r="AZ24" s="5" t="s">
        <v>498</v>
      </c>
      <c r="BA24" s="154" t="s">
        <v>498</v>
      </c>
      <c r="BB24" s="5" t="s">
        <v>499</v>
      </c>
      <c r="BC24" s="5" t="s">
        <v>500</v>
      </c>
      <c r="BD24" s="154" t="s">
        <v>500</v>
      </c>
      <c r="BE24" s="154" t="s">
        <v>500</v>
      </c>
      <c r="BF24" s="5" t="s">
        <v>501</v>
      </c>
      <c r="BG24" s="154" t="s">
        <v>501</v>
      </c>
      <c r="BH24" s="5" t="s">
        <v>499</v>
      </c>
    </row>
    <row r="25" spans="1:60">
      <c r="A25" s="1" t="s">
        <v>126</v>
      </c>
      <c r="B25" s="2" t="s">
        <v>127</v>
      </c>
      <c r="C25" s="5" t="s">
        <v>490</v>
      </c>
      <c r="D25" s="154" t="s">
        <v>490</v>
      </c>
      <c r="E25" s="154" t="s">
        <v>490</v>
      </c>
      <c r="F25" s="5" t="s">
        <v>491</v>
      </c>
      <c r="G25" s="154" t="s">
        <v>491</v>
      </c>
      <c r="H25" s="154" t="s">
        <v>491</v>
      </c>
      <c r="I25" s="5" t="s">
        <v>492</v>
      </c>
      <c r="J25" s="154" t="s">
        <v>492</v>
      </c>
      <c r="K25" s="154" t="s">
        <v>492</v>
      </c>
      <c r="L25" s="5" t="s">
        <v>491</v>
      </c>
      <c r="M25" s="5" t="s">
        <v>491</v>
      </c>
      <c r="N25" s="5" t="s">
        <v>491</v>
      </c>
      <c r="O25" s="5" t="s">
        <v>491</v>
      </c>
      <c r="P25" s="154" t="s">
        <v>491</v>
      </c>
      <c r="Q25" s="154" t="s">
        <v>491</v>
      </c>
      <c r="R25" s="154" t="s">
        <v>491</v>
      </c>
      <c r="S25" s="154" t="s">
        <v>491</v>
      </c>
      <c r="T25" s="154" t="s">
        <v>491</v>
      </c>
      <c r="U25" s="154" t="s">
        <v>491</v>
      </c>
      <c r="V25" s="5" t="s">
        <v>493</v>
      </c>
      <c r="W25" s="154" t="s">
        <v>493</v>
      </c>
      <c r="X25" s="154" t="s">
        <v>493</v>
      </c>
      <c r="Y25" s="5" t="s">
        <v>493</v>
      </c>
      <c r="Z25" s="154" t="s">
        <v>493</v>
      </c>
      <c r="AA25" s="154" t="s">
        <v>493</v>
      </c>
      <c r="AB25" s="5" t="s">
        <v>493</v>
      </c>
      <c r="AC25" s="154" t="s">
        <v>493</v>
      </c>
      <c r="AD25" s="154" t="s">
        <v>493</v>
      </c>
      <c r="AE25" s="5" t="s">
        <v>493</v>
      </c>
      <c r="AF25" s="154" t="s">
        <v>493</v>
      </c>
      <c r="AG25" s="154" t="s">
        <v>493</v>
      </c>
      <c r="AH25" s="5" t="s">
        <v>494</v>
      </c>
      <c r="AI25" s="154" t="s">
        <v>494</v>
      </c>
      <c r="AJ25" s="154" t="s">
        <v>494</v>
      </c>
      <c r="AK25" s="5" t="s">
        <v>494</v>
      </c>
      <c r="AL25" s="154" t="s">
        <v>494</v>
      </c>
      <c r="AM25" s="154" t="s">
        <v>494</v>
      </c>
      <c r="AN25" s="5" t="s">
        <v>495</v>
      </c>
      <c r="AO25" s="154" t="s">
        <v>495</v>
      </c>
      <c r="AP25" s="154" t="s">
        <v>495</v>
      </c>
      <c r="AQ25" s="5" t="s">
        <v>496</v>
      </c>
      <c r="AR25" s="154" t="s">
        <v>496</v>
      </c>
      <c r="AS25" s="154" t="s">
        <v>496</v>
      </c>
      <c r="AT25" s="5" t="s">
        <v>497</v>
      </c>
      <c r="AU25" s="5" t="s">
        <v>497</v>
      </c>
      <c r="AV25" s="154" t="s">
        <v>497</v>
      </c>
      <c r="AW25" s="154" t="s">
        <v>497</v>
      </c>
      <c r="AX25" s="154" t="s">
        <v>497</v>
      </c>
      <c r="AY25" s="154" t="s">
        <v>497</v>
      </c>
      <c r="AZ25" s="5" t="s">
        <v>498</v>
      </c>
      <c r="BA25" s="154" t="s">
        <v>498</v>
      </c>
      <c r="BB25" s="5" t="s">
        <v>499</v>
      </c>
      <c r="BC25" s="5" t="s">
        <v>500</v>
      </c>
      <c r="BD25" s="154" t="s">
        <v>500</v>
      </c>
      <c r="BE25" s="154" t="s">
        <v>500</v>
      </c>
      <c r="BF25" s="5" t="s">
        <v>501</v>
      </c>
      <c r="BG25" s="154" t="s">
        <v>501</v>
      </c>
      <c r="BH25" s="5" t="s">
        <v>499</v>
      </c>
    </row>
    <row r="26" spans="1:60">
      <c r="A26" s="1" t="s">
        <v>129</v>
      </c>
      <c r="B26" s="2" t="s">
        <v>130</v>
      </c>
      <c r="C26" s="5" t="s">
        <v>490</v>
      </c>
      <c r="D26" s="154" t="s">
        <v>490</v>
      </c>
      <c r="E26" s="154" t="s">
        <v>490</v>
      </c>
      <c r="F26" s="5" t="s">
        <v>491</v>
      </c>
      <c r="G26" s="154" t="s">
        <v>491</v>
      </c>
      <c r="H26" s="154" t="s">
        <v>491</v>
      </c>
      <c r="I26" s="5" t="s">
        <v>492</v>
      </c>
      <c r="J26" s="154" t="s">
        <v>492</v>
      </c>
      <c r="K26" s="154" t="s">
        <v>492</v>
      </c>
      <c r="L26" s="5" t="s">
        <v>491</v>
      </c>
      <c r="M26" s="5" t="s">
        <v>491</v>
      </c>
      <c r="N26" s="5" t="s">
        <v>491</v>
      </c>
      <c r="O26" s="5" t="s">
        <v>491</v>
      </c>
      <c r="P26" s="154" t="s">
        <v>491</v>
      </c>
      <c r="Q26" s="154" t="s">
        <v>491</v>
      </c>
      <c r="R26" s="154" t="s">
        <v>491</v>
      </c>
      <c r="S26" s="154" t="s">
        <v>491</v>
      </c>
      <c r="T26" s="154" t="s">
        <v>491</v>
      </c>
      <c r="U26" s="154" t="s">
        <v>491</v>
      </c>
      <c r="V26" s="5" t="s">
        <v>493</v>
      </c>
      <c r="W26" s="154" t="s">
        <v>493</v>
      </c>
      <c r="X26" s="154" t="s">
        <v>493</v>
      </c>
      <c r="Y26" s="5" t="s">
        <v>493</v>
      </c>
      <c r="Z26" s="154" t="s">
        <v>493</v>
      </c>
      <c r="AA26" s="154" t="s">
        <v>493</v>
      </c>
      <c r="AB26" s="5" t="s">
        <v>493</v>
      </c>
      <c r="AC26" s="154" t="s">
        <v>493</v>
      </c>
      <c r="AD26" s="154" t="s">
        <v>493</v>
      </c>
      <c r="AE26" s="5" t="s">
        <v>493</v>
      </c>
      <c r="AF26" s="154" t="s">
        <v>493</v>
      </c>
      <c r="AG26" s="154" t="s">
        <v>493</v>
      </c>
      <c r="AH26" s="5" t="s">
        <v>494</v>
      </c>
      <c r="AI26" s="154" t="s">
        <v>494</v>
      </c>
      <c r="AJ26" s="154" t="s">
        <v>494</v>
      </c>
      <c r="AK26" s="5" t="s">
        <v>494</v>
      </c>
      <c r="AL26" s="154" t="s">
        <v>494</v>
      </c>
      <c r="AM26" s="154" t="s">
        <v>494</v>
      </c>
      <c r="AN26" s="5" t="s">
        <v>495</v>
      </c>
      <c r="AO26" s="154" t="s">
        <v>495</v>
      </c>
      <c r="AP26" s="154" t="s">
        <v>495</v>
      </c>
      <c r="AQ26" s="5" t="s">
        <v>496</v>
      </c>
      <c r="AR26" s="154" t="s">
        <v>496</v>
      </c>
      <c r="AS26" s="154" t="s">
        <v>496</v>
      </c>
      <c r="AT26" s="5" t="s">
        <v>497</v>
      </c>
      <c r="AU26" s="5" t="s">
        <v>497</v>
      </c>
      <c r="AV26" s="154" t="s">
        <v>497</v>
      </c>
      <c r="AW26" s="154" t="s">
        <v>497</v>
      </c>
      <c r="AX26" s="154" t="s">
        <v>497</v>
      </c>
      <c r="AY26" s="154" t="s">
        <v>497</v>
      </c>
      <c r="AZ26" s="5" t="s">
        <v>498</v>
      </c>
      <c r="BA26" s="154" t="s">
        <v>498</v>
      </c>
      <c r="BB26" s="5" t="s">
        <v>499</v>
      </c>
      <c r="BC26" s="5" t="s">
        <v>500</v>
      </c>
      <c r="BD26" s="154" t="s">
        <v>500</v>
      </c>
      <c r="BE26" s="154" t="s">
        <v>500</v>
      </c>
      <c r="BF26" s="5" t="s">
        <v>501</v>
      </c>
      <c r="BG26" s="154" t="s">
        <v>501</v>
      </c>
      <c r="BH26" s="5" t="s">
        <v>499</v>
      </c>
    </row>
    <row r="27" spans="1:60">
      <c r="A27" s="1" t="s">
        <v>131</v>
      </c>
      <c r="B27" s="2" t="s">
        <v>132</v>
      </c>
      <c r="C27" s="5" t="s">
        <v>490</v>
      </c>
      <c r="D27" s="154" t="s">
        <v>490</v>
      </c>
      <c r="E27" s="154" t="s">
        <v>490</v>
      </c>
      <c r="F27" s="5" t="s">
        <v>491</v>
      </c>
      <c r="G27" s="154" t="s">
        <v>491</v>
      </c>
      <c r="H27" s="154" t="s">
        <v>491</v>
      </c>
      <c r="I27" s="5" t="s">
        <v>492</v>
      </c>
      <c r="J27" s="154" t="s">
        <v>492</v>
      </c>
      <c r="K27" s="154" t="s">
        <v>492</v>
      </c>
      <c r="L27" s="5" t="s">
        <v>491</v>
      </c>
      <c r="M27" s="5" t="s">
        <v>491</v>
      </c>
      <c r="N27" s="5" t="s">
        <v>491</v>
      </c>
      <c r="O27" s="5" t="s">
        <v>491</v>
      </c>
      <c r="P27" s="154" t="s">
        <v>491</v>
      </c>
      <c r="Q27" s="154" t="s">
        <v>491</v>
      </c>
      <c r="R27" s="154" t="s">
        <v>491</v>
      </c>
      <c r="S27" s="154" t="s">
        <v>491</v>
      </c>
      <c r="T27" s="154" t="s">
        <v>491</v>
      </c>
      <c r="U27" s="154" t="s">
        <v>491</v>
      </c>
      <c r="V27" s="5" t="s">
        <v>493</v>
      </c>
      <c r="W27" s="154" t="s">
        <v>493</v>
      </c>
      <c r="X27" s="154" t="s">
        <v>493</v>
      </c>
      <c r="Y27" s="5" t="s">
        <v>493</v>
      </c>
      <c r="Z27" s="154" t="s">
        <v>493</v>
      </c>
      <c r="AA27" s="154" t="s">
        <v>493</v>
      </c>
      <c r="AB27" s="5" t="s">
        <v>493</v>
      </c>
      <c r="AC27" s="154" t="s">
        <v>493</v>
      </c>
      <c r="AD27" s="154" t="s">
        <v>493</v>
      </c>
      <c r="AE27" s="5" t="s">
        <v>493</v>
      </c>
      <c r="AF27" s="154" t="s">
        <v>493</v>
      </c>
      <c r="AG27" s="154" t="s">
        <v>493</v>
      </c>
      <c r="AH27" s="5" t="s">
        <v>494</v>
      </c>
      <c r="AI27" s="154" t="s">
        <v>494</v>
      </c>
      <c r="AJ27" s="154" t="s">
        <v>494</v>
      </c>
      <c r="AK27" s="5" t="s">
        <v>494</v>
      </c>
      <c r="AL27" s="154" t="s">
        <v>494</v>
      </c>
      <c r="AM27" s="154" t="s">
        <v>494</v>
      </c>
      <c r="AN27" s="5" t="s">
        <v>495</v>
      </c>
      <c r="AO27" s="154" t="s">
        <v>495</v>
      </c>
      <c r="AP27" s="154" t="s">
        <v>495</v>
      </c>
      <c r="AQ27" s="5" t="s">
        <v>496</v>
      </c>
      <c r="AR27" s="154" t="s">
        <v>496</v>
      </c>
      <c r="AS27" s="154" t="s">
        <v>496</v>
      </c>
      <c r="AT27" s="5" t="s">
        <v>497</v>
      </c>
      <c r="AU27" s="5" t="s">
        <v>497</v>
      </c>
      <c r="AV27" s="154" t="s">
        <v>497</v>
      </c>
      <c r="AW27" s="154" t="s">
        <v>497</v>
      </c>
      <c r="AX27" s="154" t="s">
        <v>497</v>
      </c>
      <c r="AY27" s="154" t="s">
        <v>497</v>
      </c>
      <c r="AZ27" s="5" t="s">
        <v>498</v>
      </c>
      <c r="BA27" s="154" t="s">
        <v>498</v>
      </c>
      <c r="BB27" s="5" t="s">
        <v>499</v>
      </c>
      <c r="BC27" s="5" t="s">
        <v>500</v>
      </c>
      <c r="BD27" s="154" t="s">
        <v>500</v>
      </c>
      <c r="BE27" s="154" t="s">
        <v>500</v>
      </c>
      <c r="BF27" s="5" t="s">
        <v>501</v>
      </c>
      <c r="BG27" s="154" t="s">
        <v>501</v>
      </c>
      <c r="BH27" s="5" t="s">
        <v>499</v>
      </c>
    </row>
    <row r="28" spans="1:60">
      <c r="A28" s="1" t="s">
        <v>134</v>
      </c>
      <c r="B28" s="2" t="s">
        <v>135</v>
      </c>
      <c r="C28" s="5" t="s">
        <v>490</v>
      </c>
      <c r="D28" s="154" t="s">
        <v>490</v>
      </c>
      <c r="E28" s="154" t="s">
        <v>490</v>
      </c>
      <c r="F28" s="5" t="s">
        <v>491</v>
      </c>
      <c r="G28" s="154" t="s">
        <v>491</v>
      </c>
      <c r="H28" s="154" t="s">
        <v>491</v>
      </c>
      <c r="I28" s="5" t="s">
        <v>492</v>
      </c>
      <c r="J28" s="154" t="s">
        <v>492</v>
      </c>
      <c r="K28" s="154" t="s">
        <v>492</v>
      </c>
      <c r="L28" s="5" t="s">
        <v>491</v>
      </c>
      <c r="M28" s="5" t="s">
        <v>491</v>
      </c>
      <c r="N28" s="5" t="s">
        <v>491</v>
      </c>
      <c r="O28" s="5" t="s">
        <v>491</v>
      </c>
      <c r="P28" s="154" t="s">
        <v>491</v>
      </c>
      <c r="Q28" s="154" t="s">
        <v>491</v>
      </c>
      <c r="R28" s="154" t="s">
        <v>491</v>
      </c>
      <c r="S28" s="154" t="s">
        <v>491</v>
      </c>
      <c r="T28" s="154" t="s">
        <v>491</v>
      </c>
      <c r="U28" s="154" t="s">
        <v>491</v>
      </c>
      <c r="V28" s="5" t="s">
        <v>493</v>
      </c>
      <c r="W28" s="154" t="s">
        <v>493</v>
      </c>
      <c r="X28" s="154" t="s">
        <v>493</v>
      </c>
      <c r="Y28" s="5" t="s">
        <v>493</v>
      </c>
      <c r="Z28" s="154" t="s">
        <v>493</v>
      </c>
      <c r="AA28" s="154" t="s">
        <v>493</v>
      </c>
      <c r="AB28" s="5" t="s">
        <v>493</v>
      </c>
      <c r="AC28" s="154" t="s">
        <v>493</v>
      </c>
      <c r="AD28" s="154" t="s">
        <v>493</v>
      </c>
      <c r="AE28" s="5" t="s">
        <v>493</v>
      </c>
      <c r="AF28" s="154" t="s">
        <v>493</v>
      </c>
      <c r="AG28" s="154" t="s">
        <v>493</v>
      </c>
      <c r="AH28" s="5" t="s">
        <v>494</v>
      </c>
      <c r="AI28" s="154" t="s">
        <v>494</v>
      </c>
      <c r="AJ28" s="154" t="s">
        <v>494</v>
      </c>
      <c r="AK28" s="5" t="s">
        <v>494</v>
      </c>
      <c r="AL28" s="154" t="s">
        <v>494</v>
      </c>
      <c r="AM28" s="154" t="s">
        <v>494</v>
      </c>
      <c r="AN28" s="5" t="s">
        <v>495</v>
      </c>
      <c r="AO28" s="154" t="s">
        <v>495</v>
      </c>
      <c r="AP28" s="154" t="s">
        <v>495</v>
      </c>
      <c r="AQ28" s="5" t="s">
        <v>496</v>
      </c>
      <c r="AR28" s="154" t="s">
        <v>496</v>
      </c>
      <c r="AS28" s="154" t="s">
        <v>496</v>
      </c>
      <c r="AT28" s="5" t="s">
        <v>497</v>
      </c>
      <c r="AU28" s="5" t="s">
        <v>497</v>
      </c>
      <c r="AV28" s="154" t="s">
        <v>497</v>
      </c>
      <c r="AW28" s="154" t="s">
        <v>497</v>
      </c>
      <c r="AX28" s="154" t="s">
        <v>497</v>
      </c>
      <c r="AY28" s="154" t="s">
        <v>497</v>
      </c>
      <c r="AZ28" s="5" t="s">
        <v>498</v>
      </c>
      <c r="BA28" s="154" t="s">
        <v>498</v>
      </c>
      <c r="BB28" s="5" t="s">
        <v>499</v>
      </c>
      <c r="BC28" s="5" t="s">
        <v>500</v>
      </c>
      <c r="BD28" s="154" t="s">
        <v>500</v>
      </c>
      <c r="BE28" s="154" t="s">
        <v>500</v>
      </c>
      <c r="BF28" s="5" t="s">
        <v>501</v>
      </c>
      <c r="BG28" s="154" t="s">
        <v>501</v>
      </c>
      <c r="BH28" s="5" t="s">
        <v>499</v>
      </c>
    </row>
    <row r="29" spans="1:60">
      <c r="A29" s="1" t="s">
        <v>136</v>
      </c>
      <c r="B29" s="2" t="s">
        <v>137</v>
      </c>
      <c r="C29" s="5" t="s">
        <v>490</v>
      </c>
      <c r="D29" s="154" t="s">
        <v>490</v>
      </c>
      <c r="E29" s="154" t="s">
        <v>490</v>
      </c>
      <c r="F29" s="5" t="s">
        <v>491</v>
      </c>
      <c r="G29" s="154" t="s">
        <v>491</v>
      </c>
      <c r="H29" s="154" t="s">
        <v>491</v>
      </c>
      <c r="I29" s="5" t="s">
        <v>492</v>
      </c>
      <c r="J29" s="154" t="s">
        <v>492</v>
      </c>
      <c r="K29" s="154" t="s">
        <v>492</v>
      </c>
      <c r="L29" s="5" t="s">
        <v>491</v>
      </c>
      <c r="M29" s="5" t="s">
        <v>491</v>
      </c>
      <c r="N29" s="5" t="s">
        <v>491</v>
      </c>
      <c r="O29" s="5" t="s">
        <v>491</v>
      </c>
      <c r="P29" s="154" t="s">
        <v>491</v>
      </c>
      <c r="Q29" s="154" t="s">
        <v>491</v>
      </c>
      <c r="R29" s="154" t="s">
        <v>491</v>
      </c>
      <c r="S29" s="154" t="s">
        <v>491</v>
      </c>
      <c r="T29" s="154" t="s">
        <v>491</v>
      </c>
      <c r="U29" s="154" t="s">
        <v>491</v>
      </c>
      <c r="V29" s="5" t="s">
        <v>493</v>
      </c>
      <c r="W29" s="154" t="s">
        <v>493</v>
      </c>
      <c r="X29" s="154" t="s">
        <v>493</v>
      </c>
      <c r="Y29" s="5" t="s">
        <v>493</v>
      </c>
      <c r="Z29" s="154" t="s">
        <v>493</v>
      </c>
      <c r="AA29" s="154" t="s">
        <v>493</v>
      </c>
      <c r="AB29" s="5" t="s">
        <v>493</v>
      </c>
      <c r="AC29" s="154" t="s">
        <v>493</v>
      </c>
      <c r="AD29" s="154" t="s">
        <v>493</v>
      </c>
      <c r="AE29" s="5" t="s">
        <v>493</v>
      </c>
      <c r="AF29" s="154" t="s">
        <v>493</v>
      </c>
      <c r="AG29" s="154" t="s">
        <v>493</v>
      </c>
      <c r="AH29" s="5" t="s">
        <v>494</v>
      </c>
      <c r="AI29" s="154" t="s">
        <v>494</v>
      </c>
      <c r="AJ29" s="154" t="s">
        <v>494</v>
      </c>
      <c r="AK29" s="5" t="s">
        <v>494</v>
      </c>
      <c r="AL29" s="154" t="s">
        <v>494</v>
      </c>
      <c r="AM29" s="154" t="s">
        <v>494</v>
      </c>
      <c r="AN29" s="5" t="s">
        <v>495</v>
      </c>
      <c r="AO29" s="154" t="s">
        <v>495</v>
      </c>
      <c r="AP29" s="154" t="s">
        <v>495</v>
      </c>
      <c r="AQ29" s="5" t="s">
        <v>496</v>
      </c>
      <c r="AR29" s="154" t="s">
        <v>496</v>
      </c>
      <c r="AS29" s="154" t="s">
        <v>496</v>
      </c>
      <c r="AT29" s="5" t="s">
        <v>497</v>
      </c>
      <c r="AU29" s="5" t="s">
        <v>497</v>
      </c>
      <c r="AV29" s="154" t="s">
        <v>497</v>
      </c>
      <c r="AW29" s="154" t="s">
        <v>497</v>
      </c>
      <c r="AX29" s="154" t="s">
        <v>497</v>
      </c>
      <c r="AY29" s="154" t="s">
        <v>497</v>
      </c>
      <c r="AZ29" s="5" t="s">
        <v>498</v>
      </c>
      <c r="BA29" s="154" t="s">
        <v>498</v>
      </c>
      <c r="BB29" s="5" t="s">
        <v>499</v>
      </c>
      <c r="BC29" s="5" t="s">
        <v>500</v>
      </c>
      <c r="BD29" s="154" t="s">
        <v>500</v>
      </c>
      <c r="BE29" s="154" t="s">
        <v>500</v>
      </c>
      <c r="BF29" s="5" t="s">
        <v>501</v>
      </c>
      <c r="BG29" s="154" t="s">
        <v>501</v>
      </c>
      <c r="BH29" s="5" t="s">
        <v>499</v>
      </c>
    </row>
    <row r="30" spans="1:60">
      <c r="A30" s="1" t="s">
        <v>138</v>
      </c>
      <c r="B30" s="2" t="s">
        <v>139</v>
      </c>
      <c r="C30" s="5" t="s">
        <v>490</v>
      </c>
      <c r="D30" s="154" t="s">
        <v>490</v>
      </c>
      <c r="E30" s="154" t="s">
        <v>490</v>
      </c>
      <c r="F30" s="5" t="s">
        <v>491</v>
      </c>
      <c r="G30" s="154" t="s">
        <v>491</v>
      </c>
      <c r="H30" s="154" t="s">
        <v>491</v>
      </c>
      <c r="I30" s="5" t="s">
        <v>492</v>
      </c>
      <c r="J30" s="154" t="s">
        <v>492</v>
      </c>
      <c r="K30" s="154" t="s">
        <v>492</v>
      </c>
      <c r="L30" s="5" t="s">
        <v>491</v>
      </c>
      <c r="M30" s="5" t="s">
        <v>491</v>
      </c>
      <c r="N30" s="5" t="s">
        <v>491</v>
      </c>
      <c r="O30" s="5" t="s">
        <v>491</v>
      </c>
      <c r="P30" s="154" t="s">
        <v>491</v>
      </c>
      <c r="Q30" s="154" t="s">
        <v>491</v>
      </c>
      <c r="R30" s="154" t="s">
        <v>491</v>
      </c>
      <c r="S30" s="154" t="s">
        <v>491</v>
      </c>
      <c r="T30" s="154" t="s">
        <v>491</v>
      </c>
      <c r="U30" s="154" t="s">
        <v>491</v>
      </c>
      <c r="V30" s="5" t="s">
        <v>493</v>
      </c>
      <c r="W30" s="154" t="s">
        <v>493</v>
      </c>
      <c r="X30" s="154" t="s">
        <v>493</v>
      </c>
      <c r="Y30" s="5" t="s">
        <v>493</v>
      </c>
      <c r="Z30" s="154" t="s">
        <v>493</v>
      </c>
      <c r="AA30" s="154" t="s">
        <v>493</v>
      </c>
      <c r="AB30" s="5" t="s">
        <v>493</v>
      </c>
      <c r="AC30" s="154" t="s">
        <v>493</v>
      </c>
      <c r="AD30" s="154" t="s">
        <v>493</v>
      </c>
      <c r="AE30" s="5" t="s">
        <v>493</v>
      </c>
      <c r="AF30" s="154" t="s">
        <v>493</v>
      </c>
      <c r="AG30" s="154" t="s">
        <v>493</v>
      </c>
      <c r="AH30" s="5" t="s">
        <v>494</v>
      </c>
      <c r="AI30" s="154" t="s">
        <v>494</v>
      </c>
      <c r="AJ30" s="154" t="s">
        <v>494</v>
      </c>
      <c r="AK30" s="5" t="s">
        <v>494</v>
      </c>
      <c r="AL30" s="154" t="s">
        <v>494</v>
      </c>
      <c r="AM30" s="154" t="s">
        <v>494</v>
      </c>
      <c r="AN30" s="5" t="s">
        <v>495</v>
      </c>
      <c r="AO30" s="154" t="s">
        <v>495</v>
      </c>
      <c r="AP30" s="154" t="s">
        <v>495</v>
      </c>
      <c r="AQ30" s="5" t="s">
        <v>496</v>
      </c>
      <c r="AR30" s="154" t="s">
        <v>496</v>
      </c>
      <c r="AS30" s="154" t="s">
        <v>496</v>
      </c>
      <c r="AT30" s="5" t="s">
        <v>497</v>
      </c>
      <c r="AU30" s="5" t="s">
        <v>497</v>
      </c>
      <c r="AV30" s="154" t="s">
        <v>497</v>
      </c>
      <c r="AW30" s="154" t="s">
        <v>497</v>
      </c>
      <c r="AX30" s="154" t="s">
        <v>497</v>
      </c>
      <c r="AY30" s="154" t="s">
        <v>497</v>
      </c>
      <c r="AZ30" s="5" t="s">
        <v>498</v>
      </c>
      <c r="BA30" s="154" t="s">
        <v>498</v>
      </c>
      <c r="BB30" s="5" t="s">
        <v>499</v>
      </c>
      <c r="BC30" s="5" t="s">
        <v>500</v>
      </c>
      <c r="BD30" s="154" t="s">
        <v>500</v>
      </c>
      <c r="BE30" s="154" t="s">
        <v>500</v>
      </c>
      <c r="BF30" s="5" t="s">
        <v>501</v>
      </c>
      <c r="BG30" s="154" t="s">
        <v>501</v>
      </c>
      <c r="BH30" s="5" t="s">
        <v>499</v>
      </c>
    </row>
    <row r="31" spans="1:60">
      <c r="A31" s="1" t="s">
        <v>140</v>
      </c>
      <c r="B31" s="2" t="s">
        <v>141</v>
      </c>
      <c r="C31" s="5" t="s">
        <v>490</v>
      </c>
      <c r="D31" s="154" t="s">
        <v>490</v>
      </c>
      <c r="E31" s="154" t="s">
        <v>490</v>
      </c>
      <c r="F31" s="5" t="s">
        <v>491</v>
      </c>
      <c r="G31" s="154" t="s">
        <v>491</v>
      </c>
      <c r="H31" s="154" t="s">
        <v>491</v>
      </c>
      <c r="I31" s="5" t="s">
        <v>492</v>
      </c>
      <c r="J31" s="154" t="s">
        <v>492</v>
      </c>
      <c r="K31" s="154" t="s">
        <v>492</v>
      </c>
      <c r="L31" s="5" t="s">
        <v>491</v>
      </c>
      <c r="M31" s="5" t="s">
        <v>491</v>
      </c>
      <c r="N31" s="5" t="s">
        <v>491</v>
      </c>
      <c r="O31" s="5" t="s">
        <v>491</v>
      </c>
      <c r="P31" s="154" t="s">
        <v>491</v>
      </c>
      <c r="Q31" s="154" t="s">
        <v>491</v>
      </c>
      <c r="R31" s="154" t="s">
        <v>491</v>
      </c>
      <c r="S31" s="154" t="s">
        <v>491</v>
      </c>
      <c r="T31" s="154" t="s">
        <v>491</v>
      </c>
      <c r="U31" s="154" t="s">
        <v>491</v>
      </c>
      <c r="V31" s="5" t="s">
        <v>493</v>
      </c>
      <c r="W31" s="154" t="s">
        <v>493</v>
      </c>
      <c r="X31" s="154" t="s">
        <v>493</v>
      </c>
      <c r="Y31" s="5" t="s">
        <v>493</v>
      </c>
      <c r="Z31" s="154" t="s">
        <v>493</v>
      </c>
      <c r="AA31" s="154" t="s">
        <v>493</v>
      </c>
      <c r="AB31" s="5" t="s">
        <v>493</v>
      </c>
      <c r="AC31" s="154" t="s">
        <v>493</v>
      </c>
      <c r="AD31" s="154" t="s">
        <v>493</v>
      </c>
      <c r="AE31" s="5" t="s">
        <v>493</v>
      </c>
      <c r="AF31" s="154" t="s">
        <v>493</v>
      </c>
      <c r="AG31" s="154" t="s">
        <v>493</v>
      </c>
      <c r="AH31" s="5" t="s">
        <v>494</v>
      </c>
      <c r="AI31" s="154" t="s">
        <v>494</v>
      </c>
      <c r="AJ31" s="154" t="s">
        <v>494</v>
      </c>
      <c r="AK31" s="5" t="s">
        <v>494</v>
      </c>
      <c r="AL31" s="154" t="s">
        <v>494</v>
      </c>
      <c r="AM31" s="154" t="s">
        <v>494</v>
      </c>
      <c r="AN31" s="5" t="s">
        <v>495</v>
      </c>
      <c r="AO31" s="154" t="s">
        <v>495</v>
      </c>
      <c r="AP31" s="154" t="s">
        <v>495</v>
      </c>
      <c r="AQ31" s="5" t="s">
        <v>496</v>
      </c>
      <c r="AR31" s="154" t="s">
        <v>496</v>
      </c>
      <c r="AS31" s="154" t="s">
        <v>496</v>
      </c>
      <c r="AT31" s="5" t="s">
        <v>497</v>
      </c>
      <c r="AU31" s="5" t="s">
        <v>497</v>
      </c>
      <c r="AV31" s="154" t="s">
        <v>497</v>
      </c>
      <c r="AW31" s="154" t="s">
        <v>497</v>
      </c>
      <c r="AX31" s="154" t="s">
        <v>497</v>
      </c>
      <c r="AY31" s="154" t="s">
        <v>497</v>
      </c>
      <c r="AZ31" s="5" t="s">
        <v>498</v>
      </c>
      <c r="BA31" s="154" t="s">
        <v>498</v>
      </c>
      <c r="BB31" s="5" t="s">
        <v>499</v>
      </c>
      <c r="BC31" s="5" t="s">
        <v>500</v>
      </c>
      <c r="BD31" s="154" t="s">
        <v>500</v>
      </c>
      <c r="BE31" s="154" t="s">
        <v>500</v>
      </c>
      <c r="BF31" s="5" t="s">
        <v>501</v>
      </c>
      <c r="BG31" s="154" t="s">
        <v>501</v>
      </c>
      <c r="BH31" s="5" t="s">
        <v>499</v>
      </c>
    </row>
    <row r="32" spans="1:60">
      <c r="A32" s="1" t="s">
        <v>143</v>
      </c>
      <c r="B32" s="2" t="s">
        <v>144</v>
      </c>
      <c r="C32" s="5" t="s">
        <v>490</v>
      </c>
      <c r="D32" s="154" t="s">
        <v>490</v>
      </c>
      <c r="E32" s="154" t="s">
        <v>490</v>
      </c>
      <c r="F32" s="5" t="s">
        <v>491</v>
      </c>
      <c r="G32" s="154" t="s">
        <v>491</v>
      </c>
      <c r="H32" s="154" t="s">
        <v>491</v>
      </c>
      <c r="I32" s="5" t="s">
        <v>492</v>
      </c>
      <c r="J32" s="154" t="s">
        <v>492</v>
      </c>
      <c r="K32" s="154" t="s">
        <v>492</v>
      </c>
      <c r="L32" s="5" t="s">
        <v>491</v>
      </c>
      <c r="M32" s="5" t="s">
        <v>491</v>
      </c>
      <c r="N32" s="5" t="s">
        <v>491</v>
      </c>
      <c r="O32" s="5" t="s">
        <v>491</v>
      </c>
      <c r="P32" s="154" t="s">
        <v>491</v>
      </c>
      <c r="Q32" s="154" t="s">
        <v>491</v>
      </c>
      <c r="R32" s="154" t="s">
        <v>491</v>
      </c>
      <c r="S32" s="154" t="s">
        <v>491</v>
      </c>
      <c r="T32" s="154" t="s">
        <v>491</v>
      </c>
      <c r="U32" s="154" t="s">
        <v>491</v>
      </c>
      <c r="V32" s="5" t="s">
        <v>493</v>
      </c>
      <c r="W32" s="154" t="s">
        <v>493</v>
      </c>
      <c r="X32" s="154" t="s">
        <v>493</v>
      </c>
      <c r="Y32" s="5" t="s">
        <v>493</v>
      </c>
      <c r="Z32" s="154" t="s">
        <v>493</v>
      </c>
      <c r="AA32" s="154" t="s">
        <v>493</v>
      </c>
      <c r="AB32" s="5" t="s">
        <v>493</v>
      </c>
      <c r="AC32" s="154" t="s">
        <v>493</v>
      </c>
      <c r="AD32" s="154" t="s">
        <v>493</v>
      </c>
      <c r="AE32" s="5" t="s">
        <v>493</v>
      </c>
      <c r="AF32" s="154" t="s">
        <v>493</v>
      </c>
      <c r="AG32" s="154" t="s">
        <v>493</v>
      </c>
      <c r="AH32" s="5" t="s">
        <v>494</v>
      </c>
      <c r="AI32" s="154" t="s">
        <v>494</v>
      </c>
      <c r="AJ32" s="154" t="s">
        <v>494</v>
      </c>
      <c r="AK32" s="5" t="s">
        <v>494</v>
      </c>
      <c r="AL32" s="154" t="s">
        <v>494</v>
      </c>
      <c r="AM32" s="154" t="s">
        <v>494</v>
      </c>
      <c r="AN32" s="5" t="s">
        <v>495</v>
      </c>
      <c r="AO32" s="154" t="s">
        <v>495</v>
      </c>
      <c r="AP32" s="154" t="s">
        <v>495</v>
      </c>
      <c r="AQ32" s="5" t="s">
        <v>496</v>
      </c>
      <c r="AR32" s="154" t="s">
        <v>496</v>
      </c>
      <c r="AS32" s="154" t="s">
        <v>496</v>
      </c>
      <c r="AT32" s="5" t="s">
        <v>497</v>
      </c>
      <c r="AU32" s="5" t="s">
        <v>497</v>
      </c>
      <c r="AV32" s="154" t="s">
        <v>497</v>
      </c>
      <c r="AW32" s="154" t="s">
        <v>497</v>
      </c>
      <c r="AX32" s="154" t="s">
        <v>497</v>
      </c>
      <c r="AY32" s="154" t="s">
        <v>497</v>
      </c>
      <c r="AZ32" s="5" t="s">
        <v>498</v>
      </c>
      <c r="BA32" s="154" t="s">
        <v>498</v>
      </c>
      <c r="BB32" s="5" t="s">
        <v>499</v>
      </c>
      <c r="BC32" s="5" t="s">
        <v>500</v>
      </c>
      <c r="BD32" s="154" t="s">
        <v>500</v>
      </c>
      <c r="BE32" s="154" t="s">
        <v>500</v>
      </c>
      <c r="BF32" s="5" t="s">
        <v>501</v>
      </c>
      <c r="BG32" s="154" t="s">
        <v>501</v>
      </c>
      <c r="BH32" s="5" t="s">
        <v>499</v>
      </c>
    </row>
    <row r="33" spans="1:60">
      <c r="A33" s="1" t="s">
        <v>145</v>
      </c>
      <c r="B33" s="2" t="s">
        <v>146</v>
      </c>
      <c r="C33" s="5" t="s">
        <v>490</v>
      </c>
      <c r="D33" s="154" t="s">
        <v>490</v>
      </c>
      <c r="E33" s="154" t="s">
        <v>490</v>
      </c>
      <c r="F33" s="5" t="s">
        <v>491</v>
      </c>
      <c r="G33" s="154" t="s">
        <v>491</v>
      </c>
      <c r="H33" s="154" t="s">
        <v>491</v>
      </c>
      <c r="I33" s="5" t="s">
        <v>492</v>
      </c>
      <c r="J33" s="154" t="s">
        <v>492</v>
      </c>
      <c r="K33" s="154" t="s">
        <v>492</v>
      </c>
      <c r="L33" s="5" t="s">
        <v>491</v>
      </c>
      <c r="M33" s="5" t="s">
        <v>491</v>
      </c>
      <c r="N33" s="5" t="s">
        <v>491</v>
      </c>
      <c r="O33" s="5" t="s">
        <v>491</v>
      </c>
      <c r="P33" s="154" t="s">
        <v>491</v>
      </c>
      <c r="Q33" s="154" t="s">
        <v>491</v>
      </c>
      <c r="R33" s="154" t="s">
        <v>491</v>
      </c>
      <c r="S33" s="154" t="s">
        <v>491</v>
      </c>
      <c r="T33" s="154" t="s">
        <v>491</v>
      </c>
      <c r="U33" s="154" t="s">
        <v>491</v>
      </c>
      <c r="V33" s="5" t="s">
        <v>493</v>
      </c>
      <c r="W33" s="154" t="s">
        <v>493</v>
      </c>
      <c r="X33" s="154" t="s">
        <v>493</v>
      </c>
      <c r="Y33" s="5" t="s">
        <v>493</v>
      </c>
      <c r="Z33" s="154" t="s">
        <v>493</v>
      </c>
      <c r="AA33" s="154" t="s">
        <v>493</v>
      </c>
      <c r="AB33" s="5" t="s">
        <v>493</v>
      </c>
      <c r="AC33" s="154" t="s">
        <v>493</v>
      </c>
      <c r="AD33" s="154" t="s">
        <v>493</v>
      </c>
      <c r="AE33" s="5" t="s">
        <v>493</v>
      </c>
      <c r="AF33" s="154" t="s">
        <v>493</v>
      </c>
      <c r="AG33" s="154" t="s">
        <v>493</v>
      </c>
      <c r="AH33" s="5" t="s">
        <v>494</v>
      </c>
      <c r="AI33" s="154" t="s">
        <v>494</v>
      </c>
      <c r="AJ33" s="154" t="s">
        <v>494</v>
      </c>
      <c r="AK33" s="5" t="s">
        <v>494</v>
      </c>
      <c r="AL33" s="154" t="s">
        <v>494</v>
      </c>
      <c r="AM33" s="154" t="s">
        <v>494</v>
      </c>
      <c r="AN33" s="5" t="s">
        <v>495</v>
      </c>
      <c r="AO33" s="154" t="s">
        <v>495</v>
      </c>
      <c r="AP33" s="154" t="s">
        <v>495</v>
      </c>
      <c r="AQ33" s="5" t="s">
        <v>496</v>
      </c>
      <c r="AR33" s="154" t="s">
        <v>496</v>
      </c>
      <c r="AS33" s="154" t="s">
        <v>496</v>
      </c>
      <c r="AT33" s="5" t="s">
        <v>497</v>
      </c>
      <c r="AU33" s="5" t="s">
        <v>497</v>
      </c>
      <c r="AV33" s="154" t="s">
        <v>497</v>
      </c>
      <c r="AW33" s="154" t="s">
        <v>497</v>
      </c>
      <c r="AX33" s="154" t="s">
        <v>497</v>
      </c>
      <c r="AY33" s="154" t="s">
        <v>497</v>
      </c>
      <c r="AZ33" s="5" t="s">
        <v>498</v>
      </c>
      <c r="BA33" s="154" t="s">
        <v>498</v>
      </c>
      <c r="BB33" s="5" t="s">
        <v>499</v>
      </c>
      <c r="BC33" s="5" t="s">
        <v>500</v>
      </c>
      <c r="BD33" s="154" t="s">
        <v>500</v>
      </c>
      <c r="BE33" s="154" t="s">
        <v>500</v>
      </c>
      <c r="BF33" s="5" t="s">
        <v>501</v>
      </c>
      <c r="BG33" s="154" t="s">
        <v>501</v>
      </c>
      <c r="BH33" s="5" t="s">
        <v>499</v>
      </c>
    </row>
    <row r="34" spans="1:60">
      <c r="A34" s="1" t="s">
        <v>147</v>
      </c>
      <c r="B34" s="2" t="s">
        <v>148</v>
      </c>
      <c r="C34" s="5" t="s">
        <v>490</v>
      </c>
      <c r="D34" s="154" t="s">
        <v>490</v>
      </c>
      <c r="E34" s="154" t="s">
        <v>490</v>
      </c>
      <c r="F34" s="5" t="s">
        <v>491</v>
      </c>
      <c r="G34" s="154" t="s">
        <v>491</v>
      </c>
      <c r="H34" s="154" t="s">
        <v>491</v>
      </c>
      <c r="I34" s="5" t="s">
        <v>492</v>
      </c>
      <c r="J34" s="154" t="s">
        <v>492</v>
      </c>
      <c r="K34" s="154" t="s">
        <v>492</v>
      </c>
      <c r="L34" s="5" t="s">
        <v>491</v>
      </c>
      <c r="M34" s="5" t="s">
        <v>491</v>
      </c>
      <c r="N34" s="5" t="s">
        <v>491</v>
      </c>
      <c r="O34" s="5" t="s">
        <v>491</v>
      </c>
      <c r="P34" s="154" t="s">
        <v>491</v>
      </c>
      <c r="Q34" s="154" t="s">
        <v>491</v>
      </c>
      <c r="R34" s="154" t="s">
        <v>491</v>
      </c>
      <c r="S34" s="154" t="s">
        <v>491</v>
      </c>
      <c r="T34" s="154" t="s">
        <v>491</v>
      </c>
      <c r="U34" s="154" t="s">
        <v>491</v>
      </c>
      <c r="V34" s="5" t="s">
        <v>493</v>
      </c>
      <c r="W34" s="154" t="s">
        <v>493</v>
      </c>
      <c r="X34" s="154" t="s">
        <v>493</v>
      </c>
      <c r="Y34" s="5" t="s">
        <v>493</v>
      </c>
      <c r="Z34" s="154" t="s">
        <v>493</v>
      </c>
      <c r="AA34" s="154" t="s">
        <v>493</v>
      </c>
      <c r="AB34" s="5" t="s">
        <v>493</v>
      </c>
      <c r="AC34" s="154" t="s">
        <v>493</v>
      </c>
      <c r="AD34" s="154" t="s">
        <v>493</v>
      </c>
      <c r="AE34" s="5" t="s">
        <v>493</v>
      </c>
      <c r="AF34" s="154" t="s">
        <v>493</v>
      </c>
      <c r="AG34" s="154" t="s">
        <v>493</v>
      </c>
      <c r="AH34" s="5" t="s">
        <v>494</v>
      </c>
      <c r="AI34" s="154" t="s">
        <v>494</v>
      </c>
      <c r="AJ34" s="154" t="s">
        <v>494</v>
      </c>
      <c r="AK34" s="5" t="s">
        <v>494</v>
      </c>
      <c r="AL34" s="154" t="s">
        <v>494</v>
      </c>
      <c r="AM34" s="154" t="s">
        <v>494</v>
      </c>
      <c r="AN34" s="5" t="s">
        <v>495</v>
      </c>
      <c r="AO34" s="154" t="s">
        <v>495</v>
      </c>
      <c r="AP34" s="154" t="s">
        <v>495</v>
      </c>
      <c r="AQ34" s="5" t="s">
        <v>496</v>
      </c>
      <c r="AR34" s="154" t="s">
        <v>496</v>
      </c>
      <c r="AS34" s="154" t="s">
        <v>496</v>
      </c>
      <c r="AT34" s="5" t="s">
        <v>497</v>
      </c>
      <c r="AU34" s="5" t="s">
        <v>497</v>
      </c>
      <c r="AV34" s="154" t="s">
        <v>497</v>
      </c>
      <c r="AW34" s="154" t="s">
        <v>497</v>
      </c>
      <c r="AX34" s="154" t="s">
        <v>497</v>
      </c>
      <c r="AY34" s="154" t="s">
        <v>497</v>
      </c>
      <c r="AZ34" s="5" t="s">
        <v>498</v>
      </c>
      <c r="BA34" s="154" t="s">
        <v>498</v>
      </c>
      <c r="BB34" s="5" t="s">
        <v>499</v>
      </c>
      <c r="BC34" s="5" t="s">
        <v>500</v>
      </c>
      <c r="BD34" s="154" t="s">
        <v>500</v>
      </c>
      <c r="BE34" s="154" t="s">
        <v>500</v>
      </c>
      <c r="BF34" s="5" t="s">
        <v>501</v>
      </c>
      <c r="BG34" s="154" t="s">
        <v>501</v>
      </c>
      <c r="BH34" s="5" t="s">
        <v>499</v>
      </c>
    </row>
    <row r="35" spans="1:60">
      <c r="A35" s="1" t="s">
        <v>149</v>
      </c>
      <c r="B35" s="2" t="s">
        <v>150</v>
      </c>
      <c r="C35" s="5" t="s">
        <v>490</v>
      </c>
      <c r="D35" s="154" t="s">
        <v>490</v>
      </c>
      <c r="E35" s="154" t="s">
        <v>490</v>
      </c>
      <c r="F35" s="5" t="s">
        <v>491</v>
      </c>
      <c r="G35" s="154" t="s">
        <v>491</v>
      </c>
      <c r="H35" s="154" t="s">
        <v>491</v>
      </c>
      <c r="I35" s="5" t="s">
        <v>492</v>
      </c>
      <c r="J35" s="154" t="s">
        <v>492</v>
      </c>
      <c r="K35" s="154" t="s">
        <v>492</v>
      </c>
      <c r="L35" s="5" t="s">
        <v>491</v>
      </c>
      <c r="M35" s="5" t="s">
        <v>491</v>
      </c>
      <c r="N35" s="5" t="s">
        <v>491</v>
      </c>
      <c r="O35" s="5" t="s">
        <v>491</v>
      </c>
      <c r="P35" s="154" t="s">
        <v>491</v>
      </c>
      <c r="Q35" s="154" t="s">
        <v>491</v>
      </c>
      <c r="R35" s="154" t="s">
        <v>491</v>
      </c>
      <c r="S35" s="154" t="s">
        <v>491</v>
      </c>
      <c r="T35" s="154" t="s">
        <v>491</v>
      </c>
      <c r="U35" s="154" t="s">
        <v>491</v>
      </c>
      <c r="V35" s="5" t="s">
        <v>493</v>
      </c>
      <c r="W35" s="154" t="s">
        <v>493</v>
      </c>
      <c r="X35" s="154" t="s">
        <v>493</v>
      </c>
      <c r="Y35" s="5" t="s">
        <v>493</v>
      </c>
      <c r="Z35" s="154" t="s">
        <v>493</v>
      </c>
      <c r="AA35" s="154" t="s">
        <v>493</v>
      </c>
      <c r="AB35" s="5" t="s">
        <v>493</v>
      </c>
      <c r="AC35" s="154" t="s">
        <v>493</v>
      </c>
      <c r="AD35" s="154" t="s">
        <v>493</v>
      </c>
      <c r="AE35" s="5" t="s">
        <v>493</v>
      </c>
      <c r="AF35" s="154" t="s">
        <v>493</v>
      </c>
      <c r="AG35" s="154" t="s">
        <v>493</v>
      </c>
      <c r="AH35" s="5" t="s">
        <v>494</v>
      </c>
      <c r="AI35" s="154" t="s">
        <v>494</v>
      </c>
      <c r="AJ35" s="154" t="s">
        <v>494</v>
      </c>
      <c r="AK35" s="5" t="s">
        <v>494</v>
      </c>
      <c r="AL35" s="154" t="s">
        <v>494</v>
      </c>
      <c r="AM35" s="154" t="s">
        <v>494</v>
      </c>
      <c r="AN35" s="5" t="s">
        <v>495</v>
      </c>
      <c r="AO35" s="154" t="s">
        <v>495</v>
      </c>
      <c r="AP35" s="154" t="s">
        <v>495</v>
      </c>
      <c r="AQ35" s="5" t="s">
        <v>496</v>
      </c>
      <c r="AR35" s="154" t="s">
        <v>496</v>
      </c>
      <c r="AS35" s="154" t="s">
        <v>496</v>
      </c>
      <c r="AT35" s="5" t="s">
        <v>497</v>
      </c>
      <c r="AU35" s="5" t="s">
        <v>497</v>
      </c>
      <c r="AV35" s="154" t="s">
        <v>497</v>
      </c>
      <c r="AW35" s="154" t="s">
        <v>497</v>
      </c>
      <c r="AX35" s="154" t="s">
        <v>497</v>
      </c>
      <c r="AY35" s="154" t="s">
        <v>497</v>
      </c>
      <c r="AZ35" s="5" t="s">
        <v>498</v>
      </c>
      <c r="BA35" s="154" t="s">
        <v>498</v>
      </c>
      <c r="BB35" s="5" t="s">
        <v>499</v>
      </c>
      <c r="BC35" s="5" t="s">
        <v>500</v>
      </c>
      <c r="BD35" s="154" t="s">
        <v>500</v>
      </c>
      <c r="BE35" s="154" t="s">
        <v>500</v>
      </c>
      <c r="BF35" s="5" t="s">
        <v>501</v>
      </c>
      <c r="BG35" s="154" t="s">
        <v>501</v>
      </c>
      <c r="BH35" s="5" t="s">
        <v>499</v>
      </c>
    </row>
    <row r="36" spans="1:60">
      <c r="A36" s="1" t="s">
        <v>151</v>
      </c>
      <c r="B36" s="2" t="s">
        <v>152</v>
      </c>
      <c r="C36" s="5" t="s">
        <v>490</v>
      </c>
      <c r="D36" s="154" t="s">
        <v>490</v>
      </c>
      <c r="E36" s="154" t="s">
        <v>490</v>
      </c>
      <c r="F36" s="5" t="s">
        <v>491</v>
      </c>
      <c r="G36" s="154" t="s">
        <v>491</v>
      </c>
      <c r="H36" s="154" t="s">
        <v>491</v>
      </c>
      <c r="I36" s="5" t="s">
        <v>492</v>
      </c>
      <c r="J36" s="154" t="s">
        <v>492</v>
      </c>
      <c r="K36" s="154" t="s">
        <v>492</v>
      </c>
      <c r="L36" s="5" t="s">
        <v>491</v>
      </c>
      <c r="M36" s="5" t="s">
        <v>491</v>
      </c>
      <c r="N36" s="5" t="s">
        <v>491</v>
      </c>
      <c r="O36" s="5" t="s">
        <v>491</v>
      </c>
      <c r="P36" s="154" t="s">
        <v>491</v>
      </c>
      <c r="Q36" s="154" t="s">
        <v>491</v>
      </c>
      <c r="R36" s="154" t="s">
        <v>491</v>
      </c>
      <c r="S36" s="154" t="s">
        <v>491</v>
      </c>
      <c r="T36" s="154" t="s">
        <v>491</v>
      </c>
      <c r="U36" s="154" t="s">
        <v>491</v>
      </c>
      <c r="V36" s="5" t="s">
        <v>493</v>
      </c>
      <c r="W36" s="154" t="s">
        <v>493</v>
      </c>
      <c r="X36" s="154" t="s">
        <v>493</v>
      </c>
      <c r="Y36" s="5" t="s">
        <v>493</v>
      </c>
      <c r="Z36" s="154" t="s">
        <v>493</v>
      </c>
      <c r="AA36" s="154" t="s">
        <v>493</v>
      </c>
      <c r="AB36" s="5" t="s">
        <v>493</v>
      </c>
      <c r="AC36" s="154" t="s">
        <v>493</v>
      </c>
      <c r="AD36" s="154" t="s">
        <v>493</v>
      </c>
      <c r="AE36" s="5" t="s">
        <v>493</v>
      </c>
      <c r="AF36" s="154" t="s">
        <v>493</v>
      </c>
      <c r="AG36" s="154" t="s">
        <v>493</v>
      </c>
      <c r="AH36" s="5" t="s">
        <v>494</v>
      </c>
      <c r="AI36" s="154" t="s">
        <v>494</v>
      </c>
      <c r="AJ36" s="154" t="s">
        <v>494</v>
      </c>
      <c r="AK36" s="5" t="s">
        <v>494</v>
      </c>
      <c r="AL36" s="154" t="s">
        <v>494</v>
      </c>
      <c r="AM36" s="154" t="s">
        <v>494</v>
      </c>
      <c r="AN36" s="5" t="s">
        <v>495</v>
      </c>
      <c r="AO36" s="154" t="s">
        <v>495</v>
      </c>
      <c r="AP36" s="154" t="s">
        <v>495</v>
      </c>
      <c r="AQ36" s="5" t="s">
        <v>496</v>
      </c>
      <c r="AR36" s="154" t="s">
        <v>496</v>
      </c>
      <c r="AS36" s="154" t="s">
        <v>496</v>
      </c>
      <c r="AT36" s="5" t="s">
        <v>497</v>
      </c>
      <c r="AU36" s="5" t="s">
        <v>497</v>
      </c>
      <c r="AV36" s="154" t="s">
        <v>497</v>
      </c>
      <c r="AW36" s="154" t="s">
        <v>497</v>
      </c>
      <c r="AX36" s="154" t="s">
        <v>497</v>
      </c>
      <c r="AY36" s="154" t="s">
        <v>497</v>
      </c>
      <c r="AZ36" s="5" t="s">
        <v>498</v>
      </c>
      <c r="BA36" s="154" t="s">
        <v>498</v>
      </c>
      <c r="BB36" s="5" t="s">
        <v>499</v>
      </c>
      <c r="BC36" s="5" t="s">
        <v>500</v>
      </c>
      <c r="BD36" s="154" t="s">
        <v>500</v>
      </c>
      <c r="BE36" s="154" t="s">
        <v>500</v>
      </c>
      <c r="BF36" s="5" t="s">
        <v>501</v>
      </c>
      <c r="BG36" s="154" t="s">
        <v>501</v>
      </c>
      <c r="BH36" s="5" t="s">
        <v>499</v>
      </c>
    </row>
    <row r="37" spans="1:60">
      <c r="A37" s="1" t="s">
        <v>153</v>
      </c>
      <c r="B37" s="2" t="s">
        <v>154</v>
      </c>
      <c r="C37" s="5" t="s">
        <v>490</v>
      </c>
      <c r="D37" s="154" t="s">
        <v>490</v>
      </c>
      <c r="E37" s="154" t="s">
        <v>490</v>
      </c>
      <c r="F37" s="5" t="s">
        <v>491</v>
      </c>
      <c r="G37" s="154" t="s">
        <v>491</v>
      </c>
      <c r="H37" s="154" t="s">
        <v>491</v>
      </c>
      <c r="I37" s="5" t="s">
        <v>492</v>
      </c>
      <c r="J37" s="154" t="s">
        <v>492</v>
      </c>
      <c r="K37" s="154" t="s">
        <v>492</v>
      </c>
      <c r="L37" s="5" t="s">
        <v>491</v>
      </c>
      <c r="M37" s="5" t="s">
        <v>491</v>
      </c>
      <c r="N37" s="5" t="s">
        <v>491</v>
      </c>
      <c r="O37" s="5" t="s">
        <v>491</v>
      </c>
      <c r="P37" s="154" t="s">
        <v>491</v>
      </c>
      <c r="Q37" s="154" t="s">
        <v>491</v>
      </c>
      <c r="R37" s="154" t="s">
        <v>491</v>
      </c>
      <c r="S37" s="154" t="s">
        <v>491</v>
      </c>
      <c r="T37" s="154" t="s">
        <v>491</v>
      </c>
      <c r="U37" s="154" t="s">
        <v>491</v>
      </c>
      <c r="V37" s="5" t="s">
        <v>493</v>
      </c>
      <c r="W37" s="154" t="s">
        <v>493</v>
      </c>
      <c r="X37" s="154" t="s">
        <v>493</v>
      </c>
      <c r="Y37" s="5" t="s">
        <v>493</v>
      </c>
      <c r="Z37" s="154" t="s">
        <v>493</v>
      </c>
      <c r="AA37" s="154" t="s">
        <v>493</v>
      </c>
      <c r="AB37" s="5" t="s">
        <v>493</v>
      </c>
      <c r="AC37" s="154" t="s">
        <v>493</v>
      </c>
      <c r="AD37" s="154" t="s">
        <v>493</v>
      </c>
      <c r="AE37" s="5" t="s">
        <v>493</v>
      </c>
      <c r="AF37" s="154" t="s">
        <v>493</v>
      </c>
      <c r="AG37" s="154" t="s">
        <v>493</v>
      </c>
      <c r="AH37" s="5" t="s">
        <v>494</v>
      </c>
      <c r="AI37" s="154" t="s">
        <v>494</v>
      </c>
      <c r="AJ37" s="154" t="s">
        <v>494</v>
      </c>
      <c r="AK37" s="5" t="s">
        <v>494</v>
      </c>
      <c r="AL37" s="154" t="s">
        <v>494</v>
      </c>
      <c r="AM37" s="154" t="s">
        <v>494</v>
      </c>
      <c r="AN37" s="5" t="s">
        <v>495</v>
      </c>
      <c r="AO37" s="154" t="s">
        <v>495</v>
      </c>
      <c r="AP37" s="154" t="s">
        <v>495</v>
      </c>
      <c r="AQ37" s="5" t="s">
        <v>496</v>
      </c>
      <c r="AR37" s="154" t="s">
        <v>496</v>
      </c>
      <c r="AS37" s="154" t="s">
        <v>496</v>
      </c>
      <c r="AT37" s="5" t="s">
        <v>497</v>
      </c>
      <c r="AU37" s="5" t="s">
        <v>497</v>
      </c>
      <c r="AV37" s="154" t="s">
        <v>497</v>
      </c>
      <c r="AW37" s="154" t="s">
        <v>497</v>
      </c>
      <c r="AX37" s="154" t="s">
        <v>497</v>
      </c>
      <c r="AY37" s="154" t="s">
        <v>497</v>
      </c>
      <c r="AZ37" s="5" t="s">
        <v>498</v>
      </c>
      <c r="BA37" s="154" t="s">
        <v>498</v>
      </c>
      <c r="BB37" s="5" t="s">
        <v>499</v>
      </c>
      <c r="BC37" s="5" t="s">
        <v>500</v>
      </c>
      <c r="BD37" s="154" t="s">
        <v>500</v>
      </c>
      <c r="BE37" s="154" t="s">
        <v>500</v>
      </c>
      <c r="BF37" s="5" t="s">
        <v>501</v>
      </c>
      <c r="BG37" s="154" t="s">
        <v>501</v>
      </c>
      <c r="BH37" s="5" t="s">
        <v>499</v>
      </c>
    </row>
    <row r="38" spans="1:60">
      <c r="A38" s="1" t="s">
        <v>155</v>
      </c>
      <c r="B38" s="2" t="s">
        <v>156</v>
      </c>
      <c r="C38" s="5" t="s">
        <v>490</v>
      </c>
      <c r="D38" s="154" t="s">
        <v>490</v>
      </c>
      <c r="E38" s="154" t="s">
        <v>490</v>
      </c>
      <c r="F38" s="5" t="s">
        <v>491</v>
      </c>
      <c r="G38" s="154" t="s">
        <v>491</v>
      </c>
      <c r="H38" s="154" t="s">
        <v>491</v>
      </c>
      <c r="I38" s="5" t="s">
        <v>492</v>
      </c>
      <c r="J38" s="154" t="s">
        <v>492</v>
      </c>
      <c r="K38" s="154" t="s">
        <v>492</v>
      </c>
      <c r="L38" s="5" t="s">
        <v>491</v>
      </c>
      <c r="M38" s="5" t="s">
        <v>491</v>
      </c>
      <c r="N38" s="5" t="s">
        <v>491</v>
      </c>
      <c r="O38" s="5" t="s">
        <v>491</v>
      </c>
      <c r="P38" s="154" t="s">
        <v>491</v>
      </c>
      <c r="Q38" s="154" t="s">
        <v>491</v>
      </c>
      <c r="R38" s="154" t="s">
        <v>491</v>
      </c>
      <c r="S38" s="154" t="s">
        <v>491</v>
      </c>
      <c r="T38" s="154" t="s">
        <v>491</v>
      </c>
      <c r="U38" s="154" t="s">
        <v>491</v>
      </c>
      <c r="V38" s="5" t="s">
        <v>493</v>
      </c>
      <c r="W38" s="154" t="s">
        <v>493</v>
      </c>
      <c r="X38" s="154" t="s">
        <v>493</v>
      </c>
      <c r="Y38" s="5" t="s">
        <v>493</v>
      </c>
      <c r="Z38" s="154" t="s">
        <v>493</v>
      </c>
      <c r="AA38" s="154" t="s">
        <v>493</v>
      </c>
      <c r="AB38" s="5" t="s">
        <v>493</v>
      </c>
      <c r="AC38" s="154" t="s">
        <v>493</v>
      </c>
      <c r="AD38" s="154" t="s">
        <v>493</v>
      </c>
      <c r="AE38" s="5" t="s">
        <v>493</v>
      </c>
      <c r="AF38" s="154" t="s">
        <v>493</v>
      </c>
      <c r="AG38" s="154" t="s">
        <v>493</v>
      </c>
      <c r="AH38" s="5" t="s">
        <v>494</v>
      </c>
      <c r="AI38" s="154" t="s">
        <v>494</v>
      </c>
      <c r="AJ38" s="154" t="s">
        <v>494</v>
      </c>
      <c r="AK38" s="5" t="s">
        <v>494</v>
      </c>
      <c r="AL38" s="154" t="s">
        <v>494</v>
      </c>
      <c r="AM38" s="154" t="s">
        <v>494</v>
      </c>
      <c r="AN38" s="5" t="s">
        <v>495</v>
      </c>
      <c r="AO38" s="154" t="s">
        <v>495</v>
      </c>
      <c r="AP38" s="154" t="s">
        <v>495</v>
      </c>
      <c r="AQ38" s="5" t="s">
        <v>496</v>
      </c>
      <c r="AR38" s="154" t="s">
        <v>496</v>
      </c>
      <c r="AS38" s="154" t="s">
        <v>496</v>
      </c>
      <c r="AT38" s="5" t="s">
        <v>497</v>
      </c>
      <c r="AU38" s="5" t="s">
        <v>497</v>
      </c>
      <c r="AV38" s="154" t="s">
        <v>497</v>
      </c>
      <c r="AW38" s="154" t="s">
        <v>497</v>
      </c>
      <c r="AX38" s="154" t="s">
        <v>497</v>
      </c>
      <c r="AY38" s="154" t="s">
        <v>497</v>
      </c>
      <c r="AZ38" s="5" t="s">
        <v>498</v>
      </c>
      <c r="BA38" s="154" t="s">
        <v>498</v>
      </c>
      <c r="BB38" s="5" t="s">
        <v>499</v>
      </c>
      <c r="BC38" s="5" t="s">
        <v>500</v>
      </c>
      <c r="BD38" s="154" t="s">
        <v>500</v>
      </c>
      <c r="BE38" s="154" t="s">
        <v>500</v>
      </c>
      <c r="BF38" s="5" t="s">
        <v>501</v>
      </c>
      <c r="BG38" s="154" t="s">
        <v>501</v>
      </c>
      <c r="BH38" s="5" t="s">
        <v>499</v>
      </c>
    </row>
    <row r="39" spans="1:60">
      <c r="A39" s="1" t="s">
        <v>157</v>
      </c>
      <c r="B39" s="2" t="s">
        <v>158</v>
      </c>
      <c r="C39" s="5" t="s">
        <v>490</v>
      </c>
      <c r="D39" s="154" t="s">
        <v>490</v>
      </c>
      <c r="E39" s="154" t="s">
        <v>490</v>
      </c>
      <c r="F39" s="5" t="s">
        <v>491</v>
      </c>
      <c r="G39" s="154" t="s">
        <v>491</v>
      </c>
      <c r="H39" s="154" t="s">
        <v>491</v>
      </c>
      <c r="I39" s="5" t="s">
        <v>492</v>
      </c>
      <c r="J39" s="154" t="s">
        <v>492</v>
      </c>
      <c r="K39" s="154" t="s">
        <v>492</v>
      </c>
      <c r="L39" s="5" t="s">
        <v>491</v>
      </c>
      <c r="M39" s="5" t="s">
        <v>491</v>
      </c>
      <c r="N39" s="5" t="s">
        <v>491</v>
      </c>
      <c r="O39" s="5" t="s">
        <v>491</v>
      </c>
      <c r="P39" s="154" t="s">
        <v>491</v>
      </c>
      <c r="Q39" s="154" t="s">
        <v>491</v>
      </c>
      <c r="R39" s="154" t="s">
        <v>491</v>
      </c>
      <c r="S39" s="154" t="s">
        <v>491</v>
      </c>
      <c r="T39" s="154" t="s">
        <v>491</v>
      </c>
      <c r="U39" s="154" t="s">
        <v>491</v>
      </c>
      <c r="V39" s="5" t="s">
        <v>493</v>
      </c>
      <c r="W39" s="154" t="s">
        <v>493</v>
      </c>
      <c r="X39" s="154" t="s">
        <v>493</v>
      </c>
      <c r="Y39" s="5" t="s">
        <v>493</v>
      </c>
      <c r="Z39" s="154" t="s">
        <v>493</v>
      </c>
      <c r="AA39" s="154" t="s">
        <v>493</v>
      </c>
      <c r="AB39" s="5" t="s">
        <v>493</v>
      </c>
      <c r="AC39" s="154" t="s">
        <v>493</v>
      </c>
      <c r="AD39" s="154" t="s">
        <v>493</v>
      </c>
      <c r="AE39" s="5" t="s">
        <v>493</v>
      </c>
      <c r="AF39" s="154" t="s">
        <v>493</v>
      </c>
      <c r="AG39" s="154" t="s">
        <v>493</v>
      </c>
      <c r="AH39" s="5" t="s">
        <v>494</v>
      </c>
      <c r="AI39" s="154" t="s">
        <v>494</v>
      </c>
      <c r="AJ39" s="154" t="s">
        <v>494</v>
      </c>
      <c r="AK39" s="5" t="s">
        <v>494</v>
      </c>
      <c r="AL39" s="154" t="s">
        <v>494</v>
      </c>
      <c r="AM39" s="154" t="s">
        <v>494</v>
      </c>
      <c r="AN39" s="5" t="s">
        <v>495</v>
      </c>
      <c r="AO39" s="154" t="s">
        <v>495</v>
      </c>
      <c r="AP39" s="154" t="s">
        <v>495</v>
      </c>
      <c r="AQ39" s="5" t="s">
        <v>496</v>
      </c>
      <c r="AR39" s="154" t="s">
        <v>496</v>
      </c>
      <c r="AS39" s="154" t="s">
        <v>496</v>
      </c>
      <c r="AT39" s="5" t="s">
        <v>497</v>
      </c>
      <c r="AU39" s="5" t="s">
        <v>497</v>
      </c>
      <c r="AV39" s="154" t="s">
        <v>497</v>
      </c>
      <c r="AW39" s="154" t="s">
        <v>497</v>
      </c>
      <c r="AX39" s="154" t="s">
        <v>497</v>
      </c>
      <c r="AY39" s="154" t="s">
        <v>497</v>
      </c>
      <c r="AZ39" s="5" t="s">
        <v>498</v>
      </c>
      <c r="BA39" s="154" t="s">
        <v>498</v>
      </c>
      <c r="BB39" s="5" t="s">
        <v>499</v>
      </c>
      <c r="BC39" s="5" t="s">
        <v>500</v>
      </c>
      <c r="BD39" s="154" t="s">
        <v>500</v>
      </c>
      <c r="BE39" s="154" t="s">
        <v>500</v>
      </c>
      <c r="BF39" s="5" t="s">
        <v>501</v>
      </c>
      <c r="BG39" s="154" t="s">
        <v>501</v>
      </c>
      <c r="BH39" s="5" t="s">
        <v>499</v>
      </c>
    </row>
    <row r="40" spans="1:60">
      <c r="A40" s="1" t="s">
        <v>159</v>
      </c>
      <c r="B40" s="2" t="s">
        <v>160</v>
      </c>
      <c r="C40" s="5" t="s">
        <v>490</v>
      </c>
      <c r="D40" s="154" t="s">
        <v>490</v>
      </c>
      <c r="E40" s="154" t="s">
        <v>490</v>
      </c>
      <c r="F40" s="5" t="s">
        <v>491</v>
      </c>
      <c r="G40" s="154" t="s">
        <v>491</v>
      </c>
      <c r="H40" s="154" t="s">
        <v>491</v>
      </c>
      <c r="I40" s="5" t="s">
        <v>492</v>
      </c>
      <c r="J40" s="154" t="s">
        <v>492</v>
      </c>
      <c r="K40" s="154" t="s">
        <v>492</v>
      </c>
      <c r="L40" s="5" t="s">
        <v>491</v>
      </c>
      <c r="M40" s="5" t="s">
        <v>491</v>
      </c>
      <c r="N40" s="5" t="s">
        <v>491</v>
      </c>
      <c r="O40" s="5" t="s">
        <v>491</v>
      </c>
      <c r="P40" s="154" t="s">
        <v>491</v>
      </c>
      <c r="Q40" s="154" t="s">
        <v>491</v>
      </c>
      <c r="R40" s="154" t="s">
        <v>491</v>
      </c>
      <c r="S40" s="154" t="s">
        <v>491</v>
      </c>
      <c r="T40" s="154" t="s">
        <v>491</v>
      </c>
      <c r="U40" s="154" t="s">
        <v>491</v>
      </c>
      <c r="V40" s="5" t="s">
        <v>493</v>
      </c>
      <c r="W40" s="154" t="s">
        <v>493</v>
      </c>
      <c r="X40" s="154" t="s">
        <v>493</v>
      </c>
      <c r="Y40" s="5" t="s">
        <v>493</v>
      </c>
      <c r="Z40" s="154" t="s">
        <v>493</v>
      </c>
      <c r="AA40" s="154" t="s">
        <v>493</v>
      </c>
      <c r="AB40" s="5" t="s">
        <v>493</v>
      </c>
      <c r="AC40" s="154" t="s">
        <v>493</v>
      </c>
      <c r="AD40" s="154" t="s">
        <v>493</v>
      </c>
      <c r="AE40" s="5" t="s">
        <v>493</v>
      </c>
      <c r="AF40" s="154" t="s">
        <v>493</v>
      </c>
      <c r="AG40" s="154" t="s">
        <v>493</v>
      </c>
      <c r="AH40" s="5" t="s">
        <v>494</v>
      </c>
      <c r="AI40" s="154" t="s">
        <v>494</v>
      </c>
      <c r="AJ40" s="154" t="s">
        <v>494</v>
      </c>
      <c r="AK40" s="5" t="s">
        <v>494</v>
      </c>
      <c r="AL40" s="154" t="s">
        <v>494</v>
      </c>
      <c r="AM40" s="154" t="s">
        <v>494</v>
      </c>
      <c r="AN40" s="5" t="s">
        <v>495</v>
      </c>
      <c r="AO40" s="154" t="s">
        <v>495</v>
      </c>
      <c r="AP40" s="154" t="s">
        <v>495</v>
      </c>
      <c r="AQ40" s="5" t="s">
        <v>496</v>
      </c>
      <c r="AR40" s="154" t="s">
        <v>496</v>
      </c>
      <c r="AS40" s="154" t="s">
        <v>496</v>
      </c>
      <c r="AT40" s="5" t="s">
        <v>497</v>
      </c>
      <c r="AU40" s="5" t="s">
        <v>497</v>
      </c>
      <c r="AV40" s="154" t="s">
        <v>497</v>
      </c>
      <c r="AW40" s="154" t="s">
        <v>497</v>
      </c>
      <c r="AX40" s="154" t="s">
        <v>497</v>
      </c>
      <c r="AY40" s="154" t="s">
        <v>497</v>
      </c>
      <c r="AZ40" s="5" t="s">
        <v>498</v>
      </c>
      <c r="BA40" s="154" t="s">
        <v>498</v>
      </c>
      <c r="BB40" s="5" t="s">
        <v>499</v>
      </c>
      <c r="BC40" s="5" t="s">
        <v>500</v>
      </c>
      <c r="BD40" s="154" t="s">
        <v>500</v>
      </c>
      <c r="BE40" s="154" t="s">
        <v>500</v>
      </c>
      <c r="BF40" s="5" t="s">
        <v>501</v>
      </c>
      <c r="BG40" s="154" t="s">
        <v>501</v>
      </c>
      <c r="BH40" s="5" t="s">
        <v>499</v>
      </c>
    </row>
    <row r="41" spans="1:60">
      <c r="A41" s="1" t="s">
        <v>161</v>
      </c>
      <c r="B41" s="2" t="s">
        <v>162</v>
      </c>
      <c r="C41" s="5" t="s">
        <v>490</v>
      </c>
      <c r="D41" s="154" t="s">
        <v>490</v>
      </c>
      <c r="E41" s="154" t="s">
        <v>490</v>
      </c>
      <c r="F41" s="5" t="s">
        <v>491</v>
      </c>
      <c r="G41" s="154" t="s">
        <v>491</v>
      </c>
      <c r="H41" s="154" t="s">
        <v>491</v>
      </c>
      <c r="I41" s="5" t="s">
        <v>492</v>
      </c>
      <c r="J41" s="154" t="s">
        <v>492</v>
      </c>
      <c r="K41" s="154" t="s">
        <v>492</v>
      </c>
      <c r="L41" s="5" t="s">
        <v>491</v>
      </c>
      <c r="M41" s="5" t="s">
        <v>491</v>
      </c>
      <c r="N41" s="5" t="s">
        <v>491</v>
      </c>
      <c r="O41" s="5" t="s">
        <v>491</v>
      </c>
      <c r="P41" s="154" t="s">
        <v>491</v>
      </c>
      <c r="Q41" s="154" t="s">
        <v>491</v>
      </c>
      <c r="R41" s="154" t="s">
        <v>491</v>
      </c>
      <c r="S41" s="154" t="s">
        <v>491</v>
      </c>
      <c r="T41" s="154" t="s">
        <v>491</v>
      </c>
      <c r="U41" s="154" t="s">
        <v>491</v>
      </c>
      <c r="V41" s="5" t="s">
        <v>493</v>
      </c>
      <c r="W41" s="154" t="s">
        <v>493</v>
      </c>
      <c r="X41" s="154" t="s">
        <v>493</v>
      </c>
      <c r="Y41" s="5" t="s">
        <v>493</v>
      </c>
      <c r="Z41" s="154" t="s">
        <v>493</v>
      </c>
      <c r="AA41" s="154" t="s">
        <v>493</v>
      </c>
      <c r="AB41" s="5" t="s">
        <v>493</v>
      </c>
      <c r="AC41" s="154" t="s">
        <v>493</v>
      </c>
      <c r="AD41" s="154" t="s">
        <v>493</v>
      </c>
      <c r="AE41" s="5" t="s">
        <v>493</v>
      </c>
      <c r="AF41" s="154" t="s">
        <v>493</v>
      </c>
      <c r="AG41" s="154" t="s">
        <v>493</v>
      </c>
      <c r="AH41" s="5" t="s">
        <v>494</v>
      </c>
      <c r="AI41" s="154" t="s">
        <v>494</v>
      </c>
      <c r="AJ41" s="154" t="s">
        <v>494</v>
      </c>
      <c r="AK41" s="5" t="s">
        <v>494</v>
      </c>
      <c r="AL41" s="154" t="s">
        <v>494</v>
      </c>
      <c r="AM41" s="154" t="s">
        <v>494</v>
      </c>
      <c r="AN41" s="5" t="s">
        <v>495</v>
      </c>
      <c r="AO41" s="154" t="s">
        <v>495</v>
      </c>
      <c r="AP41" s="154" t="s">
        <v>495</v>
      </c>
      <c r="AQ41" s="5" t="s">
        <v>496</v>
      </c>
      <c r="AR41" s="154" t="s">
        <v>496</v>
      </c>
      <c r="AS41" s="154" t="s">
        <v>496</v>
      </c>
      <c r="AT41" s="5" t="s">
        <v>497</v>
      </c>
      <c r="AU41" s="5" t="s">
        <v>497</v>
      </c>
      <c r="AV41" s="154" t="s">
        <v>497</v>
      </c>
      <c r="AW41" s="154" t="s">
        <v>497</v>
      </c>
      <c r="AX41" s="154" t="s">
        <v>497</v>
      </c>
      <c r="AY41" s="154" t="s">
        <v>497</v>
      </c>
      <c r="AZ41" s="5" t="s">
        <v>498</v>
      </c>
      <c r="BA41" s="154" t="s">
        <v>498</v>
      </c>
      <c r="BB41" s="5" t="s">
        <v>499</v>
      </c>
      <c r="BC41" s="5" t="s">
        <v>500</v>
      </c>
      <c r="BD41" s="154" t="s">
        <v>500</v>
      </c>
      <c r="BE41" s="154" t="s">
        <v>500</v>
      </c>
      <c r="BF41" s="5" t="s">
        <v>501</v>
      </c>
      <c r="BG41" s="154" t="s">
        <v>501</v>
      </c>
      <c r="BH41" s="5" t="s">
        <v>499</v>
      </c>
    </row>
    <row r="42" spans="1:60">
      <c r="A42" s="1" t="s">
        <v>163</v>
      </c>
      <c r="B42" s="2" t="s">
        <v>164</v>
      </c>
      <c r="C42" s="5" t="s">
        <v>490</v>
      </c>
      <c r="D42" s="154" t="s">
        <v>490</v>
      </c>
      <c r="E42" s="154" t="s">
        <v>490</v>
      </c>
      <c r="F42" s="5" t="s">
        <v>491</v>
      </c>
      <c r="G42" s="154" t="s">
        <v>491</v>
      </c>
      <c r="H42" s="154" t="s">
        <v>491</v>
      </c>
      <c r="I42" s="5" t="s">
        <v>492</v>
      </c>
      <c r="J42" s="154" t="s">
        <v>492</v>
      </c>
      <c r="K42" s="154" t="s">
        <v>492</v>
      </c>
      <c r="L42" s="5" t="s">
        <v>491</v>
      </c>
      <c r="M42" s="5" t="s">
        <v>491</v>
      </c>
      <c r="N42" s="5" t="s">
        <v>491</v>
      </c>
      <c r="O42" s="5" t="s">
        <v>491</v>
      </c>
      <c r="P42" s="154" t="s">
        <v>491</v>
      </c>
      <c r="Q42" s="154" t="s">
        <v>491</v>
      </c>
      <c r="R42" s="154" t="s">
        <v>491</v>
      </c>
      <c r="S42" s="154" t="s">
        <v>491</v>
      </c>
      <c r="T42" s="154" t="s">
        <v>491</v>
      </c>
      <c r="U42" s="154" t="s">
        <v>491</v>
      </c>
      <c r="V42" s="5" t="s">
        <v>493</v>
      </c>
      <c r="W42" s="154" t="s">
        <v>493</v>
      </c>
      <c r="X42" s="154" t="s">
        <v>493</v>
      </c>
      <c r="Y42" s="5" t="s">
        <v>493</v>
      </c>
      <c r="Z42" s="154" t="s">
        <v>493</v>
      </c>
      <c r="AA42" s="154" t="s">
        <v>493</v>
      </c>
      <c r="AB42" s="5" t="s">
        <v>493</v>
      </c>
      <c r="AC42" s="154" t="s">
        <v>493</v>
      </c>
      <c r="AD42" s="154" t="s">
        <v>493</v>
      </c>
      <c r="AE42" s="5" t="s">
        <v>493</v>
      </c>
      <c r="AF42" s="154" t="s">
        <v>493</v>
      </c>
      <c r="AG42" s="154" t="s">
        <v>493</v>
      </c>
      <c r="AH42" s="5" t="s">
        <v>494</v>
      </c>
      <c r="AI42" s="154" t="s">
        <v>494</v>
      </c>
      <c r="AJ42" s="154" t="s">
        <v>494</v>
      </c>
      <c r="AK42" s="5" t="s">
        <v>494</v>
      </c>
      <c r="AL42" s="154" t="s">
        <v>494</v>
      </c>
      <c r="AM42" s="154" t="s">
        <v>494</v>
      </c>
      <c r="AN42" s="5" t="s">
        <v>495</v>
      </c>
      <c r="AO42" s="154" t="s">
        <v>495</v>
      </c>
      <c r="AP42" s="154" t="s">
        <v>495</v>
      </c>
      <c r="AQ42" s="5" t="s">
        <v>496</v>
      </c>
      <c r="AR42" s="154" t="s">
        <v>496</v>
      </c>
      <c r="AS42" s="154" t="s">
        <v>496</v>
      </c>
      <c r="AT42" s="5" t="s">
        <v>497</v>
      </c>
      <c r="AU42" s="5" t="s">
        <v>497</v>
      </c>
      <c r="AV42" s="154" t="s">
        <v>497</v>
      </c>
      <c r="AW42" s="154" t="s">
        <v>497</v>
      </c>
      <c r="AX42" s="154" t="s">
        <v>497</v>
      </c>
      <c r="AY42" s="154" t="s">
        <v>497</v>
      </c>
      <c r="AZ42" s="5" t="s">
        <v>498</v>
      </c>
      <c r="BA42" s="154" t="s">
        <v>498</v>
      </c>
      <c r="BB42" s="5" t="s">
        <v>499</v>
      </c>
      <c r="BC42" s="5" t="s">
        <v>500</v>
      </c>
      <c r="BD42" s="154" t="s">
        <v>500</v>
      </c>
      <c r="BE42" s="154" t="s">
        <v>500</v>
      </c>
      <c r="BF42" s="5" t="s">
        <v>501</v>
      </c>
      <c r="BG42" s="154" t="s">
        <v>501</v>
      </c>
      <c r="BH42" s="5" t="s">
        <v>499</v>
      </c>
    </row>
    <row r="43" spans="1:60">
      <c r="A43" s="1" t="s">
        <v>166</v>
      </c>
      <c r="B43" s="2" t="s">
        <v>167</v>
      </c>
      <c r="C43" s="5" t="s">
        <v>490</v>
      </c>
      <c r="D43" s="154" t="s">
        <v>490</v>
      </c>
      <c r="E43" s="154" t="s">
        <v>490</v>
      </c>
      <c r="F43" s="5" t="s">
        <v>491</v>
      </c>
      <c r="G43" s="154" t="s">
        <v>491</v>
      </c>
      <c r="H43" s="154" t="s">
        <v>491</v>
      </c>
      <c r="I43" s="5" t="s">
        <v>492</v>
      </c>
      <c r="J43" s="154" t="s">
        <v>492</v>
      </c>
      <c r="K43" s="154" t="s">
        <v>492</v>
      </c>
      <c r="L43" s="5" t="s">
        <v>491</v>
      </c>
      <c r="M43" s="5" t="s">
        <v>491</v>
      </c>
      <c r="N43" s="5" t="s">
        <v>491</v>
      </c>
      <c r="O43" s="5" t="s">
        <v>491</v>
      </c>
      <c r="P43" s="154" t="s">
        <v>491</v>
      </c>
      <c r="Q43" s="154" t="s">
        <v>491</v>
      </c>
      <c r="R43" s="154" t="s">
        <v>491</v>
      </c>
      <c r="S43" s="154" t="s">
        <v>491</v>
      </c>
      <c r="T43" s="154" t="s">
        <v>491</v>
      </c>
      <c r="U43" s="154" t="s">
        <v>491</v>
      </c>
      <c r="V43" s="5" t="s">
        <v>493</v>
      </c>
      <c r="W43" s="154" t="s">
        <v>493</v>
      </c>
      <c r="X43" s="154" t="s">
        <v>493</v>
      </c>
      <c r="Y43" s="5" t="s">
        <v>493</v>
      </c>
      <c r="Z43" s="154" t="s">
        <v>493</v>
      </c>
      <c r="AA43" s="154" t="s">
        <v>493</v>
      </c>
      <c r="AB43" s="5" t="s">
        <v>493</v>
      </c>
      <c r="AC43" s="154" t="s">
        <v>493</v>
      </c>
      <c r="AD43" s="154" t="s">
        <v>493</v>
      </c>
      <c r="AE43" s="5" t="s">
        <v>493</v>
      </c>
      <c r="AF43" s="154" t="s">
        <v>493</v>
      </c>
      <c r="AG43" s="154" t="s">
        <v>493</v>
      </c>
      <c r="AH43" s="5" t="s">
        <v>494</v>
      </c>
      <c r="AI43" s="154" t="s">
        <v>494</v>
      </c>
      <c r="AJ43" s="154" t="s">
        <v>494</v>
      </c>
      <c r="AK43" s="5" t="s">
        <v>494</v>
      </c>
      <c r="AL43" s="154" t="s">
        <v>494</v>
      </c>
      <c r="AM43" s="154" t="s">
        <v>494</v>
      </c>
      <c r="AN43" s="5" t="s">
        <v>495</v>
      </c>
      <c r="AO43" s="154" t="s">
        <v>495</v>
      </c>
      <c r="AP43" s="154" t="s">
        <v>495</v>
      </c>
      <c r="AQ43" s="5" t="s">
        <v>496</v>
      </c>
      <c r="AR43" s="154" t="s">
        <v>496</v>
      </c>
      <c r="AS43" s="154" t="s">
        <v>496</v>
      </c>
      <c r="AT43" s="5" t="s">
        <v>497</v>
      </c>
      <c r="AU43" s="5" t="s">
        <v>497</v>
      </c>
      <c r="AV43" s="154" t="s">
        <v>497</v>
      </c>
      <c r="AW43" s="154" t="s">
        <v>497</v>
      </c>
      <c r="AX43" s="154" t="s">
        <v>497</v>
      </c>
      <c r="AY43" s="154" t="s">
        <v>497</v>
      </c>
      <c r="AZ43" s="5" t="s">
        <v>498</v>
      </c>
      <c r="BA43" s="154" t="s">
        <v>498</v>
      </c>
      <c r="BB43" s="5" t="s">
        <v>499</v>
      </c>
      <c r="BC43" s="5" t="s">
        <v>500</v>
      </c>
      <c r="BD43" s="154" t="s">
        <v>500</v>
      </c>
      <c r="BE43" s="154" t="s">
        <v>500</v>
      </c>
      <c r="BF43" s="5" t="s">
        <v>501</v>
      </c>
      <c r="BG43" s="154" t="s">
        <v>501</v>
      </c>
      <c r="BH43" s="5" t="s">
        <v>499</v>
      </c>
    </row>
    <row r="44" spans="1:60">
      <c r="A44" s="1" t="s">
        <v>168</v>
      </c>
      <c r="B44" s="2" t="s">
        <v>169</v>
      </c>
      <c r="C44" s="5" t="s">
        <v>490</v>
      </c>
      <c r="D44" s="154" t="s">
        <v>490</v>
      </c>
      <c r="E44" s="154" t="s">
        <v>490</v>
      </c>
      <c r="F44" s="5" t="s">
        <v>491</v>
      </c>
      <c r="G44" s="154" t="s">
        <v>491</v>
      </c>
      <c r="H44" s="154" t="s">
        <v>491</v>
      </c>
      <c r="I44" s="5" t="s">
        <v>492</v>
      </c>
      <c r="J44" s="154" t="s">
        <v>492</v>
      </c>
      <c r="K44" s="154" t="s">
        <v>492</v>
      </c>
      <c r="L44" s="5" t="s">
        <v>491</v>
      </c>
      <c r="M44" s="5" t="s">
        <v>491</v>
      </c>
      <c r="N44" s="5" t="s">
        <v>491</v>
      </c>
      <c r="O44" s="5" t="s">
        <v>491</v>
      </c>
      <c r="P44" s="154" t="s">
        <v>491</v>
      </c>
      <c r="Q44" s="154" t="s">
        <v>491</v>
      </c>
      <c r="R44" s="154" t="s">
        <v>491</v>
      </c>
      <c r="S44" s="154" t="s">
        <v>491</v>
      </c>
      <c r="T44" s="154" t="s">
        <v>491</v>
      </c>
      <c r="U44" s="154" t="s">
        <v>491</v>
      </c>
      <c r="V44" s="5" t="s">
        <v>493</v>
      </c>
      <c r="W44" s="154" t="s">
        <v>493</v>
      </c>
      <c r="X44" s="154" t="s">
        <v>493</v>
      </c>
      <c r="Y44" s="5" t="s">
        <v>493</v>
      </c>
      <c r="Z44" s="154" t="s">
        <v>493</v>
      </c>
      <c r="AA44" s="154" t="s">
        <v>493</v>
      </c>
      <c r="AB44" s="5" t="s">
        <v>493</v>
      </c>
      <c r="AC44" s="154" t="s">
        <v>493</v>
      </c>
      <c r="AD44" s="154" t="s">
        <v>493</v>
      </c>
      <c r="AE44" s="5" t="s">
        <v>493</v>
      </c>
      <c r="AF44" s="154" t="s">
        <v>493</v>
      </c>
      <c r="AG44" s="154" t="s">
        <v>493</v>
      </c>
      <c r="AH44" s="5" t="s">
        <v>494</v>
      </c>
      <c r="AI44" s="154" t="s">
        <v>494</v>
      </c>
      <c r="AJ44" s="154" t="s">
        <v>494</v>
      </c>
      <c r="AK44" s="5" t="s">
        <v>494</v>
      </c>
      <c r="AL44" s="154" t="s">
        <v>494</v>
      </c>
      <c r="AM44" s="154" t="s">
        <v>494</v>
      </c>
      <c r="AN44" s="5" t="s">
        <v>495</v>
      </c>
      <c r="AO44" s="154" t="s">
        <v>495</v>
      </c>
      <c r="AP44" s="154" t="s">
        <v>495</v>
      </c>
      <c r="AQ44" s="5" t="s">
        <v>496</v>
      </c>
      <c r="AR44" s="154" t="s">
        <v>496</v>
      </c>
      <c r="AS44" s="154" t="s">
        <v>496</v>
      </c>
      <c r="AT44" s="5" t="s">
        <v>497</v>
      </c>
      <c r="AU44" s="5" t="s">
        <v>497</v>
      </c>
      <c r="AV44" s="154" t="s">
        <v>497</v>
      </c>
      <c r="AW44" s="154" t="s">
        <v>497</v>
      </c>
      <c r="AX44" s="154" t="s">
        <v>497</v>
      </c>
      <c r="AY44" s="154" t="s">
        <v>497</v>
      </c>
      <c r="AZ44" s="5" t="s">
        <v>498</v>
      </c>
      <c r="BA44" s="154" t="s">
        <v>498</v>
      </c>
      <c r="BB44" s="5" t="s">
        <v>499</v>
      </c>
      <c r="BC44" s="5" t="s">
        <v>500</v>
      </c>
      <c r="BD44" s="154" t="s">
        <v>500</v>
      </c>
      <c r="BE44" s="154" t="s">
        <v>500</v>
      </c>
      <c r="BF44" s="5" t="s">
        <v>501</v>
      </c>
      <c r="BG44" s="154" t="s">
        <v>501</v>
      </c>
      <c r="BH44" s="5" t="s">
        <v>499</v>
      </c>
    </row>
    <row r="45" spans="1:60">
      <c r="A45" s="1" t="s">
        <v>170</v>
      </c>
      <c r="B45" s="2" t="s">
        <v>171</v>
      </c>
      <c r="C45" s="5" t="s">
        <v>490</v>
      </c>
      <c r="D45" s="154" t="s">
        <v>490</v>
      </c>
      <c r="E45" s="154" t="s">
        <v>490</v>
      </c>
      <c r="F45" s="5" t="s">
        <v>491</v>
      </c>
      <c r="G45" s="154" t="s">
        <v>491</v>
      </c>
      <c r="H45" s="154" t="s">
        <v>491</v>
      </c>
      <c r="I45" s="5" t="s">
        <v>492</v>
      </c>
      <c r="J45" s="154" t="s">
        <v>492</v>
      </c>
      <c r="K45" s="154" t="s">
        <v>492</v>
      </c>
      <c r="L45" s="5" t="s">
        <v>491</v>
      </c>
      <c r="M45" s="5" t="s">
        <v>491</v>
      </c>
      <c r="N45" s="5" t="s">
        <v>491</v>
      </c>
      <c r="O45" s="5" t="s">
        <v>491</v>
      </c>
      <c r="P45" s="154" t="s">
        <v>491</v>
      </c>
      <c r="Q45" s="154" t="s">
        <v>491</v>
      </c>
      <c r="R45" s="154" t="s">
        <v>491</v>
      </c>
      <c r="S45" s="154" t="s">
        <v>491</v>
      </c>
      <c r="T45" s="154" t="s">
        <v>491</v>
      </c>
      <c r="U45" s="154" t="s">
        <v>491</v>
      </c>
      <c r="V45" s="5" t="s">
        <v>493</v>
      </c>
      <c r="W45" s="154" t="s">
        <v>493</v>
      </c>
      <c r="X45" s="154" t="s">
        <v>493</v>
      </c>
      <c r="Y45" s="5" t="s">
        <v>493</v>
      </c>
      <c r="Z45" s="154" t="s">
        <v>493</v>
      </c>
      <c r="AA45" s="154" t="s">
        <v>493</v>
      </c>
      <c r="AB45" s="5" t="s">
        <v>493</v>
      </c>
      <c r="AC45" s="154" t="s">
        <v>493</v>
      </c>
      <c r="AD45" s="154" t="s">
        <v>493</v>
      </c>
      <c r="AE45" s="5" t="s">
        <v>493</v>
      </c>
      <c r="AF45" s="154" t="s">
        <v>493</v>
      </c>
      <c r="AG45" s="154" t="s">
        <v>493</v>
      </c>
      <c r="AH45" s="5" t="s">
        <v>494</v>
      </c>
      <c r="AI45" s="154" t="s">
        <v>494</v>
      </c>
      <c r="AJ45" s="154" t="s">
        <v>494</v>
      </c>
      <c r="AK45" s="5" t="s">
        <v>494</v>
      </c>
      <c r="AL45" s="154" t="s">
        <v>494</v>
      </c>
      <c r="AM45" s="154" t="s">
        <v>494</v>
      </c>
      <c r="AN45" s="5" t="s">
        <v>495</v>
      </c>
      <c r="AO45" s="154" t="s">
        <v>495</v>
      </c>
      <c r="AP45" s="154" t="s">
        <v>495</v>
      </c>
      <c r="AQ45" s="5" t="s">
        <v>496</v>
      </c>
      <c r="AR45" s="154" t="s">
        <v>496</v>
      </c>
      <c r="AS45" s="154" t="s">
        <v>496</v>
      </c>
      <c r="AT45" s="5" t="s">
        <v>497</v>
      </c>
      <c r="AU45" s="5" t="s">
        <v>497</v>
      </c>
      <c r="AV45" s="154" t="s">
        <v>497</v>
      </c>
      <c r="AW45" s="154" t="s">
        <v>497</v>
      </c>
      <c r="AX45" s="154" t="s">
        <v>497</v>
      </c>
      <c r="AY45" s="154" t="s">
        <v>497</v>
      </c>
      <c r="AZ45" s="5" t="s">
        <v>498</v>
      </c>
      <c r="BA45" s="154" t="s">
        <v>498</v>
      </c>
      <c r="BB45" s="5" t="s">
        <v>499</v>
      </c>
      <c r="BC45" s="5" t="s">
        <v>500</v>
      </c>
      <c r="BD45" s="154" t="s">
        <v>500</v>
      </c>
      <c r="BE45" s="154" t="s">
        <v>500</v>
      </c>
      <c r="BF45" s="5" t="s">
        <v>501</v>
      </c>
      <c r="BG45" s="154" t="s">
        <v>501</v>
      </c>
      <c r="BH45" s="5" t="s">
        <v>499</v>
      </c>
    </row>
    <row r="46" spans="1:60">
      <c r="A46" s="1" t="s">
        <v>172</v>
      </c>
      <c r="B46" s="2" t="s">
        <v>173</v>
      </c>
      <c r="C46" s="5" t="s">
        <v>490</v>
      </c>
      <c r="D46" s="154" t="s">
        <v>490</v>
      </c>
      <c r="E46" s="154" t="s">
        <v>490</v>
      </c>
      <c r="F46" s="5" t="s">
        <v>491</v>
      </c>
      <c r="G46" s="154" t="s">
        <v>491</v>
      </c>
      <c r="H46" s="154" t="s">
        <v>491</v>
      </c>
      <c r="I46" s="5" t="s">
        <v>492</v>
      </c>
      <c r="J46" s="154" t="s">
        <v>492</v>
      </c>
      <c r="K46" s="154" t="s">
        <v>492</v>
      </c>
      <c r="L46" s="5" t="s">
        <v>491</v>
      </c>
      <c r="M46" s="5" t="s">
        <v>491</v>
      </c>
      <c r="N46" s="5" t="s">
        <v>491</v>
      </c>
      <c r="O46" s="5" t="s">
        <v>491</v>
      </c>
      <c r="P46" s="154" t="s">
        <v>491</v>
      </c>
      <c r="Q46" s="154" t="s">
        <v>491</v>
      </c>
      <c r="R46" s="154" t="s">
        <v>491</v>
      </c>
      <c r="S46" s="154" t="s">
        <v>491</v>
      </c>
      <c r="T46" s="154" t="s">
        <v>491</v>
      </c>
      <c r="U46" s="154" t="s">
        <v>491</v>
      </c>
      <c r="V46" s="5" t="s">
        <v>493</v>
      </c>
      <c r="W46" s="154" t="s">
        <v>493</v>
      </c>
      <c r="X46" s="154" t="s">
        <v>493</v>
      </c>
      <c r="Y46" s="5" t="s">
        <v>493</v>
      </c>
      <c r="Z46" s="154" t="s">
        <v>493</v>
      </c>
      <c r="AA46" s="154" t="s">
        <v>493</v>
      </c>
      <c r="AB46" s="5" t="s">
        <v>493</v>
      </c>
      <c r="AC46" s="154" t="s">
        <v>493</v>
      </c>
      <c r="AD46" s="154" t="s">
        <v>493</v>
      </c>
      <c r="AE46" s="5" t="s">
        <v>493</v>
      </c>
      <c r="AF46" s="154" t="s">
        <v>493</v>
      </c>
      <c r="AG46" s="154" t="s">
        <v>493</v>
      </c>
      <c r="AH46" s="5" t="s">
        <v>494</v>
      </c>
      <c r="AI46" s="154" t="s">
        <v>494</v>
      </c>
      <c r="AJ46" s="154" t="s">
        <v>494</v>
      </c>
      <c r="AK46" s="5" t="s">
        <v>494</v>
      </c>
      <c r="AL46" s="154" t="s">
        <v>494</v>
      </c>
      <c r="AM46" s="154" t="s">
        <v>494</v>
      </c>
      <c r="AN46" s="5" t="s">
        <v>495</v>
      </c>
      <c r="AO46" s="154" t="s">
        <v>495</v>
      </c>
      <c r="AP46" s="154" t="s">
        <v>495</v>
      </c>
      <c r="AQ46" s="5" t="s">
        <v>496</v>
      </c>
      <c r="AR46" s="154" t="s">
        <v>496</v>
      </c>
      <c r="AS46" s="154" t="s">
        <v>496</v>
      </c>
      <c r="AT46" s="5" t="s">
        <v>497</v>
      </c>
      <c r="AU46" s="5" t="s">
        <v>497</v>
      </c>
      <c r="AV46" s="154" t="s">
        <v>497</v>
      </c>
      <c r="AW46" s="154" t="s">
        <v>497</v>
      </c>
      <c r="AX46" s="154" t="s">
        <v>497</v>
      </c>
      <c r="AY46" s="154" t="s">
        <v>497</v>
      </c>
      <c r="AZ46" s="5" t="s">
        <v>498</v>
      </c>
      <c r="BA46" s="154" t="s">
        <v>498</v>
      </c>
      <c r="BB46" s="5" t="s">
        <v>499</v>
      </c>
      <c r="BC46" s="5" t="s">
        <v>500</v>
      </c>
      <c r="BD46" s="154" t="s">
        <v>500</v>
      </c>
      <c r="BE46" s="154" t="s">
        <v>500</v>
      </c>
      <c r="BF46" s="5" t="s">
        <v>501</v>
      </c>
      <c r="BG46" s="154" t="s">
        <v>501</v>
      </c>
      <c r="BH46" s="5" t="s">
        <v>499</v>
      </c>
    </row>
    <row r="47" spans="1:60">
      <c r="A47" s="1" t="s">
        <v>174</v>
      </c>
      <c r="B47" s="2" t="s">
        <v>175</v>
      </c>
      <c r="C47" s="5" t="s">
        <v>490</v>
      </c>
      <c r="D47" s="154" t="s">
        <v>490</v>
      </c>
      <c r="E47" s="154" t="s">
        <v>490</v>
      </c>
      <c r="F47" s="5" t="s">
        <v>491</v>
      </c>
      <c r="G47" s="154" t="s">
        <v>491</v>
      </c>
      <c r="H47" s="154" t="s">
        <v>491</v>
      </c>
      <c r="I47" s="5" t="s">
        <v>492</v>
      </c>
      <c r="J47" s="154" t="s">
        <v>492</v>
      </c>
      <c r="K47" s="154" t="s">
        <v>492</v>
      </c>
      <c r="L47" s="5" t="s">
        <v>491</v>
      </c>
      <c r="M47" s="5" t="s">
        <v>491</v>
      </c>
      <c r="N47" s="5" t="s">
        <v>491</v>
      </c>
      <c r="O47" s="5" t="s">
        <v>491</v>
      </c>
      <c r="P47" s="154" t="s">
        <v>491</v>
      </c>
      <c r="Q47" s="154" t="s">
        <v>491</v>
      </c>
      <c r="R47" s="154" t="s">
        <v>491</v>
      </c>
      <c r="S47" s="154" t="s">
        <v>491</v>
      </c>
      <c r="T47" s="154" t="s">
        <v>491</v>
      </c>
      <c r="U47" s="154" t="s">
        <v>491</v>
      </c>
      <c r="V47" s="5" t="s">
        <v>493</v>
      </c>
      <c r="W47" s="154" t="s">
        <v>493</v>
      </c>
      <c r="X47" s="154" t="s">
        <v>493</v>
      </c>
      <c r="Y47" s="5" t="s">
        <v>493</v>
      </c>
      <c r="Z47" s="154" t="s">
        <v>493</v>
      </c>
      <c r="AA47" s="154" t="s">
        <v>493</v>
      </c>
      <c r="AB47" s="5" t="s">
        <v>493</v>
      </c>
      <c r="AC47" s="154" t="s">
        <v>493</v>
      </c>
      <c r="AD47" s="154" t="s">
        <v>493</v>
      </c>
      <c r="AE47" s="5" t="s">
        <v>493</v>
      </c>
      <c r="AF47" s="154" t="s">
        <v>493</v>
      </c>
      <c r="AG47" s="154" t="s">
        <v>493</v>
      </c>
      <c r="AH47" s="5" t="s">
        <v>494</v>
      </c>
      <c r="AI47" s="154" t="s">
        <v>494</v>
      </c>
      <c r="AJ47" s="154" t="s">
        <v>494</v>
      </c>
      <c r="AK47" s="5" t="s">
        <v>494</v>
      </c>
      <c r="AL47" s="154" t="s">
        <v>494</v>
      </c>
      <c r="AM47" s="154" t="s">
        <v>494</v>
      </c>
      <c r="AN47" s="5" t="s">
        <v>495</v>
      </c>
      <c r="AO47" s="154" t="s">
        <v>495</v>
      </c>
      <c r="AP47" s="154" t="s">
        <v>495</v>
      </c>
      <c r="AQ47" s="5" t="s">
        <v>496</v>
      </c>
      <c r="AR47" s="154" t="s">
        <v>496</v>
      </c>
      <c r="AS47" s="154" t="s">
        <v>496</v>
      </c>
      <c r="AT47" s="5" t="s">
        <v>497</v>
      </c>
      <c r="AU47" s="5" t="s">
        <v>497</v>
      </c>
      <c r="AV47" s="154" t="s">
        <v>497</v>
      </c>
      <c r="AW47" s="154" t="s">
        <v>497</v>
      </c>
      <c r="AX47" s="154" t="s">
        <v>497</v>
      </c>
      <c r="AY47" s="154" t="s">
        <v>497</v>
      </c>
      <c r="AZ47" s="5" t="s">
        <v>498</v>
      </c>
      <c r="BA47" s="154" t="s">
        <v>498</v>
      </c>
      <c r="BB47" s="5" t="s">
        <v>499</v>
      </c>
      <c r="BC47" s="5" t="s">
        <v>500</v>
      </c>
      <c r="BD47" s="154" t="s">
        <v>500</v>
      </c>
      <c r="BE47" s="154" t="s">
        <v>500</v>
      </c>
      <c r="BF47" s="5" t="s">
        <v>501</v>
      </c>
      <c r="BG47" s="154" t="s">
        <v>501</v>
      </c>
      <c r="BH47" s="5" t="s">
        <v>499</v>
      </c>
    </row>
    <row r="48" spans="1:60">
      <c r="A48" s="1" t="s">
        <v>176</v>
      </c>
      <c r="B48" s="2" t="s">
        <v>177</v>
      </c>
      <c r="C48" s="5" t="s">
        <v>490</v>
      </c>
      <c r="D48" s="154" t="s">
        <v>490</v>
      </c>
      <c r="E48" s="154" t="s">
        <v>490</v>
      </c>
      <c r="F48" s="5" t="s">
        <v>491</v>
      </c>
      <c r="G48" s="154" t="s">
        <v>491</v>
      </c>
      <c r="H48" s="154" t="s">
        <v>491</v>
      </c>
      <c r="I48" s="5" t="s">
        <v>492</v>
      </c>
      <c r="J48" s="154" t="s">
        <v>492</v>
      </c>
      <c r="K48" s="154" t="s">
        <v>492</v>
      </c>
      <c r="L48" s="5" t="s">
        <v>491</v>
      </c>
      <c r="M48" s="5" t="s">
        <v>491</v>
      </c>
      <c r="N48" s="5" t="s">
        <v>491</v>
      </c>
      <c r="O48" s="5" t="s">
        <v>491</v>
      </c>
      <c r="P48" s="154" t="s">
        <v>491</v>
      </c>
      <c r="Q48" s="154" t="s">
        <v>491</v>
      </c>
      <c r="R48" s="154" t="s">
        <v>491</v>
      </c>
      <c r="S48" s="154" t="s">
        <v>491</v>
      </c>
      <c r="T48" s="154" t="s">
        <v>491</v>
      </c>
      <c r="U48" s="154" t="s">
        <v>491</v>
      </c>
      <c r="V48" s="5" t="s">
        <v>493</v>
      </c>
      <c r="W48" s="154" t="s">
        <v>493</v>
      </c>
      <c r="X48" s="154" t="s">
        <v>493</v>
      </c>
      <c r="Y48" s="5" t="s">
        <v>493</v>
      </c>
      <c r="Z48" s="154" t="s">
        <v>493</v>
      </c>
      <c r="AA48" s="154" t="s">
        <v>493</v>
      </c>
      <c r="AB48" s="5" t="s">
        <v>493</v>
      </c>
      <c r="AC48" s="154" t="s">
        <v>493</v>
      </c>
      <c r="AD48" s="154" t="s">
        <v>493</v>
      </c>
      <c r="AE48" s="5" t="s">
        <v>493</v>
      </c>
      <c r="AF48" s="154" t="s">
        <v>493</v>
      </c>
      <c r="AG48" s="154" t="s">
        <v>493</v>
      </c>
      <c r="AH48" s="5" t="s">
        <v>494</v>
      </c>
      <c r="AI48" s="154" t="s">
        <v>494</v>
      </c>
      <c r="AJ48" s="154" t="s">
        <v>494</v>
      </c>
      <c r="AK48" s="5" t="s">
        <v>494</v>
      </c>
      <c r="AL48" s="154" t="s">
        <v>494</v>
      </c>
      <c r="AM48" s="154" t="s">
        <v>494</v>
      </c>
      <c r="AN48" s="5" t="s">
        <v>495</v>
      </c>
      <c r="AO48" s="154" t="s">
        <v>495</v>
      </c>
      <c r="AP48" s="154" t="s">
        <v>495</v>
      </c>
      <c r="AQ48" s="5" t="s">
        <v>496</v>
      </c>
      <c r="AR48" s="154" t="s">
        <v>496</v>
      </c>
      <c r="AS48" s="154" t="s">
        <v>496</v>
      </c>
      <c r="AT48" s="5" t="s">
        <v>497</v>
      </c>
      <c r="AU48" s="5" t="s">
        <v>497</v>
      </c>
      <c r="AV48" s="154" t="s">
        <v>497</v>
      </c>
      <c r="AW48" s="154" t="s">
        <v>497</v>
      </c>
      <c r="AX48" s="154" t="s">
        <v>497</v>
      </c>
      <c r="AY48" s="154" t="s">
        <v>497</v>
      </c>
      <c r="AZ48" s="5" t="s">
        <v>498</v>
      </c>
      <c r="BA48" s="154" t="s">
        <v>498</v>
      </c>
      <c r="BB48" s="5" t="s">
        <v>499</v>
      </c>
      <c r="BC48" s="5" t="s">
        <v>500</v>
      </c>
      <c r="BD48" s="154" t="s">
        <v>500</v>
      </c>
      <c r="BE48" s="154" t="s">
        <v>500</v>
      </c>
      <c r="BF48" s="5" t="s">
        <v>501</v>
      </c>
      <c r="BG48" s="154" t="s">
        <v>501</v>
      </c>
      <c r="BH48" s="5" t="s">
        <v>499</v>
      </c>
    </row>
    <row r="49" spans="1:60">
      <c r="A49" s="1" t="s">
        <v>178</v>
      </c>
      <c r="B49" s="2" t="s">
        <v>179</v>
      </c>
      <c r="C49" s="5" t="s">
        <v>490</v>
      </c>
      <c r="D49" s="154" t="s">
        <v>490</v>
      </c>
      <c r="E49" s="154" t="s">
        <v>490</v>
      </c>
      <c r="F49" s="5" t="s">
        <v>491</v>
      </c>
      <c r="G49" s="154" t="s">
        <v>491</v>
      </c>
      <c r="H49" s="154" t="s">
        <v>491</v>
      </c>
      <c r="I49" s="5" t="s">
        <v>492</v>
      </c>
      <c r="J49" s="154" t="s">
        <v>492</v>
      </c>
      <c r="K49" s="154" t="s">
        <v>492</v>
      </c>
      <c r="L49" s="5" t="s">
        <v>491</v>
      </c>
      <c r="M49" s="5" t="s">
        <v>491</v>
      </c>
      <c r="N49" s="5" t="s">
        <v>491</v>
      </c>
      <c r="O49" s="5" t="s">
        <v>491</v>
      </c>
      <c r="P49" s="154" t="s">
        <v>491</v>
      </c>
      <c r="Q49" s="154" t="s">
        <v>491</v>
      </c>
      <c r="R49" s="154" t="s">
        <v>491</v>
      </c>
      <c r="S49" s="154" t="s">
        <v>491</v>
      </c>
      <c r="T49" s="154" t="s">
        <v>491</v>
      </c>
      <c r="U49" s="154" t="s">
        <v>491</v>
      </c>
      <c r="V49" s="5" t="s">
        <v>493</v>
      </c>
      <c r="W49" s="154" t="s">
        <v>493</v>
      </c>
      <c r="X49" s="154" t="s">
        <v>493</v>
      </c>
      <c r="Y49" s="5" t="s">
        <v>493</v>
      </c>
      <c r="Z49" s="154" t="s">
        <v>493</v>
      </c>
      <c r="AA49" s="154" t="s">
        <v>493</v>
      </c>
      <c r="AB49" s="5" t="s">
        <v>493</v>
      </c>
      <c r="AC49" s="154" t="s">
        <v>493</v>
      </c>
      <c r="AD49" s="154" t="s">
        <v>493</v>
      </c>
      <c r="AE49" s="5" t="s">
        <v>493</v>
      </c>
      <c r="AF49" s="154" t="s">
        <v>493</v>
      </c>
      <c r="AG49" s="154" t="s">
        <v>493</v>
      </c>
      <c r="AH49" s="5" t="s">
        <v>494</v>
      </c>
      <c r="AI49" s="154" t="s">
        <v>494</v>
      </c>
      <c r="AJ49" s="154" t="s">
        <v>494</v>
      </c>
      <c r="AK49" s="5" t="s">
        <v>494</v>
      </c>
      <c r="AL49" s="154" t="s">
        <v>494</v>
      </c>
      <c r="AM49" s="154" t="s">
        <v>494</v>
      </c>
      <c r="AN49" s="5" t="s">
        <v>495</v>
      </c>
      <c r="AO49" s="154" t="s">
        <v>495</v>
      </c>
      <c r="AP49" s="154" t="s">
        <v>495</v>
      </c>
      <c r="AQ49" s="5" t="s">
        <v>496</v>
      </c>
      <c r="AR49" s="154" t="s">
        <v>496</v>
      </c>
      <c r="AS49" s="154" t="s">
        <v>496</v>
      </c>
      <c r="AT49" s="5" t="s">
        <v>497</v>
      </c>
      <c r="AU49" s="5" t="s">
        <v>497</v>
      </c>
      <c r="AV49" s="154" t="s">
        <v>497</v>
      </c>
      <c r="AW49" s="154" t="s">
        <v>497</v>
      </c>
      <c r="AX49" s="154" t="s">
        <v>497</v>
      </c>
      <c r="AY49" s="154" t="s">
        <v>497</v>
      </c>
      <c r="AZ49" s="5" t="s">
        <v>498</v>
      </c>
      <c r="BA49" s="154" t="s">
        <v>498</v>
      </c>
      <c r="BB49" s="5" t="s">
        <v>499</v>
      </c>
      <c r="BC49" s="5" t="s">
        <v>500</v>
      </c>
      <c r="BD49" s="154" t="s">
        <v>500</v>
      </c>
      <c r="BE49" s="154" t="s">
        <v>500</v>
      </c>
      <c r="BF49" s="5" t="s">
        <v>501</v>
      </c>
      <c r="BG49" s="154" t="s">
        <v>501</v>
      </c>
      <c r="BH49" s="5" t="s">
        <v>499</v>
      </c>
    </row>
    <row r="50" spans="1:60">
      <c r="A50" s="1" t="s">
        <v>180</v>
      </c>
      <c r="B50" s="2" t="s">
        <v>181</v>
      </c>
      <c r="C50" s="5" t="s">
        <v>490</v>
      </c>
      <c r="D50" s="154" t="s">
        <v>490</v>
      </c>
      <c r="E50" s="154" t="s">
        <v>490</v>
      </c>
      <c r="F50" s="5" t="s">
        <v>491</v>
      </c>
      <c r="G50" s="154" t="s">
        <v>491</v>
      </c>
      <c r="H50" s="154" t="s">
        <v>491</v>
      </c>
      <c r="I50" s="5" t="s">
        <v>492</v>
      </c>
      <c r="J50" s="154" t="s">
        <v>492</v>
      </c>
      <c r="K50" s="154" t="s">
        <v>492</v>
      </c>
      <c r="L50" s="5" t="s">
        <v>491</v>
      </c>
      <c r="M50" s="5" t="s">
        <v>491</v>
      </c>
      <c r="N50" s="5" t="s">
        <v>491</v>
      </c>
      <c r="O50" s="5" t="s">
        <v>491</v>
      </c>
      <c r="P50" s="154" t="s">
        <v>491</v>
      </c>
      <c r="Q50" s="154" t="s">
        <v>491</v>
      </c>
      <c r="R50" s="154" t="s">
        <v>491</v>
      </c>
      <c r="S50" s="154" t="s">
        <v>491</v>
      </c>
      <c r="T50" s="154" t="s">
        <v>491</v>
      </c>
      <c r="U50" s="154" t="s">
        <v>491</v>
      </c>
      <c r="V50" s="5" t="s">
        <v>493</v>
      </c>
      <c r="W50" s="154" t="s">
        <v>493</v>
      </c>
      <c r="X50" s="154" t="s">
        <v>493</v>
      </c>
      <c r="Y50" s="5" t="s">
        <v>493</v>
      </c>
      <c r="Z50" s="154" t="s">
        <v>493</v>
      </c>
      <c r="AA50" s="154" t="s">
        <v>493</v>
      </c>
      <c r="AB50" s="5" t="s">
        <v>493</v>
      </c>
      <c r="AC50" s="154" t="s">
        <v>493</v>
      </c>
      <c r="AD50" s="154" t="s">
        <v>493</v>
      </c>
      <c r="AE50" s="5" t="s">
        <v>493</v>
      </c>
      <c r="AF50" s="154" t="s">
        <v>493</v>
      </c>
      <c r="AG50" s="154" t="s">
        <v>493</v>
      </c>
      <c r="AH50" s="5" t="s">
        <v>494</v>
      </c>
      <c r="AI50" s="154" t="s">
        <v>494</v>
      </c>
      <c r="AJ50" s="154" t="s">
        <v>494</v>
      </c>
      <c r="AK50" s="5" t="s">
        <v>494</v>
      </c>
      <c r="AL50" s="154" t="s">
        <v>494</v>
      </c>
      <c r="AM50" s="154" t="s">
        <v>494</v>
      </c>
      <c r="AN50" s="5" t="s">
        <v>495</v>
      </c>
      <c r="AO50" s="154" t="s">
        <v>495</v>
      </c>
      <c r="AP50" s="154" t="s">
        <v>495</v>
      </c>
      <c r="AQ50" s="5" t="s">
        <v>496</v>
      </c>
      <c r="AR50" s="154" t="s">
        <v>496</v>
      </c>
      <c r="AS50" s="154" t="s">
        <v>496</v>
      </c>
      <c r="AT50" s="5" t="s">
        <v>497</v>
      </c>
      <c r="AU50" s="5" t="s">
        <v>497</v>
      </c>
      <c r="AV50" s="154" t="s">
        <v>497</v>
      </c>
      <c r="AW50" s="154" t="s">
        <v>497</v>
      </c>
      <c r="AX50" s="154" t="s">
        <v>497</v>
      </c>
      <c r="AY50" s="154" t="s">
        <v>497</v>
      </c>
      <c r="AZ50" s="5" t="s">
        <v>498</v>
      </c>
      <c r="BA50" s="154" t="s">
        <v>498</v>
      </c>
      <c r="BB50" s="5" t="s">
        <v>499</v>
      </c>
      <c r="BC50" s="5" t="s">
        <v>500</v>
      </c>
      <c r="BD50" s="154" t="s">
        <v>500</v>
      </c>
      <c r="BE50" s="154" t="s">
        <v>500</v>
      </c>
      <c r="BF50" s="5" t="s">
        <v>501</v>
      </c>
      <c r="BG50" s="154" t="s">
        <v>501</v>
      </c>
      <c r="BH50" s="5" t="s">
        <v>499</v>
      </c>
    </row>
    <row r="51" spans="1:60">
      <c r="A51" s="1" t="s">
        <v>182</v>
      </c>
      <c r="B51" s="2" t="s">
        <v>183</v>
      </c>
      <c r="C51" s="5" t="s">
        <v>490</v>
      </c>
      <c r="D51" s="154" t="s">
        <v>490</v>
      </c>
      <c r="E51" s="154" t="s">
        <v>490</v>
      </c>
      <c r="F51" s="5" t="s">
        <v>491</v>
      </c>
      <c r="G51" s="154" t="s">
        <v>491</v>
      </c>
      <c r="H51" s="154" t="s">
        <v>491</v>
      </c>
      <c r="I51" s="5" t="s">
        <v>492</v>
      </c>
      <c r="J51" s="154" t="s">
        <v>492</v>
      </c>
      <c r="K51" s="154" t="s">
        <v>492</v>
      </c>
      <c r="L51" s="5" t="s">
        <v>491</v>
      </c>
      <c r="M51" s="5" t="s">
        <v>491</v>
      </c>
      <c r="N51" s="5" t="s">
        <v>491</v>
      </c>
      <c r="O51" s="5" t="s">
        <v>491</v>
      </c>
      <c r="P51" s="154" t="s">
        <v>491</v>
      </c>
      <c r="Q51" s="154" t="s">
        <v>491</v>
      </c>
      <c r="R51" s="154" t="s">
        <v>491</v>
      </c>
      <c r="S51" s="154" t="s">
        <v>491</v>
      </c>
      <c r="T51" s="154" t="s">
        <v>491</v>
      </c>
      <c r="U51" s="154" t="s">
        <v>491</v>
      </c>
      <c r="V51" s="5" t="s">
        <v>493</v>
      </c>
      <c r="W51" s="154" t="s">
        <v>493</v>
      </c>
      <c r="X51" s="154" t="s">
        <v>493</v>
      </c>
      <c r="Y51" s="5" t="s">
        <v>493</v>
      </c>
      <c r="Z51" s="154" t="s">
        <v>493</v>
      </c>
      <c r="AA51" s="154" t="s">
        <v>493</v>
      </c>
      <c r="AB51" s="5" t="s">
        <v>493</v>
      </c>
      <c r="AC51" s="154" t="s">
        <v>493</v>
      </c>
      <c r="AD51" s="154" t="s">
        <v>493</v>
      </c>
      <c r="AE51" s="5" t="s">
        <v>493</v>
      </c>
      <c r="AF51" s="154" t="s">
        <v>493</v>
      </c>
      <c r="AG51" s="154" t="s">
        <v>493</v>
      </c>
      <c r="AH51" s="5" t="s">
        <v>494</v>
      </c>
      <c r="AI51" s="154" t="s">
        <v>494</v>
      </c>
      <c r="AJ51" s="154" t="s">
        <v>494</v>
      </c>
      <c r="AK51" s="5" t="s">
        <v>494</v>
      </c>
      <c r="AL51" s="154" t="s">
        <v>494</v>
      </c>
      <c r="AM51" s="154" t="s">
        <v>494</v>
      </c>
      <c r="AN51" s="5" t="s">
        <v>495</v>
      </c>
      <c r="AO51" s="154" t="s">
        <v>495</v>
      </c>
      <c r="AP51" s="154" t="s">
        <v>495</v>
      </c>
      <c r="AQ51" s="5" t="s">
        <v>496</v>
      </c>
      <c r="AR51" s="154" t="s">
        <v>496</v>
      </c>
      <c r="AS51" s="154" t="s">
        <v>496</v>
      </c>
      <c r="AT51" s="5" t="s">
        <v>497</v>
      </c>
      <c r="AU51" s="5" t="s">
        <v>497</v>
      </c>
      <c r="AV51" s="154" t="s">
        <v>497</v>
      </c>
      <c r="AW51" s="154" t="s">
        <v>497</v>
      </c>
      <c r="AX51" s="154" t="s">
        <v>497</v>
      </c>
      <c r="AY51" s="154" t="s">
        <v>497</v>
      </c>
      <c r="AZ51" s="5" t="s">
        <v>498</v>
      </c>
      <c r="BA51" s="154" t="s">
        <v>498</v>
      </c>
      <c r="BB51" s="5" t="s">
        <v>499</v>
      </c>
      <c r="BC51" s="5" t="s">
        <v>500</v>
      </c>
      <c r="BD51" s="154" t="s">
        <v>500</v>
      </c>
      <c r="BE51" s="154" t="s">
        <v>500</v>
      </c>
      <c r="BF51" s="5" t="s">
        <v>501</v>
      </c>
      <c r="BG51" s="154" t="s">
        <v>501</v>
      </c>
      <c r="BH51" s="5" t="s">
        <v>499</v>
      </c>
    </row>
    <row r="52" spans="1:60">
      <c r="A52" s="1" t="s">
        <v>184</v>
      </c>
      <c r="B52" s="2" t="s">
        <v>185</v>
      </c>
      <c r="C52" s="5" t="s">
        <v>490</v>
      </c>
      <c r="D52" s="154" t="s">
        <v>490</v>
      </c>
      <c r="E52" s="154" t="s">
        <v>490</v>
      </c>
      <c r="F52" s="5" t="s">
        <v>491</v>
      </c>
      <c r="G52" s="154" t="s">
        <v>491</v>
      </c>
      <c r="H52" s="154" t="s">
        <v>491</v>
      </c>
      <c r="I52" s="5" t="s">
        <v>492</v>
      </c>
      <c r="J52" s="154" t="s">
        <v>492</v>
      </c>
      <c r="K52" s="154" t="s">
        <v>492</v>
      </c>
      <c r="L52" s="5" t="s">
        <v>491</v>
      </c>
      <c r="M52" s="5" t="s">
        <v>491</v>
      </c>
      <c r="N52" s="5" t="s">
        <v>491</v>
      </c>
      <c r="O52" s="5" t="s">
        <v>491</v>
      </c>
      <c r="P52" s="154" t="s">
        <v>491</v>
      </c>
      <c r="Q52" s="154" t="s">
        <v>491</v>
      </c>
      <c r="R52" s="154" t="s">
        <v>491</v>
      </c>
      <c r="S52" s="154" t="s">
        <v>491</v>
      </c>
      <c r="T52" s="154" t="s">
        <v>491</v>
      </c>
      <c r="U52" s="154" t="s">
        <v>491</v>
      </c>
      <c r="V52" s="5" t="s">
        <v>493</v>
      </c>
      <c r="W52" s="154" t="s">
        <v>493</v>
      </c>
      <c r="X52" s="154" t="s">
        <v>493</v>
      </c>
      <c r="Y52" s="5" t="s">
        <v>493</v>
      </c>
      <c r="Z52" s="154" t="s">
        <v>493</v>
      </c>
      <c r="AA52" s="154" t="s">
        <v>493</v>
      </c>
      <c r="AB52" s="5" t="s">
        <v>493</v>
      </c>
      <c r="AC52" s="154" t="s">
        <v>493</v>
      </c>
      <c r="AD52" s="154" t="s">
        <v>493</v>
      </c>
      <c r="AE52" s="5" t="s">
        <v>493</v>
      </c>
      <c r="AF52" s="154" t="s">
        <v>493</v>
      </c>
      <c r="AG52" s="154" t="s">
        <v>493</v>
      </c>
      <c r="AH52" s="5" t="s">
        <v>494</v>
      </c>
      <c r="AI52" s="154" t="s">
        <v>494</v>
      </c>
      <c r="AJ52" s="154" t="s">
        <v>494</v>
      </c>
      <c r="AK52" s="5" t="s">
        <v>494</v>
      </c>
      <c r="AL52" s="154" t="s">
        <v>494</v>
      </c>
      <c r="AM52" s="154" t="s">
        <v>494</v>
      </c>
      <c r="AN52" s="5" t="s">
        <v>495</v>
      </c>
      <c r="AO52" s="154" t="s">
        <v>495</v>
      </c>
      <c r="AP52" s="154" t="s">
        <v>495</v>
      </c>
      <c r="AQ52" s="5" t="s">
        <v>496</v>
      </c>
      <c r="AR52" s="154" t="s">
        <v>496</v>
      </c>
      <c r="AS52" s="154" t="s">
        <v>496</v>
      </c>
      <c r="AT52" s="5" t="s">
        <v>497</v>
      </c>
      <c r="AU52" s="5" t="s">
        <v>497</v>
      </c>
      <c r="AV52" s="154" t="s">
        <v>497</v>
      </c>
      <c r="AW52" s="154" t="s">
        <v>497</v>
      </c>
      <c r="AX52" s="154" t="s">
        <v>497</v>
      </c>
      <c r="AY52" s="154" t="s">
        <v>497</v>
      </c>
      <c r="AZ52" s="5" t="s">
        <v>498</v>
      </c>
      <c r="BA52" s="154" t="s">
        <v>498</v>
      </c>
      <c r="BB52" s="5" t="s">
        <v>499</v>
      </c>
      <c r="BC52" s="5" t="s">
        <v>500</v>
      </c>
      <c r="BD52" s="154" t="s">
        <v>500</v>
      </c>
      <c r="BE52" s="154" t="s">
        <v>500</v>
      </c>
      <c r="BF52" s="5" t="s">
        <v>501</v>
      </c>
      <c r="BG52" s="154" t="s">
        <v>501</v>
      </c>
      <c r="BH52" s="5" t="s">
        <v>499</v>
      </c>
    </row>
    <row r="53" spans="1:60">
      <c r="A53" s="1" t="s">
        <v>186</v>
      </c>
      <c r="B53" s="2" t="s">
        <v>187</v>
      </c>
      <c r="C53" s="5" t="s">
        <v>490</v>
      </c>
      <c r="D53" s="154" t="s">
        <v>490</v>
      </c>
      <c r="E53" s="154" t="s">
        <v>490</v>
      </c>
      <c r="F53" s="5" t="s">
        <v>491</v>
      </c>
      <c r="G53" s="154" t="s">
        <v>491</v>
      </c>
      <c r="H53" s="154" t="s">
        <v>491</v>
      </c>
      <c r="I53" s="5" t="s">
        <v>492</v>
      </c>
      <c r="J53" s="154" t="s">
        <v>492</v>
      </c>
      <c r="K53" s="154" t="s">
        <v>492</v>
      </c>
      <c r="L53" s="5" t="s">
        <v>491</v>
      </c>
      <c r="M53" s="5" t="s">
        <v>491</v>
      </c>
      <c r="N53" s="5" t="s">
        <v>491</v>
      </c>
      <c r="O53" s="5" t="s">
        <v>491</v>
      </c>
      <c r="P53" s="154" t="s">
        <v>491</v>
      </c>
      <c r="Q53" s="154" t="s">
        <v>491</v>
      </c>
      <c r="R53" s="154" t="s">
        <v>491</v>
      </c>
      <c r="S53" s="154" t="s">
        <v>491</v>
      </c>
      <c r="T53" s="154" t="s">
        <v>491</v>
      </c>
      <c r="U53" s="154" t="s">
        <v>491</v>
      </c>
      <c r="V53" s="5" t="s">
        <v>493</v>
      </c>
      <c r="W53" s="154" t="s">
        <v>493</v>
      </c>
      <c r="X53" s="154" t="s">
        <v>493</v>
      </c>
      <c r="Y53" s="5" t="s">
        <v>493</v>
      </c>
      <c r="Z53" s="154" t="s">
        <v>493</v>
      </c>
      <c r="AA53" s="154" t="s">
        <v>493</v>
      </c>
      <c r="AB53" s="5" t="s">
        <v>493</v>
      </c>
      <c r="AC53" s="154" t="s">
        <v>493</v>
      </c>
      <c r="AD53" s="154" t="s">
        <v>493</v>
      </c>
      <c r="AE53" s="5" t="s">
        <v>493</v>
      </c>
      <c r="AF53" s="154" t="s">
        <v>493</v>
      </c>
      <c r="AG53" s="154" t="s">
        <v>493</v>
      </c>
      <c r="AH53" s="5" t="s">
        <v>494</v>
      </c>
      <c r="AI53" s="154" t="s">
        <v>494</v>
      </c>
      <c r="AJ53" s="154" t="s">
        <v>494</v>
      </c>
      <c r="AK53" s="5" t="s">
        <v>494</v>
      </c>
      <c r="AL53" s="154" t="s">
        <v>494</v>
      </c>
      <c r="AM53" s="154" t="s">
        <v>494</v>
      </c>
      <c r="AN53" s="5" t="s">
        <v>495</v>
      </c>
      <c r="AO53" s="154" t="s">
        <v>495</v>
      </c>
      <c r="AP53" s="154" t="s">
        <v>495</v>
      </c>
      <c r="AQ53" s="5" t="s">
        <v>496</v>
      </c>
      <c r="AR53" s="154" t="s">
        <v>496</v>
      </c>
      <c r="AS53" s="154" t="s">
        <v>496</v>
      </c>
      <c r="AT53" s="5" t="s">
        <v>497</v>
      </c>
      <c r="AU53" s="5" t="s">
        <v>497</v>
      </c>
      <c r="AV53" s="154" t="s">
        <v>497</v>
      </c>
      <c r="AW53" s="154" t="s">
        <v>497</v>
      </c>
      <c r="AX53" s="154" t="s">
        <v>497</v>
      </c>
      <c r="AY53" s="154" t="s">
        <v>497</v>
      </c>
      <c r="AZ53" s="5" t="s">
        <v>498</v>
      </c>
      <c r="BA53" s="154" t="s">
        <v>498</v>
      </c>
      <c r="BB53" s="5" t="s">
        <v>499</v>
      </c>
      <c r="BC53" s="5" t="s">
        <v>500</v>
      </c>
      <c r="BD53" s="154" t="s">
        <v>500</v>
      </c>
      <c r="BE53" s="154" t="s">
        <v>500</v>
      </c>
      <c r="BF53" s="5" t="s">
        <v>501</v>
      </c>
      <c r="BG53" s="154" t="s">
        <v>501</v>
      </c>
      <c r="BH53" s="5" t="s">
        <v>499</v>
      </c>
    </row>
    <row r="54" spans="1:60">
      <c r="A54" s="1" t="s">
        <v>188</v>
      </c>
      <c r="B54" s="2" t="s">
        <v>189</v>
      </c>
      <c r="C54" s="5" t="s">
        <v>490</v>
      </c>
      <c r="D54" s="154" t="s">
        <v>490</v>
      </c>
      <c r="E54" s="154" t="s">
        <v>490</v>
      </c>
      <c r="F54" s="5" t="s">
        <v>87</v>
      </c>
      <c r="G54" s="154" t="s">
        <v>87</v>
      </c>
      <c r="H54" s="154" t="s">
        <v>87</v>
      </c>
      <c r="I54" s="5" t="s">
        <v>492</v>
      </c>
      <c r="J54" s="154" t="s">
        <v>492</v>
      </c>
      <c r="K54" s="154" t="s">
        <v>492</v>
      </c>
      <c r="L54" s="5" t="s">
        <v>491</v>
      </c>
      <c r="M54" s="5" t="s">
        <v>491</v>
      </c>
      <c r="N54" s="5" t="s">
        <v>491</v>
      </c>
      <c r="O54" s="5" t="s">
        <v>491</v>
      </c>
      <c r="P54" s="154" t="s">
        <v>491</v>
      </c>
      <c r="Q54" s="154" t="s">
        <v>491</v>
      </c>
      <c r="R54" s="154" t="s">
        <v>491</v>
      </c>
      <c r="S54" s="154" t="s">
        <v>491</v>
      </c>
      <c r="T54" s="154" t="s">
        <v>491</v>
      </c>
      <c r="U54" s="154" t="s">
        <v>491</v>
      </c>
      <c r="V54" s="5" t="s">
        <v>493</v>
      </c>
      <c r="W54" s="154" t="s">
        <v>493</v>
      </c>
      <c r="X54" s="154" t="s">
        <v>493</v>
      </c>
      <c r="Y54" s="5" t="s">
        <v>493</v>
      </c>
      <c r="Z54" s="154" t="s">
        <v>493</v>
      </c>
      <c r="AA54" s="154" t="s">
        <v>493</v>
      </c>
      <c r="AB54" s="5" t="s">
        <v>493</v>
      </c>
      <c r="AC54" s="154" t="s">
        <v>493</v>
      </c>
      <c r="AD54" s="154" t="s">
        <v>493</v>
      </c>
      <c r="AE54" s="5" t="s">
        <v>493</v>
      </c>
      <c r="AF54" s="154" t="s">
        <v>493</v>
      </c>
      <c r="AG54" s="154" t="s">
        <v>493</v>
      </c>
      <c r="AH54" s="5" t="s">
        <v>494</v>
      </c>
      <c r="AI54" s="154" t="s">
        <v>494</v>
      </c>
      <c r="AJ54" s="154" t="s">
        <v>494</v>
      </c>
      <c r="AK54" s="5" t="s">
        <v>494</v>
      </c>
      <c r="AL54" s="154" t="s">
        <v>494</v>
      </c>
      <c r="AM54" s="154" t="s">
        <v>494</v>
      </c>
      <c r="AN54" s="5" t="s">
        <v>495</v>
      </c>
      <c r="AO54" s="154" t="s">
        <v>495</v>
      </c>
      <c r="AP54" s="154" t="s">
        <v>495</v>
      </c>
      <c r="AQ54" s="5" t="s">
        <v>496</v>
      </c>
      <c r="AR54" s="154" t="s">
        <v>496</v>
      </c>
      <c r="AS54" s="154" t="s">
        <v>496</v>
      </c>
      <c r="AT54" s="5" t="s">
        <v>497</v>
      </c>
      <c r="AU54" s="5" t="s">
        <v>497</v>
      </c>
      <c r="AV54" s="154" t="s">
        <v>497</v>
      </c>
      <c r="AW54" s="154" t="s">
        <v>497</v>
      </c>
      <c r="AX54" s="154" t="s">
        <v>497</v>
      </c>
      <c r="AY54" s="154" t="s">
        <v>497</v>
      </c>
      <c r="AZ54" s="5" t="s">
        <v>498</v>
      </c>
      <c r="BA54" s="154" t="s">
        <v>498</v>
      </c>
      <c r="BB54" s="5" t="s">
        <v>499</v>
      </c>
      <c r="BC54" s="5" t="s">
        <v>500</v>
      </c>
      <c r="BD54" s="154" t="s">
        <v>500</v>
      </c>
      <c r="BE54" s="154" t="s">
        <v>500</v>
      </c>
      <c r="BF54" s="5" t="s">
        <v>501</v>
      </c>
      <c r="BG54" s="154" t="s">
        <v>501</v>
      </c>
      <c r="BH54" s="5" t="s">
        <v>499</v>
      </c>
    </row>
    <row r="55" spans="1:60">
      <c r="A55" s="1" t="s">
        <v>190</v>
      </c>
      <c r="B55" s="2" t="s">
        <v>191</v>
      </c>
      <c r="C55" s="5" t="s">
        <v>490</v>
      </c>
      <c r="D55" s="154" t="s">
        <v>490</v>
      </c>
      <c r="E55" s="154" t="s">
        <v>490</v>
      </c>
      <c r="F55" s="5" t="s">
        <v>491</v>
      </c>
      <c r="G55" s="154" t="s">
        <v>491</v>
      </c>
      <c r="H55" s="154" t="s">
        <v>491</v>
      </c>
      <c r="I55" s="5" t="s">
        <v>492</v>
      </c>
      <c r="J55" s="154" t="s">
        <v>492</v>
      </c>
      <c r="K55" s="154" t="s">
        <v>492</v>
      </c>
      <c r="L55" s="5" t="s">
        <v>491</v>
      </c>
      <c r="M55" s="5" t="s">
        <v>491</v>
      </c>
      <c r="N55" s="5" t="s">
        <v>491</v>
      </c>
      <c r="O55" s="5" t="s">
        <v>491</v>
      </c>
      <c r="P55" s="154" t="s">
        <v>491</v>
      </c>
      <c r="Q55" s="154" t="s">
        <v>491</v>
      </c>
      <c r="R55" s="154" t="s">
        <v>491</v>
      </c>
      <c r="S55" s="154" t="s">
        <v>491</v>
      </c>
      <c r="T55" s="154" t="s">
        <v>491</v>
      </c>
      <c r="U55" s="154" t="s">
        <v>491</v>
      </c>
      <c r="V55" s="5" t="s">
        <v>493</v>
      </c>
      <c r="W55" s="154" t="s">
        <v>493</v>
      </c>
      <c r="X55" s="154" t="s">
        <v>493</v>
      </c>
      <c r="Y55" s="5" t="s">
        <v>493</v>
      </c>
      <c r="Z55" s="154" t="s">
        <v>493</v>
      </c>
      <c r="AA55" s="154" t="s">
        <v>493</v>
      </c>
      <c r="AB55" s="5" t="s">
        <v>493</v>
      </c>
      <c r="AC55" s="154" t="s">
        <v>493</v>
      </c>
      <c r="AD55" s="154" t="s">
        <v>493</v>
      </c>
      <c r="AE55" s="5" t="s">
        <v>493</v>
      </c>
      <c r="AF55" s="154" t="s">
        <v>493</v>
      </c>
      <c r="AG55" s="154" t="s">
        <v>493</v>
      </c>
      <c r="AH55" s="5" t="s">
        <v>494</v>
      </c>
      <c r="AI55" s="154" t="s">
        <v>494</v>
      </c>
      <c r="AJ55" s="154" t="s">
        <v>494</v>
      </c>
      <c r="AK55" s="5" t="s">
        <v>494</v>
      </c>
      <c r="AL55" s="154" t="s">
        <v>494</v>
      </c>
      <c r="AM55" s="154" t="s">
        <v>494</v>
      </c>
      <c r="AN55" s="5" t="s">
        <v>495</v>
      </c>
      <c r="AO55" s="154" t="s">
        <v>495</v>
      </c>
      <c r="AP55" s="154" t="s">
        <v>495</v>
      </c>
      <c r="AQ55" s="5" t="s">
        <v>496</v>
      </c>
      <c r="AR55" s="154" t="s">
        <v>496</v>
      </c>
      <c r="AS55" s="154" t="s">
        <v>496</v>
      </c>
      <c r="AT55" s="5" t="s">
        <v>497</v>
      </c>
      <c r="AU55" s="5" t="s">
        <v>497</v>
      </c>
      <c r="AV55" s="154" t="s">
        <v>497</v>
      </c>
      <c r="AW55" s="154" t="s">
        <v>497</v>
      </c>
      <c r="AX55" s="154" t="s">
        <v>497</v>
      </c>
      <c r="AY55" s="154" t="s">
        <v>497</v>
      </c>
      <c r="AZ55" s="5" t="s">
        <v>498</v>
      </c>
      <c r="BA55" s="154" t="s">
        <v>498</v>
      </c>
      <c r="BB55" s="5" t="s">
        <v>499</v>
      </c>
      <c r="BC55" s="5" t="s">
        <v>500</v>
      </c>
      <c r="BD55" s="154" t="s">
        <v>500</v>
      </c>
      <c r="BE55" s="154" t="s">
        <v>500</v>
      </c>
      <c r="BF55" s="5" t="s">
        <v>501</v>
      </c>
      <c r="BG55" s="154" t="s">
        <v>501</v>
      </c>
      <c r="BH55" s="5" t="s">
        <v>499</v>
      </c>
    </row>
    <row r="56" spans="1:60">
      <c r="A56" s="1" t="s">
        <v>192</v>
      </c>
      <c r="B56" s="2" t="s">
        <v>193</v>
      </c>
      <c r="C56" s="5" t="s">
        <v>490</v>
      </c>
      <c r="D56" s="154" t="s">
        <v>490</v>
      </c>
      <c r="E56" s="154" t="s">
        <v>490</v>
      </c>
      <c r="F56" s="5" t="s">
        <v>491</v>
      </c>
      <c r="G56" s="154" t="s">
        <v>491</v>
      </c>
      <c r="H56" s="154" t="s">
        <v>491</v>
      </c>
      <c r="I56" s="5" t="s">
        <v>492</v>
      </c>
      <c r="J56" s="154" t="s">
        <v>492</v>
      </c>
      <c r="K56" s="154" t="s">
        <v>492</v>
      </c>
      <c r="L56" s="5" t="s">
        <v>491</v>
      </c>
      <c r="M56" s="5" t="s">
        <v>491</v>
      </c>
      <c r="N56" s="5" t="s">
        <v>491</v>
      </c>
      <c r="O56" s="5" t="s">
        <v>491</v>
      </c>
      <c r="P56" s="154" t="s">
        <v>491</v>
      </c>
      <c r="Q56" s="154" t="s">
        <v>491</v>
      </c>
      <c r="R56" s="154" t="s">
        <v>491</v>
      </c>
      <c r="S56" s="154" t="s">
        <v>491</v>
      </c>
      <c r="T56" s="154" t="s">
        <v>491</v>
      </c>
      <c r="U56" s="154" t="s">
        <v>491</v>
      </c>
      <c r="V56" s="5" t="s">
        <v>493</v>
      </c>
      <c r="W56" s="154" t="s">
        <v>493</v>
      </c>
      <c r="X56" s="154" t="s">
        <v>493</v>
      </c>
      <c r="Y56" s="5" t="s">
        <v>493</v>
      </c>
      <c r="Z56" s="154" t="s">
        <v>493</v>
      </c>
      <c r="AA56" s="154" t="s">
        <v>493</v>
      </c>
      <c r="AB56" s="5" t="s">
        <v>493</v>
      </c>
      <c r="AC56" s="154" t="s">
        <v>493</v>
      </c>
      <c r="AD56" s="154" t="s">
        <v>493</v>
      </c>
      <c r="AE56" s="5" t="s">
        <v>493</v>
      </c>
      <c r="AF56" s="154" t="s">
        <v>493</v>
      </c>
      <c r="AG56" s="154" t="s">
        <v>493</v>
      </c>
      <c r="AH56" s="5" t="s">
        <v>494</v>
      </c>
      <c r="AI56" s="154" t="s">
        <v>494</v>
      </c>
      <c r="AJ56" s="154" t="s">
        <v>494</v>
      </c>
      <c r="AK56" s="5" t="s">
        <v>494</v>
      </c>
      <c r="AL56" s="154" t="s">
        <v>494</v>
      </c>
      <c r="AM56" s="154" t="s">
        <v>494</v>
      </c>
      <c r="AN56" s="5" t="s">
        <v>495</v>
      </c>
      <c r="AO56" s="154" t="s">
        <v>495</v>
      </c>
      <c r="AP56" s="154" t="s">
        <v>495</v>
      </c>
      <c r="AQ56" s="5" t="s">
        <v>496</v>
      </c>
      <c r="AR56" s="154" t="s">
        <v>496</v>
      </c>
      <c r="AS56" s="154" t="s">
        <v>496</v>
      </c>
      <c r="AT56" s="5" t="s">
        <v>497</v>
      </c>
      <c r="AU56" s="5" t="s">
        <v>497</v>
      </c>
      <c r="AV56" s="154" t="s">
        <v>497</v>
      </c>
      <c r="AW56" s="154" t="s">
        <v>497</v>
      </c>
      <c r="AX56" s="154" t="s">
        <v>497</v>
      </c>
      <c r="AY56" s="154" t="s">
        <v>497</v>
      </c>
      <c r="AZ56" s="5" t="s">
        <v>498</v>
      </c>
      <c r="BA56" s="154" t="s">
        <v>498</v>
      </c>
      <c r="BB56" s="5" t="s">
        <v>499</v>
      </c>
      <c r="BC56" s="5" t="s">
        <v>500</v>
      </c>
      <c r="BD56" s="154" t="s">
        <v>500</v>
      </c>
      <c r="BE56" s="154" t="s">
        <v>500</v>
      </c>
      <c r="BF56" s="5" t="s">
        <v>501</v>
      </c>
      <c r="BG56" s="154" t="s">
        <v>501</v>
      </c>
      <c r="BH56" s="5" t="s">
        <v>499</v>
      </c>
    </row>
    <row r="57" spans="1:60">
      <c r="A57" s="1" t="s">
        <v>194</v>
      </c>
      <c r="B57" s="2" t="s">
        <v>195</v>
      </c>
      <c r="C57" s="5" t="s">
        <v>490</v>
      </c>
      <c r="D57" s="154" t="s">
        <v>490</v>
      </c>
      <c r="E57" s="154" t="s">
        <v>490</v>
      </c>
      <c r="F57" s="5" t="s">
        <v>491</v>
      </c>
      <c r="G57" s="154" t="s">
        <v>491</v>
      </c>
      <c r="H57" s="154" t="s">
        <v>491</v>
      </c>
      <c r="I57" s="5" t="s">
        <v>492</v>
      </c>
      <c r="J57" s="154" t="s">
        <v>492</v>
      </c>
      <c r="K57" s="154" t="s">
        <v>492</v>
      </c>
      <c r="L57" s="5" t="s">
        <v>491</v>
      </c>
      <c r="M57" s="5" t="s">
        <v>491</v>
      </c>
      <c r="N57" s="5" t="s">
        <v>491</v>
      </c>
      <c r="O57" s="5" t="s">
        <v>491</v>
      </c>
      <c r="P57" s="154" t="s">
        <v>491</v>
      </c>
      <c r="Q57" s="154" t="s">
        <v>491</v>
      </c>
      <c r="R57" s="154" t="s">
        <v>491</v>
      </c>
      <c r="S57" s="154" t="s">
        <v>491</v>
      </c>
      <c r="T57" s="154" t="s">
        <v>491</v>
      </c>
      <c r="U57" s="154" t="s">
        <v>491</v>
      </c>
      <c r="V57" s="5" t="s">
        <v>493</v>
      </c>
      <c r="W57" s="154" t="s">
        <v>493</v>
      </c>
      <c r="X57" s="154" t="s">
        <v>493</v>
      </c>
      <c r="Y57" s="5" t="s">
        <v>493</v>
      </c>
      <c r="Z57" s="154" t="s">
        <v>493</v>
      </c>
      <c r="AA57" s="154" t="s">
        <v>493</v>
      </c>
      <c r="AB57" s="5" t="s">
        <v>493</v>
      </c>
      <c r="AC57" s="154" t="s">
        <v>493</v>
      </c>
      <c r="AD57" s="154" t="s">
        <v>493</v>
      </c>
      <c r="AE57" s="5" t="s">
        <v>493</v>
      </c>
      <c r="AF57" s="154" t="s">
        <v>493</v>
      </c>
      <c r="AG57" s="154" t="s">
        <v>493</v>
      </c>
      <c r="AH57" s="5" t="s">
        <v>494</v>
      </c>
      <c r="AI57" s="154" t="s">
        <v>494</v>
      </c>
      <c r="AJ57" s="154" t="s">
        <v>494</v>
      </c>
      <c r="AK57" s="5" t="s">
        <v>494</v>
      </c>
      <c r="AL57" s="154" t="s">
        <v>494</v>
      </c>
      <c r="AM57" s="154" t="s">
        <v>494</v>
      </c>
      <c r="AN57" s="5" t="s">
        <v>495</v>
      </c>
      <c r="AO57" s="154" t="s">
        <v>495</v>
      </c>
      <c r="AP57" s="154" t="s">
        <v>495</v>
      </c>
      <c r="AQ57" s="5" t="s">
        <v>496</v>
      </c>
      <c r="AR57" s="154" t="s">
        <v>496</v>
      </c>
      <c r="AS57" s="154" t="s">
        <v>496</v>
      </c>
      <c r="AT57" s="5" t="s">
        <v>497</v>
      </c>
      <c r="AU57" s="5" t="s">
        <v>497</v>
      </c>
      <c r="AV57" s="154" t="s">
        <v>497</v>
      </c>
      <c r="AW57" s="154" t="s">
        <v>497</v>
      </c>
      <c r="AX57" s="154" t="s">
        <v>497</v>
      </c>
      <c r="AY57" s="154" t="s">
        <v>497</v>
      </c>
      <c r="AZ57" s="5" t="s">
        <v>498</v>
      </c>
      <c r="BA57" s="154" t="s">
        <v>498</v>
      </c>
      <c r="BB57" s="5" t="s">
        <v>499</v>
      </c>
      <c r="BC57" s="5" t="s">
        <v>500</v>
      </c>
      <c r="BD57" s="154" t="s">
        <v>500</v>
      </c>
      <c r="BE57" s="154" t="s">
        <v>500</v>
      </c>
      <c r="BF57" s="5" t="s">
        <v>501</v>
      </c>
      <c r="BG57" s="154" t="s">
        <v>501</v>
      </c>
      <c r="BH57" s="5" t="s">
        <v>499</v>
      </c>
    </row>
    <row r="58" spans="1:60">
      <c r="A58" s="1" t="s">
        <v>196</v>
      </c>
      <c r="B58" s="2" t="s">
        <v>197</v>
      </c>
      <c r="C58" s="5" t="s">
        <v>490</v>
      </c>
      <c r="D58" s="154" t="s">
        <v>490</v>
      </c>
      <c r="E58" s="154" t="s">
        <v>490</v>
      </c>
      <c r="F58" s="5" t="s">
        <v>491</v>
      </c>
      <c r="G58" s="154" t="s">
        <v>491</v>
      </c>
      <c r="H58" s="154" t="s">
        <v>491</v>
      </c>
      <c r="I58" s="5" t="s">
        <v>492</v>
      </c>
      <c r="J58" s="154" t="s">
        <v>492</v>
      </c>
      <c r="K58" s="154" t="s">
        <v>492</v>
      </c>
      <c r="L58" s="5" t="s">
        <v>491</v>
      </c>
      <c r="M58" s="5" t="s">
        <v>491</v>
      </c>
      <c r="N58" s="5" t="s">
        <v>491</v>
      </c>
      <c r="O58" s="5" t="s">
        <v>491</v>
      </c>
      <c r="P58" s="154" t="s">
        <v>491</v>
      </c>
      <c r="Q58" s="154" t="s">
        <v>491</v>
      </c>
      <c r="R58" s="154" t="s">
        <v>491</v>
      </c>
      <c r="S58" s="154" t="s">
        <v>491</v>
      </c>
      <c r="T58" s="154" t="s">
        <v>491</v>
      </c>
      <c r="U58" s="154" t="s">
        <v>491</v>
      </c>
      <c r="V58" s="5" t="s">
        <v>493</v>
      </c>
      <c r="W58" s="154" t="s">
        <v>493</v>
      </c>
      <c r="X58" s="154" t="s">
        <v>493</v>
      </c>
      <c r="Y58" s="5" t="s">
        <v>493</v>
      </c>
      <c r="Z58" s="154" t="s">
        <v>493</v>
      </c>
      <c r="AA58" s="154" t="s">
        <v>493</v>
      </c>
      <c r="AB58" s="5" t="s">
        <v>493</v>
      </c>
      <c r="AC58" s="154" t="s">
        <v>493</v>
      </c>
      <c r="AD58" s="154" t="s">
        <v>493</v>
      </c>
      <c r="AE58" s="5" t="s">
        <v>493</v>
      </c>
      <c r="AF58" s="154" t="s">
        <v>493</v>
      </c>
      <c r="AG58" s="154" t="s">
        <v>493</v>
      </c>
      <c r="AH58" s="5" t="s">
        <v>494</v>
      </c>
      <c r="AI58" s="154" t="s">
        <v>494</v>
      </c>
      <c r="AJ58" s="154" t="s">
        <v>494</v>
      </c>
      <c r="AK58" s="5" t="s">
        <v>494</v>
      </c>
      <c r="AL58" s="154" t="s">
        <v>494</v>
      </c>
      <c r="AM58" s="154" t="s">
        <v>494</v>
      </c>
      <c r="AN58" s="5" t="s">
        <v>495</v>
      </c>
      <c r="AO58" s="154" t="s">
        <v>495</v>
      </c>
      <c r="AP58" s="154" t="s">
        <v>495</v>
      </c>
      <c r="AQ58" s="5" t="s">
        <v>496</v>
      </c>
      <c r="AR58" s="154" t="s">
        <v>496</v>
      </c>
      <c r="AS58" s="154" t="s">
        <v>496</v>
      </c>
      <c r="AT58" s="5" t="s">
        <v>497</v>
      </c>
      <c r="AU58" s="5" t="s">
        <v>497</v>
      </c>
      <c r="AV58" s="154" t="s">
        <v>497</v>
      </c>
      <c r="AW58" s="154" t="s">
        <v>497</v>
      </c>
      <c r="AX58" s="154" t="s">
        <v>497</v>
      </c>
      <c r="AY58" s="154" t="s">
        <v>497</v>
      </c>
      <c r="AZ58" s="5" t="s">
        <v>498</v>
      </c>
      <c r="BA58" s="154" t="s">
        <v>498</v>
      </c>
      <c r="BB58" s="5" t="s">
        <v>499</v>
      </c>
      <c r="BC58" s="5" t="s">
        <v>500</v>
      </c>
      <c r="BD58" s="154" t="s">
        <v>500</v>
      </c>
      <c r="BE58" s="154" t="s">
        <v>500</v>
      </c>
      <c r="BF58" s="5" t="s">
        <v>501</v>
      </c>
      <c r="BG58" s="154" t="s">
        <v>501</v>
      </c>
      <c r="BH58" s="5" t="s">
        <v>499</v>
      </c>
    </row>
    <row r="59" spans="1:60">
      <c r="A59" s="1" t="s">
        <v>198</v>
      </c>
      <c r="B59" s="2" t="s">
        <v>199</v>
      </c>
      <c r="C59" s="5" t="s">
        <v>490</v>
      </c>
      <c r="D59" s="154" t="s">
        <v>490</v>
      </c>
      <c r="E59" s="154" t="s">
        <v>490</v>
      </c>
      <c r="F59" s="5" t="s">
        <v>491</v>
      </c>
      <c r="G59" s="154" t="s">
        <v>491</v>
      </c>
      <c r="H59" s="154" t="s">
        <v>491</v>
      </c>
      <c r="I59" s="5" t="s">
        <v>492</v>
      </c>
      <c r="J59" s="154" t="s">
        <v>492</v>
      </c>
      <c r="K59" s="154" t="s">
        <v>492</v>
      </c>
      <c r="L59" s="5" t="s">
        <v>491</v>
      </c>
      <c r="M59" s="5" t="s">
        <v>491</v>
      </c>
      <c r="N59" s="5" t="s">
        <v>491</v>
      </c>
      <c r="O59" s="5" t="s">
        <v>491</v>
      </c>
      <c r="P59" s="154" t="s">
        <v>491</v>
      </c>
      <c r="Q59" s="154" t="s">
        <v>491</v>
      </c>
      <c r="R59" s="154" t="s">
        <v>491</v>
      </c>
      <c r="S59" s="154" t="s">
        <v>491</v>
      </c>
      <c r="T59" s="154" t="s">
        <v>491</v>
      </c>
      <c r="U59" s="154" t="s">
        <v>491</v>
      </c>
      <c r="V59" s="5" t="s">
        <v>493</v>
      </c>
      <c r="W59" s="154" t="s">
        <v>493</v>
      </c>
      <c r="X59" s="154" t="s">
        <v>493</v>
      </c>
      <c r="Y59" s="5" t="s">
        <v>493</v>
      </c>
      <c r="Z59" s="154" t="s">
        <v>493</v>
      </c>
      <c r="AA59" s="154" t="s">
        <v>493</v>
      </c>
      <c r="AB59" s="5" t="s">
        <v>493</v>
      </c>
      <c r="AC59" s="154" t="s">
        <v>493</v>
      </c>
      <c r="AD59" s="154" t="s">
        <v>493</v>
      </c>
      <c r="AE59" s="5" t="s">
        <v>493</v>
      </c>
      <c r="AF59" s="154" t="s">
        <v>493</v>
      </c>
      <c r="AG59" s="154" t="s">
        <v>493</v>
      </c>
      <c r="AH59" s="5" t="s">
        <v>494</v>
      </c>
      <c r="AI59" s="154" t="s">
        <v>494</v>
      </c>
      <c r="AJ59" s="154" t="s">
        <v>494</v>
      </c>
      <c r="AK59" s="5" t="s">
        <v>494</v>
      </c>
      <c r="AL59" s="154" t="s">
        <v>494</v>
      </c>
      <c r="AM59" s="154" t="s">
        <v>494</v>
      </c>
      <c r="AN59" s="5" t="s">
        <v>495</v>
      </c>
      <c r="AO59" s="154" t="s">
        <v>495</v>
      </c>
      <c r="AP59" s="154" t="s">
        <v>495</v>
      </c>
      <c r="AQ59" s="5" t="s">
        <v>496</v>
      </c>
      <c r="AR59" s="154" t="s">
        <v>496</v>
      </c>
      <c r="AS59" s="154" t="s">
        <v>496</v>
      </c>
      <c r="AT59" s="5" t="s">
        <v>497</v>
      </c>
      <c r="AU59" s="5" t="s">
        <v>497</v>
      </c>
      <c r="AV59" s="154" t="s">
        <v>497</v>
      </c>
      <c r="AW59" s="154" t="s">
        <v>497</v>
      </c>
      <c r="AX59" s="154" t="s">
        <v>497</v>
      </c>
      <c r="AY59" s="154" t="s">
        <v>497</v>
      </c>
      <c r="AZ59" s="5" t="s">
        <v>498</v>
      </c>
      <c r="BA59" s="154" t="s">
        <v>498</v>
      </c>
      <c r="BB59" s="5" t="s">
        <v>499</v>
      </c>
      <c r="BC59" s="5" t="s">
        <v>500</v>
      </c>
      <c r="BD59" s="154" t="s">
        <v>500</v>
      </c>
      <c r="BE59" s="154" t="s">
        <v>500</v>
      </c>
      <c r="BF59" s="5" t="s">
        <v>501</v>
      </c>
      <c r="BG59" s="154" t="s">
        <v>501</v>
      </c>
      <c r="BH59" s="5" t="s">
        <v>499</v>
      </c>
    </row>
    <row r="60" spans="1:60">
      <c r="A60" s="1" t="s">
        <v>200</v>
      </c>
      <c r="B60" s="2" t="s">
        <v>201</v>
      </c>
      <c r="C60" s="5" t="s">
        <v>490</v>
      </c>
      <c r="D60" s="154" t="s">
        <v>490</v>
      </c>
      <c r="E60" s="154" t="s">
        <v>490</v>
      </c>
      <c r="F60" s="5" t="s">
        <v>491</v>
      </c>
      <c r="G60" s="154" t="s">
        <v>491</v>
      </c>
      <c r="H60" s="154" t="s">
        <v>491</v>
      </c>
      <c r="I60" s="5" t="s">
        <v>492</v>
      </c>
      <c r="J60" s="154" t="s">
        <v>492</v>
      </c>
      <c r="K60" s="154" t="s">
        <v>492</v>
      </c>
      <c r="L60" s="5" t="s">
        <v>491</v>
      </c>
      <c r="M60" s="5" t="s">
        <v>491</v>
      </c>
      <c r="N60" s="5" t="s">
        <v>491</v>
      </c>
      <c r="O60" s="5" t="s">
        <v>491</v>
      </c>
      <c r="P60" s="154" t="s">
        <v>491</v>
      </c>
      <c r="Q60" s="154" t="s">
        <v>491</v>
      </c>
      <c r="R60" s="154" t="s">
        <v>491</v>
      </c>
      <c r="S60" s="154" t="s">
        <v>491</v>
      </c>
      <c r="T60" s="154" t="s">
        <v>491</v>
      </c>
      <c r="U60" s="154" t="s">
        <v>491</v>
      </c>
      <c r="V60" s="5" t="s">
        <v>493</v>
      </c>
      <c r="W60" s="154" t="s">
        <v>493</v>
      </c>
      <c r="X60" s="154" t="s">
        <v>493</v>
      </c>
      <c r="Y60" s="5" t="s">
        <v>493</v>
      </c>
      <c r="Z60" s="154" t="s">
        <v>493</v>
      </c>
      <c r="AA60" s="154" t="s">
        <v>493</v>
      </c>
      <c r="AB60" s="5" t="s">
        <v>493</v>
      </c>
      <c r="AC60" s="154" t="s">
        <v>493</v>
      </c>
      <c r="AD60" s="154" t="s">
        <v>493</v>
      </c>
      <c r="AE60" s="5" t="s">
        <v>493</v>
      </c>
      <c r="AF60" s="154" t="s">
        <v>493</v>
      </c>
      <c r="AG60" s="154" t="s">
        <v>493</v>
      </c>
      <c r="AH60" s="5" t="s">
        <v>494</v>
      </c>
      <c r="AI60" s="154" t="s">
        <v>494</v>
      </c>
      <c r="AJ60" s="154" t="s">
        <v>494</v>
      </c>
      <c r="AK60" s="5" t="s">
        <v>494</v>
      </c>
      <c r="AL60" s="154" t="s">
        <v>494</v>
      </c>
      <c r="AM60" s="154" t="s">
        <v>494</v>
      </c>
      <c r="AN60" s="5" t="s">
        <v>495</v>
      </c>
      <c r="AO60" s="154" t="s">
        <v>495</v>
      </c>
      <c r="AP60" s="154" t="s">
        <v>495</v>
      </c>
      <c r="AQ60" s="5" t="s">
        <v>496</v>
      </c>
      <c r="AR60" s="154" t="s">
        <v>496</v>
      </c>
      <c r="AS60" s="154" t="s">
        <v>496</v>
      </c>
      <c r="AT60" s="5" t="s">
        <v>497</v>
      </c>
      <c r="AU60" s="5" t="s">
        <v>497</v>
      </c>
      <c r="AV60" s="154" t="s">
        <v>497</v>
      </c>
      <c r="AW60" s="154" t="s">
        <v>497</v>
      </c>
      <c r="AX60" s="154" t="s">
        <v>497</v>
      </c>
      <c r="AY60" s="154" t="s">
        <v>497</v>
      </c>
      <c r="AZ60" s="5" t="s">
        <v>498</v>
      </c>
      <c r="BA60" s="154" t="s">
        <v>498</v>
      </c>
      <c r="BB60" s="5" t="s">
        <v>499</v>
      </c>
      <c r="BC60" s="5" t="s">
        <v>500</v>
      </c>
      <c r="BD60" s="154" t="s">
        <v>500</v>
      </c>
      <c r="BE60" s="154" t="s">
        <v>500</v>
      </c>
      <c r="BF60" s="5" t="s">
        <v>501</v>
      </c>
      <c r="BG60" s="154" t="s">
        <v>501</v>
      </c>
      <c r="BH60" s="5" t="s">
        <v>499</v>
      </c>
    </row>
    <row r="61" spans="1:60">
      <c r="A61" s="1" t="s">
        <v>202</v>
      </c>
      <c r="B61" s="2" t="s">
        <v>203</v>
      </c>
      <c r="C61" s="5" t="s">
        <v>490</v>
      </c>
      <c r="D61" s="154" t="s">
        <v>490</v>
      </c>
      <c r="E61" s="154" t="s">
        <v>490</v>
      </c>
      <c r="F61" s="5" t="s">
        <v>491</v>
      </c>
      <c r="G61" s="154" t="s">
        <v>491</v>
      </c>
      <c r="H61" s="154" t="s">
        <v>491</v>
      </c>
      <c r="I61" s="5" t="s">
        <v>492</v>
      </c>
      <c r="J61" s="154" t="s">
        <v>492</v>
      </c>
      <c r="K61" s="154" t="s">
        <v>492</v>
      </c>
      <c r="L61" s="5" t="s">
        <v>491</v>
      </c>
      <c r="M61" s="5" t="s">
        <v>491</v>
      </c>
      <c r="N61" s="5" t="s">
        <v>491</v>
      </c>
      <c r="O61" s="5" t="s">
        <v>491</v>
      </c>
      <c r="P61" s="154" t="s">
        <v>491</v>
      </c>
      <c r="Q61" s="154" t="s">
        <v>491</v>
      </c>
      <c r="R61" s="154" t="s">
        <v>491</v>
      </c>
      <c r="S61" s="154" t="s">
        <v>491</v>
      </c>
      <c r="T61" s="154" t="s">
        <v>491</v>
      </c>
      <c r="U61" s="154" t="s">
        <v>491</v>
      </c>
      <c r="V61" s="5" t="s">
        <v>493</v>
      </c>
      <c r="W61" s="154" t="s">
        <v>493</v>
      </c>
      <c r="X61" s="154" t="s">
        <v>493</v>
      </c>
      <c r="Y61" s="5" t="s">
        <v>493</v>
      </c>
      <c r="Z61" s="154" t="s">
        <v>493</v>
      </c>
      <c r="AA61" s="154" t="s">
        <v>493</v>
      </c>
      <c r="AB61" s="5" t="s">
        <v>493</v>
      </c>
      <c r="AC61" s="154" t="s">
        <v>493</v>
      </c>
      <c r="AD61" s="154" t="s">
        <v>493</v>
      </c>
      <c r="AE61" s="5" t="s">
        <v>493</v>
      </c>
      <c r="AF61" s="154" t="s">
        <v>493</v>
      </c>
      <c r="AG61" s="154" t="s">
        <v>493</v>
      </c>
      <c r="AH61" s="5" t="s">
        <v>494</v>
      </c>
      <c r="AI61" s="154" t="s">
        <v>494</v>
      </c>
      <c r="AJ61" s="154" t="s">
        <v>494</v>
      </c>
      <c r="AK61" s="5" t="s">
        <v>494</v>
      </c>
      <c r="AL61" s="154" t="s">
        <v>494</v>
      </c>
      <c r="AM61" s="154" t="s">
        <v>494</v>
      </c>
      <c r="AN61" s="5" t="s">
        <v>495</v>
      </c>
      <c r="AO61" s="154" t="s">
        <v>495</v>
      </c>
      <c r="AP61" s="154" t="s">
        <v>495</v>
      </c>
      <c r="AQ61" s="5" t="s">
        <v>496</v>
      </c>
      <c r="AR61" s="154" t="s">
        <v>496</v>
      </c>
      <c r="AS61" s="154" t="s">
        <v>496</v>
      </c>
      <c r="AT61" s="5" t="s">
        <v>497</v>
      </c>
      <c r="AU61" s="5" t="s">
        <v>497</v>
      </c>
      <c r="AV61" s="154" t="s">
        <v>497</v>
      </c>
      <c r="AW61" s="154" t="s">
        <v>497</v>
      </c>
      <c r="AX61" s="154" t="s">
        <v>497</v>
      </c>
      <c r="AY61" s="154" t="s">
        <v>497</v>
      </c>
      <c r="AZ61" s="5" t="s">
        <v>498</v>
      </c>
      <c r="BA61" s="154" t="s">
        <v>498</v>
      </c>
      <c r="BB61" s="5" t="s">
        <v>499</v>
      </c>
      <c r="BC61" s="5" t="s">
        <v>500</v>
      </c>
      <c r="BD61" s="154" t="s">
        <v>500</v>
      </c>
      <c r="BE61" s="154" t="s">
        <v>500</v>
      </c>
      <c r="BF61" s="5" t="s">
        <v>501</v>
      </c>
      <c r="BG61" s="154" t="s">
        <v>501</v>
      </c>
      <c r="BH61" s="5" t="s">
        <v>499</v>
      </c>
    </row>
    <row r="62" spans="1:60">
      <c r="A62" s="1" t="s">
        <v>204</v>
      </c>
      <c r="B62" s="2" t="s">
        <v>205</v>
      </c>
      <c r="C62" s="5" t="s">
        <v>490</v>
      </c>
      <c r="D62" s="154" t="s">
        <v>490</v>
      </c>
      <c r="E62" s="154" t="s">
        <v>490</v>
      </c>
      <c r="F62" s="5" t="s">
        <v>491</v>
      </c>
      <c r="G62" s="154" t="s">
        <v>491</v>
      </c>
      <c r="H62" s="154" t="s">
        <v>491</v>
      </c>
      <c r="I62" s="5" t="s">
        <v>492</v>
      </c>
      <c r="J62" s="154" t="s">
        <v>492</v>
      </c>
      <c r="K62" s="154" t="s">
        <v>492</v>
      </c>
      <c r="L62" s="5" t="s">
        <v>491</v>
      </c>
      <c r="M62" s="5" t="s">
        <v>491</v>
      </c>
      <c r="N62" s="5" t="s">
        <v>491</v>
      </c>
      <c r="O62" s="5" t="s">
        <v>491</v>
      </c>
      <c r="P62" s="154" t="s">
        <v>491</v>
      </c>
      <c r="Q62" s="154" t="s">
        <v>491</v>
      </c>
      <c r="R62" s="154" t="s">
        <v>491</v>
      </c>
      <c r="S62" s="154" t="s">
        <v>491</v>
      </c>
      <c r="T62" s="154" t="s">
        <v>491</v>
      </c>
      <c r="U62" s="154" t="s">
        <v>491</v>
      </c>
      <c r="V62" s="5" t="s">
        <v>493</v>
      </c>
      <c r="W62" s="154" t="s">
        <v>493</v>
      </c>
      <c r="X62" s="154" t="s">
        <v>493</v>
      </c>
      <c r="Y62" s="5" t="s">
        <v>493</v>
      </c>
      <c r="Z62" s="154" t="s">
        <v>493</v>
      </c>
      <c r="AA62" s="154" t="s">
        <v>493</v>
      </c>
      <c r="AB62" s="5" t="s">
        <v>493</v>
      </c>
      <c r="AC62" s="154" t="s">
        <v>493</v>
      </c>
      <c r="AD62" s="154" t="s">
        <v>493</v>
      </c>
      <c r="AE62" s="5" t="s">
        <v>493</v>
      </c>
      <c r="AF62" s="154" t="s">
        <v>493</v>
      </c>
      <c r="AG62" s="154" t="s">
        <v>493</v>
      </c>
      <c r="AH62" s="5" t="s">
        <v>494</v>
      </c>
      <c r="AI62" s="154" t="s">
        <v>494</v>
      </c>
      <c r="AJ62" s="154" t="s">
        <v>494</v>
      </c>
      <c r="AK62" s="5" t="s">
        <v>494</v>
      </c>
      <c r="AL62" s="154" t="s">
        <v>494</v>
      </c>
      <c r="AM62" s="154" t="s">
        <v>494</v>
      </c>
      <c r="AN62" s="5" t="s">
        <v>495</v>
      </c>
      <c r="AO62" s="154" t="s">
        <v>495</v>
      </c>
      <c r="AP62" s="154" t="s">
        <v>495</v>
      </c>
      <c r="AQ62" s="5" t="s">
        <v>496</v>
      </c>
      <c r="AR62" s="154" t="s">
        <v>496</v>
      </c>
      <c r="AS62" s="154" t="s">
        <v>496</v>
      </c>
      <c r="AT62" s="5" t="s">
        <v>497</v>
      </c>
      <c r="AU62" s="5" t="s">
        <v>497</v>
      </c>
      <c r="AV62" s="154" t="s">
        <v>497</v>
      </c>
      <c r="AW62" s="154" t="s">
        <v>497</v>
      </c>
      <c r="AX62" s="154" t="s">
        <v>497</v>
      </c>
      <c r="AY62" s="154" t="s">
        <v>497</v>
      </c>
      <c r="AZ62" s="5" t="s">
        <v>498</v>
      </c>
      <c r="BA62" s="154" t="s">
        <v>498</v>
      </c>
      <c r="BB62" s="5" t="s">
        <v>499</v>
      </c>
      <c r="BC62" s="5" t="s">
        <v>500</v>
      </c>
      <c r="BD62" s="154" t="s">
        <v>500</v>
      </c>
      <c r="BE62" s="154" t="s">
        <v>500</v>
      </c>
      <c r="BF62" s="5" t="s">
        <v>501</v>
      </c>
      <c r="BG62" s="154" t="s">
        <v>501</v>
      </c>
      <c r="BH62" s="5" t="s">
        <v>499</v>
      </c>
    </row>
    <row r="63" spans="1:60">
      <c r="A63" s="1" t="s">
        <v>206</v>
      </c>
      <c r="B63" s="2" t="s">
        <v>207</v>
      </c>
      <c r="C63" s="5" t="s">
        <v>490</v>
      </c>
      <c r="D63" s="154" t="s">
        <v>490</v>
      </c>
      <c r="E63" s="154" t="s">
        <v>490</v>
      </c>
      <c r="F63" s="5" t="s">
        <v>491</v>
      </c>
      <c r="G63" s="154" t="s">
        <v>491</v>
      </c>
      <c r="H63" s="154" t="s">
        <v>491</v>
      </c>
      <c r="I63" s="5" t="s">
        <v>492</v>
      </c>
      <c r="J63" s="154" t="s">
        <v>492</v>
      </c>
      <c r="K63" s="154" t="s">
        <v>492</v>
      </c>
      <c r="L63" s="5" t="s">
        <v>491</v>
      </c>
      <c r="M63" s="5" t="s">
        <v>491</v>
      </c>
      <c r="N63" s="5" t="s">
        <v>491</v>
      </c>
      <c r="O63" s="5" t="s">
        <v>491</v>
      </c>
      <c r="P63" s="154" t="s">
        <v>491</v>
      </c>
      <c r="Q63" s="154" t="s">
        <v>491</v>
      </c>
      <c r="R63" s="154" t="s">
        <v>491</v>
      </c>
      <c r="S63" s="154" t="s">
        <v>491</v>
      </c>
      <c r="T63" s="154" t="s">
        <v>491</v>
      </c>
      <c r="U63" s="154" t="s">
        <v>491</v>
      </c>
      <c r="V63" s="5" t="s">
        <v>493</v>
      </c>
      <c r="W63" s="154" t="s">
        <v>493</v>
      </c>
      <c r="X63" s="154" t="s">
        <v>493</v>
      </c>
      <c r="Y63" s="5" t="s">
        <v>493</v>
      </c>
      <c r="Z63" s="154" t="s">
        <v>493</v>
      </c>
      <c r="AA63" s="154" t="s">
        <v>493</v>
      </c>
      <c r="AB63" s="5" t="s">
        <v>493</v>
      </c>
      <c r="AC63" s="154" t="s">
        <v>493</v>
      </c>
      <c r="AD63" s="154" t="s">
        <v>493</v>
      </c>
      <c r="AE63" s="5" t="s">
        <v>493</v>
      </c>
      <c r="AF63" s="154" t="s">
        <v>493</v>
      </c>
      <c r="AG63" s="154" t="s">
        <v>493</v>
      </c>
      <c r="AH63" s="5" t="s">
        <v>494</v>
      </c>
      <c r="AI63" s="154" t="s">
        <v>494</v>
      </c>
      <c r="AJ63" s="154" t="s">
        <v>494</v>
      </c>
      <c r="AK63" s="5" t="s">
        <v>494</v>
      </c>
      <c r="AL63" s="154" t="s">
        <v>494</v>
      </c>
      <c r="AM63" s="154" t="s">
        <v>494</v>
      </c>
      <c r="AN63" s="5" t="s">
        <v>495</v>
      </c>
      <c r="AO63" s="154" t="s">
        <v>495</v>
      </c>
      <c r="AP63" s="154" t="s">
        <v>495</v>
      </c>
      <c r="AQ63" s="5" t="s">
        <v>496</v>
      </c>
      <c r="AR63" s="154" t="s">
        <v>496</v>
      </c>
      <c r="AS63" s="154" t="s">
        <v>496</v>
      </c>
      <c r="AT63" s="5" t="s">
        <v>497</v>
      </c>
      <c r="AU63" s="5" t="s">
        <v>497</v>
      </c>
      <c r="AV63" s="154" t="s">
        <v>497</v>
      </c>
      <c r="AW63" s="154" t="s">
        <v>497</v>
      </c>
      <c r="AX63" s="154" t="s">
        <v>497</v>
      </c>
      <c r="AY63" s="154" t="s">
        <v>497</v>
      </c>
      <c r="AZ63" s="5" t="s">
        <v>498</v>
      </c>
      <c r="BA63" s="154" t="s">
        <v>498</v>
      </c>
      <c r="BB63" s="5" t="s">
        <v>499</v>
      </c>
      <c r="BC63" s="5" t="s">
        <v>500</v>
      </c>
      <c r="BD63" s="154" t="s">
        <v>500</v>
      </c>
      <c r="BE63" s="154" t="s">
        <v>500</v>
      </c>
      <c r="BF63" s="5" t="s">
        <v>501</v>
      </c>
      <c r="BG63" s="154" t="s">
        <v>501</v>
      </c>
      <c r="BH63" s="5" t="s">
        <v>499</v>
      </c>
    </row>
    <row r="64" spans="1:60">
      <c r="A64" s="1" t="s">
        <v>208</v>
      </c>
      <c r="B64" s="2" t="s">
        <v>209</v>
      </c>
      <c r="C64" s="5" t="s">
        <v>490</v>
      </c>
      <c r="D64" s="154" t="s">
        <v>490</v>
      </c>
      <c r="E64" s="154" t="s">
        <v>490</v>
      </c>
      <c r="F64" s="5" t="s">
        <v>491</v>
      </c>
      <c r="G64" s="154" t="s">
        <v>491</v>
      </c>
      <c r="H64" s="154" t="s">
        <v>491</v>
      </c>
      <c r="I64" s="5" t="s">
        <v>492</v>
      </c>
      <c r="J64" s="154" t="s">
        <v>492</v>
      </c>
      <c r="K64" s="154" t="s">
        <v>492</v>
      </c>
      <c r="L64" s="5" t="s">
        <v>491</v>
      </c>
      <c r="M64" s="5" t="s">
        <v>491</v>
      </c>
      <c r="N64" s="5" t="s">
        <v>491</v>
      </c>
      <c r="O64" s="5" t="s">
        <v>491</v>
      </c>
      <c r="P64" s="154" t="s">
        <v>491</v>
      </c>
      <c r="Q64" s="154" t="s">
        <v>491</v>
      </c>
      <c r="R64" s="154" t="s">
        <v>491</v>
      </c>
      <c r="S64" s="154" t="s">
        <v>491</v>
      </c>
      <c r="T64" s="154" t="s">
        <v>491</v>
      </c>
      <c r="U64" s="154" t="s">
        <v>491</v>
      </c>
      <c r="V64" s="5" t="s">
        <v>493</v>
      </c>
      <c r="W64" s="154" t="s">
        <v>493</v>
      </c>
      <c r="X64" s="154" t="s">
        <v>493</v>
      </c>
      <c r="Y64" s="5" t="s">
        <v>493</v>
      </c>
      <c r="Z64" s="154" t="s">
        <v>493</v>
      </c>
      <c r="AA64" s="154" t="s">
        <v>493</v>
      </c>
      <c r="AB64" s="5" t="s">
        <v>493</v>
      </c>
      <c r="AC64" s="154" t="s">
        <v>493</v>
      </c>
      <c r="AD64" s="154" t="s">
        <v>493</v>
      </c>
      <c r="AE64" s="5" t="s">
        <v>493</v>
      </c>
      <c r="AF64" s="154" t="s">
        <v>493</v>
      </c>
      <c r="AG64" s="154" t="s">
        <v>493</v>
      </c>
      <c r="AH64" s="5" t="s">
        <v>494</v>
      </c>
      <c r="AI64" s="154" t="s">
        <v>494</v>
      </c>
      <c r="AJ64" s="154" t="s">
        <v>494</v>
      </c>
      <c r="AK64" s="5" t="s">
        <v>494</v>
      </c>
      <c r="AL64" s="154" t="s">
        <v>494</v>
      </c>
      <c r="AM64" s="154" t="s">
        <v>494</v>
      </c>
      <c r="AN64" s="5" t="s">
        <v>495</v>
      </c>
      <c r="AO64" s="154" t="s">
        <v>495</v>
      </c>
      <c r="AP64" s="154" t="s">
        <v>495</v>
      </c>
      <c r="AQ64" s="5" t="s">
        <v>496</v>
      </c>
      <c r="AR64" s="154" t="s">
        <v>496</v>
      </c>
      <c r="AS64" s="154" t="s">
        <v>496</v>
      </c>
      <c r="AT64" s="5" t="s">
        <v>497</v>
      </c>
      <c r="AU64" s="5" t="s">
        <v>497</v>
      </c>
      <c r="AV64" s="154" t="s">
        <v>497</v>
      </c>
      <c r="AW64" s="154" t="s">
        <v>497</v>
      </c>
      <c r="AX64" s="154" t="s">
        <v>497</v>
      </c>
      <c r="AY64" s="154" t="s">
        <v>497</v>
      </c>
      <c r="AZ64" s="5" t="s">
        <v>498</v>
      </c>
      <c r="BA64" s="154" t="s">
        <v>498</v>
      </c>
      <c r="BB64" s="5" t="s">
        <v>499</v>
      </c>
      <c r="BC64" s="5" t="s">
        <v>500</v>
      </c>
      <c r="BD64" s="154" t="s">
        <v>500</v>
      </c>
      <c r="BE64" s="154" t="s">
        <v>500</v>
      </c>
      <c r="BF64" s="5" t="s">
        <v>501</v>
      </c>
      <c r="BG64" s="154" t="s">
        <v>501</v>
      </c>
      <c r="BH64" s="5" t="s">
        <v>499</v>
      </c>
    </row>
    <row r="65" spans="1:60">
      <c r="A65" s="1" t="s">
        <v>210</v>
      </c>
      <c r="B65" s="2" t="s">
        <v>211</v>
      </c>
      <c r="C65" s="5" t="s">
        <v>490</v>
      </c>
      <c r="D65" s="154" t="s">
        <v>490</v>
      </c>
      <c r="E65" s="154" t="s">
        <v>490</v>
      </c>
      <c r="F65" s="5" t="s">
        <v>491</v>
      </c>
      <c r="G65" s="154" t="s">
        <v>491</v>
      </c>
      <c r="H65" s="154" t="s">
        <v>491</v>
      </c>
      <c r="I65" s="5" t="s">
        <v>492</v>
      </c>
      <c r="J65" s="154" t="s">
        <v>492</v>
      </c>
      <c r="K65" s="154" t="s">
        <v>492</v>
      </c>
      <c r="L65" s="5" t="s">
        <v>491</v>
      </c>
      <c r="M65" s="5" t="s">
        <v>491</v>
      </c>
      <c r="N65" s="5" t="s">
        <v>491</v>
      </c>
      <c r="O65" s="5" t="s">
        <v>491</v>
      </c>
      <c r="P65" s="154" t="s">
        <v>491</v>
      </c>
      <c r="Q65" s="154" t="s">
        <v>491</v>
      </c>
      <c r="R65" s="154" t="s">
        <v>491</v>
      </c>
      <c r="S65" s="154" t="s">
        <v>491</v>
      </c>
      <c r="T65" s="154" t="s">
        <v>491</v>
      </c>
      <c r="U65" s="154" t="s">
        <v>491</v>
      </c>
      <c r="V65" s="5" t="s">
        <v>493</v>
      </c>
      <c r="W65" s="154" t="s">
        <v>493</v>
      </c>
      <c r="X65" s="154" t="s">
        <v>493</v>
      </c>
      <c r="Y65" s="5" t="s">
        <v>493</v>
      </c>
      <c r="Z65" s="154" t="s">
        <v>493</v>
      </c>
      <c r="AA65" s="154" t="s">
        <v>493</v>
      </c>
      <c r="AB65" s="5" t="s">
        <v>493</v>
      </c>
      <c r="AC65" s="154" t="s">
        <v>493</v>
      </c>
      <c r="AD65" s="154" t="s">
        <v>493</v>
      </c>
      <c r="AE65" s="5" t="s">
        <v>493</v>
      </c>
      <c r="AF65" s="154" t="s">
        <v>493</v>
      </c>
      <c r="AG65" s="154" t="s">
        <v>493</v>
      </c>
      <c r="AH65" s="5" t="s">
        <v>494</v>
      </c>
      <c r="AI65" s="154" t="s">
        <v>494</v>
      </c>
      <c r="AJ65" s="154" t="s">
        <v>494</v>
      </c>
      <c r="AK65" s="5" t="s">
        <v>494</v>
      </c>
      <c r="AL65" s="154" t="s">
        <v>494</v>
      </c>
      <c r="AM65" s="154" t="s">
        <v>494</v>
      </c>
      <c r="AN65" s="5" t="s">
        <v>495</v>
      </c>
      <c r="AO65" s="154" t="s">
        <v>495</v>
      </c>
      <c r="AP65" s="154" t="s">
        <v>495</v>
      </c>
      <c r="AQ65" s="5" t="s">
        <v>496</v>
      </c>
      <c r="AR65" s="154" t="s">
        <v>496</v>
      </c>
      <c r="AS65" s="154" t="s">
        <v>496</v>
      </c>
      <c r="AT65" s="5" t="s">
        <v>497</v>
      </c>
      <c r="AU65" s="5" t="s">
        <v>497</v>
      </c>
      <c r="AV65" s="154" t="s">
        <v>497</v>
      </c>
      <c r="AW65" s="154" t="s">
        <v>497</v>
      </c>
      <c r="AX65" s="154" t="s">
        <v>497</v>
      </c>
      <c r="AY65" s="154" t="s">
        <v>497</v>
      </c>
      <c r="AZ65" s="5" t="s">
        <v>498</v>
      </c>
      <c r="BA65" s="154" t="s">
        <v>498</v>
      </c>
      <c r="BB65" s="5" t="s">
        <v>499</v>
      </c>
      <c r="BC65" s="5" t="s">
        <v>500</v>
      </c>
      <c r="BD65" s="154" t="s">
        <v>500</v>
      </c>
      <c r="BE65" s="154" t="s">
        <v>500</v>
      </c>
      <c r="BF65" s="5" t="s">
        <v>501</v>
      </c>
      <c r="BG65" s="154" t="s">
        <v>501</v>
      </c>
      <c r="BH65" s="5" t="s">
        <v>499</v>
      </c>
    </row>
    <row r="66" spans="1:60">
      <c r="A66" s="1" t="s">
        <v>212</v>
      </c>
      <c r="B66" s="2" t="s">
        <v>213</v>
      </c>
      <c r="C66" s="5" t="s">
        <v>490</v>
      </c>
      <c r="D66" s="154" t="s">
        <v>490</v>
      </c>
      <c r="E66" s="154" t="s">
        <v>490</v>
      </c>
      <c r="F66" s="5" t="s">
        <v>491</v>
      </c>
      <c r="G66" s="154" t="s">
        <v>491</v>
      </c>
      <c r="H66" s="154" t="s">
        <v>491</v>
      </c>
      <c r="I66" s="5" t="s">
        <v>492</v>
      </c>
      <c r="J66" s="154" t="s">
        <v>492</v>
      </c>
      <c r="K66" s="154" t="s">
        <v>492</v>
      </c>
      <c r="L66" s="5" t="s">
        <v>491</v>
      </c>
      <c r="M66" s="5" t="s">
        <v>491</v>
      </c>
      <c r="N66" s="5" t="s">
        <v>491</v>
      </c>
      <c r="O66" s="5" t="s">
        <v>491</v>
      </c>
      <c r="P66" s="154" t="s">
        <v>491</v>
      </c>
      <c r="Q66" s="154" t="s">
        <v>491</v>
      </c>
      <c r="R66" s="154" t="s">
        <v>491</v>
      </c>
      <c r="S66" s="154" t="s">
        <v>491</v>
      </c>
      <c r="T66" s="154" t="s">
        <v>491</v>
      </c>
      <c r="U66" s="154" t="s">
        <v>491</v>
      </c>
      <c r="V66" s="5" t="s">
        <v>493</v>
      </c>
      <c r="W66" s="154" t="s">
        <v>493</v>
      </c>
      <c r="X66" s="154" t="s">
        <v>493</v>
      </c>
      <c r="Y66" s="5" t="s">
        <v>493</v>
      </c>
      <c r="Z66" s="154" t="s">
        <v>493</v>
      </c>
      <c r="AA66" s="154" t="s">
        <v>493</v>
      </c>
      <c r="AB66" s="5" t="s">
        <v>493</v>
      </c>
      <c r="AC66" s="154" t="s">
        <v>493</v>
      </c>
      <c r="AD66" s="154" t="s">
        <v>493</v>
      </c>
      <c r="AE66" s="5" t="s">
        <v>493</v>
      </c>
      <c r="AF66" s="154" t="s">
        <v>493</v>
      </c>
      <c r="AG66" s="154" t="s">
        <v>493</v>
      </c>
      <c r="AH66" s="5" t="s">
        <v>494</v>
      </c>
      <c r="AI66" s="154" t="s">
        <v>494</v>
      </c>
      <c r="AJ66" s="154" t="s">
        <v>494</v>
      </c>
      <c r="AK66" s="5" t="s">
        <v>494</v>
      </c>
      <c r="AL66" s="154" t="s">
        <v>494</v>
      </c>
      <c r="AM66" s="154" t="s">
        <v>494</v>
      </c>
      <c r="AN66" s="5" t="s">
        <v>495</v>
      </c>
      <c r="AO66" s="154" t="s">
        <v>495</v>
      </c>
      <c r="AP66" s="154" t="s">
        <v>495</v>
      </c>
      <c r="AQ66" s="5" t="s">
        <v>496</v>
      </c>
      <c r="AR66" s="154" t="s">
        <v>496</v>
      </c>
      <c r="AS66" s="154" t="s">
        <v>496</v>
      </c>
      <c r="AT66" s="5" t="s">
        <v>497</v>
      </c>
      <c r="AU66" s="5" t="s">
        <v>497</v>
      </c>
      <c r="AV66" s="154" t="s">
        <v>497</v>
      </c>
      <c r="AW66" s="154" t="s">
        <v>497</v>
      </c>
      <c r="AX66" s="154" t="s">
        <v>497</v>
      </c>
      <c r="AY66" s="154" t="s">
        <v>497</v>
      </c>
      <c r="AZ66" s="5" t="s">
        <v>498</v>
      </c>
      <c r="BA66" s="154" t="s">
        <v>498</v>
      </c>
      <c r="BB66" s="5" t="s">
        <v>499</v>
      </c>
      <c r="BC66" s="5" t="s">
        <v>500</v>
      </c>
      <c r="BD66" s="154" t="s">
        <v>500</v>
      </c>
      <c r="BE66" s="154" t="s">
        <v>500</v>
      </c>
      <c r="BF66" s="5" t="s">
        <v>501</v>
      </c>
      <c r="BG66" s="154" t="s">
        <v>501</v>
      </c>
      <c r="BH66" s="5" t="s">
        <v>499</v>
      </c>
    </row>
    <row r="67" spans="1:60">
      <c r="A67" s="1" t="s">
        <v>214</v>
      </c>
      <c r="B67" s="2" t="s">
        <v>215</v>
      </c>
      <c r="C67" s="5" t="s">
        <v>490</v>
      </c>
      <c r="D67" s="154" t="s">
        <v>490</v>
      </c>
      <c r="E67" s="154" t="s">
        <v>490</v>
      </c>
      <c r="F67" s="5" t="s">
        <v>491</v>
      </c>
      <c r="G67" s="154" t="s">
        <v>491</v>
      </c>
      <c r="H67" s="154" t="s">
        <v>491</v>
      </c>
      <c r="I67" s="5" t="s">
        <v>492</v>
      </c>
      <c r="J67" s="154" t="s">
        <v>492</v>
      </c>
      <c r="K67" s="154" t="s">
        <v>492</v>
      </c>
      <c r="L67" s="5" t="s">
        <v>491</v>
      </c>
      <c r="M67" s="5" t="s">
        <v>491</v>
      </c>
      <c r="N67" s="5" t="s">
        <v>491</v>
      </c>
      <c r="O67" s="5" t="s">
        <v>491</v>
      </c>
      <c r="P67" s="154" t="s">
        <v>491</v>
      </c>
      <c r="Q67" s="154" t="s">
        <v>491</v>
      </c>
      <c r="R67" s="154" t="s">
        <v>491</v>
      </c>
      <c r="S67" s="154" t="s">
        <v>491</v>
      </c>
      <c r="T67" s="154" t="s">
        <v>491</v>
      </c>
      <c r="U67" s="154" t="s">
        <v>491</v>
      </c>
      <c r="V67" s="5" t="s">
        <v>493</v>
      </c>
      <c r="W67" s="154" t="s">
        <v>493</v>
      </c>
      <c r="X67" s="154" t="s">
        <v>493</v>
      </c>
      <c r="Y67" s="5" t="s">
        <v>493</v>
      </c>
      <c r="Z67" s="154" t="s">
        <v>493</v>
      </c>
      <c r="AA67" s="154" t="s">
        <v>493</v>
      </c>
      <c r="AB67" s="5" t="s">
        <v>493</v>
      </c>
      <c r="AC67" s="154" t="s">
        <v>493</v>
      </c>
      <c r="AD67" s="154" t="s">
        <v>493</v>
      </c>
      <c r="AE67" s="5" t="s">
        <v>493</v>
      </c>
      <c r="AF67" s="154" t="s">
        <v>493</v>
      </c>
      <c r="AG67" s="154" t="s">
        <v>493</v>
      </c>
      <c r="AH67" s="5" t="s">
        <v>494</v>
      </c>
      <c r="AI67" s="154" t="s">
        <v>494</v>
      </c>
      <c r="AJ67" s="154" t="s">
        <v>494</v>
      </c>
      <c r="AK67" s="5" t="s">
        <v>494</v>
      </c>
      <c r="AL67" s="154" t="s">
        <v>494</v>
      </c>
      <c r="AM67" s="154" t="s">
        <v>494</v>
      </c>
      <c r="AN67" s="5" t="s">
        <v>495</v>
      </c>
      <c r="AO67" s="154" t="s">
        <v>495</v>
      </c>
      <c r="AP67" s="154" t="s">
        <v>495</v>
      </c>
      <c r="AQ67" s="5" t="s">
        <v>496</v>
      </c>
      <c r="AR67" s="154" t="s">
        <v>496</v>
      </c>
      <c r="AS67" s="154" t="s">
        <v>496</v>
      </c>
      <c r="AT67" s="5" t="s">
        <v>497</v>
      </c>
      <c r="AU67" s="5" t="s">
        <v>497</v>
      </c>
      <c r="AV67" s="154" t="s">
        <v>497</v>
      </c>
      <c r="AW67" s="154" t="s">
        <v>497</v>
      </c>
      <c r="AX67" s="154" t="s">
        <v>497</v>
      </c>
      <c r="AY67" s="154" t="s">
        <v>497</v>
      </c>
      <c r="AZ67" s="5" t="s">
        <v>498</v>
      </c>
      <c r="BA67" s="154" t="s">
        <v>498</v>
      </c>
      <c r="BB67" s="5" t="s">
        <v>499</v>
      </c>
      <c r="BC67" s="5" t="s">
        <v>500</v>
      </c>
      <c r="BD67" s="154" t="s">
        <v>500</v>
      </c>
      <c r="BE67" s="154" t="s">
        <v>500</v>
      </c>
      <c r="BF67" s="5" t="s">
        <v>501</v>
      </c>
      <c r="BG67" s="154" t="s">
        <v>501</v>
      </c>
      <c r="BH67" s="5" t="s">
        <v>499</v>
      </c>
    </row>
    <row r="68" spans="1:60">
      <c r="A68" s="1" t="s">
        <v>216</v>
      </c>
      <c r="B68" s="2" t="s">
        <v>217</v>
      </c>
      <c r="C68" s="5" t="s">
        <v>490</v>
      </c>
      <c r="D68" s="154" t="s">
        <v>490</v>
      </c>
      <c r="E68" s="154" t="s">
        <v>490</v>
      </c>
      <c r="F68" s="5" t="s">
        <v>491</v>
      </c>
      <c r="G68" s="154" t="s">
        <v>491</v>
      </c>
      <c r="H68" s="154" t="s">
        <v>491</v>
      </c>
      <c r="I68" s="5" t="s">
        <v>492</v>
      </c>
      <c r="J68" s="154" t="s">
        <v>492</v>
      </c>
      <c r="K68" s="154" t="s">
        <v>492</v>
      </c>
      <c r="L68" s="5" t="s">
        <v>491</v>
      </c>
      <c r="M68" s="5" t="s">
        <v>491</v>
      </c>
      <c r="N68" s="5" t="s">
        <v>491</v>
      </c>
      <c r="O68" s="5" t="s">
        <v>491</v>
      </c>
      <c r="P68" s="154" t="s">
        <v>491</v>
      </c>
      <c r="Q68" s="154" t="s">
        <v>491</v>
      </c>
      <c r="R68" s="154" t="s">
        <v>491</v>
      </c>
      <c r="S68" s="154" t="s">
        <v>491</v>
      </c>
      <c r="T68" s="154" t="s">
        <v>491</v>
      </c>
      <c r="U68" s="154" t="s">
        <v>491</v>
      </c>
      <c r="V68" s="5" t="s">
        <v>493</v>
      </c>
      <c r="W68" s="154" t="s">
        <v>493</v>
      </c>
      <c r="X68" s="154" t="s">
        <v>493</v>
      </c>
      <c r="Y68" s="5" t="s">
        <v>493</v>
      </c>
      <c r="Z68" s="154" t="s">
        <v>493</v>
      </c>
      <c r="AA68" s="154" t="s">
        <v>493</v>
      </c>
      <c r="AB68" s="5" t="s">
        <v>493</v>
      </c>
      <c r="AC68" s="154" t="s">
        <v>493</v>
      </c>
      <c r="AD68" s="154" t="s">
        <v>493</v>
      </c>
      <c r="AE68" s="5" t="s">
        <v>493</v>
      </c>
      <c r="AF68" s="154" t="s">
        <v>493</v>
      </c>
      <c r="AG68" s="154" t="s">
        <v>493</v>
      </c>
      <c r="AH68" s="5" t="s">
        <v>494</v>
      </c>
      <c r="AI68" s="154" t="s">
        <v>494</v>
      </c>
      <c r="AJ68" s="154" t="s">
        <v>494</v>
      </c>
      <c r="AK68" s="5" t="s">
        <v>494</v>
      </c>
      <c r="AL68" s="154" t="s">
        <v>494</v>
      </c>
      <c r="AM68" s="154" t="s">
        <v>494</v>
      </c>
      <c r="AN68" s="5" t="s">
        <v>495</v>
      </c>
      <c r="AO68" s="154" t="s">
        <v>495</v>
      </c>
      <c r="AP68" s="154" t="s">
        <v>495</v>
      </c>
      <c r="AQ68" s="5" t="s">
        <v>496</v>
      </c>
      <c r="AR68" s="154" t="s">
        <v>496</v>
      </c>
      <c r="AS68" s="154" t="s">
        <v>496</v>
      </c>
      <c r="AT68" s="5" t="s">
        <v>497</v>
      </c>
      <c r="AU68" s="5" t="s">
        <v>497</v>
      </c>
      <c r="AV68" s="154" t="s">
        <v>497</v>
      </c>
      <c r="AW68" s="154" t="s">
        <v>497</v>
      </c>
      <c r="AX68" s="154" t="s">
        <v>497</v>
      </c>
      <c r="AY68" s="154" t="s">
        <v>497</v>
      </c>
      <c r="AZ68" s="5" t="s">
        <v>498</v>
      </c>
      <c r="BA68" s="154" t="s">
        <v>498</v>
      </c>
      <c r="BB68" s="5" t="s">
        <v>499</v>
      </c>
      <c r="BC68" s="5" t="s">
        <v>500</v>
      </c>
      <c r="BD68" s="154" t="s">
        <v>500</v>
      </c>
      <c r="BE68" s="154" t="s">
        <v>500</v>
      </c>
      <c r="BF68" s="5" t="s">
        <v>501</v>
      </c>
      <c r="BG68" s="154" t="s">
        <v>501</v>
      </c>
      <c r="BH68" s="5" t="s">
        <v>499</v>
      </c>
    </row>
    <row r="69" spans="1:60">
      <c r="A69" s="1" t="s">
        <v>218</v>
      </c>
      <c r="B69" s="2" t="s">
        <v>219</v>
      </c>
      <c r="C69" s="5" t="s">
        <v>490</v>
      </c>
      <c r="D69" s="154" t="s">
        <v>490</v>
      </c>
      <c r="E69" s="154" t="s">
        <v>490</v>
      </c>
      <c r="F69" s="5" t="s">
        <v>87</v>
      </c>
      <c r="G69" s="154" t="s">
        <v>87</v>
      </c>
      <c r="H69" s="154" t="s">
        <v>87</v>
      </c>
      <c r="I69" s="5" t="s">
        <v>492</v>
      </c>
      <c r="J69" s="154" t="s">
        <v>492</v>
      </c>
      <c r="K69" s="154" t="s">
        <v>492</v>
      </c>
      <c r="L69" s="5" t="s">
        <v>491</v>
      </c>
      <c r="M69" s="5" t="s">
        <v>491</v>
      </c>
      <c r="N69" s="5" t="s">
        <v>491</v>
      </c>
      <c r="O69" s="5" t="s">
        <v>491</v>
      </c>
      <c r="P69" s="154" t="s">
        <v>491</v>
      </c>
      <c r="Q69" s="154" t="s">
        <v>491</v>
      </c>
      <c r="R69" s="154" t="s">
        <v>491</v>
      </c>
      <c r="S69" s="154" t="s">
        <v>491</v>
      </c>
      <c r="T69" s="154" t="s">
        <v>491</v>
      </c>
      <c r="U69" s="154" t="s">
        <v>491</v>
      </c>
      <c r="V69" s="5" t="s">
        <v>493</v>
      </c>
      <c r="W69" s="154" t="s">
        <v>493</v>
      </c>
      <c r="X69" s="154" t="s">
        <v>493</v>
      </c>
      <c r="Y69" s="5" t="s">
        <v>493</v>
      </c>
      <c r="Z69" s="154" t="s">
        <v>493</v>
      </c>
      <c r="AA69" s="154" t="s">
        <v>493</v>
      </c>
      <c r="AB69" s="5" t="s">
        <v>493</v>
      </c>
      <c r="AC69" s="154" t="s">
        <v>493</v>
      </c>
      <c r="AD69" s="154" t="s">
        <v>493</v>
      </c>
      <c r="AE69" s="5" t="s">
        <v>493</v>
      </c>
      <c r="AF69" s="154" t="s">
        <v>493</v>
      </c>
      <c r="AG69" s="154" t="s">
        <v>493</v>
      </c>
      <c r="AH69" s="5" t="s">
        <v>494</v>
      </c>
      <c r="AI69" s="154" t="s">
        <v>494</v>
      </c>
      <c r="AJ69" s="154" t="s">
        <v>494</v>
      </c>
      <c r="AK69" s="5" t="s">
        <v>494</v>
      </c>
      <c r="AL69" s="154" t="s">
        <v>494</v>
      </c>
      <c r="AM69" s="154" t="s">
        <v>494</v>
      </c>
      <c r="AN69" s="5" t="s">
        <v>495</v>
      </c>
      <c r="AO69" s="154" t="s">
        <v>495</v>
      </c>
      <c r="AP69" s="154" t="s">
        <v>495</v>
      </c>
      <c r="AQ69" s="5" t="s">
        <v>496</v>
      </c>
      <c r="AR69" s="154" t="s">
        <v>496</v>
      </c>
      <c r="AS69" s="154" t="s">
        <v>496</v>
      </c>
      <c r="AT69" s="5" t="s">
        <v>497</v>
      </c>
      <c r="AU69" s="5" t="s">
        <v>497</v>
      </c>
      <c r="AV69" s="154" t="s">
        <v>497</v>
      </c>
      <c r="AW69" s="154" t="s">
        <v>497</v>
      </c>
      <c r="AX69" s="154" t="s">
        <v>497</v>
      </c>
      <c r="AY69" s="154" t="s">
        <v>497</v>
      </c>
      <c r="AZ69" s="5" t="s">
        <v>498</v>
      </c>
      <c r="BA69" s="154" t="s">
        <v>498</v>
      </c>
      <c r="BB69" s="5" t="s">
        <v>499</v>
      </c>
      <c r="BC69" s="5" t="s">
        <v>500</v>
      </c>
      <c r="BD69" s="154" t="s">
        <v>500</v>
      </c>
      <c r="BE69" s="154" t="s">
        <v>500</v>
      </c>
      <c r="BF69" s="5" t="s">
        <v>501</v>
      </c>
      <c r="BG69" s="154" t="s">
        <v>501</v>
      </c>
      <c r="BH69" s="5" t="s">
        <v>499</v>
      </c>
    </row>
    <row r="70" spans="1:60">
      <c r="A70" s="1" t="s">
        <v>220</v>
      </c>
      <c r="B70" s="2" t="s">
        <v>221</v>
      </c>
      <c r="C70" s="5" t="s">
        <v>490</v>
      </c>
      <c r="D70" s="154" t="s">
        <v>490</v>
      </c>
      <c r="E70" s="154" t="s">
        <v>490</v>
      </c>
      <c r="F70" s="5" t="s">
        <v>491</v>
      </c>
      <c r="G70" s="154" t="s">
        <v>491</v>
      </c>
      <c r="H70" s="154" t="s">
        <v>491</v>
      </c>
      <c r="I70" s="5" t="s">
        <v>492</v>
      </c>
      <c r="J70" s="154" t="s">
        <v>492</v>
      </c>
      <c r="K70" s="154" t="s">
        <v>492</v>
      </c>
      <c r="L70" s="5" t="s">
        <v>491</v>
      </c>
      <c r="M70" s="5" t="s">
        <v>491</v>
      </c>
      <c r="N70" s="5" t="s">
        <v>491</v>
      </c>
      <c r="O70" s="5" t="s">
        <v>491</v>
      </c>
      <c r="P70" s="154" t="s">
        <v>491</v>
      </c>
      <c r="Q70" s="154" t="s">
        <v>491</v>
      </c>
      <c r="R70" s="154" t="s">
        <v>491</v>
      </c>
      <c r="S70" s="154" t="s">
        <v>491</v>
      </c>
      <c r="T70" s="154" t="s">
        <v>491</v>
      </c>
      <c r="U70" s="154" t="s">
        <v>491</v>
      </c>
      <c r="V70" s="5" t="s">
        <v>493</v>
      </c>
      <c r="W70" s="154" t="s">
        <v>493</v>
      </c>
      <c r="X70" s="154" t="s">
        <v>493</v>
      </c>
      <c r="Y70" s="5" t="s">
        <v>493</v>
      </c>
      <c r="Z70" s="154" t="s">
        <v>493</v>
      </c>
      <c r="AA70" s="154" t="s">
        <v>493</v>
      </c>
      <c r="AB70" s="5" t="s">
        <v>493</v>
      </c>
      <c r="AC70" s="154" t="s">
        <v>493</v>
      </c>
      <c r="AD70" s="154" t="s">
        <v>493</v>
      </c>
      <c r="AE70" s="5" t="s">
        <v>493</v>
      </c>
      <c r="AF70" s="154" t="s">
        <v>493</v>
      </c>
      <c r="AG70" s="154" t="s">
        <v>493</v>
      </c>
      <c r="AH70" s="5" t="s">
        <v>494</v>
      </c>
      <c r="AI70" s="154" t="s">
        <v>494</v>
      </c>
      <c r="AJ70" s="154" t="s">
        <v>494</v>
      </c>
      <c r="AK70" s="5" t="s">
        <v>494</v>
      </c>
      <c r="AL70" s="154" t="s">
        <v>494</v>
      </c>
      <c r="AM70" s="154" t="s">
        <v>494</v>
      </c>
      <c r="AN70" s="5" t="s">
        <v>495</v>
      </c>
      <c r="AO70" s="154" t="s">
        <v>495</v>
      </c>
      <c r="AP70" s="154" t="s">
        <v>495</v>
      </c>
      <c r="AQ70" s="5" t="s">
        <v>496</v>
      </c>
      <c r="AR70" s="154" t="s">
        <v>496</v>
      </c>
      <c r="AS70" s="154" t="s">
        <v>496</v>
      </c>
      <c r="AT70" s="5" t="s">
        <v>497</v>
      </c>
      <c r="AU70" s="5" t="s">
        <v>497</v>
      </c>
      <c r="AV70" s="154" t="s">
        <v>497</v>
      </c>
      <c r="AW70" s="154" t="s">
        <v>497</v>
      </c>
      <c r="AX70" s="154" t="s">
        <v>497</v>
      </c>
      <c r="AY70" s="154" t="s">
        <v>497</v>
      </c>
      <c r="AZ70" s="5" t="s">
        <v>498</v>
      </c>
      <c r="BA70" s="154" t="s">
        <v>498</v>
      </c>
      <c r="BB70" s="5" t="s">
        <v>499</v>
      </c>
      <c r="BC70" s="5" t="s">
        <v>500</v>
      </c>
      <c r="BD70" s="154" t="s">
        <v>500</v>
      </c>
      <c r="BE70" s="154" t="s">
        <v>500</v>
      </c>
      <c r="BF70" s="5" t="s">
        <v>501</v>
      </c>
      <c r="BG70" s="154" t="s">
        <v>501</v>
      </c>
      <c r="BH70" s="5" t="s">
        <v>499</v>
      </c>
    </row>
    <row r="71" spans="1:60">
      <c r="A71" s="1" t="s">
        <v>222</v>
      </c>
      <c r="B71" s="2" t="s">
        <v>223</v>
      </c>
      <c r="C71" s="5" t="s">
        <v>490</v>
      </c>
      <c r="D71" s="154" t="s">
        <v>490</v>
      </c>
      <c r="E71" s="154" t="s">
        <v>490</v>
      </c>
      <c r="F71" s="5" t="s">
        <v>491</v>
      </c>
      <c r="G71" s="154" t="s">
        <v>491</v>
      </c>
      <c r="H71" s="154" t="s">
        <v>491</v>
      </c>
      <c r="I71" s="5" t="s">
        <v>492</v>
      </c>
      <c r="J71" s="154" t="s">
        <v>492</v>
      </c>
      <c r="K71" s="154" t="s">
        <v>492</v>
      </c>
      <c r="L71" s="5" t="s">
        <v>491</v>
      </c>
      <c r="M71" s="5" t="s">
        <v>491</v>
      </c>
      <c r="N71" s="5" t="s">
        <v>491</v>
      </c>
      <c r="O71" s="5" t="s">
        <v>491</v>
      </c>
      <c r="P71" s="154" t="s">
        <v>491</v>
      </c>
      <c r="Q71" s="154" t="s">
        <v>491</v>
      </c>
      <c r="R71" s="154" t="s">
        <v>491</v>
      </c>
      <c r="S71" s="154" t="s">
        <v>491</v>
      </c>
      <c r="T71" s="154" t="s">
        <v>491</v>
      </c>
      <c r="U71" s="154" t="s">
        <v>491</v>
      </c>
      <c r="V71" s="5" t="s">
        <v>493</v>
      </c>
      <c r="W71" s="154" t="s">
        <v>493</v>
      </c>
      <c r="X71" s="154" t="s">
        <v>493</v>
      </c>
      <c r="Y71" s="5" t="s">
        <v>493</v>
      </c>
      <c r="Z71" s="154" t="s">
        <v>493</v>
      </c>
      <c r="AA71" s="154" t="s">
        <v>493</v>
      </c>
      <c r="AB71" s="5" t="s">
        <v>493</v>
      </c>
      <c r="AC71" s="154" t="s">
        <v>493</v>
      </c>
      <c r="AD71" s="154" t="s">
        <v>493</v>
      </c>
      <c r="AE71" s="5" t="s">
        <v>493</v>
      </c>
      <c r="AF71" s="154" t="s">
        <v>493</v>
      </c>
      <c r="AG71" s="154" t="s">
        <v>493</v>
      </c>
      <c r="AH71" s="5" t="s">
        <v>494</v>
      </c>
      <c r="AI71" s="154" t="s">
        <v>494</v>
      </c>
      <c r="AJ71" s="154" t="s">
        <v>494</v>
      </c>
      <c r="AK71" s="5" t="s">
        <v>494</v>
      </c>
      <c r="AL71" s="154" t="s">
        <v>494</v>
      </c>
      <c r="AM71" s="154" t="s">
        <v>494</v>
      </c>
      <c r="AN71" s="5" t="s">
        <v>495</v>
      </c>
      <c r="AO71" s="154" t="s">
        <v>495</v>
      </c>
      <c r="AP71" s="154" t="s">
        <v>495</v>
      </c>
      <c r="AQ71" s="5" t="s">
        <v>496</v>
      </c>
      <c r="AR71" s="154" t="s">
        <v>496</v>
      </c>
      <c r="AS71" s="154" t="s">
        <v>496</v>
      </c>
      <c r="AT71" s="5" t="s">
        <v>497</v>
      </c>
      <c r="AU71" s="5" t="s">
        <v>497</v>
      </c>
      <c r="AV71" s="154" t="s">
        <v>497</v>
      </c>
      <c r="AW71" s="154" t="s">
        <v>497</v>
      </c>
      <c r="AX71" s="154" t="s">
        <v>497</v>
      </c>
      <c r="AY71" s="154" t="s">
        <v>497</v>
      </c>
      <c r="AZ71" s="5" t="s">
        <v>498</v>
      </c>
      <c r="BA71" s="154" t="s">
        <v>498</v>
      </c>
      <c r="BB71" s="5" t="s">
        <v>499</v>
      </c>
      <c r="BC71" s="5" t="s">
        <v>500</v>
      </c>
      <c r="BD71" s="154" t="s">
        <v>500</v>
      </c>
      <c r="BE71" s="154" t="s">
        <v>500</v>
      </c>
      <c r="BF71" s="5" t="s">
        <v>501</v>
      </c>
      <c r="BG71" s="154" t="s">
        <v>501</v>
      </c>
      <c r="BH71" s="5" t="s">
        <v>499</v>
      </c>
    </row>
    <row r="72" spans="1:60">
      <c r="A72" s="1" t="s">
        <v>224</v>
      </c>
      <c r="B72" s="2" t="s">
        <v>225</v>
      </c>
      <c r="C72" s="5" t="s">
        <v>490</v>
      </c>
      <c r="D72" s="154" t="s">
        <v>490</v>
      </c>
      <c r="E72" s="154" t="s">
        <v>490</v>
      </c>
      <c r="F72" s="5" t="s">
        <v>491</v>
      </c>
      <c r="G72" s="154" t="s">
        <v>491</v>
      </c>
      <c r="H72" s="154" t="s">
        <v>491</v>
      </c>
      <c r="I72" s="5" t="s">
        <v>492</v>
      </c>
      <c r="J72" s="154" t="s">
        <v>492</v>
      </c>
      <c r="K72" s="154" t="s">
        <v>492</v>
      </c>
      <c r="L72" s="5" t="s">
        <v>491</v>
      </c>
      <c r="M72" s="5" t="s">
        <v>491</v>
      </c>
      <c r="N72" s="5" t="s">
        <v>491</v>
      </c>
      <c r="O72" s="5" t="s">
        <v>491</v>
      </c>
      <c r="P72" s="154" t="s">
        <v>491</v>
      </c>
      <c r="Q72" s="154" t="s">
        <v>491</v>
      </c>
      <c r="R72" s="154" t="s">
        <v>491</v>
      </c>
      <c r="S72" s="154" t="s">
        <v>491</v>
      </c>
      <c r="T72" s="154" t="s">
        <v>491</v>
      </c>
      <c r="U72" s="154" t="s">
        <v>491</v>
      </c>
      <c r="V72" s="5" t="s">
        <v>493</v>
      </c>
      <c r="W72" s="154" t="s">
        <v>493</v>
      </c>
      <c r="X72" s="154" t="s">
        <v>493</v>
      </c>
      <c r="Y72" s="5" t="s">
        <v>493</v>
      </c>
      <c r="Z72" s="154" t="s">
        <v>493</v>
      </c>
      <c r="AA72" s="154" t="s">
        <v>493</v>
      </c>
      <c r="AB72" s="5" t="s">
        <v>493</v>
      </c>
      <c r="AC72" s="154" t="s">
        <v>493</v>
      </c>
      <c r="AD72" s="154" t="s">
        <v>493</v>
      </c>
      <c r="AE72" s="5" t="s">
        <v>493</v>
      </c>
      <c r="AF72" s="154" t="s">
        <v>493</v>
      </c>
      <c r="AG72" s="154" t="s">
        <v>493</v>
      </c>
      <c r="AH72" s="5" t="s">
        <v>494</v>
      </c>
      <c r="AI72" s="154" t="s">
        <v>494</v>
      </c>
      <c r="AJ72" s="154" t="s">
        <v>494</v>
      </c>
      <c r="AK72" s="5" t="s">
        <v>494</v>
      </c>
      <c r="AL72" s="154" t="s">
        <v>494</v>
      </c>
      <c r="AM72" s="154" t="s">
        <v>494</v>
      </c>
      <c r="AN72" s="5" t="s">
        <v>495</v>
      </c>
      <c r="AO72" s="154" t="s">
        <v>495</v>
      </c>
      <c r="AP72" s="154" t="s">
        <v>495</v>
      </c>
      <c r="AQ72" s="5" t="s">
        <v>496</v>
      </c>
      <c r="AR72" s="154" t="s">
        <v>496</v>
      </c>
      <c r="AS72" s="154" t="s">
        <v>496</v>
      </c>
      <c r="AT72" s="5" t="s">
        <v>497</v>
      </c>
      <c r="AU72" s="5" t="s">
        <v>497</v>
      </c>
      <c r="AV72" s="154" t="s">
        <v>497</v>
      </c>
      <c r="AW72" s="154" t="s">
        <v>497</v>
      </c>
      <c r="AX72" s="154" t="s">
        <v>497</v>
      </c>
      <c r="AY72" s="154" t="s">
        <v>497</v>
      </c>
      <c r="AZ72" s="5" t="s">
        <v>498</v>
      </c>
      <c r="BA72" s="154" t="s">
        <v>498</v>
      </c>
      <c r="BB72" s="5" t="s">
        <v>499</v>
      </c>
      <c r="BC72" s="5" t="s">
        <v>500</v>
      </c>
      <c r="BD72" s="154" t="s">
        <v>500</v>
      </c>
      <c r="BE72" s="154" t="s">
        <v>500</v>
      </c>
      <c r="BF72" s="5" t="s">
        <v>501</v>
      </c>
      <c r="BG72" s="154" t="s">
        <v>501</v>
      </c>
      <c r="BH72" s="5" t="s">
        <v>499</v>
      </c>
    </row>
    <row r="73" spans="1:60">
      <c r="A73" s="1" t="s">
        <v>226</v>
      </c>
      <c r="B73" s="2" t="s">
        <v>227</v>
      </c>
      <c r="C73" s="5" t="s">
        <v>490</v>
      </c>
      <c r="D73" s="154" t="s">
        <v>490</v>
      </c>
      <c r="E73" s="154" t="s">
        <v>490</v>
      </c>
      <c r="F73" s="5" t="s">
        <v>491</v>
      </c>
      <c r="G73" s="154" t="s">
        <v>491</v>
      </c>
      <c r="H73" s="154" t="s">
        <v>491</v>
      </c>
      <c r="I73" s="5" t="s">
        <v>492</v>
      </c>
      <c r="J73" s="154" t="s">
        <v>492</v>
      </c>
      <c r="K73" s="154" t="s">
        <v>492</v>
      </c>
      <c r="L73" s="5" t="s">
        <v>491</v>
      </c>
      <c r="M73" s="5" t="s">
        <v>491</v>
      </c>
      <c r="N73" s="5" t="s">
        <v>491</v>
      </c>
      <c r="O73" s="5" t="s">
        <v>491</v>
      </c>
      <c r="P73" s="154" t="s">
        <v>491</v>
      </c>
      <c r="Q73" s="154" t="s">
        <v>491</v>
      </c>
      <c r="R73" s="154" t="s">
        <v>491</v>
      </c>
      <c r="S73" s="154" t="s">
        <v>491</v>
      </c>
      <c r="T73" s="154" t="s">
        <v>491</v>
      </c>
      <c r="U73" s="154" t="s">
        <v>491</v>
      </c>
      <c r="V73" s="5" t="s">
        <v>493</v>
      </c>
      <c r="W73" s="154" t="s">
        <v>493</v>
      </c>
      <c r="X73" s="154" t="s">
        <v>493</v>
      </c>
      <c r="Y73" s="5" t="s">
        <v>493</v>
      </c>
      <c r="Z73" s="154" t="s">
        <v>493</v>
      </c>
      <c r="AA73" s="154" t="s">
        <v>493</v>
      </c>
      <c r="AB73" s="5" t="s">
        <v>493</v>
      </c>
      <c r="AC73" s="154" t="s">
        <v>493</v>
      </c>
      <c r="AD73" s="154" t="s">
        <v>493</v>
      </c>
      <c r="AE73" s="5" t="s">
        <v>493</v>
      </c>
      <c r="AF73" s="154" t="s">
        <v>493</v>
      </c>
      <c r="AG73" s="154" t="s">
        <v>493</v>
      </c>
      <c r="AH73" s="5" t="s">
        <v>494</v>
      </c>
      <c r="AI73" s="154" t="s">
        <v>494</v>
      </c>
      <c r="AJ73" s="154" t="s">
        <v>494</v>
      </c>
      <c r="AK73" s="5" t="s">
        <v>494</v>
      </c>
      <c r="AL73" s="154" t="s">
        <v>494</v>
      </c>
      <c r="AM73" s="154" t="s">
        <v>494</v>
      </c>
      <c r="AN73" s="5" t="s">
        <v>495</v>
      </c>
      <c r="AO73" s="154" t="s">
        <v>495</v>
      </c>
      <c r="AP73" s="154" t="s">
        <v>495</v>
      </c>
      <c r="AQ73" s="5" t="s">
        <v>496</v>
      </c>
      <c r="AR73" s="154" t="s">
        <v>496</v>
      </c>
      <c r="AS73" s="154" t="s">
        <v>496</v>
      </c>
      <c r="AT73" s="5" t="s">
        <v>497</v>
      </c>
      <c r="AU73" s="5" t="s">
        <v>497</v>
      </c>
      <c r="AV73" s="154" t="s">
        <v>497</v>
      </c>
      <c r="AW73" s="154" t="s">
        <v>497</v>
      </c>
      <c r="AX73" s="154" t="s">
        <v>497</v>
      </c>
      <c r="AY73" s="154" t="s">
        <v>497</v>
      </c>
      <c r="AZ73" s="5" t="s">
        <v>498</v>
      </c>
      <c r="BA73" s="154" t="s">
        <v>498</v>
      </c>
      <c r="BB73" s="5" t="s">
        <v>499</v>
      </c>
      <c r="BC73" s="5" t="s">
        <v>500</v>
      </c>
      <c r="BD73" s="154" t="s">
        <v>500</v>
      </c>
      <c r="BE73" s="154" t="s">
        <v>500</v>
      </c>
      <c r="BF73" s="5" t="s">
        <v>501</v>
      </c>
      <c r="BG73" s="154" t="s">
        <v>501</v>
      </c>
      <c r="BH73" s="5" t="s">
        <v>499</v>
      </c>
    </row>
    <row r="74" spans="1:60">
      <c r="A74" s="1" t="s">
        <v>228</v>
      </c>
      <c r="B74" s="2" t="s">
        <v>229</v>
      </c>
      <c r="C74" s="5" t="s">
        <v>490</v>
      </c>
      <c r="D74" s="154" t="s">
        <v>490</v>
      </c>
      <c r="E74" s="154" t="s">
        <v>490</v>
      </c>
      <c r="F74" s="5" t="s">
        <v>491</v>
      </c>
      <c r="G74" s="154" t="s">
        <v>491</v>
      </c>
      <c r="H74" s="154" t="s">
        <v>491</v>
      </c>
      <c r="I74" s="5" t="s">
        <v>492</v>
      </c>
      <c r="J74" s="154" t="s">
        <v>492</v>
      </c>
      <c r="K74" s="154" t="s">
        <v>492</v>
      </c>
      <c r="L74" s="5" t="s">
        <v>491</v>
      </c>
      <c r="M74" s="5" t="s">
        <v>491</v>
      </c>
      <c r="N74" s="5" t="s">
        <v>491</v>
      </c>
      <c r="O74" s="5" t="s">
        <v>491</v>
      </c>
      <c r="P74" s="154" t="s">
        <v>491</v>
      </c>
      <c r="Q74" s="154" t="s">
        <v>491</v>
      </c>
      <c r="R74" s="154" t="s">
        <v>491</v>
      </c>
      <c r="S74" s="154" t="s">
        <v>491</v>
      </c>
      <c r="T74" s="154" t="s">
        <v>491</v>
      </c>
      <c r="U74" s="154" t="s">
        <v>491</v>
      </c>
      <c r="V74" s="5" t="s">
        <v>493</v>
      </c>
      <c r="W74" s="154" t="s">
        <v>493</v>
      </c>
      <c r="X74" s="154" t="s">
        <v>493</v>
      </c>
      <c r="Y74" s="5" t="s">
        <v>493</v>
      </c>
      <c r="Z74" s="154" t="s">
        <v>493</v>
      </c>
      <c r="AA74" s="154" t="s">
        <v>493</v>
      </c>
      <c r="AB74" s="5" t="s">
        <v>493</v>
      </c>
      <c r="AC74" s="154" t="s">
        <v>493</v>
      </c>
      <c r="AD74" s="154" t="s">
        <v>493</v>
      </c>
      <c r="AE74" s="5" t="s">
        <v>493</v>
      </c>
      <c r="AF74" s="154" t="s">
        <v>493</v>
      </c>
      <c r="AG74" s="154" t="s">
        <v>493</v>
      </c>
      <c r="AH74" s="5" t="s">
        <v>494</v>
      </c>
      <c r="AI74" s="154" t="s">
        <v>494</v>
      </c>
      <c r="AJ74" s="154" t="s">
        <v>494</v>
      </c>
      <c r="AK74" s="5" t="s">
        <v>494</v>
      </c>
      <c r="AL74" s="154" t="s">
        <v>494</v>
      </c>
      <c r="AM74" s="154" t="s">
        <v>494</v>
      </c>
      <c r="AN74" s="5" t="s">
        <v>495</v>
      </c>
      <c r="AO74" s="154" t="s">
        <v>495</v>
      </c>
      <c r="AP74" s="154" t="s">
        <v>495</v>
      </c>
      <c r="AQ74" s="5" t="s">
        <v>496</v>
      </c>
      <c r="AR74" s="154" t="s">
        <v>496</v>
      </c>
      <c r="AS74" s="154" t="s">
        <v>496</v>
      </c>
      <c r="AT74" s="5" t="s">
        <v>497</v>
      </c>
      <c r="AU74" s="5" t="s">
        <v>497</v>
      </c>
      <c r="AV74" s="154" t="s">
        <v>497</v>
      </c>
      <c r="AW74" s="154" t="s">
        <v>497</v>
      </c>
      <c r="AX74" s="154" t="s">
        <v>497</v>
      </c>
      <c r="AY74" s="154" t="s">
        <v>497</v>
      </c>
      <c r="AZ74" s="5" t="s">
        <v>498</v>
      </c>
      <c r="BA74" s="154" t="s">
        <v>498</v>
      </c>
      <c r="BB74" s="5" t="s">
        <v>499</v>
      </c>
      <c r="BC74" s="5" t="s">
        <v>500</v>
      </c>
      <c r="BD74" s="154" t="s">
        <v>500</v>
      </c>
      <c r="BE74" s="154" t="s">
        <v>500</v>
      </c>
      <c r="BF74" s="5" t="s">
        <v>501</v>
      </c>
      <c r="BG74" s="154" t="s">
        <v>501</v>
      </c>
      <c r="BH74" s="5" t="s">
        <v>499</v>
      </c>
    </row>
    <row r="75" spans="1:60">
      <c r="A75" s="1" t="s">
        <v>230</v>
      </c>
      <c r="B75" s="2" t="s">
        <v>231</v>
      </c>
      <c r="C75" s="5" t="s">
        <v>490</v>
      </c>
      <c r="D75" s="154" t="s">
        <v>490</v>
      </c>
      <c r="E75" s="154" t="s">
        <v>490</v>
      </c>
      <c r="F75" s="5" t="s">
        <v>491</v>
      </c>
      <c r="G75" s="154" t="s">
        <v>491</v>
      </c>
      <c r="H75" s="154" t="s">
        <v>491</v>
      </c>
      <c r="I75" s="5" t="s">
        <v>492</v>
      </c>
      <c r="J75" s="154" t="s">
        <v>492</v>
      </c>
      <c r="K75" s="154" t="s">
        <v>492</v>
      </c>
      <c r="L75" s="5" t="s">
        <v>491</v>
      </c>
      <c r="M75" s="5" t="s">
        <v>491</v>
      </c>
      <c r="N75" s="5" t="s">
        <v>491</v>
      </c>
      <c r="O75" s="5" t="s">
        <v>491</v>
      </c>
      <c r="P75" s="154" t="s">
        <v>491</v>
      </c>
      <c r="Q75" s="154" t="s">
        <v>491</v>
      </c>
      <c r="R75" s="154" t="s">
        <v>491</v>
      </c>
      <c r="S75" s="154" t="s">
        <v>491</v>
      </c>
      <c r="T75" s="154" t="s">
        <v>491</v>
      </c>
      <c r="U75" s="154" t="s">
        <v>491</v>
      </c>
      <c r="V75" s="5" t="s">
        <v>493</v>
      </c>
      <c r="W75" s="154" t="s">
        <v>493</v>
      </c>
      <c r="X75" s="154" t="s">
        <v>493</v>
      </c>
      <c r="Y75" s="5" t="s">
        <v>493</v>
      </c>
      <c r="Z75" s="154" t="s">
        <v>493</v>
      </c>
      <c r="AA75" s="154" t="s">
        <v>493</v>
      </c>
      <c r="AB75" s="5" t="s">
        <v>493</v>
      </c>
      <c r="AC75" s="154" t="s">
        <v>493</v>
      </c>
      <c r="AD75" s="154" t="s">
        <v>493</v>
      </c>
      <c r="AE75" s="5" t="s">
        <v>493</v>
      </c>
      <c r="AF75" s="154" t="s">
        <v>493</v>
      </c>
      <c r="AG75" s="154" t="s">
        <v>493</v>
      </c>
      <c r="AH75" s="5" t="s">
        <v>494</v>
      </c>
      <c r="AI75" s="154" t="s">
        <v>494</v>
      </c>
      <c r="AJ75" s="154" t="s">
        <v>494</v>
      </c>
      <c r="AK75" s="5" t="s">
        <v>494</v>
      </c>
      <c r="AL75" s="154" t="s">
        <v>494</v>
      </c>
      <c r="AM75" s="154" t="s">
        <v>494</v>
      </c>
      <c r="AN75" s="5" t="s">
        <v>495</v>
      </c>
      <c r="AO75" s="154" t="s">
        <v>495</v>
      </c>
      <c r="AP75" s="154" t="s">
        <v>495</v>
      </c>
      <c r="AQ75" s="5" t="s">
        <v>496</v>
      </c>
      <c r="AR75" s="154" t="s">
        <v>496</v>
      </c>
      <c r="AS75" s="154" t="s">
        <v>496</v>
      </c>
      <c r="AT75" s="5" t="s">
        <v>497</v>
      </c>
      <c r="AU75" s="5" t="s">
        <v>497</v>
      </c>
      <c r="AV75" s="154" t="s">
        <v>497</v>
      </c>
      <c r="AW75" s="154" t="s">
        <v>497</v>
      </c>
      <c r="AX75" s="154" t="s">
        <v>497</v>
      </c>
      <c r="AY75" s="154" t="s">
        <v>497</v>
      </c>
      <c r="AZ75" s="5" t="s">
        <v>498</v>
      </c>
      <c r="BA75" s="154" t="s">
        <v>498</v>
      </c>
      <c r="BB75" s="5" t="s">
        <v>499</v>
      </c>
      <c r="BC75" s="5" t="s">
        <v>500</v>
      </c>
      <c r="BD75" s="154" t="s">
        <v>500</v>
      </c>
      <c r="BE75" s="154" t="s">
        <v>500</v>
      </c>
      <c r="BF75" s="5" t="s">
        <v>501</v>
      </c>
      <c r="BG75" s="154" t="s">
        <v>501</v>
      </c>
      <c r="BH75" s="5" t="s">
        <v>499</v>
      </c>
    </row>
    <row r="76" spans="1:60">
      <c r="A76" s="1" t="s">
        <v>232</v>
      </c>
      <c r="B76" s="2" t="s">
        <v>233</v>
      </c>
      <c r="C76" s="5" t="s">
        <v>490</v>
      </c>
      <c r="D76" s="154" t="s">
        <v>490</v>
      </c>
      <c r="E76" s="154" t="s">
        <v>490</v>
      </c>
      <c r="F76" s="5" t="s">
        <v>491</v>
      </c>
      <c r="G76" s="154" t="s">
        <v>491</v>
      </c>
      <c r="H76" s="154" t="s">
        <v>491</v>
      </c>
      <c r="I76" s="5" t="s">
        <v>492</v>
      </c>
      <c r="J76" s="154" t="s">
        <v>492</v>
      </c>
      <c r="K76" s="154" t="s">
        <v>492</v>
      </c>
      <c r="L76" s="5" t="s">
        <v>491</v>
      </c>
      <c r="M76" s="5" t="s">
        <v>491</v>
      </c>
      <c r="N76" s="5" t="s">
        <v>491</v>
      </c>
      <c r="O76" s="5" t="s">
        <v>491</v>
      </c>
      <c r="P76" s="154" t="s">
        <v>491</v>
      </c>
      <c r="Q76" s="154" t="s">
        <v>491</v>
      </c>
      <c r="R76" s="154" t="s">
        <v>491</v>
      </c>
      <c r="S76" s="154" t="s">
        <v>491</v>
      </c>
      <c r="T76" s="154" t="s">
        <v>491</v>
      </c>
      <c r="U76" s="154" t="s">
        <v>491</v>
      </c>
      <c r="V76" s="5" t="s">
        <v>493</v>
      </c>
      <c r="W76" s="154" t="s">
        <v>493</v>
      </c>
      <c r="X76" s="154" t="s">
        <v>493</v>
      </c>
      <c r="Y76" s="5" t="s">
        <v>493</v>
      </c>
      <c r="Z76" s="154" t="s">
        <v>493</v>
      </c>
      <c r="AA76" s="154" t="s">
        <v>493</v>
      </c>
      <c r="AB76" s="5" t="s">
        <v>493</v>
      </c>
      <c r="AC76" s="154" t="s">
        <v>493</v>
      </c>
      <c r="AD76" s="154" t="s">
        <v>493</v>
      </c>
      <c r="AE76" s="5" t="s">
        <v>493</v>
      </c>
      <c r="AF76" s="154" t="s">
        <v>493</v>
      </c>
      <c r="AG76" s="154" t="s">
        <v>493</v>
      </c>
      <c r="AH76" s="5" t="s">
        <v>494</v>
      </c>
      <c r="AI76" s="154" t="s">
        <v>494</v>
      </c>
      <c r="AJ76" s="154" t="s">
        <v>494</v>
      </c>
      <c r="AK76" s="5" t="s">
        <v>494</v>
      </c>
      <c r="AL76" s="154" t="s">
        <v>494</v>
      </c>
      <c r="AM76" s="154" t="s">
        <v>494</v>
      </c>
      <c r="AN76" s="5" t="s">
        <v>495</v>
      </c>
      <c r="AO76" s="154" t="s">
        <v>495</v>
      </c>
      <c r="AP76" s="154" t="s">
        <v>495</v>
      </c>
      <c r="AQ76" s="5" t="s">
        <v>496</v>
      </c>
      <c r="AR76" s="154" t="s">
        <v>496</v>
      </c>
      <c r="AS76" s="154" t="s">
        <v>496</v>
      </c>
      <c r="AT76" s="5" t="s">
        <v>497</v>
      </c>
      <c r="AU76" s="5" t="s">
        <v>497</v>
      </c>
      <c r="AV76" s="154" t="s">
        <v>497</v>
      </c>
      <c r="AW76" s="154" t="s">
        <v>497</v>
      </c>
      <c r="AX76" s="154" t="s">
        <v>497</v>
      </c>
      <c r="AY76" s="154" t="s">
        <v>497</v>
      </c>
      <c r="AZ76" s="5" t="s">
        <v>498</v>
      </c>
      <c r="BA76" s="154" t="s">
        <v>498</v>
      </c>
      <c r="BB76" s="5" t="s">
        <v>499</v>
      </c>
      <c r="BC76" s="5" t="s">
        <v>500</v>
      </c>
      <c r="BD76" s="154" t="s">
        <v>500</v>
      </c>
      <c r="BE76" s="154" t="s">
        <v>500</v>
      </c>
      <c r="BF76" s="5" t="s">
        <v>501</v>
      </c>
      <c r="BG76" s="154" t="s">
        <v>501</v>
      </c>
      <c r="BH76" s="5" t="s">
        <v>499</v>
      </c>
    </row>
    <row r="77" spans="1:60">
      <c r="A77" s="1" t="s">
        <v>234</v>
      </c>
      <c r="B77" s="2" t="s">
        <v>235</v>
      </c>
      <c r="C77" s="5" t="s">
        <v>490</v>
      </c>
      <c r="D77" s="154" t="s">
        <v>490</v>
      </c>
      <c r="E77" s="154" t="s">
        <v>490</v>
      </c>
      <c r="F77" s="5" t="s">
        <v>491</v>
      </c>
      <c r="G77" s="154" t="s">
        <v>491</v>
      </c>
      <c r="H77" s="154" t="s">
        <v>491</v>
      </c>
      <c r="I77" s="5" t="s">
        <v>492</v>
      </c>
      <c r="J77" s="154" t="s">
        <v>492</v>
      </c>
      <c r="K77" s="154" t="s">
        <v>492</v>
      </c>
      <c r="L77" s="5" t="s">
        <v>491</v>
      </c>
      <c r="M77" s="5" t="s">
        <v>491</v>
      </c>
      <c r="N77" s="5" t="s">
        <v>491</v>
      </c>
      <c r="O77" s="5" t="s">
        <v>491</v>
      </c>
      <c r="P77" s="154" t="s">
        <v>491</v>
      </c>
      <c r="Q77" s="154" t="s">
        <v>491</v>
      </c>
      <c r="R77" s="154" t="s">
        <v>491</v>
      </c>
      <c r="S77" s="154" t="s">
        <v>491</v>
      </c>
      <c r="T77" s="154" t="s">
        <v>491</v>
      </c>
      <c r="U77" s="154" t="s">
        <v>491</v>
      </c>
      <c r="V77" s="5" t="s">
        <v>493</v>
      </c>
      <c r="W77" s="154" t="s">
        <v>493</v>
      </c>
      <c r="X77" s="154" t="s">
        <v>493</v>
      </c>
      <c r="Y77" s="5" t="s">
        <v>493</v>
      </c>
      <c r="Z77" s="154" t="s">
        <v>493</v>
      </c>
      <c r="AA77" s="154" t="s">
        <v>493</v>
      </c>
      <c r="AB77" s="5" t="s">
        <v>493</v>
      </c>
      <c r="AC77" s="154" t="s">
        <v>493</v>
      </c>
      <c r="AD77" s="154" t="s">
        <v>493</v>
      </c>
      <c r="AE77" s="5" t="s">
        <v>493</v>
      </c>
      <c r="AF77" s="154" t="s">
        <v>493</v>
      </c>
      <c r="AG77" s="154" t="s">
        <v>493</v>
      </c>
      <c r="AH77" s="5" t="s">
        <v>494</v>
      </c>
      <c r="AI77" s="154" t="s">
        <v>494</v>
      </c>
      <c r="AJ77" s="154" t="s">
        <v>494</v>
      </c>
      <c r="AK77" s="5" t="s">
        <v>494</v>
      </c>
      <c r="AL77" s="154" t="s">
        <v>494</v>
      </c>
      <c r="AM77" s="154" t="s">
        <v>494</v>
      </c>
      <c r="AN77" s="5" t="s">
        <v>495</v>
      </c>
      <c r="AO77" s="154" t="s">
        <v>495</v>
      </c>
      <c r="AP77" s="154" t="s">
        <v>495</v>
      </c>
      <c r="AQ77" s="5" t="s">
        <v>496</v>
      </c>
      <c r="AR77" s="154" t="s">
        <v>496</v>
      </c>
      <c r="AS77" s="154" t="s">
        <v>496</v>
      </c>
      <c r="AT77" s="5" t="s">
        <v>497</v>
      </c>
      <c r="AU77" s="5" t="s">
        <v>497</v>
      </c>
      <c r="AV77" s="154" t="s">
        <v>497</v>
      </c>
      <c r="AW77" s="154" t="s">
        <v>497</v>
      </c>
      <c r="AX77" s="154" t="s">
        <v>497</v>
      </c>
      <c r="AY77" s="154" t="s">
        <v>497</v>
      </c>
      <c r="AZ77" s="5" t="s">
        <v>498</v>
      </c>
      <c r="BA77" s="154" t="s">
        <v>498</v>
      </c>
      <c r="BB77" s="5" t="s">
        <v>499</v>
      </c>
      <c r="BC77" s="5" t="s">
        <v>500</v>
      </c>
      <c r="BD77" s="154" t="s">
        <v>500</v>
      </c>
      <c r="BE77" s="154" t="s">
        <v>500</v>
      </c>
      <c r="BF77" s="5" t="s">
        <v>501</v>
      </c>
      <c r="BG77" s="154" t="s">
        <v>501</v>
      </c>
      <c r="BH77" s="5" t="s">
        <v>499</v>
      </c>
    </row>
    <row r="78" spans="1:60">
      <c r="A78" s="1" t="s">
        <v>236</v>
      </c>
      <c r="B78" s="2" t="s">
        <v>237</v>
      </c>
      <c r="C78" s="5" t="s">
        <v>490</v>
      </c>
      <c r="D78" s="154" t="s">
        <v>490</v>
      </c>
      <c r="E78" s="154" t="s">
        <v>490</v>
      </c>
      <c r="F78" s="5" t="s">
        <v>491</v>
      </c>
      <c r="G78" s="154" t="s">
        <v>491</v>
      </c>
      <c r="H78" s="154" t="s">
        <v>491</v>
      </c>
      <c r="I78" s="5" t="s">
        <v>492</v>
      </c>
      <c r="J78" s="154" t="s">
        <v>492</v>
      </c>
      <c r="K78" s="154" t="s">
        <v>492</v>
      </c>
      <c r="L78" s="5" t="s">
        <v>491</v>
      </c>
      <c r="M78" s="5" t="s">
        <v>491</v>
      </c>
      <c r="N78" s="5" t="s">
        <v>491</v>
      </c>
      <c r="O78" s="5" t="s">
        <v>491</v>
      </c>
      <c r="P78" s="154" t="s">
        <v>491</v>
      </c>
      <c r="Q78" s="154" t="s">
        <v>491</v>
      </c>
      <c r="R78" s="154" t="s">
        <v>491</v>
      </c>
      <c r="S78" s="154" t="s">
        <v>491</v>
      </c>
      <c r="T78" s="154" t="s">
        <v>491</v>
      </c>
      <c r="U78" s="154" t="s">
        <v>491</v>
      </c>
      <c r="V78" s="5" t="s">
        <v>493</v>
      </c>
      <c r="W78" s="154" t="s">
        <v>493</v>
      </c>
      <c r="X78" s="154" t="s">
        <v>493</v>
      </c>
      <c r="Y78" s="5" t="s">
        <v>493</v>
      </c>
      <c r="Z78" s="154" t="s">
        <v>493</v>
      </c>
      <c r="AA78" s="154" t="s">
        <v>493</v>
      </c>
      <c r="AB78" s="5" t="s">
        <v>493</v>
      </c>
      <c r="AC78" s="154" t="s">
        <v>493</v>
      </c>
      <c r="AD78" s="154" t="s">
        <v>493</v>
      </c>
      <c r="AE78" s="5" t="s">
        <v>493</v>
      </c>
      <c r="AF78" s="154" t="s">
        <v>493</v>
      </c>
      <c r="AG78" s="154" t="s">
        <v>493</v>
      </c>
      <c r="AH78" s="5" t="s">
        <v>494</v>
      </c>
      <c r="AI78" s="154" t="s">
        <v>494</v>
      </c>
      <c r="AJ78" s="154" t="s">
        <v>494</v>
      </c>
      <c r="AK78" s="5" t="s">
        <v>494</v>
      </c>
      <c r="AL78" s="154" t="s">
        <v>494</v>
      </c>
      <c r="AM78" s="154" t="s">
        <v>494</v>
      </c>
      <c r="AN78" s="5" t="s">
        <v>495</v>
      </c>
      <c r="AO78" s="154" t="s">
        <v>495</v>
      </c>
      <c r="AP78" s="154" t="s">
        <v>495</v>
      </c>
      <c r="AQ78" s="5" t="s">
        <v>496</v>
      </c>
      <c r="AR78" s="154" t="s">
        <v>496</v>
      </c>
      <c r="AS78" s="154" t="s">
        <v>496</v>
      </c>
      <c r="AT78" s="5" t="s">
        <v>497</v>
      </c>
      <c r="AU78" s="5" t="s">
        <v>497</v>
      </c>
      <c r="AV78" s="154" t="s">
        <v>497</v>
      </c>
      <c r="AW78" s="154" t="s">
        <v>497</v>
      </c>
      <c r="AX78" s="154" t="s">
        <v>497</v>
      </c>
      <c r="AY78" s="154" t="s">
        <v>497</v>
      </c>
      <c r="AZ78" s="5" t="s">
        <v>498</v>
      </c>
      <c r="BA78" s="154" t="s">
        <v>498</v>
      </c>
      <c r="BB78" s="5" t="s">
        <v>499</v>
      </c>
      <c r="BC78" s="5" t="s">
        <v>500</v>
      </c>
      <c r="BD78" s="154" t="s">
        <v>500</v>
      </c>
      <c r="BE78" s="154" t="s">
        <v>500</v>
      </c>
      <c r="BF78" s="5" t="s">
        <v>501</v>
      </c>
      <c r="BG78" s="154" t="s">
        <v>501</v>
      </c>
      <c r="BH78" s="5" t="s">
        <v>499</v>
      </c>
    </row>
    <row r="79" spans="1:60">
      <c r="A79" s="1" t="s">
        <v>239</v>
      </c>
      <c r="B79" s="2" t="s">
        <v>240</v>
      </c>
      <c r="C79" s="5" t="s">
        <v>490</v>
      </c>
      <c r="D79" s="154" t="s">
        <v>490</v>
      </c>
      <c r="E79" s="154" t="s">
        <v>490</v>
      </c>
      <c r="F79" s="5" t="s">
        <v>491</v>
      </c>
      <c r="G79" s="154" t="s">
        <v>491</v>
      </c>
      <c r="H79" s="154" t="s">
        <v>491</v>
      </c>
      <c r="I79" s="5" t="s">
        <v>492</v>
      </c>
      <c r="J79" s="154" t="s">
        <v>492</v>
      </c>
      <c r="K79" s="154" t="s">
        <v>492</v>
      </c>
      <c r="L79" s="5" t="s">
        <v>491</v>
      </c>
      <c r="M79" s="5" t="s">
        <v>491</v>
      </c>
      <c r="N79" s="5" t="s">
        <v>491</v>
      </c>
      <c r="O79" s="5" t="s">
        <v>491</v>
      </c>
      <c r="P79" s="154" t="s">
        <v>491</v>
      </c>
      <c r="Q79" s="154" t="s">
        <v>491</v>
      </c>
      <c r="R79" s="154" t="s">
        <v>491</v>
      </c>
      <c r="S79" s="154" t="s">
        <v>491</v>
      </c>
      <c r="T79" s="154" t="s">
        <v>491</v>
      </c>
      <c r="U79" s="154" t="s">
        <v>491</v>
      </c>
      <c r="V79" s="5" t="s">
        <v>493</v>
      </c>
      <c r="W79" s="154" t="s">
        <v>493</v>
      </c>
      <c r="X79" s="154" t="s">
        <v>493</v>
      </c>
      <c r="Y79" s="5" t="s">
        <v>493</v>
      </c>
      <c r="Z79" s="154" t="s">
        <v>493</v>
      </c>
      <c r="AA79" s="154" t="s">
        <v>493</v>
      </c>
      <c r="AB79" s="5" t="s">
        <v>493</v>
      </c>
      <c r="AC79" s="154" t="s">
        <v>493</v>
      </c>
      <c r="AD79" s="154" t="s">
        <v>493</v>
      </c>
      <c r="AE79" s="5" t="s">
        <v>493</v>
      </c>
      <c r="AF79" s="154" t="s">
        <v>493</v>
      </c>
      <c r="AG79" s="154" t="s">
        <v>493</v>
      </c>
      <c r="AH79" s="5" t="s">
        <v>494</v>
      </c>
      <c r="AI79" s="154" t="s">
        <v>494</v>
      </c>
      <c r="AJ79" s="154" t="s">
        <v>494</v>
      </c>
      <c r="AK79" s="5" t="s">
        <v>494</v>
      </c>
      <c r="AL79" s="154" t="s">
        <v>494</v>
      </c>
      <c r="AM79" s="154" t="s">
        <v>494</v>
      </c>
      <c r="AN79" s="5" t="s">
        <v>495</v>
      </c>
      <c r="AO79" s="154" t="s">
        <v>495</v>
      </c>
      <c r="AP79" s="154" t="s">
        <v>495</v>
      </c>
      <c r="AQ79" s="5" t="s">
        <v>496</v>
      </c>
      <c r="AR79" s="154" t="s">
        <v>496</v>
      </c>
      <c r="AS79" s="154" t="s">
        <v>496</v>
      </c>
      <c r="AT79" s="5" t="s">
        <v>497</v>
      </c>
      <c r="AU79" s="5" t="s">
        <v>497</v>
      </c>
      <c r="AV79" s="154" t="s">
        <v>497</v>
      </c>
      <c r="AW79" s="154" t="s">
        <v>497</v>
      </c>
      <c r="AX79" s="154" t="s">
        <v>497</v>
      </c>
      <c r="AY79" s="154" t="s">
        <v>497</v>
      </c>
      <c r="AZ79" s="5" t="s">
        <v>498</v>
      </c>
      <c r="BA79" s="154" t="s">
        <v>498</v>
      </c>
      <c r="BB79" s="5" t="s">
        <v>499</v>
      </c>
      <c r="BC79" s="5" t="s">
        <v>500</v>
      </c>
      <c r="BD79" s="154" t="s">
        <v>500</v>
      </c>
      <c r="BE79" s="154" t="s">
        <v>500</v>
      </c>
      <c r="BF79" s="5" t="s">
        <v>501</v>
      </c>
      <c r="BG79" s="154" t="s">
        <v>501</v>
      </c>
      <c r="BH79" s="5" t="s">
        <v>499</v>
      </c>
    </row>
    <row r="80" spans="1:60">
      <c r="A80" s="1" t="s">
        <v>241</v>
      </c>
      <c r="B80" s="2" t="s">
        <v>242</v>
      </c>
      <c r="C80" s="5" t="s">
        <v>490</v>
      </c>
      <c r="D80" s="154" t="s">
        <v>490</v>
      </c>
      <c r="E80" s="154" t="s">
        <v>490</v>
      </c>
      <c r="F80" s="5" t="s">
        <v>491</v>
      </c>
      <c r="G80" s="154" t="s">
        <v>491</v>
      </c>
      <c r="H80" s="154" t="s">
        <v>491</v>
      </c>
      <c r="I80" s="5" t="s">
        <v>492</v>
      </c>
      <c r="J80" s="154" t="s">
        <v>492</v>
      </c>
      <c r="K80" s="154" t="s">
        <v>492</v>
      </c>
      <c r="L80" s="5" t="s">
        <v>491</v>
      </c>
      <c r="M80" s="5" t="s">
        <v>491</v>
      </c>
      <c r="N80" s="5" t="s">
        <v>491</v>
      </c>
      <c r="O80" s="5" t="s">
        <v>491</v>
      </c>
      <c r="P80" s="154" t="s">
        <v>491</v>
      </c>
      <c r="Q80" s="154" t="s">
        <v>491</v>
      </c>
      <c r="R80" s="154" t="s">
        <v>491</v>
      </c>
      <c r="S80" s="154" t="s">
        <v>491</v>
      </c>
      <c r="T80" s="154" t="s">
        <v>491</v>
      </c>
      <c r="U80" s="154" t="s">
        <v>491</v>
      </c>
      <c r="V80" s="5" t="s">
        <v>493</v>
      </c>
      <c r="W80" s="154" t="s">
        <v>493</v>
      </c>
      <c r="X80" s="154" t="s">
        <v>493</v>
      </c>
      <c r="Y80" s="5" t="s">
        <v>493</v>
      </c>
      <c r="Z80" s="154" t="s">
        <v>493</v>
      </c>
      <c r="AA80" s="154" t="s">
        <v>493</v>
      </c>
      <c r="AB80" s="5" t="s">
        <v>493</v>
      </c>
      <c r="AC80" s="154" t="s">
        <v>493</v>
      </c>
      <c r="AD80" s="154" t="s">
        <v>493</v>
      </c>
      <c r="AE80" s="5" t="s">
        <v>493</v>
      </c>
      <c r="AF80" s="154" t="s">
        <v>493</v>
      </c>
      <c r="AG80" s="154" t="s">
        <v>493</v>
      </c>
      <c r="AH80" s="5" t="s">
        <v>494</v>
      </c>
      <c r="AI80" s="154" t="s">
        <v>494</v>
      </c>
      <c r="AJ80" s="154" t="s">
        <v>494</v>
      </c>
      <c r="AK80" s="5" t="s">
        <v>494</v>
      </c>
      <c r="AL80" s="154" t="s">
        <v>494</v>
      </c>
      <c r="AM80" s="154" t="s">
        <v>494</v>
      </c>
      <c r="AN80" s="5" t="s">
        <v>495</v>
      </c>
      <c r="AO80" s="154" t="s">
        <v>495</v>
      </c>
      <c r="AP80" s="154" t="s">
        <v>495</v>
      </c>
      <c r="AQ80" s="5" t="s">
        <v>496</v>
      </c>
      <c r="AR80" s="154" t="s">
        <v>496</v>
      </c>
      <c r="AS80" s="154" t="s">
        <v>496</v>
      </c>
      <c r="AT80" s="5" t="s">
        <v>497</v>
      </c>
      <c r="AU80" s="5" t="s">
        <v>497</v>
      </c>
      <c r="AV80" s="154" t="s">
        <v>497</v>
      </c>
      <c r="AW80" s="154" t="s">
        <v>497</v>
      </c>
      <c r="AX80" s="154" t="s">
        <v>497</v>
      </c>
      <c r="AY80" s="154" t="s">
        <v>497</v>
      </c>
      <c r="AZ80" s="5" t="s">
        <v>498</v>
      </c>
      <c r="BA80" s="154" t="s">
        <v>498</v>
      </c>
      <c r="BB80" s="5" t="s">
        <v>499</v>
      </c>
      <c r="BC80" s="5" t="s">
        <v>500</v>
      </c>
      <c r="BD80" s="154" t="s">
        <v>500</v>
      </c>
      <c r="BE80" s="154" t="s">
        <v>500</v>
      </c>
      <c r="BF80" s="5" t="s">
        <v>501</v>
      </c>
      <c r="BG80" s="154" t="s">
        <v>501</v>
      </c>
      <c r="BH80" s="5" t="s">
        <v>499</v>
      </c>
    </row>
    <row r="81" spans="1:60">
      <c r="A81" s="1" t="s">
        <v>243</v>
      </c>
      <c r="B81" s="2" t="s">
        <v>244</v>
      </c>
      <c r="C81" s="5" t="s">
        <v>490</v>
      </c>
      <c r="D81" s="154" t="s">
        <v>490</v>
      </c>
      <c r="E81" s="154" t="s">
        <v>490</v>
      </c>
      <c r="F81" s="5" t="s">
        <v>491</v>
      </c>
      <c r="G81" s="154" t="s">
        <v>491</v>
      </c>
      <c r="H81" s="154" t="s">
        <v>491</v>
      </c>
      <c r="I81" s="5" t="s">
        <v>492</v>
      </c>
      <c r="J81" s="154" t="s">
        <v>492</v>
      </c>
      <c r="K81" s="154" t="s">
        <v>492</v>
      </c>
      <c r="L81" s="5" t="s">
        <v>491</v>
      </c>
      <c r="M81" s="5" t="s">
        <v>491</v>
      </c>
      <c r="N81" s="5" t="s">
        <v>491</v>
      </c>
      <c r="O81" s="5" t="s">
        <v>491</v>
      </c>
      <c r="P81" s="154" t="s">
        <v>491</v>
      </c>
      <c r="Q81" s="154" t="s">
        <v>491</v>
      </c>
      <c r="R81" s="154" t="s">
        <v>491</v>
      </c>
      <c r="S81" s="154" t="s">
        <v>491</v>
      </c>
      <c r="T81" s="154" t="s">
        <v>491</v>
      </c>
      <c r="U81" s="154" t="s">
        <v>491</v>
      </c>
      <c r="V81" s="5" t="s">
        <v>493</v>
      </c>
      <c r="W81" s="154" t="s">
        <v>493</v>
      </c>
      <c r="X81" s="154" t="s">
        <v>493</v>
      </c>
      <c r="Y81" s="5" t="s">
        <v>493</v>
      </c>
      <c r="Z81" s="154" t="s">
        <v>493</v>
      </c>
      <c r="AA81" s="154" t="s">
        <v>493</v>
      </c>
      <c r="AB81" s="5" t="s">
        <v>493</v>
      </c>
      <c r="AC81" s="154" t="s">
        <v>493</v>
      </c>
      <c r="AD81" s="154" t="s">
        <v>493</v>
      </c>
      <c r="AE81" s="5" t="s">
        <v>493</v>
      </c>
      <c r="AF81" s="154" t="s">
        <v>493</v>
      </c>
      <c r="AG81" s="154" t="s">
        <v>493</v>
      </c>
      <c r="AH81" s="5" t="s">
        <v>494</v>
      </c>
      <c r="AI81" s="154" t="s">
        <v>494</v>
      </c>
      <c r="AJ81" s="154" t="s">
        <v>494</v>
      </c>
      <c r="AK81" s="5" t="s">
        <v>494</v>
      </c>
      <c r="AL81" s="154" t="s">
        <v>494</v>
      </c>
      <c r="AM81" s="154" t="s">
        <v>494</v>
      </c>
      <c r="AN81" s="5" t="s">
        <v>495</v>
      </c>
      <c r="AO81" s="154" t="s">
        <v>495</v>
      </c>
      <c r="AP81" s="154" t="s">
        <v>495</v>
      </c>
      <c r="AQ81" s="5" t="s">
        <v>496</v>
      </c>
      <c r="AR81" s="154" t="s">
        <v>496</v>
      </c>
      <c r="AS81" s="154" t="s">
        <v>496</v>
      </c>
      <c r="AT81" s="5" t="s">
        <v>497</v>
      </c>
      <c r="AU81" s="5" t="s">
        <v>497</v>
      </c>
      <c r="AV81" s="154" t="s">
        <v>497</v>
      </c>
      <c r="AW81" s="154" t="s">
        <v>497</v>
      </c>
      <c r="AX81" s="154" t="s">
        <v>497</v>
      </c>
      <c r="AY81" s="154" t="s">
        <v>497</v>
      </c>
      <c r="AZ81" s="5" t="s">
        <v>498</v>
      </c>
      <c r="BA81" s="154" t="s">
        <v>498</v>
      </c>
      <c r="BB81" s="5" t="s">
        <v>499</v>
      </c>
      <c r="BC81" s="5" t="s">
        <v>500</v>
      </c>
      <c r="BD81" s="154" t="s">
        <v>500</v>
      </c>
      <c r="BE81" s="154" t="s">
        <v>500</v>
      </c>
      <c r="BF81" s="5" t="s">
        <v>501</v>
      </c>
      <c r="BG81" s="154" t="s">
        <v>501</v>
      </c>
      <c r="BH81" s="5" t="s">
        <v>499</v>
      </c>
    </row>
    <row r="82" spans="1:60">
      <c r="A82" s="1" t="s">
        <v>245</v>
      </c>
      <c r="B82" s="2" t="s">
        <v>246</v>
      </c>
      <c r="C82" s="5" t="s">
        <v>490</v>
      </c>
      <c r="D82" s="154" t="s">
        <v>490</v>
      </c>
      <c r="E82" s="154" t="s">
        <v>490</v>
      </c>
      <c r="F82" s="5" t="s">
        <v>491</v>
      </c>
      <c r="G82" s="154" t="s">
        <v>491</v>
      </c>
      <c r="H82" s="154" t="s">
        <v>491</v>
      </c>
      <c r="I82" s="5" t="s">
        <v>492</v>
      </c>
      <c r="J82" s="154" t="s">
        <v>492</v>
      </c>
      <c r="K82" s="154" t="s">
        <v>492</v>
      </c>
      <c r="L82" s="5" t="s">
        <v>491</v>
      </c>
      <c r="M82" s="5" t="s">
        <v>491</v>
      </c>
      <c r="N82" s="5" t="s">
        <v>491</v>
      </c>
      <c r="O82" s="5" t="s">
        <v>491</v>
      </c>
      <c r="P82" s="154" t="s">
        <v>491</v>
      </c>
      <c r="Q82" s="154" t="s">
        <v>491</v>
      </c>
      <c r="R82" s="154" t="s">
        <v>491</v>
      </c>
      <c r="S82" s="154" t="s">
        <v>491</v>
      </c>
      <c r="T82" s="154" t="s">
        <v>491</v>
      </c>
      <c r="U82" s="154" t="s">
        <v>491</v>
      </c>
      <c r="V82" s="5" t="s">
        <v>493</v>
      </c>
      <c r="W82" s="154" t="s">
        <v>493</v>
      </c>
      <c r="X82" s="154" t="s">
        <v>493</v>
      </c>
      <c r="Y82" s="5" t="s">
        <v>493</v>
      </c>
      <c r="Z82" s="154" t="s">
        <v>493</v>
      </c>
      <c r="AA82" s="154" t="s">
        <v>493</v>
      </c>
      <c r="AB82" s="5" t="s">
        <v>493</v>
      </c>
      <c r="AC82" s="154" t="s">
        <v>493</v>
      </c>
      <c r="AD82" s="154" t="s">
        <v>493</v>
      </c>
      <c r="AE82" s="5" t="s">
        <v>493</v>
      </c>
      <c r="AF82" s="154" t="s">
        <v>493</v>
      </c>
      <c r="AG82" s="154" t="s">
        <v>493</v>
      </c>
      <c r="AH82" s="5" t="s">
        <v>494</v>
      </c>
      <c r="AI82" s="154" t="s">
        <v>494</v>
      </c>
      <c r="AJ82" s="154" t="s">
        <v>494</v>
      </c>
      <c r="AK82" s="5" t="s">
        <v>494</v>
      </c>
      <c r="AL82" s="154" t="s">
        <v>494</v>
      </c>
      <c r="AM82" s="154" t="s">
        <v>494</v>
      </c>
      <c r="AN82" s="5" t="s">
        <v>495</v>
      </c>
      <c r="AO82" s="154" t="s">
        <v>495</v>
      </c>
      <c r="AP82" s="154" t="s">
        <v>495</v>
      </c>
      <c r="AQ82" s="5" t="s">
        <v>496</v>
      </c>
      <c r="AR82" s="154" t="s">
        <v>496</v>
      </c>
      <c r="AS82" s="154" t="s">
        <v>496</v>
      </c>
      <c r="AT82" s="5" t="s">
        <v>497</v>
      </c>
      <c r="AU82" s="5" t="s">
        <v>497</v>
      </c>
      <c r="AV82" s="154" t="s">
        <v>497</v>
      </c>
      <c r="AW82" s="154" t="s">
        <v>497</v>
      </c>
      <c r="AX82" s="154" t="s">
        <v>497</v>
      </c>
      <c r="AY82" s="154" t="s">
        <v>497</v>
      </c>
      <c r="AZ82" s="5" t="s">
        <v>498</v>
      </c>
      <c r="BA82" s="154" t="s">
        <v>498</v>
      </c>
      <c r="BB82" s="5" t="s">
        <v>499</v>
      </c>
      <c r="BC82" s="5" t="s">
        <v>500</v>
      </c>
      <c r="BD82" s="154" t="s">
        <v>500</v>
      </c>
      <c r="BE82" s="154" t="s">
        <v>500</v>
      </c>
      <c r="BF82" s="5" t="s">
        <v>501</v>
      </c>
      <c r="BG82" s="154" t="s">
        <v>501</v>
      </c>
      <c r="BH82" s="5" t="s">
        <v>499</v>
      </c>
    </row>
    <row r="83" spans="1:60">
      <c r="A83" s="1" t="s">
        <v>247</v>
      </c>
      <c r="B83" s="2" t="s">
        <v>248</v>
      </c>
      <c r="C83" s="5" t="s">
        <v>490</v>
      </c>
      <c r="D83" s="154" t="s">
        <v>490</v>
      </c>
      <c r="E83" s="154" t="s">
        <v>490</v>
      </c>
      <c r="F83" s="5" t="s">
        <v>491</v>
      </c>
      <c r="G83" s="154" t="s">
        <v>491</v>
      </c>
      <c r="H83" s="154" t="s">
        <v>491</v>
      </c>
      <c r="I83" s="5" t="s">
        <v>492</v>
      </c>
      <c r="J83" s="154" t="s">
        <v>492</v>
      </c>
      <c r="K83" s="154" t="s">
        <v>492</v>
      </c>
      <c r="L83" s="5" t="s">
        <v>491</v>
      </c>
      <c r="M83" s="5" t="s">
        <v>491</v>
      </c>
      <c r="N83" s="5" t="s">
        <v>491</v>
      </c>
      <c r="O83" s="5" t="s">
        <v>491</v>
      </c>
      <c r="P83" s="154" t="s">
        <v>491</v>
      </c>
      <c r="Q83" s="154" t="s">
        <v>491</v>
      </c>
      <c r="R83" s="154" t="s">
        <v>491</v>
      </c>
      <c r="S83" s="154" t="s">
        <v>491</v>
      </c>
      <c r="T83" s="154" t="s">
        <v>491</v>
      </c>
      <c r="U83" s="154" t="s">
        <v>491</v>
      </c>
      <c r="V83" s="5" t="s">
        <v>493</v>
      </c>
      <c r="W83" s="154" t="s">
        <v>493</v>
      </c>
      <c r="X83" s="154" t="s">
        <v>493</v>
      </c>
      <c r="Y83" s="5" t="s">
        <v>493</v>
      </c>
      <c r="Z83" s="154" t="s">
        <v>493</v>
      </c>
      <c r="AA83" s="154" t="s">
        <v>493</v>
      </c>
      <c r="AB83" s="5" t="s">
        <v>493</v>
      </c>
      <c r="AC83" s="154" t="s">
        <v>493</v>
      </c>
      <c r="AD83" s="154" t="s">
        <v>493</v>
      </c>
      <c r="AE83" s="5" t="s">
        <v>493</v>
      </c>
      <c r="AF83" s="154" t="s">
        <v>493</v>
      </c>
      <c r="AG83" s="154" t="s">
        <v>493</v>
      </c>
      <c r="AH83" s="5" t="s">
        <v>494</v>
      </c>
      <c r="AI83" s="154" t="s">
        <v>494</v>
      </c>
      <c r="AJ83" s="154" t="s">
        <v>494</v>
      </c>
      <c r="AK83" s="5" t="s">
        <v>494</v>
      </c>
      <c r="AL83" s="154" t="s">
        <v>494</v>
      </c>
      <c r="AM83" s="154" t="s">
        <v>494</v>
      </c>
      <c r="AN83" s="5" t="s">
        <v>495</v>
      </c>
      <c r="AO83" s="154" t="s">
        <v>495</v>
      </c>
      <c r="AP83" s="154" t="s">
        <v>495</v>
      </c>
      <c r="AQ83" s="5" t="s">
        <v>496</v>
      </c>
      <c r="AR83" s="154" t="s">
        <v>496</v>
      </c>
      <c r="AS83" s="154" t="s">
        <v>496</v>
      </c>
      <c r="AT83" s="5" t="s">
        <v>497</v>
      </c>
      <c r="AU83" s="5" t="s">
        <v>497</v>
      </c>
      <c r="AV83" s="154" t="s">
        <v>497</v>
      </c>
      <c r="AW83" s="154" t="s">
        <v>497</v>
      </c>
      <c r="AX83" s="154" t="s">
        <v>497</v>
      </c>
      <c r="AY83" s="154" t="s">
        <v>497</v>
      </c>
      <c r="AZ83" s="5" t="s">
        <v>498</v>
      </c>
      <c r="BA83" s="154" t="s">
        <v>498</v>
      </c>
      <c r="BB83" s="5" t="s">
        <v>499</v>
      </c>
      <c r="BC83" s="5" t="s">
        <v>500</v>
      </c>
      <c r="BD83" s="154" t="s">
        <v>500</v>
      </c>
      <c r="BE83" s="154" t="s">
        <v>500</v>
      </c>
      <c r="BF83" s="5" t="s">
        <v>501</v>
      </c>
      <c r="BG83" s="154" t="s">
        <v>501</v>
      </c>
      <c r="BH83" s="5" t="s">
        <v>499</v>
      </c>
    </row>
    <row r="84" spans="1:60">
      <c r="A84" s="1" t="s">
        <v>249</v>
      </c>
      <c r="B84" s="2" t="s">
        <v>250</v>
      </c>
      <c r="C84" s="5" t="s">
        <v>490</v>
      </c>
      <c r="D84" s="154" t="s">
        <v>490</v>
      </c>
      <c r="E84" s="154" t="s">
        <v>490</v>
      </c>
      <c r="F84" s="5" t="s">
        <v>491</v>
      </c>
      <c r="G84" s="154" t="s">
        <v>491</v>
      </c>
      <c r="H84" s="154" t="s">
        <v>491</v>
      </c>
      <c r="I84" s="5" t="s">
        <v>492</v>
      </c>
      <c r="J84" s="154" t="s">
        <v>492</v>
      </c>
      <c r="K84" s="154" t="s">
        <v>492</v>
      </c>
      <c r="L84" s="5" t="s">
        <v>491</v>
      </c>
      <c r="M84" s="5" t="s">
        <v>491</v>
      </c>
      <c r="N84" s="5" t="s">
        <v>491</v>
      </c>
      <c r="O84" s="5" t="s">
        <v>491</v>
      </c>
      <c r="P84" s="154" t="s">
        <v>491</v>
      </c>
      <c r="Q84" s="154" t="s">
        <v>491</v>
      </c>
      <c r="R84" s="154" t="s">
        <v>491</v>
      </c>
      <c r="S84" s="154" t="s">
        <v>491</v>
      </c>
      <c r="T84" s="154" t="s">
        <v>491</v>
      </c>
      <c r="U84" s="154" t="s">
        <v>491</v>
      </c>
      <c r="V84" s="5" t="s">
        <v>493</v>
      </c>
      <c r="W84" s="154" t="s">
        <v>493</v>
      </c>
      <c r="X84" s="154" t="s">
        <v>493</v>
      </c>
      <c r="Y84" s="5" t="s">
        <v>493</v>
      </c>
      <c r="Z84" s="154" t="s">
        <v>493</v>
      </c>
      <c r="AA84" s="154" t="s">
        <v>493</v>
      </c>
      <c r="AB84" s="5" t="s">
        <v>493</v>
      </c>
      <c r="AC84" s="154" t="s">
        <v>493</v>
      </c>
      <c r="AD84" s="154" t="s">
        <v>493</v>
      </c>
      <c r="AE84" s="5" t="s">
        <v>493</v>
      </c>
      <c r="AF84" s="154" t="s">
        <v>493</v>
      </c>
      <c r="AG84" s="154" t="s">
        <v>493</v>
      </c>
      <c r="AH84" s="5" t="s">
        <v>494</v>
      </c>
      <c r="AI84" s="154" t="s">
        <v>494</v>
      </c>
      <c r="AJ84" s="154" t="s">
        <v>494</v>
      </c>
      <c r="AK84" s="5" t="s">
        <v>494</v>
      </c>
      <c r="AL84" s="154" t="s">
        <v>494</v>
      </c>
      <c r="AM84" s="154" t="s">
        <v>494</v>
      </c>
      <c r="AN84" s="5" t="s">
        <v>495</v>
      </c>
      <c r="AO84" s="154" t="s">
        <v>495</v>
      </c>
      <c r="AP84" s="154" t="s">
        <v>495</v>
      </c>
      <c r="AQ84" s="5" t="s">
        <v>496</v>
      </c>
      <c r="AR84" s="154" t="s">
        <v>496</v>
      </c>
      <c r="AS84" s="154" t="s">
        <v>496</v>
      </c>
      <c r="AT84" s="5" t="s">
        <v>497</v>
      </c>
      <c r="AU84" s="5" t="s">
        <v>497</v>
      </c>
      <c r="AV84" s="154" t="s">
        <v>497</v>
      </c>
      <c r="AW84" s="154" t="s">
        <v>497</v>
      </c>
      <c r="AX84" s="154" t="s">
        <v>497</v>
      </c>
      <c r="AY84" s="154" t="s">
        <v>497</v>
      </c>
      <c r="AZ84" s="5" t="s">
        <v>498</v>
      </c>
      <c r="BA84" s="154" t="s">
        <v>498</v>
      </c>
      <c r="BB84" s="5" t="s">
        <v>499</v>
      </c>
      <c r="BC84" s="5" t="s">
        <v>500</v>
      </c>
      <c r="BD84" s="154" t="s">
        <v>500</v>
      </c>
      <c r="BE84" s="154" t="s">
        <v>500</v>
      </c>
      <c r="BF84" s="5" t="s">
        <v>501</v>
      </c>
      <c r="BG84" s="154" t="s">
        <v>501</v>
      </c>
      <c r="BH84" s="5" t="s">
        <v>499</v>
      </c>
    </row>
    <row r="85" spans="1:60">
      <c r="A85" s="1" t="s">
        <v>251</v>
      </c>
      <c r="B85" s="2" t="s">
        <v>252</v>
      </c>
      <c r="C85" s="5" t="s">
        <v>490</v>
      </c>
      <c r="D85" s="154" t="s">
        <v>490</v>
      </c>
      <c r="E85" s="154" t="s">
        <v>490</v>
      </c>
      <c r="F85" s="5" t="s">
        <v>491</v>
      </c>
      <c r="G85" s="154" t="s">
        <v>491</v>
      </c>
      <c r="H85" s="154" t="s">
        <v>491</v>
      </c>
      <c r="I85" s="5" t="s">
        <v>492</v>
      </c>
      <c r="J85" s="154" t="s">
        <v>492</v>
      </c>
      <c r="K85" s="154" t="s">
        <v>492</v>
      </c>
      <c r="L85" s="5" t="s">
        <v>491</v>
      </c>
      <c r="M85" s="5" t="s">
        <v>491</v>
      </c>
      <c r="N85" s="5" t="s">
        <v>491</v>
      </c>
      <c r="O85" s="5" t="s">
        <v>491</v>
      </c>
      <c r="P85" s="154" t="s">
        <v>491</v>
      </c>
      <c r="Q85" s="154" t="s">
        <v>491</v>
      </c>
      <c r="R85" s="154" t="s">
        <v>491</v>
      </c>
      <c r="S85" s="154" t="s">
        <v>491</v>
      </c>
      <c r="T85" s="154" t="s">
        <v>491</v>
      </c>
      <c r="U85" s="154" t="s">
        <v>491</v>
      </c>
      <c r="V85" s="5" t="s">
        <v>493</v>
      </c>
      <c r="W85" s="154" t="s">
        <v>493</v>
      </c>
      <c r="X85" s="154" t="s">
        <v>493</v>
      </c>
      <c r="Y85" s="5" t="s">
        <v>493</v>
      </c>
      <c r="Z85" s="154" t="s">
        <v>493</v>
      </c>
      <c r="AA85" s="154" t="s">
        <v>493</v>
      </c>
      <c r="AB85" s="5" t="s">
        <v>493</v>
      </c>
      <c r="AC85" s="154" t="s">
        <v>493</v>
      </c>
      <c r="AD85" s="154" t="s">
        <v>493</v>
      </c>
      <c r="AE85" s="5" t="s">
        <v>493</v>
      </c>
      <c r="AF85" s="154" t="s">
        <v>493</v>
      </c>
      <c r="AG85" s="154" t="s">
        <v>493</v>
      </c>
      <c r="AH85" s="5" t="s">
        <v>494</v>
      </c>
      <c r="AI85" s="154" t="s">
        <v>494</v>
      </c>
      <c r="AJ85" s="154" t="s">
        <v>494</v>
      </c>
      <c r="AK85" s="5" t="s">
        <v>494</v>
      </c>
      <c r="AL85" s="154" t="s">
        <v>494</v>
      </c>
      <c r="AM85" s="154" t="s">
        <v>494</v>
      </c>
      <c r="AN85" s="5" t="s">
        <v>495</v>
      </c>
      <c r="AO85" s="154" t="s">
        <v>495</v>
      </c>
      <c r="AP85" s="154" t="s">
        <v>495</v>
      </c>
      <c r="AQ85" s="5" t="s">
        <v>496</v>
      </c>
      <c r="AR85" s="154" t="s">
        <v>496</v>
      </c>
      <c r="AS85" s="154" t="s">
        <v>496</v>
      </c>
      <c r="AT85" s="5" t="s">
        <v>497</v>
      </c>
      <c r="AU85" s="5" t="s">
        <v>497</v>
      </c>
      <c r="AV85" s="154" t="s">
        <v>497</v>
      </c>
      <c r="AW85" s="154" t="s">
        <v>497</v>
      </c>
      <c r="AX85" s="154" t="s">
        <v>497</v>
      </c>
      <c r="AY85" s="154" t="s">
        <v>497</v>
      </c>
      <c r="AZ85" s="5" t="s">
        <v>498</v>
      </c>
      <c r="BA85" s="154" t="s">
        <v>498</v>
      </c>
      <c r="BB85" s="5" t="s">
        <v>499</v>
      </c>
      <c r="BC85" s="5" t="s">
        <v>500</v>
      </c>
      <c r="BD85" s="154" t="s">
        <v>500</v>
      </c>
      <c r="BE85" s="154" t="s">
        <v>500</v>
      </c>
      <c r="BF85" s="5" t="s">
        <v>501</v>
      </c>
      <c r="BG85" s="154" t="s">
        <v>501</v>
      </c>
      <c r="BH85" s="5" t="s">
        <v>499</v>
      </c>
    </row>
    <row r="86" spans="1:60">
      <c r="A86" s="1" t="s">
        <v>253</v>
      </c>
      <c r="B86" s="2" t="s">
        <v>254</v>
      </c>
      <c r="C86" s="5" t="s">
        <v>490</v>
      </c>
      <c r="D86" s="154" t="s">
        <v>490</v>
      </c>
      <c r="E86" s="154" t="s">
        <v>490</v>
      </c>
      <c r="F86" s="5" t="s">
        <v>491</v>
      </c>
      <c r="G86" s="154" t="s">
        <v>491</v>
      </c>
      <c r="H86" s="154" t="s">
        <v>491</v>
      </c>
      <c r="I86" s="5" t="s">
        <v>492</v>
      </c>
      <c r="J86" s="154" t="s">
        <v>492</v>
      </c>
      <c r="K86" s="154" t="s">
        <v>492</v>
      </c>
      <c r="L86" s="5" t="s">
        <v>491</v>
      </c>
      <c r="M86" s="5" t="s">
        <v>491</v>
      </c>
      <c r="N86" s="5" t="s">
        <v>491</v>
      </c>
      <c r="O86" s="5" t="s">
        <v>491</v>
      </c>
      <c r="P86" s="154" t="s">
        <v>491</v>
      </c>
      <c r="Q86" s="154" t="s">
        <v>491</v>
      </c>
      <c r="R86" s="154" t="s">
        <v>491</v>
      </c>
      <c r="S86" s="154" t="s">
        <v>491</v>
      </c>
      <c r="T86" s="154" t="s">
        <v>491</v>
      </c>
      <c r="U86" s="154" t="s">
        <v>491</v>
      </c>
      <c r="V86" s="5" t="s">
        <v>493</v>
      </c>
      <c r="W86" s="154" t="s">
        <v>493</v>
      </c>
      <c r="X86" s="154" t="s">
        <v>493</v>
      </c>
      <c r="Y86" s="5" t="s">
        <v>493</v>
      </c>
      <c r="Z86" s="154" t="s">
        <v>493</v>
      </c>
      <c r="AA86" s="154" t="s">
        <v>493</v>
      </c>
      <c r="AB86" s="5" t="s">
        <v>493</v>
      </c>
      <c r="AC86" s="154" t="s">
        <v>493</v>
      </c>
      <c r="AD86" s="154" t="s">
        <v>493</v>
      </c>
      <c r="AE86" s="5" t="s">
        <v>493</v>
      </c>
      <c r="AF86" s="154" t="s">
        <v>493</v>
      </c>
      <c r="AG86" s="154" t="s">
        <v>493</v>
      </c>
      <c r="AH86" s="5" t="s">
        <v>494</v>
      </c>
      <c r="AI86" s="154" t="s">
        <v>494</v>
      </c>
      <c r="AJ86" s="154" t="s">
        <v>494</v>
      </c>
      <c r="AK86" s="5" t="s">
        <v>494</v>
      </c>
      <c r="AL86" s="154" t="s">
        <v>494</v>
      </c>
      <c r="AM86" s="154" t="s">
        <v>494</v>
      </c>
      <c r="AN86" s="5" t="s">
        <v>495</v>
      </c>
      <c r="AO86" s="154" t="s">
        <v>495</v>
      </c>
      <c r="AP86" s="154" t="s">
        <v>495</v>
      </c>
      <c r="AQ86" s="5" t="s">
        <v>496</v>
      </c>
      <c r="AR86" s="154" t="s">
        <v>496</v>
      </c>
      <c r="AS86" s="154" t="s">
        <v>496</v>
      </c>
      <c r="AT86" s="5" t="s">
        <v>497</v>
      </c>
      <c r="AU86" s="5" t="s">
        <v>497</v>
      </c>
      <c r="AV86" s="154" t="s">
        <v>497</v>
      </c>
      <c r="AW86" s="154" t="s">
        <v>497</v>
      </c>
      <c r="AX86" s="154" t="s">
        <v>497</v>
      </c>
      <c r="AY86" s="154" t="s">
        <v>497</v>
      </c>
      <c r="AZ86" s="5" t="s">
        <v>498</v>
      </c>
      <c r="BA86" s="154" t="s">
        <v>498</v>
      </c>
      <c r="BB86" s="5" t="s">
        <v>499</v>
      </c>
      <c r="BC86" s="5" t="s">
        <v>500</v>
      </c>
      <c r="BD86" s="154" t="s">
        <v>500</v>
      </c>
      <c r="BE86" s="154" t="s">
        <v>500</v>
      </c>
      <c r="BF86" s="5" t="s">
        <v>501</v>
      </c>
      <c r="BG86" s="154" t="s">
        <v>501</v>
      </c>
      <c r="BH86" s="5" t="s">
        <v>499</v>
      </c>
    </row>
    <row r="87" spans="1:60">
      <c r="A87" s="1" t="s">
        <v>255</v>
      </c>
      <c r="B87" s="2" t="s">
        <v>256</v>
      </c>
      <c r="C87" s="5" t="s">
        <v>490</v>
      </c>
      <c r="D87" s="154" t="s">
        <v>490</v>
      </c>
      <c r="E87" s="154" t="s">
        <v>490</v>
      </c>
      <c r="F87" s="5" t="s">
        <v>491</v>
      </c>
      <c r="G87" s="154" t="s">
        <v>491</v>
      </c>
      <c r="H87" s="154" t="s">
        <v>491</v>
      </c>
      <c r="I87" s="5" t="s">
        <v>492</v>
      </c>
      <c r="J87" s="154" t="s">
        <v>492</v>
      </c>
      <c r="K87" s="154" t="s">
        <v>492</v>
      </c>
      <c r="L87" s="5" t="s">
        <v>491</v>
      </c>
      <c r="M87" s="5" t="s">
        <v>491</v>
      </c>
      <c r="N87" s="5" t="s">
        <v>491</v>
      </c>
      <c r="O87" s="5" t="s">
        <v>491</v>
      </c>
      <c r="P87" s="154" t="s">
        <v>491</v>
      </c>
      <c r="Q87" s="154" t="s">
        <v>491</v>
      </c>
      <c r="R87" s="154" t="s">
        <v>491</v>
      </c>
      <c r="S87" s="154" t="s">
        <v>491</v>
      </c>
      <c r="T87" s="154" t="s">
        <v>491</v>
      </c>
      <c r="U87" s="154" t="s">
        <v>491</v>
      </c>
      <c r="V87" s="5" t="s">
        <v>493</v>
      </c>
      <c r="W87" s="154" t="s">
        <v>493</v>
      </c>
      <c r="X87" s="154" t="s">
        <v>493</v>
      </c>
      <c r="Y87" s="5" t="s">
        <v>493</v>
      </c>
      <c r="Z87" s="154" t="s">
        <v>493</v>
      </c>
      <c r="AA87" s="154" t="s">
        <v>493</v>
      </c>
      <c r="AB87" s="5" t="s">
        <v>493</v>
      </c>
      <c r="AC87" s="154" t="s">
        <v>493</v>
      </c>
      <c r="AD87" s="154" t="s">
        <v>493</v>
      </c>
      <c r="AE87" s="5" t="s">
        <v>493</v>
      </c>
      <c r="AF87" s="154" t="s">
        <v>493</v>
      </c>
      <c r="AG87" s="154" t="s">
        <v>493</v>
      </c>
      <c r="AH87" s="5" t="s">
        <v>494</v>
      </c>
      <c r="AI87" s="154" t="s">
        <v>494</v>
      </c>
      <c r="AJ87" s="154" t="s">
        <v>494</v>
      </c>
      <c r="AK87" s="5" t="s">
        <v>494</v>
      </c>
      <c r="AL87" s="154" t="s">
        <v>494</v>
      </c>
      <c r="AM87" s="154" t="s">
        <v>494</v>
      </c>
      <c r="AN87" s="5" t="s">
        <v>495</v>
      </c>
      <c r="AO87" s="154" t="s">
        <v>495</v>
      </c>
      <c r="AP87" s="154" t="s">
        <v>495</v>
      </c>
      <c r="AQ87" s="5" t="s">
        <v>496</v>
      </c>
      <c r="AR87" s="154" t="s">
        <v>496</v>
      </c>
      <c r="AS87" s="154" t="s">
        <v>496</v>
      </c>
      <c r="AT87" s="5" t="s">
        <v>497</v>
      </c>
      <c r="AU87" s="5" t="s">
        <v>497</v>
      </c>
      <c r="AV87" s="154" t="s">
        <v>497</v>
      </c>
      <c r="AW87" s="154" t="s">
        <v>497</v>
      </c>
      <c r="AX87" s="154" t="s">
        <v>497</v>
      </c>
      <c r="AY87" s="154" t="s">
        <v>497</v>
      </c>
      <c r="AZ87" s="5" t="s">
        <v>498</v>
      </c>
      <c r="BA87" s="154" t="s">
        <v>498</v>
      </c>
      <c r="BB87" s="5" t="s">
        <v>499</v>
      </c>
      <c r="BC87" s="5" t="s">
        <v>500</v>
      </c>
      <c r="BD87" s="154" t="s">
        <v>500</v>
      </c>
      <c r="BE87" s="154" t="s">
        <v>500</v>
      </c>
      <c r="BF87" s="5" t="s">
        <v>501</v>
      </c>
      <c r="BG87" s="154" t="s">
        <v>501</v>
      </c>
      <c r="BH87" s="5" t="s">
        <v>499</v>
      </c>
    </row>
    <row r="88" spans="1:60">
      <c r="A88" s="1" t="s">
        <v>257</v>
      </c>
      <c r="B88" s="2" t="s">
        <v>258</v>
      </c>
      <c r="C88" s="5" t="s">
        <v>490</v>
      </c>
      <c r="D88" s="154" t="s">
        <v>490</v>
      </c>
      <c r="E88" s="154" t="s">
        <v>490</v>
      </c>
      <c r="F88" s="5" t="s">
        <v>491</v>
      </c>
      <c r="G88" s="154" t="s">
        <v>491</v>
      </c>
      <c r="H88" s="154" t="s">
        <v>491</v>
      </c>
      <c r="I88" s="5" t="s">
        <v>492</v>
      </c>
      <c r="J88" s="154" t="s">
        <v>492</v>
      </c>
      <c r="K88" s="154" t="s">
        <v>492</v>
      </c>
      <c r="L88" s="5" t="s">
        <v>491</v>
      </c>
      <c r="M88" s="5" t="s">
        <v>491</v>
      </c>
      <c r="N88" s="5" t="s">
        <v>491</v>
      </c>
      <c r="O88" s="5" t="s">
        <v>491</v>
      </c>
      <c r="P88" s="154" t="s">
        <v>491</v>
      </c>
      <c r="Q88" s="154" t="s">
        <v>491</v>
      </c>
      <c r="R88" s="154" t="s">
        <v>491</v>
      </c>
      <c r="S88" s="154" t="s">
        <v>491</v>
      </c>
      <c r="T88" s="154" t="s">
        <v>491</v>
      </c>
      <c r="U88" s="154" t="s">
        <v>491</v>
      </c>
      <c r="V88" s="5" t="s">
        <v>493</v>
      </c>
      <c r="W88" s="154" t="s">
        <v>493</v>
      </c>
      <c r="X88" s="154" t="s">
        <v>493</v>
      </c>
      <c r="Y88" s="5" t="s">
        <v>493</v>
      </c>
      <c r="Z88" s="154" t="s">
        <v>493</v>
      </c>
      <c r="AA88" s="154" t="s">
        <v>493</v>
      </c>
      <c r="AB88" s="5" t="s">
        <v>493</v>
      </c>
      <c r="AC88" s="154" t="s">
        <v>493</v>
      </c>
      <c r="AD88" s="154" t="s">
        <v>493</v>
      </c>
      <c r="AE88" s="5" t="s">
        <v>493</v>
      </c>
      <c r="AF88" s="154" t="s">
        <v>493</v>
      </c>
      <c r="AG88" s="154" t="s">
        <v>493</v>
      </c>
      <c r="AH88" s="5" t="s">
        <v>494</v>
      </c>
      <c r="AI88" s="154" t="s">
        <v>494</v>
      </c>
      <c r="AJ88" s="154" t="s">
        <v>494</v>
      </c>
      <c r="AK88" s="5" t="s">
        <v>494</v>
      </c>
      <c r="AL88" s="154" t="s">
        <v>494</v>
      </c>
      <c r="AM88" s="154" t="s">
        <v>494</v>
      </c>
      <c r="AN88" s="5" t="s">
        <v>495</v>
      </c>
      <c r="AO88" s="154" t="s">
        <v>495</v>
      </c>
      <c r="AP88" s="154" t="s">
        <v>495</v>
      </c>
      <c r="AQ88" s="5" t="s">
        <v>496</v>
      </c>
      <c r="AR88" s="154" t="s">
        <v>496</v>
      </c>
      <c r="AS88" s="154" t="s">
        <v>496</v>
      </c>
      <c r="AT88" s="5" t="s">
        <v>497</v>
      </c>
      <c r="AU88" s="5" t="s">
        <v>497</v>
      </c>
      <c r="AV88" s="154" t="s">
        <v>497</v>
      </c>
      <c r="AW88" s="154" t="s">
        <v>497</v>
      </c>
      <c r="AX88" s="154" t="s">
        <v>497</v>
      </c>
      <c r="AY88" s="154" t="s">
        <v>497</v>
      </c>
      <c r="AZ88" s="5" t="s">
        <v>498</v>
      </c>
      <c r="BA88" s="154" t="s">
        <v>498</v>
      </c>
      <c r="BB88" s="5" t="s">
        <v>499</v>
      </c>
      <c r="BC88" s="5" t="s">
        <v>500</v>
      </c>
      <c r="BD88" s="154" t="s">
        <v>500</v>
      </c>
      <c r="BE88" s="154" t="s">
        <v>500</v>
      </c>
      <c r="BF88" s="5" t="s">
        <v>501</v>
      </c>
      <c r="BG88" s="154" t="s">
        <v>501</v>
      </c>
      <c r="BH88" s="5" t="s">
        <v>499</v>
      </c>
    </row>
    <row r="89" spans="1:60">
      <c r="A89" s="1" t="s">
        <v>259</v>
      </c>
      <c r="B89" s="2" t="s">
        <v>260</v>
      </c>
      <c r="C89" s="5" t="s">
        <v>490</v>
      </c>
      <c r="D89" s="154" t="s">
        <v>490</v>
      </c>
      <c r="E89" s="154" t="s">
        <v>490</v>
      </c>
      <c r="F89" s="5" t="s">
        <v>491</v>
      </c>
      <c r="G89" s="154" t="s">
        <v>87</v>
      </c>
      <c r="H89" s="154" t="s">
        <v>87</v>
      </c>
      <c r="I89" s="5" t="s">
        <v>492</v>
      </c>
      <c r="J89" s="154" t="s">
        <v>492</v>
      </c>
      <c r="K89" s="154" t="s">
        <v>492</v>
      </c>
      <c r="L89" s="5" t="s">
        <v>491</v>
      </c>
      <c r="M89" s="5" t="s">
        <v>491</v>
      </c>
      <c r="N89" s="5" t="s">
        <v>491</v>
      </c>
      <c r="O89" s="5" t="s">
        <v>491</v>
      </c>
      <c r="P89" s="154" t="s">
        <v>491</v>
      </c>
      <c r="Q89" s="154" t="s">
        <v>491</v>
      </c>
      <c r="R89" s="154" t="s">
        <v>491</v>
      </c>
      <c r="S89" s="154" t="s">
        <v>491</v>
      </c>
      <c r="T89" s="154" t="s">
        <v>491</v>
      </c>
      <c r="U89" s="154" t="s">
        <v>491</v>
      </c>
      <c r="V89" s="5" t="s">
        <v>493</v>
      </c>
      <c r="W89" s="154" t="s">
        <v>493</v>
      </c>
      <c r="X89" s="154" t="s">
        <v>493</v>
      </c>
      <c r="Y89" s="5" t="s">
        <v>493</v>
      </c>
      <c r="Z89" s="154" t="s">
        <v>493</v>
      </c>
      <c r="AA89" s="154" t="s">
        <v>493</v>
      </c>
      <c r="AB89" s="5" t="s">
        <v>493</v>
      </c>
      <c r="AC89" s="154" t="s">
        <v>493</v>
      </c>
      <c r="AD89" s="154" t="s">
        <v>493</v>
      </c>
      <c r="AE89" s="5" t="s">
        <v>493</v>
      </c>
      <c r="AF89" s="154" t="s">
        <v>493</v>
      </c>
      <c r="AG89" s="154" t="s">
        <v>493</v>
      </c>
      <c r="AH89" s="5" t="s">
        <v>494</v>
      </c>
      <c r="AI89" s="154" t="s">
        <v>494</v>
      </c>
      <c r="AJ89" s="154" t="s">
        <v>494</v>
      </c>
      <c r="AK89" s="5" t="s">
        <v>494</v>
      </c>
      <c r="AL89" s="154" t="s">
        <v>494</v>
      </c>
      <c r="AM89" s="154" t="s">
        <v>494</v>
      </c>
      <c r="AN89" s="5" t="s">
        <v>495</v>
      </c>
      <c r="AO89" s="154" t="s">
        <v>495</v>
      </c>
      <c r="AP89" s="154" t="s">
        <v>495</v>
      </c>
      <c r="AQ89" s="5" t="s">
        <v>496</v>
      </c>
      <c r="AR89" s="154" t="s">
        <v>496</v>
      </c>
      <c r="AS89" s="154" t="s">
        <v>496</v>
      </c>
      <c r="AT89" s="5" t="s">
        <v>497</v>
      </c>
      <c r="AU89" s="5" t="s">
        <v>497</v>
      </c>
      <c r="AV89" s="154" t="s">
        <v>87</v>
      </c>
      <c r="AW89" s="154" t="s">
        <v>87</v>
      </c>
      <c r="AX89" s="154" t="s">
        <v>497</v>
      </c>
      <c r="AY89" s="154" t="s">
        <v>497</v>
      </c>
      <c r="AZ89" s="5" t="s">
        <v>87</v>
      </c>
      <c r="BA89" s="154" t="s">
        <v>87</v>
      </c>
      <c r="BB89" s="5" t="s">
        <v>87</v>
      </c>
      <c r="BC89" s="5" t="s">
        <v>500</v>
      </c>
      <c r="BD89" s="154" t="s">
        <v>500</v>
      </c>
      <c r="BE89" s="154" t="s">
        <v>500</v>
      </c>
      <c r="BF89" s="5" t="s">
        <v>501</v>
      </c>
      <c r="BG89" s="154" t="s">
        <v>501</v>
      </c>
      <c r="BH89" s="5" t="s">
        <v>499</v>
      </c>
    </row>
    <row r="90" spans="1:60">
      <c r="A90" s="1" t="s">
        <v>261</v>
      </c>
      <c r="B90" s="2" t="s">
        <v>262</v>
      </c>
      <c r="C90" s="5" t="s">
        <v>490</v>
      </c>
      <c r="D90" s="154" t="s">
        <v>490</v>
      </c>
      <c r="E90" s="154" t="s">
        <v>490</v>
      </c>
      <c r="F90" s="5" t="s">
        <v>491</v>
      </c>
      <c r="G90" s="154" t="s">
        <v>491</v>
      </c>
      <c r="H90" s="154" t="s">
        <v>491</v>
      </c>
      <c r="I90" s="5" t="s">
        <v>492</v>
      </c>
      <c r="J90" s="154" t="s">
        <v>492</v>
      </c>
      <c r="K90" s="154" t="s">
        <v>492</v>
      </c>
      <c r="L90" s="5" t="s">
        <v>491</v>
      </c>
      <c r="M90" s="5" t="s">
        <v>491</v>
      </c>
      <c r="N90" s="5" t="s">
        <v>491</v>
      </c>
      <c r="O90" s="5" t="s">
        <v>491</v>
      </c>
      <c r="P90" s="154" t="s">
        <v>491</v>
      </c>
      <c r="Q90" s="154" t="s">
        <v>491</v>
      </c>
      <c r="R90" s="154" t="s">
        <v>491</v>
      </c>
      <c r="S90" s="154" t="s">
        <v>491</v>
      </c>
      <c r="T90" s="154" t="s">
        <v>491</v>
      </c>
      <c r="U90" s="154" t="s">
        <v>491</v>
      </c>
      <c r="V90" s="5" t="s">
        <v>493</v>
      </c>
      <c r="W90" s="154" t="s">
        <v>493</v>
      </c>
      <c r="X90" s="154" t="s">
        <v>493</v>
      </c>
      <c r="Y90" s="5" t="s">
        <v>493</v>
      </c>
      <c r="Z90" s="154" t="s">
        <v>493</v>
      </c>
      <c r="AA90" s="154" t="s">
        <v>493</v>
      </c>
      <c r="AB90" s="5" t="s">
        <v>493</v>
      </c>
      <c r="AC90" s="154" t="s">
        <v>493</v>
      </c>
      <c r="AD90" s="154" t="s">
        <v>493</v>
      </c>
      <c r="AE90" s="5" t="s">
        <v>493</v>
      </c>
      <c r="AF90" s="154" t="s">
        <v>493</v>
      </c>
      <c r="AG90" s="154" t="s">
        <v>493</v>
      </c>
      <c r="AH90" s="5" t="s">
        <v>494</v>
      </c>
      <c r="AI90" s="154" t="s">
        <v>494</v>
      </c>
      <c r="AJ90" s="154" t="s">
        <v>494</v>
      </c>
      <c r="AK90" s="5" t="s">
        <v>494</v>
      </c>
      <c r="AL90" s="154" t="s">
        <v>494</v>
      </c>
      <c r="AM90" s="154" t="s">
        <v>494</v>
      </c>
      <c r="AN90" s="5" t="s">
        <v>495</v>
      </c>
      <c r="AO90" s="154" t="s">
        <v>495</v>
      </c>
      <c r="AP90" s="154" t="s">
        <v>495</v>
      </c>
      <c r="AQ90" s="5" t="s">
        <v>496</v>
      </c>
      <c r="AR90" s="154" t="s">
        <v>496</v>
      </c>
      <c r="AS90" s="154" t="s">
        <v>496</v>
      </c>
      <c r="AT90" s="5" t="s">
        <v>497</v>
      </c>
      <c r="AU90" s="5" t="s">
        <v>497</v>
      </c>
      <c r="AV90" s="154" t="s">
        <v>497</v>
      </c>
      <c r="AW90" s="154" t="s">
        <v>497</v>
      </c>
      <c r="AX90" s="154" t="s">
        <v>497</v>
      </c>
      <c r="AY90" s="154" t="s">
        <v>497</v>
      </c>
      <c r="AZ90" s="5" t="s">
        <v>498</v>
      </c>
      <c r="BA90" s="154" t="s">
        <v>498</v>
      </c>
      <c r="BB90" s="5" t="s">
        <v>499</v>
      </c>
      <c r="BC90" s="5" t="s">
        <v>500</v>
      </c>
      <c r="BD90" s="154" t="s">
        <v>500</v>
      </c>
      <c r="BE90" s="154" t="s">
        <v>500</v>
      </c>
      <c r="BF90" s="5" t="s">
        <v>501</v>
      </c>
      <c r="BG90" s="154" t="s">
        <v>501</v>
      </c>
      <c r="BH90" s="5" t="s">
        <v>499</v>
      </c>
    </row>
    <row r="91" spans="1:60">
      <c r="A91" s="1" t="s">
        <v>263</v>
      </c>
      <c r="B91" s="2" t="s">
        <v>264</v>
      </c>
      <c r="C91" s="5" t="s">
        <v>490</v>
      </c>
      <c r="D91" s="154" t="s">
        <v>490</v>
      </c>
      <c r="E91" s="154" t="s">
        <v>490</v>
      </c>
      <c r="F91" s="5" t="s">
        <v>491</v>
      </c>
      <c r="G91" s="154" t="s">
        <v>491</v>
      </c>
      <c r="H91" s="154" t="s">
        <v>491</v>
      </c>
      <c r="I91" s="5" t="s">
        <v>492</v>
      </c>
      <c r="J91" s="154" t="s">
        <v>492</v>
      </c>
      <c r="K91" s="154" t="s">
        <v>492</v>
      </c>
      <c r="L91" s="5" t="s">
        <v>491</v>
      </c>
      <c r="M91" s="5" t="s">
        <v>491</v>
      </c>
      <c r="N91" s="5" t="s">
        <v>491</v>
      </c>
      <c r="O91" s="5" t="s">
        <v>491</v>
      </c>
      <c r="P91" s="154" t="s">
        <v>491</v>
      </c>
      <c r="Q91" s="154" t="s">
        <v>491</v>
      </c>
      <c r="R91" s="154" t="s">
        <v>491</v>
      </c>
      <c r="S91" s="154" t="s">
        <v>491</v>
      </c>
      <c r="T91" s="154" t="s">
        <v>491</v>
      </c>
      <c r="U91" s="154" t="s">
        <v>491</v>
      </c>
      <c r="V91" s="5" t="s">
        <v>493</v>
      </c>
      <c r="W91" s="154" t="s">
        <v>493</v>
      </c>
      <c r="X91" s="154" t="s">
        <v>493</v>
      </c>
      <c r="Y91" s="5" t="s">
        <v>493</v>
      </c>
      <c r="Z91" s="154" t="s">
        <v>493</v>
      </c>
      <c r="AA91" s="154" t="s">
        <v>493</v>
      </c>
      <c r="AB91" s="5" t="s">
        <v>493</v>
      </c>
      <c r="AC91" s="154" t="s">
        <v>493</v>
      </c>
      <c r="AD91" s="154" t="s">
        <v>493</v>
      </c>
      <c r="AE91" s="5" t="s">
        <v>493</v>
      </c>
      <c r="AF91" s="154" t="s">
        <v>493</v>
      </c>
      <c r="AG91" s="154" t="s">
        <v>493</v>
      </c>
      <c r="AH91" s="5" t="s">
        <v>494</v>
      </c>
      <c r="AI91" s="154" t="s">
        <v>494</v>
      </c>
      <c r="AJ91" s="154" t="s">
        <v>494</v>
      </c>
      <c r="AK91" s="5" t="s">
        <v>494</v>
      </c>
      <c r="AL91" s="154" t="s">
        <v>494</v>
      </c>
      <c r="AM91" s="154" t="s">
        <v>494</v>
      </c>
      <c r="AN91" s="5" t="s">
        <v>495</v>
      </c>
      <c r="AO91" s="154" t="s">
        <v>495</v>
      </c>
      <c r="AP91" s="154" t="s">
        <v>495</v>
      </c>
      <c r="AQ91" s="5" t="s">
        <v>496</v>
      </c>
      <c r="AR91" s="154" t="s">
        <v>496</v>
      </c>
      <c r="AS91" s="154" t="s">
        <v>496</v>
      </c>
      <c r="AT91" s="5" t="s">
        <v>497</v>
      </c>
      <c r="AU91" s="5" t="s">
        <v>497</v>
      </c>
      <c r="AV91" s="154" t="s">
        <v>497</v>
      </c>
      <c r="AW91" s="154" t="s">
        <v>497</v>
      </c>
      <c r="AX91" s="154" t="s">
        <v>497</v>
      </c>
      <c r="AY91" s="154" t="s">
        <v>497</v>
      </c>
      <c r="AZ91" s="5" t="s">
        <v>498</v>
      </c>
      <c r="BA91" s="154" t="s">
        <v>498</v>
      </c>
      <c r="BB91" s="5" t="s">
        <v>499</v>
      </c>
      <c r="BC91" s="5" t="s">
        <v>500</v>
      </c>
      <c r="BD91" s="154" t="s">
        <v>500</v>
      </c>
      <c r="BE91" s="154" t="s">
        <v>500</v>
      </c>
      <c r="BF91" s="5" t="s">
        <v>501</v>
      </c>
      <c r="BG91" s="154" t="s">
        <v>501</v>
      </c>
      <c r="BH91" s="5" t="s">
        <v>499</v>
      </c>
    </row>
    <row r="92" spans="1:60">
      <c r="A92" s="1" t="s">
        <v>265</v>
      </c>
      <c r="B92" s="2" t="s">
        <v>266</v>
      </c>
      <c r="C92" s="5" t="s">
        <v>490</v>
      </c>
      <c r="D92" s="154" t="s">
        <v>490</v>
      </c>
      <c r="E92" s="154" t="s">
        <v>490</v>
      </c>
      <c r="F92" s="5" t="s">
        <v>491</v>
      </c>
      <c r="G92" s="154" t="s">
        <v>491</v>
      </c>
      <c r="H92" s="154" t="s">
        <v>491</v>
      </c>
      <c r="I92" s="5" t="s">
        <v>492</v>
      </c>
      <c r="J92" s="154" t="s">
        <v>492</v>
      </c>
      <c r="K92" s="154" t="s">
        <v>492</v>
      </c>
      <c r="L92" s="5" t="s">
        <v>491</v>
      </c>
      <c r="M92" s="5" t="s">
        <v>491</v>
      </c>
      <c r="N92" s="5" t="s">
        <v>491</v>
      </c>
      <c r="O92" s="5" t="s">
        <v>491</v>
      </c>
      <c r="P92" s="154" t="s">
        <v>491</v>
      </c>
      <c r="Q92" s="154" t="s">
        <v>491</v>
      </c>
      <c r="R92" s="154" t="s">
        <v>491</v>
      </c>
      <c r="S92" s="154" t="s">
        <v>491</v>
      </c>
      <c r="T92" s="154" t="s">
        <v>491</v>
      </c>
      <c r="U92" s="154" t="s">
        <v>491</v>
      </c>
      <c r="V92" s="5" t="s">
        <v>493</v>
      </c>
      <c r="W92" s="154" t="s">
        <v>493</v>
      </c>
      <c r="X92" s="154" t="s">
        <v>493</v>
      </c>
      <c r="Y92" s="5" t="s">
        <v>493</v>
      </c>
      <c r="Z92" s="154" t="s">
        <v>493</v>
      </c>
      <c r="AA92" s="154" t="s">
        <v>493</v>
      </c>
      <c r="AB92" s="5" t="s">
        <v>493</v>
      </c>
      <c r="AC92" s="154" t="s">
        <v>493</v>
      </c>
      <c r="AD92" s="154" t="s">
        <v>493</v>
      </c>
      <c r="AE92" s="5" t="s">
        <v>493</v>
      </c>
      <c r="AF92" s="154" t="s">
        <v>493</v>
      </c>
      <c r="AG92" s="154" t="s">
        <v>493</v>
      </c>
      <c r="AH92" s="5" t="s">
        <v>494</v>
      </c>
      <c r="AI92" s="154" t="s">
        <v>494</v>
      </c>
      <c r="AJ92" s="154" t="s">
        <v>494</v>
      </c>
      <c r="AK92" s="5" t="s">
        <v>494</v>
      </c>
      <c r="AL92" s="154" t="s">
        <v>494</v>
      </c>
      <c r="AM92" s="154" t="s">
        <v>494</v>
      </c>
      <c r="AN92" s="5" t="s">
        <v>495</v>
      </c>
      <c r="AO92" s="154" t="s">
        <v>495</v>
      </c>
      <c r="AP92" s="154" t="s">
        <v>495</v>
      </c>
      <c r="AQ92" s="5" t="s">
        <v>496</v>
      </c>
      <c r="AR92" s="154" t="s">
        <v>496</v>
      </c>
      <c r="AS92" s="154" t="s">
        <v>496</v>
      </c>
      <c r="AT92" s="5" t="s">
        <v>497</v>
      </c>
      <c r="AU92" s="5" t="s">
        <v>497</v>
      </c>
      <c r="AV92" s="154" t="s">
        <v>497</v>
      </c>
      <c r="AW92" s="154" t="s">
        <v>497</v>
      </c>
      <c r="AX92" s="154" t="s">
        <v>497</v>
      </c>
      <c r="AY92" s="154" t="s">
        <v>497</v>
      </c>
      <c r="AZ92" s="5" t="s">
        <v>498</v>
      </c>
      <c r="BA92" s="154" t="s">
        <v>498</v>
      </c>
      <c r="BB92" s="5" t="s">
        <v>499</v>
      </c>
      <c r="BC92" s="5" t="s">
        <v>500</v>
      </c>
      <c r="BD92" s="154" t="s">
        <v>500</v>
      </c>
      <c r="BE92" s="154" t="s">
        <v>500</v>
      </c>
      <c r="BF92" s="5" t="s">
        <v>501</v>
      </c>
      <c r="BG92" s="154" t="s">
        <v>501</v>
      </c>
      <c r="BH92" s="5" t="s">
        <v>499</v>
      </c>
    </row>
    <row r="93" spans="1:60">
      <c r="A93" s="1" t="s">
        <v>267</v>
      </c>
      <c r="B93" s="2" t="s">
        <v>268</v>
      </c>
      <c r="C93" s="5" t="s">
        <v>490</v>
      </c>
      <c r="D93" s="154" t="s">
        <v>490</v>
      </c>
      <c r="E93" s="154" t="s">
        <v>490</v>
      </c>
      <c r="F93" s="5" t="s">
        <v>491</v>
      </c>
      <c r="G93" s="154" t="s">
        <v>491</v>
      </c>
      <c r="H93" s="154" t="s">
        <v>491</v>
      </c>
      <c r="I93" s="5" t="s">
        <v>492</v>
      </c>
      <c r="J93" s="154" t="s">
        <v>492</v>
      </c>
      <c r="K93" s="154" t="s">
        <v>492</v>
      </c>
      <c r="L93" s="5" t="s">
        <v>491</v>
      </c>
      <c r="M93" s="5" t="s">
        <v>491</v>
      </c>
      <c r="N93" s="5" t="s">
        <v>491</v>
      </c>
      <c r="O93" s="5" t="s">
        <v>491</v>
      </c>
      <c r="P93" s="154" t="s">
        <v>491</v>
      </c>
      <c r="Q93" s="154" t="s">
        <v>491</v>
      </c>
      <c r="R93" s="154" t="s">
        <v>491</v>
      </c>
      <c r="S93" s="154" t="s">
        <v>491</v>
      </c>
      <c r="T93" s="154" t="s">
        <v>491</v>
      </c>
      <c r="U93" s="154" t="s">
        <v>491</v>
      </c>
      <c r="V93" s="5" t="s">
        <v>493</v>
      </c>
      <c r="W93" s="154" t="s">
        <v>493</v>
      </c>
      <c r="X93" s="154" t="s">
        <v>493</v>
      </c>
      <c r="Y93" s="5" t="s">
        <v>493</v>
      </c>
      <c r="Z93" s="154" t="s">
        <v>493</v>
      </c>
      <c r="AA93" s="154" t="s">
        <v>493</v>
      </c>
      <c r="AB93" s="5" t="s">
        <v>493</v>
      </c>
      <c r="AC93" s="154" t="s">
        <v>493</v>
      </c>
      <c r="AD93" s="154" t="s">
        <v>493</v>
      </c>
      <c r="AE93" s="5" t="s">
        <v>493</v>
      </c>
      <c r="AF93" s="154" t="s">
        <v>493</v>
      </c>
      <c r="AG93" s="154" t="s">
        <v>493</v>
      </c>
      <c r="AH93" s="5" t="s">
        <v>494</v>
      </c>
      <c r="AI93" s="154" t="s">
        <v>494</v>
      </c>
      <c r="AJ93" s="154" t="s">
        <v>494</v>
      </c>
      <c r="AK93" s="5" t="s">
        <v>494</v>
      </c>
      <c r="AL93" s="154" t="s">
        <v>494</v>
      </c>
      <c r="AM93" s="154" t="s">
        <v>494</v>
      </c>
      <c r="AN93" s="5" t="s">
        <v>495</v>
      </c>
      <c r="AO93" s="154" t="s">
        <v>495</v>
      </c>
      <c r="AP93" s="154" t="s">
        <v>495</v>
      </c>
      <c r="AQ93" s="5" t="s">
        <v>496</v>
      </c>
      <c r="AR93" s="154" t="s">
        <v>496</v>
      </c>
      <c r="AS93" s="154" t="s">
        <v>496</v>
      </c>
      <c r="AT93" s="5" t="s">
        <v>497</v>
      </c>
      <c r="AU93" s="5" t="s">
        <v>497</v>
      </c>
      <c r="AV93" s="154" t="s">
        <v>497</v>
      </c>
      <c r="AW93" s="154" t="s">
        <v>497</v>
      </c>
      <c r="AX93" s="154" t="s">
        <v>497</v>
      </c>
      <c r="AY93" s="154" t="s">
        <v>497</v>
      </c>
      <c r="AZ93" s="5" t="s">
        <v>498</v>
      </c>
      <c r="BA93" s="154" t="s">
        <v>498</v>
      </c>
      <c r="BB93" s="5" t="s">
        <v>499</v>
      </c>
      <c r="BC93" s="5" t="s">
        <v>500</v>
      </c>
      <c r="BD93" s="154" t="s">
        <v>500</v>
      </c>
      <c r="BE93" s="154" t="s">
        <v>500</v>
      </c>
      <c r="BF93" s="5" t="s">
        <v>501</v>
      </c>
      <c r="BG93" s="154" t="s">
        <v>501</v>
      </c>
      <c r="BH93" s="5" t="s">
        <v>499</v>
      </c>
    </row>
    <row r="94" spans="1:60">
      <c r="A94" s="1" t="s">
        <v>269</v>
      </c>
      <c r="B94" s="2" t="s">
        <v>270</v>
      </c>
      <c r="C94" s="5" t="s">
        <v>490</v>
      </c>
      <c r="D94" s="154" t="s">
        <v>490</v>
      </c>
      <c r="E94" s="154" t="s">
        <v>490</v>
      </c>
      <c r="F94" s="5" t="s">
        <v>491</v>
      </c>
      <c r="G94" s="154" t="s">
        <v>491</v>
      </c>
      <c r="H94" s="154" t="s">
        <v>491</v>
      </c>
      <c r="I94" s="5" t="s">
        <v>492</v>
      </c>
      <c r="J94" s="154" t="s">
        <v>492</v>
      </c>
      <c r="K94" s="154" t="s">
        <v>492</v>
      </c>
      <c r="L94" s="5" t="s">
        <v>491</v>
      </c>
      <c r="M94" s="5" t="s">
        <v>491</v>
      </c>
      <c r="N94" s="5" t="s">
        <v>491</v>
      </c>
      <c r="O94" s="5" t="s">
        <v>491</v>
      </c>
      <c r="P94" s="154" t="s">
        <v>491</v>
      </c>
      <c r="Q94" s="154" t="s">
        <v>491</v>
      </c>
      <c r="R94" s="154" t="s">
        <v>491</v>
      </c>
      <c r="S94" s="154" t="s">
        <v>491</v>
      </c>
      <c r="T94" s="154" t="s">
        <v>491</v>
      </c>
      <c r="U94" s="154" t="s">
        <v>491</v>
      </c>
      <c r="V94" s="5" t="s">
        <v>493</v>
      </c>
      <c r="W94" s="154" t="s">
        <v>493</v>
      </c>
      <c r="X94" s="154" t="s">
        <v>493</v>
      </c>
      <c r="Y94" s="5" t="s">
        <v>493</v>
      </c>
      <c r="Z94" s="154" t="s">
        <v>493</v>
      </c>
      <c r="AA94" s="154" t="s">
        <v>493</v>
      </c>
      <c r="AB94" s="5" t="s">
        <v>493</v>
      </c>
      <c r="AC94" s="154" t="s">
        <v>493</v>
      </c>
      <c r="AD94" s="154" t="s">
        <v>493</v>
      </c>
      <c r="AE94" s="5" t="s">
        <v>493</v>
      </c>
      <c r="AF94" s="154" t="s">
        <v>493</v>
      </c>
      <c r="AG94" s="154" t="s">
        <v>493</v>
      </c>
      <c r="AH94" s="5" t="s">
        <v>494</v>
      </c>
      <c r="AI94" s="154" t="s">
        <v>494</v>
      </c>
      <c r="AJ94" s="154" t="s">
        <v>494</v>
      </c>
      <c r="AK94" s="5" t="s">
        <v>494</v>
      </c>
      <c r="AL94" s="154" t="s">
        <v>494</v>
      </c>
      <c r="AM94" s="154" t="s">
        <v>494</v>
      </c>
      <c r="AN94" s="5" t="s">
        <v>495</v>
      </c>
      <c r="AO94" s="154" t="s">
        <v>495</v>
      </c>
      <c r="AP94" s="154" t="s">
        <v>495</v>
      </c>
      <c r="AQ94" s="5" t="s">
        <v>496</v>
      </c>
      <c r="AR94" s="154" t="s">
        <v>496</v>
      </c>
      <c r="AS94" s="154" t="s">
        <v>496</v>
      </c>
      <c r="AT94" s="5" t="s">
        <v>497</v>
      </c>
      <c r="AU94" s="5" t="s">
        <v>497</v>
      </c>
      <c r="AV94" s="154" t="s">
        <v>497</v>
      </c>
      <c r="AW94" s="154" t="s">
        <v>497</v>
      </c>
      <c r="AX94" s="154" t="s">
        <v>497</v>
      </c>
      <c r="AY94" s="154" t="s">
        <v>497</v>
      </c>
      <c r="AZ94" s="5" t="s">
        <v>498</v>
      </c>
      <c r="BA94" s="154" t="s">
        <v>498</v>
      </c>
      <c r="BB94" s="5" t="s">
        <v>499</v>
      </c>
      <c r="BC94" s="5" t="s">
        <v>500</v>
      </c>
      <c r="BD94" s="154" t="s">
        <v>500</v>
      </c>
      <c r="BE94" s="154" t="s">
        <v>500</v>
      </c>
      <c r="BF94" s="5" t="s">
        <v>501</v>
      </c>
      <c r="BG94" s="154" t="s">
        <v>501</v>
      </c>
      <c r="BH94" s="5" t="s">
        <v>499</v>
      </c>
    </row>
    <row r="95" spans="1:60">
      <c r="A95" s="1" t="s">
        <v>271</v>
      </c>
      <c r="B95" s="2" t="s">
        <v>272</v>
      </c>
      <c r="C95" s="5" t="s">
        <v>490</v>
      </c>
      <c r="D95" s="154" t="s">
        <v>490</v>
      </c>
      <c r="E95" s="154" t="s">
        <v>490</v>
      </c>
      <c r="F95" s="5" t="s">
        <v>491</v>
      </c>
      <c r="G95" s="154" t="s">
        <v>491</v>
      </c>
      <c r="H95" s="154" t="s">
        <v>491</v>
      </c>
      <c r="I95" s="5" t="s">
        <v>492</v>
      </c>
      <c r="J95" s="154" t="s">
        <v>492</v>
      </c>
      <c r="K95" s="154" t="s">
        <v>492</v>
      </c>
      <c r="L95" s="5" t="s">
        <v>491</v>
      </c>
      <c r="M95" s="5" t="s">
        <v>491</v>
      </c>
      <c r="N95" s="5" t="s">
        <v>491</v>
      </c>
      <c r="O95" s="5" t="s">
        <v>491</v>
      </c>
      <c r="P95" s="154" t="s">
        <v>491</v>
      </c>
      <c r="Q95" s="154" t="s">
        <v>491</v>
      </c>
      <c r="R95" s="154" t="s">
        <v>491</v>
      </c>
      <c r="S95" s="154" t="s">
        <v>491</v>
      </c>
      <c r="T95" s="154" t="s">
        <v>491</v>
      </c>
      <c r="U95" s="154" t="s">
        <v>491</v>
      </c>
      <c r="V95" s="5" t="s">
        <v>493</v>
      </c>
      <c r="W95" s="154" t="s">
        <v>493</v>
      </c>
      <c r="X95" s="154" t="s">
        <v>493</v>
      </c>
      <c r="Y95" s="5" t="s">
        <v>493</v>
      </c>
      <c r="Z95" s="154" t="s">
        <v>493</v>
      </c>
      <c r="AA95" s="154" t="s">
        <v>493</v>
      </c>
      <c r="AB95" s="5" t="s">
        <v>493</v>
      </c>
      <c r="AC95" s="154" t="s">
        <v>493</v>
      </c>
      <c r="AD95" s="154" t="s">
        <v>493</v>
      </c>
      <c r="AE95" s="5" t="s">
        <v>493</v>
      </c>
      <c r="AF95" s="154" t="s">
        <v>493</v>
      </c>
      <c r="AG95" s="154" t="s">
        <v>493</v>
      </c>
      <c r="AH95" s="5" t="s">
        <v>494</v>
      </c>
      <c r="AI95" s="154" t="s">
        <v>494</v>
      </c>
      <c r="AJ95" s="154" t="s">
        <v>494</v>
      </c>
      <c r="AK95" s="5" t="s">
        <v>494</v>
      </c>
      <c r="AL95" s="154" t="s">
        <v>494</v>
      </c>
      <c r="AM95" s="154" t="s">
        <v>494</v>
      </c>
      <c r="AN95" s="5" t="s">
        <v>495</v>
      </c>
      <c r="AO95" s="154" t="s">
        <v>495</v>
      </c>
      <c r="AP95" s="154" t="s">
        <v>495</v>
      </c>
      <c r="AQ95" s="5" t="s">
        <v>496</v>
      </c>
      <c r="AR95" s="154" t="s">
        <v>496</v>
      </c>
      <c r="AS95" s="154" t="s">
        <v>496</v>
      </c>
      <c r="AT95" s="5" t="s">
        <v>497</v>
      </c>
      <c r="AU95" s="5" t="s">
        <v>497</v>
      </c>
      <c r="AV95" s="154" t="s">
        <v>497</v>
      </c>
      <c r="AW95" s="154" t="s">
        <v>497</v>
      </c>
      <c r="AX95" s="154" t="s">
        <v>497</v>
      </c>
      <c r="AY95" s="154" t="s">
        <v>497</v>
      </c>
      <c r="AZ95" s="5" t="s">
        <v>498</v>
      </c>
      <c r="BA95" s="154" t="s">
        <v>498</v>
      </c>
      <c r="BB95" s="5" t="s">
        <v>499</v>
      </c>
      <c r="BC95" s="5" t="s">
        <v>500</v>
      </c>
      <c r="BD95" s="154" t="s">
        <v>500</v>
      </c>
      <c r="BE95" s="154" t="s">
        <v>500</v>
      </c>
      <c r="BF95" s="5" t="s">
        <v>501</v>
      </c>
      <c r="BG95" s="154" t="s">
        <v>501</v>
      </c>
      <c r="BH95" s="5" t="s">
        <v>499</v>
      </c>
    </row>
    <row r="96" spans="1:60">
      <c r="A96" s="1" t="s">
        <v>273</v>
      </c>
      <c r="B96" s="2" t="s">
        <v>274</v>
      </c>
      <c r="C96" s="5" t="s">
        <v>490</v>
      </c>
      <c r="D96" s="154" t="s">
        <v>490</v>
      </c>
      <c r="E96" s="154" t="s">
        <v>490</v>
      </c>
      <c r="F96" s="5" t="s">
        <v>87</v>
      </c>
      <c r="G96" s="154" t="s">
        <v>87</v>
      </c>
      <c r="H96" s="154" t="s">
        <v>87</v>
      </c>
      <c r="I96" s="5" t="s">
        <v>492</v>
      </c>
      <c r="J96" s="154" t="s">
        <v>492</v>
      </c>
      <c r="K96" s="154" t="s">
        <v>492</v>
      </c>
      <c r="L96" s="5" t="s">
        <v>491</v>
      </c>
      <c r="M96" s="5" t="s">
        <v>491</v>
      </c>
      <c r="N96" s="5" t="s">
        <v>491</v>
      </c>
      <c r="O96" s="5" t="s">
        <v>491</v>
      </c>
      <c r="P96" s="154" t="s">
        <v>491</v>
      </c>
      <c r="Q96" s="154" t="s">
        <v>491</v>
      </c>
      <c r="R96" s="154" t="s">
        <v>491</v>
      </c>
      <c r="S96" s="154" t="s">
        <v>491</v>
      </c>
      <c r="T96" s="154" t="s">
        <v>491</v>
      </c>
      <c r="U96" s="154" t="s">
        <v>491</v>
      </c>
      <c r="V96" s="5" t="s">
        <v>493</v>
      </c>
      <c r="W96" s="154" t="s">
        <v>493</v>
      </c>
      <c r="X96" s="154" t="s">
        <v>493</v>
      </c>
      <c r="Y96" s="5" t="s">
        <v>493</v>
      </c>
      <c r="Z96" s="154" t="s">
        <v>493</v>
      </c>
      <c r="AA96" s="154" t="s">
        <v>493</v>
      </c>
      <c r="AB96" s="5" t="s">
        <v>493</v>
      </c>
      <c r="AC96" s="154" t="s">
        <v>493</v>
      </c>
      <c r="AD96" s="154" t="s">
        <v>493</v>
      </c>
      <c r="AE96" s="5" t="s">
        <v>493</v>
      </c>
      <c r="AF96" s="154" t="s">
        <v>493</v>
      </c>
      <c r="AG96" s="154" t="s">
        <v>493</v>
      </c>
      <c r="AH96" s="5" t="s">
        <v>494</v>
      </c>
      <c r="AI96" s="154" t="s">
        <v>494</v>
      </c>
      <c r="AJ96" s="154" t="s">
        <v>494</v>
      </c>
      <c r="AK96" s="5" t="s">
        <v>494</v>
      </c>
      <c r="AL96" s="154" t="s">
        <v>494</v>
      </c>
      <c r="AM96" s="154" t="s">
        <v>494</v>
      </c>
      <c r="AN96" s="5" t="s">
        <v>495</v>
      </c>
      <c r="AO96" s="154" t="s">
        <v>495</v>
      </c>
      <c r="AP96" s="154" t="s">
        <v>495</v>
      </c>
      <c r="AQ96" s="5" t="s">
        <v>496</v>
      </c>
      <c r="AR96" s="154" t="s">
        <v>496</v>
      </c>
      <c r="AS96" s="154" t="s">
        <v>496</v>
      </c>
      <c r="AT96" s="5" t="s">
        <v>497</v>
      </c>
      <c r="AU96" s="5" t="s">
        <v>497</v>
      </c>
      <c r="AV96" s="154" t="s">
        <v>497</v>
      </c>
      <c r="AW96" s="154" t="s">
        <v>497</v>
      </c>
      <c r="AX96" s="154" t="s">
        <v>497</v>
      </c>
      <c r="AY96" s="154" t="s">
        <v>497</v>
      </c>
      <c r="AZ96" s="5" t="s">
        <v>498</v>
      </c>
      <c r="BA96" s="154" t="s">
        <v>498</v>
      </c>
      <c r="BB96" s="5" t="s">
        <v>499</v>
      </c>
      <c r="BC96" s="5" t="s">
        <v>500</v>
      </c>
      <c r="BD96" s="154" t="s">
        <v>500</v>
      </c>
      <c r="BE96" s="154" t="s">
        <v>500</v>
      </c>
      <c r="BF96" s="5" t="s">
        <v>501</v>
      </c>
      <c r="BG96" s="154" t="s">
        <v>501</v>
      </c>
      <c r="BH96" s="5" t="s">
        <v>499</v>
      </c>
    </row>
    <row r="97" spans="1:60">
      <c r="A97" s="1" t="s">
        <v>275</v>
      </c>
      <c r="B97" s="2" t="s">
        <v>276</v>
      </c>
      <c r="C97" s="5" t="s">
        <v>490</v>
      </c>
      <c r="D97" s="154" t="s">
        <v>490</v>
      </c>
      <c r="E97" s="154" t="s">
        <v>490</v>
      </c>
      <c r="F97" s="5" t="s">
        <v>491</v>
      </c>
      <c r="G97" s="154" t="s">
        <v>491</v>
      </c>
      <c r="H97" s="154" t="s">
        <v>491</v>
      </c>
      <c r="I97" s="5" t="s">
        <v>492</v>
      </c>
      <c r="J97" s="154" t="s">
        <v>492</v>
      </c>
      <c r="K97" s="154" t="s">
        <v>492</v>
      </c>
      <c r="L97" s="5" t="s">
        <v>491</v>
      </c>
      <c r="M97" s="5" t="s">
        <v>491</v>
      </c>
      <c r="N97" s="5" t="s">
        <v>491</v>
      </c>
      <c r="O97" s="5" t="s">
        <v>491</v>
      </c>
      <c r="P97" s="154" t="s">
        <v>491</v>
      </c>
      <c r="Q97" s="154" t="s">
        <v>491</v>
      </c>
      <c r="R97" s="154" t="s">
        <v>491</v>
      </c>
      <c r="S97" s="154" t="s">
        <v>491</v>
      </c>
      <c r="T97" s="154" t="s">
        <v>491</v>
      </c>
      <c r="U97" s="154" t="s">
        <v>491</v>
      </c>
      <c r="V97" s="5" t="s">
        <v>493</v>
      </c>
      <c r="W97" s="154" t="s">
        <v>493</v>
      </c>
      <c r="X97" s="154" t="s">
        <v>493</v>
      </c>
      <c r="Y97" s="5" t="s">
        <v>493</v>
      </c>
      <c r="Z97" s="154" t="s">
        <v>493</v>
      </c>
      <c r="AA97" s="154" t="s">
        <v>493</v>
      </c>
      <c r="AB97" s="5" t="s">
        <v>493</v>
      </c>
      <c r="AC97" s="154" t="s">
        <v>493</v>
      </c>
      <c r="AD97" s="154" t="s">
        <v>493</v>
      </c>
      <c r="AE97" s="5" t="s">
        <v>493</v>
      </c>
      <c r="AF97" s="154" t="s">
        <v>493</v>
      </c>
      <c r="AG97" s="154" t="s">
        <v>493</v>
      </c>
      <c r="AH97" s="5" t="s">
        <v>494</v>
      </c>
      <c r="AI97" s="154" t="s">
        <v>494</v>
      </c>
      <c r="AJ97" s="154" t="s">
        <v>494</v>
      </c>
      <c r="AK97" s="5" t="s">
        <v>494</v>
      </c>
      <c r="AL97" s="154" t="s">
        <v>494</v>
      </c>
      <c r="AM97" s="154" t="s">
        <v>494</v>
      </c>
      <c r="AN97" s="5" t="s">
        <v>495</v>
      </c>
      <c r="AO97" s="154" t="s">
        <v>495</v>
      </c>
      <c r="AP97" s="154" t="s">
        <v>495</v>
      </c>
      <c r="AQ97" s="5" t="s">
        <v>496</v>
      </c>
      <c r="AR97" s="154" t="s">
        <v>496</v>
      </c>
      <c r="AS97" s="154" t="s">
        <v>496</v>
      </c>
      <c r="AT97" s="5" t="s">
        <v>497</v>
      </c>
      <c r="AU97" s="5" t="s">
        <v>497</v>
      </c>
      <c r="AV97" s="154" t="s">
        <v>497</v>
      </c>
      <c r="AW97" s="154" t="s">
        <v>497</v>
      </c>
      <c r="AX97" s="154" t="s">
        <v>497</v>
      </c>
      <c r="AY97" s="154" t="s">
        <v>497</v>
      </c>
      <c r="AZ97" s="5" t="s">
        <v>498</v>
      </c>
      <c r="BA97" s="154" t="s">
        <v>498</v>
      </c>
      <c r="BB97" s="5" t="s">
        <v>499</v>
      </c>
      <c r="BC97" s="5" t="s">
        <v>500</v>
      </c>
      <c r="BD97" s="154" t="s">
        <v>500</v>
      </c>
      <c r="BE97" s="154" t="s">
        <v>500</v>
      </c>
      <c r="BF97" s="5" t="s">
        <v>501</v>
      </c>
      <c r="BG97" s="154" t="s">
        <v>501</v>
      </c>
      <c r="BH97" s="5" t="s">
        <v>499</v>
      </c>
    </row>
    <row r="98" spans="1:60">
      <c r="A98" s="1" t="s">
        <v>277</v>
      </c>
      <c r="B98" s="2" t="s">
        <v>278</v>
      </c>
      <c r="C98" s="5" t="s">
        <v>490</v>
      </c>
      <c r="D98" s="154" t="s">
        <v>490</v>
      </c>
      <c r="E98" s="154" t="s">
        <v>490</v>
      </c>
      <c r="F98" s="5" t="s">
        <v>491</v>
      </c>
      <c r="G98" s="154" t="s">
        <v>491</v>
      </c>
      <c r="H98" s="154" t="s">
        <v>491</v>
      </c>
      <c r="I98" s="5" t="s">
        <v>492</v>
      </c>
      <c r="J98" s="154" t="s">
        <v>492</v>
      </c>
      <c r="K98" s="154" t="s">
        <v>492</v>
      </c>
      <c r="L98" s="5" t="s">
        <v>491</v>
      </c>
      <c r="M98" s="5" t="s">
        <v>491</v>
      </c>
      <c r="N98" s="5" t="s">
        <v>491</v>
      </c>
      <c r="O98" s="5" t="s">
        <v>491</v>
      </c>
      <c r="P98" s="154" t="s">
        <v>491</v>
      </c>
      <c r="Q98" s="154" t="s">
        <v>491</v>
      </c>
      <c r="R98" s="154" t="s">
        <v>491</v>
      </c>
      <c r="S98" s="154" t="s">
        <v>491</v>
      </c>
      <c r="T98" s="154" t="s">
        <v>491</v>
      </c>
      <c r="U98" s="154" t="s">
        <v>491</v>
      </c>
      <c r="V98" s="5" t="s">
        <v>493</v>
      </c>
      <c r="W98" s="154" t="s">
        <v>493</v>
      </c>
      <c r="X98" s="154" t="s">
        <v>493</v>
      </c>
      <c r="Y98" s="5" t="s">
        <v>493</v>
      </c>
      <c r="Z98" s="154" t="s">
        <v>493</v>
      </c>
      <c r="AA98" s="154" t="s">
        <v>493</v>
      </c>
      <c r="AB98" s="5" t="s">
        <v>493</v>
      </c>
      <c r="AC98" s="154" t="s">
        <v>493</v>
      </c>
      <c r="AD98" s="154" t="s">
        <v>493</v>
      </c>
      <c r="AE98" s="5" t="s">
        <v>493</v>
      </c>
      <c r="AF98" s="154" t="s">
        <v>493</v>
      </c>
      <c r="AG98" s="154" t="s">
        <v>493</v>
      </c>
      <c r="AH98" s="5" t="s">
        <v>494</v>
      </c>
      <c r="AI98" s="154" t="s">
        <v>494</v>
      </c>
      <c r="AJ98" s="154" t="s">
        <v>494</v>
      </c>
      <c r="AK98" s="5" t="s">
        <v>494</v>
      </c>
      <c r="AL98" s="154" t="s">
        <v>494</v>
      </c>
      <c r="AM98" s="154" t="s">
        <v>494</v>
      </c>
      <c r="AN98" s="5" t="s">
        <v>495</v>
      </c>
      <c r="AO98" s="154" t="s">
        <v>495</v>
      </c>
      <c r="AP98" s="154" t="s">
        <v>495</v>
      </c>
      <c r="AQ98" s="5" t="s">
        <v>496</v>
      </c>
      <c r="AR98" s="154" t="s">
        <v>496</v>
      </c>
      <c r="AS98" s="154" t="s">
        <v>496</v>
      </c>
      <c r="AT98" s="5" t="s">
        <v>497</v>
      </c>
      <c r="AU98" s="5" t="s">
        <v>497</v>
      </c>
      <c r="AV98" s="154" t="s">
        <v>497</v>
      </c>
      <c r="AW98" s="154" t="s">
        <v>497</v>
      </c>
      <c r="AX98" s="154" t="s">
        <v>497</v>
      </c>
      <c r="AY98" s="154" t="s">
        <v>497</v>
      </c>
      <c r="AZ98" s="5" t="s">
        <v>498</v>
      </c>
      <c r="BA98" s="154" t="s">
        <v>498</v>
      </c>
      <c r="BB98" s="5" t="s">
        <v>499</v>
      </c>
      <c r="BC98" s="5" t="s">
        <v>500</v>
      </c>
      <c r="BD98" s="154" t="s">
        <v>500</v>
      </c>
      <c r="BE98" s="154" t="s">
        <v>500</v>
      </c>
      <c r="BF98" s="5" t="s">
        <v>501</v>
      </c>
      <c r="BG98" s="154" t="s">
        <v>501</v>
      </c>
      <c r="BH98" s="5" t="s">
        <v>499</v>
      </c>
    </row>
    <row r="99" spans="1:60">
      <c r="A99" s="1" t="s">
        <v>279</v>
      </c>
      <c r="B99" s="2" t="s">
        <v>280</v>
      </c>
      <c r="C99" s="5" t="s">
        <v>490</v>
      </c>
      <c r="D99" s="154" t="s">
        <v>490</v>
      </c>
      <c r="E99" s="154" t="s">
        <v>490</v>
      </c>
      <c r="F99" s="5" t="s">
        <v>491</v>
      </c>
      <c r="G99" s="154" t="s">
        <v>491</v>
      </c>
      <c r="H99" s="154" t="s">
        <v>491</v>
      </c>
      <c r="I99" s="5" t="s">
        <v>492</v>
      </c>
      <c r="J99" s="154" t="s">
        <v>492</v>
      </c>
      <c r="K99" s="154" t="s">
        <v>492</v>
      </c>
      <c r="L99" s="5" t="s">
        <v>491</v>
      </c>
      <c r="M99" s="5" t="s">
        <v>491</v>
      </c>
      <c r="N99" s="5" t="s">
        <v>491</v>
      </c>
      <c r="O99" s="5" t="s">
        <v>491</v>
      </c>
      <c r="P99" s="154" t="s">
        <v>491</v>
      </c>
      <c r="Q99" s="154" t="s">
        <v>491</v>
      </c>
      <c r="R99" s="154" t="s">
        <v>491</v>
      </c>
      <c r="S99" s="154" t="s">
        <v>491</v>
      </c>
      <c r="T99" s="154" t="s">
        <v>491</v>
      </c>
      <c r="U99" s="154" t="s">
        <v>491</v>
      </c>
      <c r="V99" s="5" t="s">
        <v>493</v>
      </c>
      <c r="W99" s="154" t="s">
        <v>493</v>
      </c>
      <c r="X99" s="154" t="s">
        <v>493</v>
      </c>
      <c r="Y99" s="5" t="s">
        <v>493</v>
      </c>
      <c r="Z99" s="154" t="s">
        <v>493</v>
      </c>
      <c r="AA99" s="154" t="s">
        <v>493</v>
      </c>
      <c r="AB99" s="5" t="s">
        <v>493</v>
      </c>
      <c r="AC99" s="154" t="s">
        <v>493</v>
      </c>
      <c r="AD99" s="154" t="s">
        <v>493</v>
      </c>
      <c r="AE99" s="5" t="s">
        <v>493</v>
      </c>
      <c r="AF99" s="154" t="s">
        <v>493</v>
      </c>
      <c r="AG99" s="154" t="s">
        <v>493</v>
      </c>
      <c r="AH99" s="5" t="s">
        <v>494</v>
      </c>
      <c r="AI99" s="154" t="s">
        <v>494</v>
      </c>
      <c r="AJ99" s="154" t="s">
        <v>494</v>
      </c>
      <c r="AK99" s="5" t="s">
        <v>494</v>
      </c>
      <c r="AL99" s="154" t="s">
        <v>494</v>
      </c>
      <c r="AM99" s="154" t="s">
        <v>494</v>
      </c>
      <c r="AN99" s="5" t="s">
        <v>495</v>
      </c>
      <c r="AO99" s="154" t="s">
        <v>495</v>
      </c>
      <c r="AP99" s="154" t="s">
        <v>495</v>
      </c>
      <c r="AQ99" s="5" t="s">
        <v>496</v>
      </c>
      <c r="AR99" s="154" t="s">
        <v>496</v>
      </c>
      <c r="AS99" s="154" t="s">
        <v>496</v>
      </c>
      <c r="AT99" s="5" t="s">
        <v>497</v>
      </c>
      <c r="AU99" s="5" t="s">
        <v>497</v>
      </c>
      <c r="AV99" s="154" t="s">
        <v>497</v>
      </c>
      <c r="AW99" s="154" t="s">
        <v>497</v>
      </c>
      <c r="AX99" s="154" t="s">
        <v>497</v>
      </c>
      <c r="AY99" s="154" t="s">
        <v>497</v>
      </c>
      <c r="AZ99" s="5" t="s">
        <v>498</v>
      </c>
      <c r="BA99" s="154" t="s">
        <v>498</v>
      </c>
      <c r="BB99" s="5" t="s">
        <v>499</v>
      </c>
      <c r="BC99" s="5" t="s">
        <v>500</v>
      </c>
      <c r="BD99" s="154" t="s">
        <v>500</v>
      </c>
      <c r="BE99" s="154" t="s">
        <v>500</v>
      </c>
      <c r="BF99" s="5" t="s">
        <v>501</v>
      </c>
      <c r="BG99" s="154" t="s">
        <v>501</v>
      </c>
      <c r="BH99" s="5" t="s">
        <v>499</v>
      </c>
    </row>
    <row r="100" spans="1:60">
      <c r="A100" s="1" t="s">
        <v>281</v>
      </c>
      <c r="B100" s="2" t="s">
        <v>282</v>
      </c>
      <c r="C100" s="5" t="s">
        <v>490</v>
      </c>
      <c r="D100" s="154" t="s">
        <v>490</v>
      </c>
      <c r="E100" s="154" t="s">
        <v>490</v>
      </c>
      <c r="F100" s="5" t="s">
        <v>491</v>
      </c>
      <c r="G100" s="154" t="s">
        <v>491</v>
      </c>
      <c r="H100" s="154" t="s">
        <v>491</v>
      </c>
      <c r="I100" s="5" t="s">
        <v>492</v>
      </c>
      <c r="J100" s="154" t="s">
        <v>492</v>
      </c>
      <c r="K100" s="154" t="s">
        <v>492</v>
      </c>
      <c r="L100" s="5" t="s">
        <v>491</v>
      </c>
      <c r="M100" s="5" t="s">
        <v>491</v>
      </c>
      <c r="N100" s="5" t="s">
        <v>491</v>
      </c>
      <c r="O100" s="5" t="s">
        <v>491</v>
      </c>
      <c r="P100" s="154" t="s">
        <v>491</v>
      </c>
      <c r="Q100" s="154" t="s">
        <v>491</v>
      </c>
      <c r="R100" s="154" t="s">
        <v>491</v>
      </c>
      <c r="S100" s="154" t="s">
        <v>491</v>
      </c>
      <c r="T100" s="154" t="s">
        <v>491</v>
      </c>
      <c r="U100" s="154" t="s">
        <v>491</v>
      </c>
      <c r="V100" s="5" t="s">
        <v>493</v>
      </c>
      <c r="W100" s="154" t="s">
        <v>493</v>
      </c>
      <c r="X100" s="154" t="s">
        <v>493</v>
      </c>
      <c r="Y100" s="5" t="s">
        <v>493</v>
      </c>
      <c r="Z100" s="154" t="s">
        <v>493</v>
      </c>
      <c r="AA100" s="154" t="s">
        <v>493</v>
      </c>
      <c r="AB100" s="5" t="s">
        <v>493</v>
      </c>
      <c r="AC100" s="154" t="s">
        <v>493</v>
      </c>
      <c r="AD100" s="154" t="s">
        <v>493</v>
      </c>
      <c r="AE100" s="5" t="s">
        <v>493</v>
      </c>
      <c r="AF100" s="154" t="s">
        <v>493</v>
      </c>
      <c r="AG100" s="154" t="s">
        <v>493</v>
      </c>
      <c r="AH100" s="5" t="s">
        <v>494</v>
      </c>
      <c r="AI100" s="154" t="s">
        <v>494</v>
      </c>
      <c r="AJ100" s="154" t="s">
        <v>494</v>
      </c>
      <c r="AK100" s="5" t="s">
        <v>494</v>
      </c>
      <c r="AL100" s="154" t="s">
        <v>494</v>
      </c>
      <c r="AM100" s="154" t="s">
        <v>494</v>
      </c>
      <c r="AN100" s="5" t="s">
        <v>495</v>
      </c>
      <c r="AO100" s="154" t="s">
        <v>495</v>
      </c>
      <c r="AP100" s="154" t="s">
        <v>495</v>
      </c>
      <c r="AQ100" s="5" t="s">
        <v>496</v>
      </c>
      <c r="AR100" s="154" t="s">
        <v>496</v>
      </c>
      <c r="AS100" s="154" t="s">
        <v>496</v>
      </c>
      <c r="AT100" s="5" t="s">
        <v>497</v>
      </c>
      <c r="AU100" s="5" t="s">
        <v>497</v>
      </c>
      <c r="AV100" s="154" t="s">
        <v>497</v>
      </c>
      <c r="AW100" s="154" t="s">
        <v>497</v>
      </c>
      <c r="AX100" s="154" t="s">
        <v>497</v>
      </c>
      <c r="AY100" s="154" t="s">
        <v>497</v>
      </c>
      <c r="AZ100" s="5" t="s">
        <v>498</v>
      </c>
      <c r="BA100" s="154" t="s">
        <v>498</v>
      </c>
      <c r="BB100" s="5" t="s">
        <v>499</v>
      </c>
      <c r="BC100" s="5" t="s">
        <v>500</v>
      </c>
      <c r="BD100" s="154" t="s">
        <v>500</v>
      </c>
      <c r="BE100" s="154" t="s">
        <v>500</v>
      </c>
      <c r="BF100" s="5" t="s">
        <v>501</v>
      </c>
      <c r="BG100" s="154" t="s">
        <v>501</v>
      </c>
      <c r="BH100" s="5" t="s">
        <v>499</v>
      </c>
    </row>
    <row r="101" spans="1:60">
      <c r="A101" s="1" t="s">
        <v>283</v>
      </c>
      <c r="B101" s="2" t="s">
        <v>284</v>
      </c>
      <c r="C101" s="5" t="s">
        <v>490</v>
      </c>
      <c r="D101" s="154" t="s">
        <v>490</v>
      </c>
      <c r="E101" s="154" t="s">
        <v>490</v>
      </c>
      <c r="F101" s="5" t="s">
        <v>491</v>
      </c>
      <c r="G101" s="154" t="s">
        <v>491</v>
      </c>
      <c r="H101" s="154" t="s">
        <v>491</v>
      </c>
      <c r="I101" s="5" t="s">
        <v>492</v>
      </c>
      <c r="J101" s="154" t="s">
        <v>492</v>
      </c>
      <c r="K101" s="154" t="s">
        <v>492</v>
      </c>
      <c r="L101" s="5" t="s">
        <v>491</v>
      </c>
      <c r="M101" s="5" t="s">
        <v>491</v>
      </c>
      <c r="N101" s="5" t="s">
        <v>491</v>
      </c>
      <c r="O101" s="5" t="s">
        <v>491</v>
      </c>
      <c r="P101" s="154" t="s">
        <v>491</v>
      </c>
      <c r="Q101" s="154" t="s">
        <v>491</v>
      </c>
      <c r="R101" s="154" t="s">
        <v>491</v>
      </c>
      <c r="S101" s="154" t="s">
        <v>491</v>
      </c>
      <c r="T101" s="154" t="s">
        <v>491</v>
      </c>
      <c r="U101" s="154" t="s">
        <v>491</v>
      </c>
      <c r="V101" s="5" t="s">
        <v>493</v>
      </c>
      <c r="W101" s="154" t="s">
        <v>493</v>
      </c>
      <c r="X101" s="154" t="s">
        <v>493</v>
      </c>
      <c r="Y101" s="5" t="s">
        <v>493</v>
      </c>
      <c r="Z101" s="154" t="s">
        <v>493</v>
      </c>
      <c r="AA101" s="154" t="s">
        <v>493</v>
      </c>
      <c r="AB101" s="5" t="s">
        <v>493</v>
      </c>
      <c r="AC101" s="154" t="s">
        <v>493</v>
      </c>
      <c r="AD101" s="154" t="s">
        <v>493</v>
      </c>
      <c r="AE101" s="5" t="s">
        <v>493</v>
      </c>
      <c r="AF101" s="154" t="s">
        <v>493</v>
      </c>
      <c r="AG101" s="154" t="s">
        <v>493</v>
      </c>
      <c r="AH101" s="5" t="s">
        <v>494</v>
      </c>
      <c r="AI101" s="154" t="s">
        <v>494</v>
      </c>
      <c r="AJ101" s="154" t="s">
        <v>494</v>
      </c>
      <c r="AK101" s="5" t="s">
        <v>494</v>
      </c>
      <c r="AL101" s="154" t="s">
        <v>494</v>
      </c>
      <c r="AM101" s="154" t="s">
        <v>494</v>
      </c>
      <c r="AN101" s="5" t="s">
        <v>495</v>
      </c>
      <c r="AO101" s="154" t="s">
        <v>495</v>
      </c>
      <c r="AP101" s="154" t="s">
        <v>495</v>
      </c>
      <c r="AQ101" s="5" t="s">
        <v>496</v>
      </c>
      <c r="AR101" s="154" t="s">
        <v>496</v>
      </c>
      <c r="AS101" s="154" t="s">
        <v>496</v>
      </c>
      <c r="AT101" s="5" t="s">
        <v>497</v>
      </c>
      <c r="AU101" s="5" t="s">
        <v>497</v>
      </c>
      <c r="AV101" s="154" t="s">
        <v>497</v>
      </c>
      <c r="AW101" s="154" t="s">
        <v>497</v>
      </c>
      <c r="AX101" s="154" t="s">
        <v>497</v>
      </c>
      <c r="AY101" s="154" t="s">
        <v>497</v>
      </c>
      <c r="AZ101" s="5" t="s">
        <v>498</v>
      </c>
      <c r="BA101" s="154" t="s">
        <v>498</v>
      </c>
      <c r="BB101" s="5" t="s">
        <v>499</v>
      </c>
      <c r="BC101" s="5" t="s">
        <v>500</v>
      </c>
      <c r="BD101" s="154" t="s">
        <v>500</v>
      </c>
      <c r="BE101" s="154" t="s">
        <v>500</v>
      </c>
      <c r="BF101" s="5" t="s">
        <v>501</v>
      </c>
      <c r="BG101" s="154" t="s">
        <v>501</v>
      </c>
      <c r="BH101" s="5" t="s">
        <v>499</v>
      </c>
    </row>
    <row r="102" spans="1:60">
      <c r="A102" s="1" t="s">
        <v>285</v>
      </c>
      <c r="B102" s="2" t="s">
        <v>286</v>
      </c>
      <c r="C102" s="5" t="s">
        <v>490</v>
      </c>
      <c r="D102" s="154" t="s">
        <v>490</v>
      </c>
      <c r="E102" s="154" t="s">
        <v>490</v>
      </c>
      <c r="F102" s="5" t="s">
        <v>491</v>
      </c>
      <c r="G102" s="154" t="s">
        <v>491</v>
      </c>
      <c r="H102" s="154" t="s">
        <v>491</v>
      </c>
      <c r="I102" s="5" t="s">
        <v>492</v>
      </c>
      <c r="J102" s="154" t="s">
        <v>492</v>
      </c>
      <c r="K102" s="154" t="s">
        <v>492</v>
      </c>
      <c r="L102" s="5" t="s">
        <v>491</v>
      </c>
      <c r="M102" s="5" t="s">
        <v>491</v>
      </c>
      <c r="N102" s="5" t="s">
        <v>491</v>
      </c>
      <c r="O102" s="5" t="s">
        <v>491</v>
      </c>
      <c r="P102" s="154" t="s">
        <v>491</v>
      </c>
      <c r="Q102" s="154" t="s">
        <v>491</v>
      </c>
      <c r="R102" s="154" t="s">
        <v>491</v>
      </c>
      <c r="S102" s="154" t="s">
        <v>491</v>
      </c>
      <c r="T102" s="154" t="s">
        <v>491</v>
      </c>
      <c r="U102" s="154" t="s">
        <v>491</v>
      </c>
      <c r="V102" s="5" t="s">
        <v>493</v>
      </c>
      <c r="W102" s="154" t="s">
        <v>493</v>
      </c>
      <c r="X102" s="154" t="s">
        <v>493</v>
      </c>
      <c r="Y102" s="5" t="s">
        <v>493</v>
      </c>
      <c r="Z102" s="154" t="s">
        <v>493</v>
      </c>
      <c r="AA102" s="154" t="s">
        <v>493</v>
      </c>
      <c r="AB102" s="5" t="s">
        <v>493</v>
      </c>
      <c r="AC102" s="154" t="s">
        <v>493</v>
      </c>
      <c r="AD102" s="154" t="s">
        <v>493</v>
      </c>
      <c r="AE102" s="5" t="s">
        <v>493</v>
      </c>
      <c r="AF102" s="154" t="s">
        <v>493</v>
      </c>
      <c r="AG102" s="154" t="s">
        <v>493</v>
      </c>
      <c r="AH102" s="5" t="s">
        <v>494</v>
      </c>
      <c r="AI102" s="154" t="s">
        <v>494</v>
      </c>
      <c r="AJ102" s="154" t="s">
        <v>494</v>
      </c>
      <c r="AK102" s="5" t="s">
        <v>494</v>
      </c>
      <c r="AL102" s="154" t="s">
        <v>494</v>
      </c>
      <c r="AM102" s="154" t="s">
        <v>494</v>
      </c>
      <c r="AN102" s="5" t="s">
        <v>495</v>
      </c>
      <c r="AO102" s="154" t="s">
        <v>495</v>
      </c>
      <c r="AP102" s="154" t="s">
        <v>495</v>
      </c>
      <c r="AQ102" s="5" t="s">
        <v>496</v>
      </c>
      <c r="AR102" s="154" t="s">
        <v>496</v>
      </c>
      <c r="AS102" s="154" t="s">
        <v>496</v>
      </c>
      <c r="AT102" s="5" t="s">
        <v>497</v>
      </c>
      <c r="AU102" s="5" t="s">
        <v>497</v>
      </c>
      <c r="AV102" s="154" t="s">
        <v>497</v>
      </c>
      <c r="AW102" s="154" t="s">
        <v>497</v>
      </c>
      <c r="AX102" s="154" t="s">
        <v>497</v>
      </c>
      <c r="AY102" s="154" t="s">
        <v>497</v>
      </c>
      <c r="AZ102" s="5" t="s">
        <v>498</v>
      </c>
      <c r="BA102" s="154" t="s">
        <v>498</v>
      </c>
      <c r="BB102" s="5" t="s">
        <v>499</v>
      </c>
      <c r="BC102" s="5" t="s">
        <v>500</v>
      </c>
      <c r="BD102" s="154" t="s">
        <v>500</v>
      </c>
      <c r="BE102" s="154" t="s">
        <v>500</v>
      </c>
      <c r="BF102" s="5" t="s">
        <v>501</v>
      </c>
      <c r="BG102" s="154" t="s">
        <v>501</v>
      </c>
      <c r="BH102" s="5" t="s">
        <v>499</v>
      </c>
    </row>
    <row r="103" spans="1:60">
      <c r="A103" s="1" t="s">
        <v>287</v>
      </c>
      <c r="B103" s="2" t="s">
        <v>288</v>
      </c>
      <c r="C103" s="5" t="s">
        <v>490</v>
      </c>
      <c r="D103" s="154" t="s">
        <v>490</v>
      </c>
      <c r="E103" s="154" t="s">
        <v>490</v>
      </c>
      <c r="F103" s="5" t="s">
        <v>491</v>
      </c>
      <c r="G103" s="154" t="s">
        <v>491</v>
      </c>
      <c r="H103" s="154" t="s">
        <v>491</v>
      </c>
      <c r="I103" s="5" t="s">
        <v>492</v>
      </c>
      <c r="J103" s="154" t="s">
        <v>492</v>
      </c>
      <c r="K103" s="154" t="s">
        <v>492</v>
      </c>
      <c r="L103" s="5" t="s">
        <v>491</v>
      </c>
      <c r="M103" s="5" t="s">
        <v>491</v>
      </c>
      <c r="N103" s="5" t="s">
        <v>491</v>
      </c>
      <c r="O103" s="5" t="s">
        <v>491</v>
      </c>
      <c r="P103" s="154" t="s">
        <v>491</v>
      </c>
      <c r="Q103" s="154" t="s">
        <v>491</v>
      </c>
      <c r="R103" s="154" t="s">
        <v>491</v>
      </c>
      <c r="S103" s="154" t="s">
        <v>491</v>
      </c>
      <c r="T103" s="154" t="s">
        <v>491</v>
      </c>
      <c r="U103" s="154" t="s">
        <v>491</v>
      </c>
      <c r="V103" s="5" t="s">
        <v>493</v>
      </c>
      <c r="W103" s="154" t="s">
        <v>493</v>
      </c>
      <c r="X103" s="154" t="s">
        <v>493</v>
      </c>
      <c r="Y103" s="5" t="s">
        <v>493</v>
      </c>
      <c r="Z103" s="154" t="s">
        <v>493</v>
      </c>
      <c r="AA103" s="154" t="s">
        <v>493</v>
      </c>
      <c r="AB103" s="5" t="s">
        <v>493</v>
      </c>
      <c r="AC103" s="154" t="s">
        <v>493</v>
      </c>
      <c r="AD103" s="154" t="s">
        <v>493</v>
      </c>
      <c r="AE103" s="5" t="s">
        <v>493</v>
      </c>
      <c r="AF103" s="154" t="s">
        <v>493</v>
      </c>
      <c r="AG103" s="154" t="s">
        <v>493</v>
      </c>
      <c r="AH103" s="5" t="s">
        <v>494</v>
      </c>
      <c r="AI103" s="154" t="s">
        <v>494</v>
      </c>
      <c r="AJ103" s="154" t="s">
        <v>494</v>
      </c>
      <c r="AK103" s="5" t="s">
        <v>494</v>
      </c>
      <c r="AL103" s="154" t="s">
        <v>494</v>
      </c>
      <c r="AM103" s="154" t="s">
        <v>494</v>
      </c>
      <c r="AN103" s="5" t="s">
        <v>495</v>
      </c>
      <c r="AO103" s="154" t="s">
        <v>495</v>
      </c>
      <c r="AP103" s="154" t="s">
        <v>495</v>
      </c>
      <c r="AQ103" s="5" t="s">
        <v>496</v>
      </c>
      <c r="AR103" s="154" t="s">
        <v>496</v>
      </c>
      <c r="AS103" s="154" t="s">
        <v>496</v>
      </c>
      <c r="AT103" s="5" t="s">
        <v>497</v>
      </c>
      <c r="AU103" s="5" t="s">
        <v>497</v>
      </c>
      <c r="AV103" s="154" t="s">
        <v>497</v>
      </c>
      <c r="AW103" s="154" t="s">
        <v>497</v>
      </c>
      <c r="AX103" s="154" t="s">
        <v>497</v>
      </c>
      <c r="AY103" s="154" t="s">
        <v>497</v>
      </c>
      <c r="AZ103" s="5" t="s">
        <v>498</v>
      </c>
      <c r="BA103" s="154" t="s">
        <v>498</v>
      </c>
      <c r="BB103" s="5" t="s">
        <v>499</v>
      </c>
      <c r="BC103" s="5" t="s">
        <v>500</v>
      </c>
      <c r="BD103" s="154" t="s">
        <v>500</v>
      </c>
      <c r="BE103" s="154" t="s">
        <v>500</v>
      </c>
      <c r="BF103" s="5" t="s">
        <v>501</v>
      </c>
      <c r="BG103" s="154" t="s">
        <v>501</v>
      </c>
      <c r="BH103" s="5" t="s">
        <v>499</v>
      </c>
    </row>
    <row r="104" spans="1:60">
      <c r="A104" s="1" t="s">
        <v>289</v>
      </c>
      <c r="B104" s="2" t="s">
        <v>290</v>
      </c>
      <c r="C104" s="5" t="s">
        <v>490</v>
      </c>
      <c r="D104" s="154" t="s">
        <v>490</v>
      </c>
      <c r="E104" s="154" t="s">
        <v>490</v>
      </c>
      <c r="F104" s="5" t="s">
        <v>491</v>
      </c>
      <c r="G104" s="154" t="s">
        <v>491</v>
      </c>
      <c r="H104" s="154" t="s">
        <v>491</v>
      </c>
      <c r="I104" s="5" t="s">
        <v>492</v>
      </c>
      <c r="J104" s="154" t="s">
        <v>492</v>
      </c>
      <c r="K104" s="154" t="s">
        <v>492</v>
      </c>
      <c r="L104" s="5" t="s">
        <v>491</v>
      </c>
      <c r="M104" s="5" t="s">
        <v>491</v>
      </c>
      <c r="N104" s="5" t="s">
        <v>491</v>
      </c>
      <c r="O104" s="5" t="s">
        <v>491</v>
      </c>
      <c r="P104" s="154" t="s">
        <v>491</v>
      </c>
      <c r="Q104" s="154" t="s">
        <v>491</v>
      </c>
      <c r="R104" s="154" t="s">
        <v>491</v>
      </c>
      <c r="S104" s="154" t="s">
        <v>491</v>
      </c>
      <c r="T104" s="154" t="s">
        <v>491</v>
      </c>
      <c r="U104" s="154" t="s">
        <v>491</v>
      </c>
      <c r="V104" s="5" t="s">
        <v>493</v>
      </c>
      <c r="W104" s="154" t="s">
        <v>493</v>
      </c>
      <c r="X104" s="154" t="s">
        <v>493</v>
      </c>
      <c r="Y104" s="5" t="s">
        <v>493</v>
      </c>
      <c r="Z104" s="154" t="s">
        <v>493</v>
      </c>
      <c r="AA104" s="154" t="s">
        <v>493</v>
      </c>
      <c r="AB104" s="5" t="s">
        <v>493</v>
      </c>
      <c r="AC104" s="154" t="s">
        <v>493</v>
      </c>
      <c r="AD104" s="154" t="s">
        <v>493</v>
      </c>
      <c r="AE104" s="5" t="s">
        <v>493</v>
      </c>
      <c r="AF104" s="154" t="s">
        <v>493</v>
      </c>
      <c r="AG104" s="154" t="s">
        <v>493</v>
      </c>
      <c r="AH104" s="5" t="s">
        <v>494</v>
      </c>
      <c r="AI104" s="154" t="s">
        <v>494</v>
      </c>
      <c r="AJ104" s="154" t="s">
        <v>494</v>
      </c>
      <c r="AK104" s="5" t="s">
        <v>494</v>
      </c>
      <c r="AL104" s="154" t="s">
        <v>494</v>
      </c>
      <c r="AM104" s="154" t="s">
        <v>494</v>
      </c>
      <c r="AN104" s="5" t="s">
        <v>495</v>
      </c>
      <c r="AO104" s="154" t="s">
        <v>495</v>
      </c>
      <c r="AP104" s="154" t="s">
        <v>495</v>
      </c>
      <c r="AQ104" s="5" t="s">
        <v>496</v>
      </c>
      <c r="AR104" s="154" t="s">
        <v>496</v>
      </c>
      <c r="AS104" s="154" t="s">
        <v>496</v>
      </c>
      <c r="AT104" s="5" t="s">
        <v>497</v>
      </c>
      <c r="AU104" s="5" t="s">
        <v>497</v>
      </c>
      <c r="AV104" s="154" t="s">
        <v>497</v>
      </c>
      <c r="AW104" s="154" t="s">
        <v>497</v>
      </c>
      <c r="AX104" s="154" t="s">
        <v>497</v>
      </c>
      <c r="AY104" s="154" t="s">
        <v>497</v>
      </c>
      <c r="AZ104" s="5" t="s">
        <v>498</v>
      </c>
      <c r="BA104" s="154" t="s">
        <v>498</v>
      </c>
      <c r="BB104" s="5" t="s">
        <v>499</v>
      </c>
      <c r="BC104" s="5" t="s">
        <v>500</v>
      </c>
      <c r="BD104" s="154" t="s">
        <v>500</v>
      </c>
      <c r="BE104" s="154" t="s">
        <v>500</v>
      </c>
      <c r="BF104" s="5" t="s">
        <v>501</v>
      </c>
      <c r="BG104" s="154" t="s">
        <v>501</v>
      </c>
      <c r="BH104" s="5" t="s">
        <v>499</v>
      </c>
    </row>
    <row r="105" spans="1:60">
      <c r="A105" s="1" t="s">
        <v>291</v>
      </c>
      <c r="B105" s="2" t="s">
        <v>292</v>
      </c>
      <c r="C105" s="5" t="s">
        <v>490</v>
      </c>
      <c r="D105" s="154" t="s">
        <v>490</v>
      </c>
      <c r="E105" s="154" t="s">
        <v>490</v>
      </c>
      <c r="F105" s="5" t="s">
        <v>491</v>
      </c>
      <c r="G105" s="154" t="s">
        <v>491</v>
      </c>
      <c r="H105" s="154" t="s">
        <v>491</v>
      </c>
      <c r="I105" s="5" t="s">
        <v>492</v>
      </c>
      <c r="J105" s="154" t="s">
        <v>492</v>
      </c>
      <c r="K105" s="154" t="s">
        <v>492</v>
      </c>
      <c r="L105" s="5" t="s">
        <v>491</v>
      </c>
      <c r="M105" s="5" t="s">
        <v>491</v>
      </c>
      <c r="N105" s="5" t="s">
        <v>491</v>
      </c>
      <c r="O105" s="5" t="s">
        <v>491</v>
      </c>
      <c r="P105" s="154" t="s">
        <v>491</v>
      </c>
      <c r="Q105" s="154" t="s">
        <v>491</v>
      </c>
      <c r="R105" s="154" t="s">
        <v>491</v>
      </c>
      <c r="S105" s="154" t="s">
        <v>491</v>
      </c>
      <c r="T105" s="154" t="s">
        <v>491</v>
      </c>
      <c r="U105" s="154" t="s">
        <v>491</v>
      </c>
      <c r="V105" s="5" t="s">
        <v>493</v>
      </c>
      <c r="W105" s="154" t="s">
        <v>493</v>
      </c>
      <c r="X105" s="154" t="s">
        <v>493</v>
      </c>
      <c r="Y105" s="5" t="s">
        <v>493</v>
      </c>
      <c r="Z105" s="154" t="s">
        <v>493</v>
      </c>
      <c r="AA105" s="154" t="s">
        <v>493</v>
      </c>
      <c r="AB105" s="5" t="s">
        <v>493</v>
      </c>
      <c r="AC105" s="154" t="s">
        <v>493</v>
      </c>
      <c r="AD105" s="154" t="s">
        <v>493</v>
      </c>
      <c r="AE105" s="5" t="s">
        <v>493</v>
      </c>
      <c r="AF105" s="154" t="s">
        <v>493</v>
      </c>
      <c r="AG105" s="154" t="s">
        <v>493</v>
      </c>
      <c r="AH105" s="5" t="s">
        <v>494</v>
      </c>
      <c r="AI105" s="154" t="s">
        <v>494</v>
      </c>
      <c r="AJ105" s="154" t="s">
        <v>494</v>
      </c>
      <c r="AK105" s="5" t="s">
        <v>494</v>
      </c>
      <c r="AL105" s="154" t="s">
        <v>494</v>
      </c>
      <c r="AM105" s="154" t="s">
        <v>494</v>
      </c>
      <c r="AN105" s="5" t="s">
        <v>495</v>
      </c>
      <c r="AO105" s="154" t="s">
        <v>495</v>
      </c>
      <c r="AP105" s="154" t="s">
        <v>495</v>
      </c>
      <c r="AQ105" s="5" t="s">
        <v>496</v>
      </c>
      <c r="AR105" s="154" t="s">
        <v>496</v>
      </c>
      <c r="AS105" s="154" t="s">
        <v>496</v>
      </c>
      <c r="AT105" s="5" t="s">
        <v>497</v>
      </c>
      <c r="AU105" s="5" t="s">
        <v>497</v>
      </c>
      <c r="AV105" s="154" t="s">
        <v>497</v>
      </c>
      <c r="AW105" s="154" t="s">
        <v>497</v>
      </c>
      <c r="AX105" s="154" t="s">
        <v>497</v>
      </c>
      <c r="AY105" s="154" t="s">
        <v>497</v>
      </c>
      <c r="AZ105" s="5" t="s">
        <v>498</v>
      </c>
      <c r="BA105" s="154" t="s">
        <v>498</v>
      </c>
      <c r="BB105" s="5" t="s">
        <v>499</v>
      </c>
      <c r="BC105" s="5" t="s">
        <v>500</v>
      </c>
      <c r="BD105" s="154" t="s">
        <v>500</v>
      </c>
      <c r="BE105" s="154" t="s">
        <v>500</v>
      </c>
      <c r="BF105" s="5" t="s">
        <v>501</v>
      </c>
      <c r="BG105" s="154" t="s">
        <v>501</v>
      </c>
      <c r="BH105" s="5" t="s">
        <v>499</v>
      </c>
    </row>
    <row r="106" spans="1:60">
      <c r="A106" s="1" t="s">
        <v>293</v>
      </c>
      <c r="B106" s="2" t="s">
        <v>294</v>
      </c>
      <c r="C106" s="5" t="s">
        <v>490</v>
      </c>
      <c r="D106" s="154" t="s">
        <v>490</v>
      </c>
      <c r="E106" s="154" t="s">
        <v>490</v>
      </c>
      <c r="F106" s="5" t="s">
        <v>491</v>
      </c>
      <c r="G106" s="154" t="s">
        <v>491</v>
      </c>
      <c r="H106" s="154" t="s">
        <v>491</v>
      </c>
      <c r="I106" s="5" t="s">
        <v>492</v>
      </c>
      <c r="J106" s="154" t="s">
        <v>492</v>
      </c>
      <c r="K106" s="154" t="s">
        <v>492</v>
      </c>
      <c r="L106" s="5" t="s">
        <v>491</v>
      </c>
      <c r="M106" s="5" t="s">
        <v>491</v>
      </c>
      <c r="N106" s="5" t="s">
        <v>491</v>
      </c>
      <c r="O106" s="5" t="s">
        <v>491</v>
      </c>
      <c r="P106" s="154" t="s">
        <v>491</v>
      </c>
      <c r="Q106" s="154" t="s">
        <v>491</v>
      </c>
      <c r="R106" s="154" t="s">
        <v>491</v>
      </c>
      <c r="S106" s="154" t="s">
        <v>491</v>
      </c>
      <c r="T106" s="154" t="s">
        <v>491</v>
      </c>
      <c r="U106" s="154" t="s">
        <v>491</v>
      </c>
      <c r="V106" s="5" t="s">
        <v>493</v>
      </c>
      <c r="W106" s="154" t="s">
        <v>493</v>
      </c>
      <c r="X106" s="154" t="s">
        <v>493</v>
      </c>
      <c r="Y106" s="5" t="s">
        <v>493</v>
      </c>
      <c r="Z106" s="154" t="s">
        <v>493</v>
      </c>
      <c r="AA106" s="154" t="s">
        <v>493</v>
      </c>
      <c r="AB106" s="5" t="s">
        <v>493</v>
      </c>
      <c r="AC106" s="154" t="s">
        <v>493</v>
      </c>
      <c r="AD106" s="154" t="s">
        <v>493</v>
      </c>
      <c r="AE106" s="5" t="s">
        <v>493</v>
      </c>
      <c r="AF106" s="154" t="s">
        <v>493</v>
      </c>
      <c r="AG106" s="154" t="s">
        <v>493</v>
      </c>
      <c r="AH106" s="5" t="s">
        <v>494</v>
      </c>
      <c r="AI106" s="154" t="s">
        <v>494</v>
      </c>
      <c r="AJ106" s="154" t="s">
        <v>494</v>
      </c>
      <c r="AK106" s="5" t="s">
        <v>494</v>
      </c>
      <c r="AL106" s="154" t="s">
        <v>494</v>
      </c>
      <c r="AM106" s="154" t="s">
        <v>494</v>
      </c>
      <c r="AN106" s="5" t="s">
        <v>495</v>
      </c>
      <c r="AO106" s="154" t="s">
        <v>495</v>
      </c>
      <c r="AP106" s="154" t="s">
        <v>495</v>
      </c>
      <c r="AQ106" s="5" t="s">
        <v>496</v>
      </c>
      <c r="AR106" s="154" t="s">
        <v>496</v>
      </c>
      <c r="AS106" s="154" t="s">
        <v>496</v>
      </c>
      <c r="AT106" s="5" t="s">
        <v>497</v>
      </c>
      <c r="AU106" s="5" t="s">
        <v>497</v>
      </c>
      <c r="AV106" s="154" t="s">
        <v>497</v>
      </c>
      <c r="AW106" s="154" t="s">
        <v>497</v>
      </c>
      <c r="AX106" s="154" t="s">
        <v>497</v>
      </c>
      <c r="AY106" s="154" t="s">
        <v>497</v>
      </c>
      <c r="AZ106" s="5" t="s">
        <v>498</v>
      </c>
      <c r="BA106" s="154" t="s">
        <v>498</v>
      </c>
      <c r="BB106" s="5" t="s">
        <v>499</v>
      </c>
      <c r="BC106" s="5" t="s">
        <v>500</v>
      </c>
      <c r="BD106" s="154" t="s">
        <v>500</v>
      </c>
      <c r="BE106" s="154" t="s">
        <v>500</v>
      </c>
      <c r="BF106" s="5" t="s">
        <v>501</v>
      </c>
      <c r="BG106" s="154" t="s">
        <v>501</v>
      </c>
      <c r="BH106" s="5" t="s">
        <v>499</v>
      </c>
    </row>
    <row r="107" spans="1:60">
      <c r="A107" s="1" t="s">
        <v>295</v>
      </c>
      <c r="B107" s="2" t="s">
        <v>296</v>
      </c>
      <c r="C107" s="5" t="s">
        <v>490</v>
      </c>
      <c r="D107" s="154" t="s">
        <v>490</v>
      </c>
      <c r="E107" s="154" t="s">
        <v>490</v>
      </c>
      <c r="F107" s="5" t="s">
        <v>491</v>
      </c>
      <c r="G107" s="154" t="s">
        <v>491</v>
      </c>
      <c r="H107" s="154" t="s">
        <v>491</v>
      </c>
      <c r="I107" s="5" t="s">
        <v>492</v>
      </c>
      <c r="J107" s="154" t="s">
        <v>492</v>
      </c>
      <c r="K107" s="154" t="s">
        <v>492</v>
      </c>
      <c r="L107" s="5" t="s">
        <v>491</v>
      </c>
      <c r="M107" s="5" t="s">
        <v>491</v>
      </c>
      <c r="N107" s="5" t="s">
        <v>491</v>
      </c>
      <c r="O107" s="5" t="s">
        <v>491</v>
      </c>
      <c r="P107" s="154" t="s">
        <v>491</v>
      </c>
      <c r="Q107" s="154" t="s">
        <v>491</v>
      </c>
      <c r="R107" s="154" t="s">
        <v>491</v>
      </c>
      <c r="S107" s="154" t="s">
        <v>491</v>
      </c>
      <c r="T107" s="154" t="s">
        <v>491</v>
      </c>
      <c r="U107" s="154" t="s">
        <v>491</v>
      </c>
      <c r="V107" s="5" t="s">
        <v>493</v>
      </c>
      <c r="W107" s="154" t="s">
        <v>493</v>
      </c>
      <c r="X107" s="154" t="s">
        <v>493</v>
      </c>
      <c r="Y107" s="5" t="s">
        <v>493</v>
      </c>
      <c r="Z107" s="154" t="s">
        <v>493</v>
      </c>
      <c r="AA107" s="154" t="s">
        <v>493</v>
      </c>
      <c r="AB107" s="5" t="s">
        <v>493</v>
      </c>
      <c r="AC107" s="154" t="s">
        <v>493</v>
      </c>
      <c r="AD107" s="154" t="s">
        <v>493</v>
      </c>
      <c r="AE107" s="5" t="s">
        <v>493</v>
      </c>
      <c r="AF107" s="154" t="s">
        <v>493</v>
      </c>
      <c r="AG107" s="154" t="s">
        <v>493</v>
      </c>
      <c r="AH107" s="5" t="s">
        <v>494</v>
      </c>
      <c r="AI107" s="154" t="s">
        <v>494</v>
      </c>
      <c r="AJ107" s="154" t="s">
        <v>494</v>
      </c>
      <c r="AK107" s="5" t="s">
        <v>494</v>
      </c>
      <c r="AL107" s="154" t="s">
        <v>494</v>
      </c>
      <c r="AM107" s="154" t="s">
        <v>494</v>
      </c>
      <c r="AN107" s="5" t="s">
        <v>495</v>
      </c>
      <c r="AO107" s="154" t="s">
        <v>495</v>
      </c>
      <c r="AP107" s="154" t="s">
        <v>495</v>
      </c>
      <c r="AQ107" s="5" t="s">
        <v>496</v>
      </c>
      <c r="AR107" s="154" t="s">
        <v>496</v>
      </c>
      <c r="AS107" s="154" t="s">
        <v>496</v>
      </c>
      <c r="AT107" s="5" t="s">
        <v>497</v>
      </c>
      <c r="AU107" s="5" t="s">
        <v>497</v>
      </c>
      <c r="AV107" s="154" t="s">
        <v>497</v>
      </c>
      <c r="AW107" s="154" t="s">
        <v>497</v>
      </c>
      <c r="AX107" s="154" t="s">
        <v>497</v>
      </c>
      <c r="AY107" s="154" t="s">
        <v>497</v>
      </c>
      <c r="AZ107" s="5" t="s">
        <v>498</v>
      </c>
      <c r="BA107" s="154" t="s">
        <v>498</v>
      </c>
      <c r="BB107" s="5" t="s">
        <v>499</v>
      </c>
      <c r="BC107" s="5" t="s">
        <v>500</v>
      </c>
      <c r="BD107" s="154" t="s">
        <v>500</v>
      </c>
      <c r="BE107" s="154" t="s">
        <v>500</v>
      </c>
      <c r="BF107" s="5" t="s">
        <v>501</v>
      </c>
      <c r="BG107" s="154" t="s">
        <v>501</v>
      </c>
      <c r="BH107" s="5" t="s">
        <v>499</v>
      </c>
    </row>
    <row r="108" spans="1:60">
      <c r="A108" s="1" t="s">
        <v>297</v>
      </c>
      <c r="B108" s="2" t="s">
        <v>298</v>
      </c>
      <c r="C108" s="5" t="s">
        <v>490</v>
      </c>
      <c r="D108" s="154" t="s">
        <v>490</v>
      </c>
      <c r="E108" s="154" t="s">
        <v>490</v>
      </c>
      <c r="F108" s="5" t="s">
        <v>491</v>
      </c>
      <c r="G108" s="154" t="s">
        <v>491</v>
      </c>
      <c r="H108" s="154" t="s">
        <v>491</v>
      </c>
      <c r="I108" s="5" t="s">
        <v>492</v>
      </c>
      <c r="J108" s="154" t="s">
        <v>492</v>
      </c>
      <c r="K108" s="154" t="s">
        <v>492</v>
      </c>
      <c r="L108" s="5" t="s">
        <v>491</v>
      </c>
      <c r="M108" s="5" t="s">
        <v>491</v>
      </c>
      <c r="N108" s="5" t="s">
        <v>491</v>
      </c>
      <c r="O108" s="5" t="s">
        <v>491</v>
      </c>
      <c r="P108" s="154" t="s">
        <v>491</v>
      </c>
      <c r="Q108" s="154" t="s">
        <v>491</v>
      </c>
      <c r="R108" s="154" t="s">
        <v>491</v>
      </c>
      <c r="S108" s="154" t="s">
        <v>491</v>
      </c>
      <c r="T108" s="154" t="s">
        <v>491</v>
      </c>
      <c r="U108" s="154" t="s">
        <v>491</v>
      </c>
      <c r="V108" s="5" t="s">
        <v>493</v>
      </c>
      <c r="W108" s="154" t="s">
        <v>493</v>
      </c>
      <c r="X108" s="154" t="s">
        <v>493</v>
      </c>
      <c r="Y108" s="5" t="s">
        <v>493</v>
      </c>
      <c r="Z108" s="154" t="s">
        <v>493</v>
      </c>
      <c r="AA108" s="154" t="s">
        <v>493</v>
      </c>
      <c r="AB108" s="5" t="s">
        <v>493</v>
      </c>
      <c r="AC108" s="154" t="s">
        <v>493</v>
      </c>
      <c r="AD108" s="154" t="s">
        <v>493</v>
      </c>
      <c r="AE108" s="5" t="s">
        <v>493</v>
      </c>
      <c r="AF108" s="154" t="s">
        <v>493</v>
      </c>
      <c r="AG108" s="154" t="s">
        <v>493</v>
      </c>
      <c r="AH108" s="5" t="s">
        <v>494</v>
      </c>
      <c r="AI108" s="154" t="s">
        <v>494</v>
      </c>
      <c r="AJ108" s="154" t="s">
        <v>494</v>
      </c>
      <c r="AK108" s="5" t="s">
        <v>494</v>
      </c>
      <c r="AL108" s="154" t="s">
        <v>494</v>
      </c>
      <c r="AM108" s="154" t="s">
        <v>494</v>
      </c>
      <c r="AN108" s="5" t="s">
        <v>495</v>
      </c>
      <c r="AO108" s="154" t="s">
        <v>495</v>
      </c>
      <c r="AP108" s="154" t="s">
        <v>495</v>
      </c>
      <c r="AQ108" s="5" t="s">
        <v>496</v>
      </c>
      <c r="AR108" s="154" t="s">
        <v>496</v>
      </c>
      <c r="AS108" s="154" t="s">
        <v>496</v>
      </c>
      <c r="AT108" s="5" t="s">
        <v>497</v>
      </c>
      <c r="AU108" s="5" t="s">
        <v>497</v>
      </c>
      <c r="AV108" s="154" t="s">
        <v>497</v>
      </c>
      <c r="AW108" s="154" t="s">
        <v>497</v>
      </c>
      <c r="AX108" s="154" t="s">
        <v>497</v>
      </c>
      <c r="AY108" s="154" t="s">
        <v>497</v>
      </c>
      <c r="AZ108" s="5" t="s">
        <v>498</v>
      </c>
      <c r="BA108" s="154" t="s">
        <v>498</v>
      </c>
      <c r="BB108" s="5" t="s">
        <v>499</v>
      </c>
      <c r="BC108" s="5" t="s">
        <v>500</v>
      </c>
      <c r="BD108" s="154" t="s">
        <v>500</v>
      </c>
      <c r="BE108" s="154" t="s">
        <v>500</v>
      </c>
      <c r="BF108" s="5" t="s">
        <v>501</v>
      </c>
      <c r="BG108" s="154" t="s">
        <v>501</v>
      </c>
      <c r="BH108" s="5" t="s">
        <v>499</v>
      </c>
    </row>
    <row r="109" spans="1:60">
      <c r="A109" s="1" t="s">
        <v>299</v>
      </c>
      <c r="B109" s="2" t="s">
        <v>300</v>
      </c>
      <c r="C109" s="5" t="s">
        <v>490</v>
      </c>
      <c r="D109" s="154" t="s">
        <v>490</v>
      </c>
      <c r="E109" s="154" t="s">
        <v>490</v>
      </c>
      <c r="F109" s="5" t="s">
        <v>491</v>
      </c>
      <c r="G109" s="154" t="s">
        <v>491</v>
      </c>
      <c r="H109" s="154" t="s">
        <v>491</v>
      </c>
      <c r="I109" s="5" t="s">
        <v>492</v>
      </c>
      <c r="J109" s="154" t="s">
        <v>492</v>
      </c>
      <c r="K109" s="154" t="s">
        <v>492</v>
      </c>
      <c r="L109" s="5" t="s">
        <v>491</v>
      </c>
      <c r="M109" s="5" t="s">
        <v>491</v>
      </c>
      <c r="N109" s="5" t="s">
        <v>491</v>
      </c>
      <c r="O109" s="5" t="s">
        <v>491</v>
      </c>
      <c r="P109" s="154" t="s">
        <v>491</v>
      </c>
      <c r="Q109" s="154" t="s">
        <v>491</v>
      </c>
      <c r="R109" s="154" t="s">
        <v>491</v>
      </c>
      <c r="S109" s="154" t="s">
        <v>491</v>
      </c>
      <c r="T109" s="154" t="s">
        <v>491</v>
      </c>
      <c r="U109" s="154" t="s">
        <v>491</v>
      </c>
      <c r="V109" s="5" t="s">
        <v>493</v>
      </c>
      <c r="W109" s="154" t="s">
        <v>493</v>
      </c>
      <c r="X109" s="154" t="s">
        <v>493</v>
      </c>
      <c r="Y109" s="5" t="s">
        <v>493</v>
      </c>
      <c r="Z109" s="154" t="s">
        <v>493</v>
      </c>
      <c r="AA109" s="154" t="s">
        <v>493</v>
      </c>
      <c r="AB109" s="5" t="s">
        <v>493</v>
      </c>
      <c r="AC109" s="154" t="s">
        <v>493</v>
      </c>
      <c r="AD109" s="154" t="s">
        <v>493</v>
      </c>
      <c r="AE109" s="5" t="s">
        <v>493</v>
      </c>
      <c r="AF109" s="154" t="s">
        <v>493</v>
      </c>
      <c r="AG109" s="154" t="s">
        <v>493</v>
      </c>
      <c r="AH109" s="5" t="s">
        <v>494</v>
      </c>
      <c r="AI109" s="154" t="s">
        <v>494</v>
      </c>
      <c r="AJ109" s="154" t="s">
        <v>494</v>
      </c>
      <c r="AK109" s="5" t="s">
        <v>494</v>
      </c>
      <c r="AL109" s="154" t="s">
        <v>494</v>
      </c>
      <c r="AM109" s="154" t="s">
        <v>494</v>
      </c>
      <c r="AN109" s="5" t="s">
        <v>495</v>
      </c>
      <c r="AO109" s="154" t="s">
        <v>495</v>
      </c>
      <c r="AP109" s="154" t="s">
        <v>495</v>
      </c>
      <c r="AQ109" s="5" t="s">
        <v>496</v>
      </c>
      <c r="AR109" s="154" t="s">
        <v>496</v>
      </c>
      <c r="AS109" s="154" t="s">
        <v>496</v>
      </c>
      <c r="AT109" s="5" t="s">
        <v>497</v>
      </c>
      <c r="AU109" s="5" t="s">
        <v>497</v>
      </c>
      <c r="AV109" s="154" t="s">
        <v>497</v>
      </c>
      <c r="AW109" s="154" t="s">
        <v>497</v>
      </c>
      <c r="AX109" s="154" t="s">
        <v>497</v>
      </c>
      <c r="AY109" s="154" t="s">
        <v>497</v>
      </c>
      <c r="AZ109" s="5" t="s">
        <v>498</v>
      </c>
      <c r="BA109" s="154" t="s">
        <v>498</v>
      </c>
      <c r="BB109" s="5" t="s">
        <v>499</v>
      </c>
      <c r="BC109" s="5" t="s">
        <v>500</v>
      </c>
      <c r="BD109" s="154" t="s">
        <v>500</v>
      </c>
      <c r="BE109" s="154" t="s">
        <v>500</v>
      </c>
      <c r="BF109" s="5" t="s">
        <v>501</v>
      </c>
      <c r="BG109" s="154" t="s">
        <v>501</v>
      </c>
      <c r="BH109" s="5" t="s">
        <v>499</v>
      </c>
    </row>
    <row r="110" spans="1:60">
      <c r="A110" s="1" t="s">
        <v>301</v>
      </c>
      <c r="B110" s="2" t="s">
        <v>302</v>
      </c>
      <c r="C110" s="5" t="s">
        <v>490</v>
      </c>
      <c r="D110" s="154" t="s">
        <v>490</v>
      </c>
      <c r="E110" s="154" t="s">
        <v>490</v>
      </c>
      <c r="F110" s="5" t="s">
        <v>491</v>
      </c>
      <c r="G110" s="154" t="s">
        <v>491</v>
      </c>
      <c r="H110" s="154" t="s">
        <v>491</v>
      </c>
      <c r="I110" s="5" t="s">
        <v>492</v>
      </c>
      <c r="J110" s="154" t="s">
        <v>492</v>
      </c>
      <c r="K110" s="154" t="s">
        <v>492</v>
      </c>
      <c r="L110" s="5" t="s">
        <v>491</v>
      </c>
      <c r="M110" s="5" t="s">
        <v>491</v>
      </c>
      <c r="N110" s="5" t="s">
        <v>491</v>
      </c>
      <c r="O110" s="5" t="s">
        <v>491</v>
      </c>
      <c r="P110" s="154" t="s">
        <v>491</v>
      </c>
      <c r="Q110" s="154" t="s">
        <v>491</v>
      </c>
      <c r="R110" s="154" t="s">
        <v>491</v>
      </c>
      <c r="S110" s="154" t="s">
        <v>491</v>
      </c>
      <c r="T110" s="154" t="s">
        <v>491</v>
      </c>
      <c r="U110" s="154" t="s">
        <v>491</v>
      </c>
      <c r="V110" s="5" t="s">
        <v>493</v>
      </c>
      <c r="W110" s="154" t="s">
        <v>493</v>
      </c>
      <c r="X110" s="154" t="s">
        <v>493</v>
      </c>
      <c r="Y110" s="5" t="s">
        <v>493</v>
      </c>
      <c r="Z110" s="154" t="s">
        <v>493</v>
      </c>
      <c r="AA110" s="154" t="s">
        <v>493</v>
      </c>
      <c r="AB110" s="5" t="s">
        <v>493</v>
      </c>
      <c r="AC110" s="154" t="s">
        <v>493</v>
      </c>
      <c r="AD110" s="154" t="s">
        <v>493</v>
      </c>
      <c r="AE110" s="5" t="s">
        <v>493</v>
      </c>
      <c r="AF110" s="154" t="s">
        <v>493</v>
      </c>
      <c r="AG110" s="154" t="s">
        <v>493</v>
      </c>
      <c r="AH110" s="5" t="s">
        <v>494</v>
      </c>
      <c r="AI110" s="154" t="s">
        <v>494</v>
      </c>
      <c r="AJ110" s="154" t="s">
        <v>494</v>
      </c>
      <c r="AK110" s="5" t="s">
        <v>494</v>
      </c>
      <c r="AL110" s="154" t="s">
        <v>494</v>
      </c>
      <c r="AM110" s="154" t="s">
        <v>494</v>
      </c>
      <c r="AN110" s="5" t="s">
        <v>495</v>
      </c>
      <c r="AO110" s="154" t="s">
        <v>495</v>
      </c>
      <c r="AP110" s="154" t="s">
        <v>495</v>
      </c>
      <c r="AQ110" s="5" t="s">
        <v>496</v>
      </c>
      <c r="AR110" s="154" t="s">
        <v>496</v>
      </c>
      <c r="AS110" s="154" t="s">
        <v>496</v>
      </c>
      <c r="AT110" s="5" t="s">
        <v>497</v>
      </c>
      <c r="AU110" s="5" t="s">
        <v>497</v>
      </c>
      <c r="AV110" s="154" t="s">
        <v>497</v>
      </c>
      <c r="AW110" s="154" t="s">
        <v>497</v>
      </c>
      <c r="AX110" s="154" t="s">
        <v>497</v>
      </c>
      <c r="AY110" s="154" t="s">
        <v>497</v>
      </c>
      <c r="AZ110" s="5" t="s">
        <v>498</v>
      </c>
      <c r="BA110" s="154" t="s">
        <v>498</v>
      </c>
      <c r="BB110" s="5" t="s">
        <v>499</v>
      </c>
      <c r="BC110" s="5" t="s">
        <v>500</v>
      </c>
      <c r="BD110" s="154" t="s">
        <v>500</v>
      </c>
      <c r="BE110" s="154" t="s">
        <v>500</v>
      </c>
      <c r="BF110" s="5" t="s">
        <v>501</v>
      </c>
      <c r="BG110" s="154" t="s">
        <v>501</v>
      </c>
      <c r="BH110" s="5" t="s">
        <v>499</v>
      </c>
    </row>
    <row r="111" spans="1:60">
      <c r="A111" s="1" t="s">
        <v>303</v>
      </c>
      <c r="B111" s="2" t="s">
        <v>304</v>
      </c>
      <c r="C111" s="5" t="s">
        <v>490</v>
      </c>
      <c r="D111" s="154" t="s">
        <v>490</v>
      </c>
      <c r="E111" s="154" t="s">
        <v>490</v>
      </c>
      <c r="F111" s="5" t="s">
        <v>491</v>
      </c>
      <c r="G111" s="154" t="s">
        <v>491</v>
      </c>
      <c r="H111" s="154" t="s">
        <v>491</v>
      </c>
      <c r="I111" s="5" t="s">
        <v>492</v>
      </c>
      <c r="J111" s="154" t="s">
        <v>492</v>
      </c>
      <c r="K111" s="154" t="s">
        <v>492</v>
      </c>
      <c r="L111" s="5" t="s">
        <v>491</v>
      </c>
      <c r="M111" s="5" t="s">
        <v>491</v>
      </c>
      <c r="N111" s="5" t="s">
        <v>491</v>
      </c>
      <c r="O111" s="5" t="s">
        <v>491</v>
      </c>
      <c r="P111" s="154" t="s">
        <v>491</v>
      </c>
      <c r="Q111" s="154" t="s">
        <v>491</v>
      </c>
      <c r="R111" s="154" t="s">
        <v>491</v>
      </c>
      <c r="S111" s="154" t="s">
        <v>491</v>
      </c>
      <c r="T111" s="154" t="s">
        <v>491</v>
      </c>
      <c r="U111" s="154" t="s">
        <v>491</v>
      </c>
      <c r="V111" s="5" t="s">
        <v>493</v>
      </c>
      <c r="W111" s="154" t="s">
        <v>493</v>
      </c>
      <c r="X111" s="154" t="s">
        <v>493</v>
      </c>
      <c r="Y111" s="5" t="s">
        <v>493</v>
      </c>
      <c r="Z111" s="154" t="s">
        <v>493</v>
      </c>
      <c r="AA111" s="154" t="s">
        <v>493</v>
      </c>
      <c r="AB111" s="5" t="s">
        <v>493</v>
      </c>
      <c r="AC111" s="154" t="s">
        <v>493</v>
      </c>
      <c r="AD111" s="154" t="s">
        <v>493</v>
      </c>
      <c r="AE111" s="5" t="s">
        <v>493</v>
      </c>
      <c r="AF111" s="154" t="s">
        <v>493</v>
      </c>
      <c r="AG111" s="154" t="s">
        <v>493</v>
      </c>
      <c r="AH111" s="5" t="s">
        <v>494</v>
      </c>
      <c r="AI111" s="154" t="s">
        <v>494</v>
      </c>
      <c r="AJ111" s="154" t="s">
        <v>494</v>
      </c>
      <c r="AK111" s="5" t="s">
        <v>494</v>
      </c>
      <c r="AL111" s="154" t="s">
        <v>494</v>
      </c>
      <c r="AM111" s="154" t="s">
        <v>494</v>
      </c>
      <c r="AN111" s="5" t="s">
        <v>495</v>
      </c>
      <c r="AO111" s="154" t="s">
        <v>495</v>
      </c>
      <c r="AP111" s="154" t="s">
        <v>495</v>
      </c>
      <c r="AQ111" s="5" t="s">
        <v>496</v>
      </c>
      <c r="AR111" s="154" t="s">
        <v>496</v>
      </c>
      <c r="AS111" s="154" t="s">
        <v>496</v>
      </c>
      <c r="AT111" s="5" t="s">
        <v>497</v>
      </c>
      <c r="AU111" s="5" t="s">
        <v>497</v>
      </c>
      <c r="AV111" s="154" t="s">
        <v>497</v>
      </c>
      <c r="AW111" s="154" t="s">
        <v>497</v>
      </c>
      <c r="AX111" s="154" t="s">
        <v>497</v>
      </c>
      <c r="AY111" s="154" t="s">
        <v>497</v>
      </c>
      <c r="AZ111" s="5" t="s">
        <v>87</v>
      </c>
      <c r="BA111" s="154" t="s">
        <v>87</v>
      </c>
      <c r="BB111" s="5" t="s">
        <v>499</v>
      </c>
      <c r="BC111" s="5" t="s">
        <v>500</v>
      </c>
      <c r="BD111" s="154" t="s">
        <v>500</v>
      </c>
      <c r="BE111" s="154" t="s">
        <v>500</v>
      </c>
      <c r="BF111" s="5" t="s">
        <v>501</v>
      </c>
      <c r="BG111" s="154" t="s">
        <v>501</v>
      </c>
      <c r="BH111" s="5" t="s">
        <v>499</v>
      </c>
    </row>
    <row r="112" spans="1:60">
      <c r="A112" s="1" t="s">
        <v>305</v>
      </c>
      <c r="B112" s="2" t="s">
        <v>306</v>
      </c>
      <c r="C112" s="5" t="s">
        <v>490</v>
      </c>
      <c r="D112" s="154" t="s">
        <v>490</v>
      </c>
      <c r="E112" s="154" t="s">
        <v>490</v>
      </c>
      <c r="F112" s="5" t="s">
        <v>87</v>
      </c>
      <c r="G112" s="154" t="s">
        <v>87</v>
      </c>
      <c r="H112" s="154" t="s">
        <v>87</v>
      </c>
      <c r="I112" s="5" t="s">
        <v>492</v>
      </c>
      <c r="J112" s="154" t="s">
        <v>492</v>
      </c>
      <c r="K112" s="154" t="s">
        <v>492</v>
      </c>
      <c r="L112" s="5" t="s">
        <v>491</v>
      </c>
      <c r="M112" s="5" t="s">
        <v>491</v>
      </c>
      <c r="N112" s="5" t="s">
        <v>491</v>
      </c>
      <c r="O112" s="5" t="s">
        <v>491</v>
      </c>
      <c r="P112" s="154" t="s">
        <v>491</v>
      </c>
      <c r="Q112" s="154" t="s">
        <v>491</v>
      </c>
      <c r="R112" s="154" t="s">
        <v>491</v>
      </c>
      <c r="S112" s="154" t="s">
        <v>491</v>
      </c>
      <c r="T112" s="154" t="s">
        <v>491</v>
      </c>
      <c r="U112" s="154" t="s">
        <v>491</v>
      </c>
      <c r="V112" s="5" t="s">
        <v>493</v>
      </c>
      <c r="W112" s="154" t="s">
        <v>493</v>
      </c>
      <c r="X112" s="154" t="s">
        <v>493</v>
      </c>
      <c r="Y112" s="5" t="s">
        <v>493</v>
      </c>
      <c r="Z112" s="154" t="s">
        <v>493</v>
      </c>
      <c r="AA112" s="154" t="s">
        <v>493</v>
      </c>
      <c r="AB112" s="5" t="s">
        <v>493</v>
      </c>
      <c r="AC112" s="154" t="s">
        <v>493</v>
      </c>
      <c r="AD112" s="154" t="s">
        <v>493</v>
      </c>
      <c r="AE112" s="5" t="s">
        <v>493</v>
      </c>
      <c r="AF112" s="154" t="s">
        <v>493</v>
      </c>
      <c r="AG112" s="154" t="s">
        <v>493</v>
      </c>
      <c r="AH112" s="5" t="s">
        <v>494</v>
      </c>
      <c r="AI112" s="154" t="s">
        <v>494</v>
      </c>
      <c r="AJ112" s="154" t="s">
        <v>494</v>
      </c>
      <c r="AK112" s="5" t="s">
        <v>494</v>
      </c>
      <c r="AL112" s="154" t="s">
        <v>494</v>
      </c>
      <c r="AM112" s="154" t="s">
        <v>494</v>
      </c>
      <c r="AN112" s="5" t="s">
        <v>495</v>
      </c>
      <c r="AO112" s="154" t="s">
        <v>495</v>
      </c>
      <c r="AP112" s="154" t="s">
        <v>495</v>
      </c>
      <c r="AQ112" s="5" t="s">
        <v>496</v>
      </c>
      <c r="AR112" s="154" t="s">
        <v>496</v>
      </c>
      <c r="AS112" s="154" t="s">
        <v>496</v>
      </c>
      <c r="AT112" s="5" t="s">
        <v>497</v>
      </c>
      <c r="AU112" s="5" t="s">
        <v>497</v>
      </c>
      <c r="AV112" s="154" t="s">
        <v>497</v>
      </c>
      <c r="AW112" s="154" t="s">
        <v>497</v>
      </c>
      <c r="AX112" s="154" t="s">
        <v>497</v>
      </c>
      <c r="AY112" s="154" t="s">
        <v>497</v>
      </c>
      <c r="AZ112" s="5" t="s">
        <v>498</v>
      </c>
      <c r="BA112" s="154" t="s">
        <v>498</v>
      </c>
      <c r="BB112" s="5" t="s">
        <v>499</v>
      </c>
      <c r="BC112" s="5" t="s">
        <v>500</v>
      </c>
      <c r="BD112" s="154" t="s">
        <v>500</v>
      </c>
      <c r="BE112" s="154" t="s">
        <v>500</v>
      </c>
      <c r="BF112" s="5" t="s">
        <v>501</v>
      </c>
      <c r="BG112" s="154" t="s">
        <v>501</v>
      </c>
      <c r="BH112" s="5" t="s">
        <v>499</v>
      </c>
    </row>
    <row r="113" spans="1:60">
      <c r="A113" s="1" t="s">
        <v>307</v>
      </c>
      <c r="B113" s="2" t="s">
        <v>308</v>
      </c>
      <c r="C113" s="5" t="s">
        <v>490</v>
      </c>
      <c r="D113" s="154" t="s">
        <v>490</v>
      </c>
      <c r="E113" s="154" t="s">
        <v>490</v>
      </c>
      <c r="F113" s="5" t="s">
        <v>491</v>
      </c>
      <c r="G113" s="154" t="s">
        <v>491</v>
      </c>
      <c r="H113" s="154" t="s">
        <v>491</v>
      </c>
      <c r="I113" s="5" t="s">
        <v>492</v>
      </c>
      <c r="J113" s="154" t="s">
        <v>492</v>
      </c>
      <c r="K113" s="154" t="s">
        <v>492</v>
      </c>
      <c r="L113" s="5" t="s">
        <v>491</v>
      </c>
      <c r="M113" s="5" t="s">
        <v>491</v>
      </c>
      <c r="N113" s="5" t="s">
        <v>491</v>
      </c>
      <c r="O113" s="5" t="s">
        <v>491</v>
      </c>
      <c r="P113" s="154" t="s">
        <v>491</v>
      </c>
      <c r="Q113" s="154" t="s">
        <v>491</v>
      </c>
      <c r="R113" s="154" t="s">
        <v>491</v>
      </c>
      <c r="S113" s="154" t="s">
        <v>491</v>
      </c>
      <c r="T113" s="154" t="s">
        <v>491</v>
      </c>
      <c r="U113" s="154" t="s">
        <v>491</v>
      </c>
      <c r="V113" s="5" t="s">
        <v>493</v>
      </c>
      <c r="W113" s="154" t="s">
        <v>493</v>
      </c>
      <c r="X113" s="154" t="s">
        <v>493</v>
      </c>
      <c r="Y113" s="5" t="s">
        <v>493</v>
      </c>
      <c r="Z113" s="154" t="s">
        <v>493</v>
      </c>
      <c r="AA113" s="154" t="s">
        <v>493</v>
      </c>
      <c r="AB113" s="5" t="s">
        <v>493</v>
      </c>
      <c r="AC113" s="154" t="s">
        <v>493</v>
      </c>
      <c r="AD113" s="154" t="s">
        <v>493</v>
      </c>
      <c r="AE113" s="5" t="s">
        <v>493</v>
      </c>
      <c r="AF113" s="154" t="s">
        <v>493</v>
      </c>
      <c r="AG113" s="154" t="s">
        <v>493</v>
      </c>
      <c r="AH113" s="5" t="s">
        <v>494</v>
      </c>
      <c r="AI113" s="154" t="s">
        <v>494</v>
      </c>
      <c r="AJ113" s="154" t="s">
        <v>494</v>
      </c>
      <c r="AK113" s="5" t="s">
        <v>494</v>
      </c>
      <c r="AL113" s="154" t="s">
        <v>494</v>
      </c>
      <c r="AM113" s="154" t="s">
        <v>494</v>
      </c>
      <c r="AN113" s="5" t="s">
        <v>495</v>
      </c>
      <c r="AO113" s="154" t="s">
        <v>495</v>
      </c>
      <c r="AP113" s="154" t="s">
        <v>495</v>
      </c>
      <c r="AQ113" s="5" t="s">
        <v>496</v>
      </c>
      <c r="AR113" s="154" t="s">
        <v>496</v>
      </c>
      <c r="AS113" s="154" t="s">
        <v>496</v>
      </c>
      <c r="AT113" s="5" t="s">
        <v>497</v>
      </c>
      <c r="AU113" s="5" t="s">
        <v>497</v>
      </c>
      <c r="AV113" s="154" t="s">
        <v>497</v>
      </c>
      <c r="AW113" s="154" t="s">
        <v>497</v>
      </c>
      <c r="AX113" s="154" t="s">
        <v>497</v>
      </c>
      <c r="AY113" s="154" t="s">
        <v>497</v>
      </c>
      <c r="AZ113" s="5" t="s">
        <v>498</v>
      </c>
      <c r="BA113" s="154" t="s">
        <v>498</v>
      </c>
      <c r="BB113" s="5" t="s">
        <v>499</v>
      </c>
      <c r="BC113" s="5" t="s">
        <v>500</v>
      </c>
      <c r="BD113" s="154" t="s">
        <v>500</v>
      </c>
      <c r="BE113" s="154" t="s">
        <v>500</v>
      </c>
      <c r="BF113" s="5" t="s">
        <v>501</v>
      </c>
      <c r="BG113" s="154" t="s">
        <v>501</v>
      </c>
      <c r="BH113" s="5" t="s">
        <v>499</v>
      </c>
    </row>
    <row r="114" spans="1:60">
      <c r="A114" s="1" t="s">
        <v>309</v>
      </c>
      <c r="B114" s="2" t="s">
        <v>310</v>
      </c>
      <c r="C114" s="5" t="s">
        <v>490</v>
      </c>
      <c r="D114" s="154" t="s">
        <v>490</v>
      </c>
      <c r="E114" s="154" t="s">
        <v>490</v>
      </c>
      <c r="F114" s="5" t="s">
        <v>491</v>
      </c>
      <c r="G114" s="154" t="s">
        <v>491</v>
      </c>
      <c r="H114" s="154" t="s">
        <v>491</v>
      </c>
      <c r="I114" s="5" t="s">
        <v>492</v>
      </c>
      <c r="J114" s="154" t="s">
        <v>492</v>
      </c>
      <c r="K114" s="154" t="s">
        <v>492</v>
      </c>
      <c r="L114" s="5" t="s">
        <v>491</v>
      </c>
      <c r="M114" s="5" t="s">
        <v>491</v>
      </c>
      <c r="N114" s="5" t="s">
        <v>491</v>
      </c>
      <c r="O114" s="5" t="s">
        <v>491</v>
      </c>
      <c r="P114" s="154" t="s">
        <v>491</v>
      </c>
      <c r="Q114" s="154" t="s">
        <v>491</v>
      </c>
      <c r="R114" s="154" t="s">
        <v>491</v>
      </c>
      <c r="S114" s="154" t="s">
        <v>491</v>
      </c>
      <c r="T114" s="154" t="s">
        <v>491</v>
      </c>
      <c r="U114" s="154" t="s">
        <v>491</v>
      </c>
      <c r="V114" s="5" t="s">
        <v>493</v>
      </c>
      <c r="W114" s="154" t="s">
        <v>493</v>
      </c>
      <c r="X114" s="154" t="s">
        <v>493</v>
      </c>
      <c r="Y114" s="5" t="s">
        <v>493</v>
      </c>
      <c r="Z114" s="154" t="s">
        <v>493</v>
      </c>
      <c r="AA114" s="154" t="s">
        <v>493</v>
      </c>
      <c r="AB114" s="5" t="s">
        <v>493</v>
      </c>
      <c r="AC114" s="154" t="s">
        <v>493</v>
      </c>
      <c r="AD114" s="154" t="s">
        <v>493</v>
      </c>
      <c r="AE114" s="5" t="s">
        <v>493</v>
      </c>
      <c r="AF114" s="154" t="s">
        <v>493</v>
      </c>
      <c r="AG114" s="154" t="s">
        <v>493</v>
      </c>
      <c r="AH114" s="5" t="s">
        <v>494</v>
      </c>
      <c r="AI114" s="154" t="s">
        <v>494</v>
      </c>
      <c r="AJ114" s="154" t="s">
        <v>494</v>
      </c>
      <c r="AK114" s="5" t="s">
        <v>494</v>
      </c>
      <c r="AL114" s="154" t="s">
        <v>494</v>
      </c>
      <c r="AM114" s="154" t="s">
        <v>494</v>
      </c>
      <c r="AN114" s="5" t="s">
        <v>495</v>
      </c>
      <c r="AO114" s="154" t="s">
        <v>495</v>
      </c>
      <c r="AP114" s="154" t="s">
        <v>495</v>
      </c>
      <c r="AQ114" s="5" t="s">
        <v>496</v>
      </c>
      <c r="AR114" s="154" t="s">
        <v>496</v>
      </c>
      <c r="AS114" s="154" t="s">
        <v>496</v>
      </c>
      <c r="AT114" s="5" t="s">
        <v>497</v>
      </c>
      <c r="AU114" s="5" t="s">
        <v>497</v>
      </c>
      <c r="AV114" s="154" t="s">
        <v>497</v>
      </c>
      <c r="AW114" s="154" t="s">
        <v>497</v>
      </c>
      <c r="AX114" s="154" t="s">
        <v>497</v>
      </c>
      <c r="AY114" s="154" t="s">
        <v>497</v>
      </c>
      <c r="AZ114" s="5" t="s">
        <v>498</v>
      </c>
      <c r="BA114" s="154" t="s">
        <v>498</v>
      </c>
      <c r="BB114" s="5" t="s">
        <v>499</v>
      </c>
      <c r="BC114" s="5" t="s">
        <v>500</v>
      </c>
      <c r="BD114" s="154" t="s">
        <v>500</v>
      </c>
      <c r="BE114" s="154" t="s">
        <v>500</v>
      </c>
      <c r="BF114" s="5" t="s">
        <v>501</v>
      </c>
      <c r="BG114" s="154" t="s">
        <v>501</v>
      </c>
      <c r="BH114" s="5" t="s">
        <v>499</v>
      </c>
    </row>
    <row r="115" spans="1:60">
      <c r="A115" s="1" t="s">
        <v>311</v>
      </c>
      <c r="B115" s="2" t="s">
        <v>312</v>
      </c>
      <c r="C115" s="5" t="s">
        <v>490</v>
      </c>
      <c r="D115" s="154" t="s">
        <v>490</v>
      </c>
      <c r="E115" s="154" t="s">
        <v>490</v>
      </c>
      <c r="F115" s="5" t="s">
        <v>491</v>
      </c>
      <c r="G115" s="154" t="s">
        <v>491</v>
      </c>
      <c r="H115" s="154" t="s">
        <v>491</v>
      </c>
      <c r="I115" s="5" t="s">
        <v>492</v>
      </c>
      <c r="J115" s="154" t="s">
        <v>492</v>
      </c>
      <c r="K115" s="154" t="s">
        <v>492</v>
      </c>
      <c r="L115" s="5" t="s">
        <v>491</v>
      </c>
      <c r="M115" s="5" t="s">
        <v>491</v>
      </c>
      <c r="N115" s="5" t="s">
        <v>491</v>
      </c>
      <c r="O115" s="5" t="s">
        <v>491</v>
      </c>
      <c r="P115" s="154" t="s">
        <v>491</v>
      </c>
      <c r="Q115" s="154" t="s">
        <v>491</v>
      </c>
      <c r="R115" s="154" t="s">
        <v>491</v>
      </c>
      <c r="S115" s="154" t="s">
        <v>491</v>
      </c>
      <c r="T115" s="154" t="s">
        <v>491</v>
      </c>
      <c r="U115" s="154" t="s">
        <v>491</v>
      </c>
      <c r="V115" s="5" t="s">
        <v>493</v>
      </c>
      <c r="W115" s="154" t="s">
        <v>493</v>
      </c>
      <c r="X115" s="154" t="s">
        <v>493</v>
      </c>
      <c r="Y115" s="5" t="s">
        <v>493</v>
      </c>
      <c r="Z115" s="154" t="s">
        <v>493</v>
      </c>
      <c r="AA115" s="154" t="s">
        <v>493</v>
      </c>
      <c r="AB115" s="5" t="s">
        <v>493</v>
      </c>
      <c r="AC115" s="154" t="s">
        <v>493</v>
      </c>
      <c r="AD115" s="154" t="s">
        <v>493</v>
      </c>
      <c r="AE115" s="5" t="s">
        <v>493</v>
      </c>
      <c r="AF115" s="154" t="s">
        <v>493</v>
      </c>
      <c r="AG115" s="154" t="s">
        <v>493</v>
      </c>
      <c r="AH115" s="5" t="s">
        <v>494</v>
      </c>
      <c r="AI115" s="154" t="s">
        <v>494</v>
      </c>
      <c r="AJ115" s="154" t="s">
        <v>494</v>
      </c>
      <c r="AK115" s="5" t="s">
        <v>494</v>
      </c>
      <c r="AL115" s="154" t="s">
        <v>494</v>
      </c>
      <c r="AM115" s="154" t="s">
        <v>494</v>
      </c>
      <c r="AN115" s="5" t="s">
        <v>495</v>
      </c>
      <c r="AO115" s="154" t="s">
        <v>495</v>
      </c>
      <c r="AP115" s="154" t="s">
        <v>495</v>
      </c>
      <c r="AQ115" s="5" t="s">
        <v>496</v>
      </c>
      <c r="AR115" s="154" t="s">
        <v>496</v>
      </c>
      <c r="AS115" s="154" t="s">
        <v>496</v>
      </c>
      <c r="AT115" s="5" t="s">
        <v>497</v>
      </c>
      <c r="AU115" s="5" t="s">
        <v>497</v>
      </c>
      <c r="AV115" s="154" t="s">
        <v>497</v>
      </c>
      <c r="AW115" s="154" t="s">
        <v>497</v>
      </c>
      <c r="AX115" s="154" t="s">
        <v>497</v>
      </c>
      <c r="AY115" s="154" t="s">
        <v>497</v>
      </c>
      <c r="AZ115" s="5" t="s">
        <v>498</v>
      </c>
      <c r="BA115" s="154" t="s">
        <v>498</v>
      </c>
      <c r="BB115" s="5" t="s">
        <v>499</v>
      </c>
      <c r="BC115" s="5" t="s">
        <v>500</v>
      </c>
      <c r="BD115" s="154" t="s">
        <v>500</v>
      </c>
      <c r="BE115" s="154" t="s">
        <v>500</v>
      </c>
      <c r="BF115" s="5" t="s">
        <v>501</v>
      </c>
      <c r="BG115" s="154" t="s">
        <v>501</v>
      </c>
      <c r="BH115" s="5" t="s">
        <v>499</v>
      </c>
    </row>
    <row r="116" spans="1:60">
      <c r="A116" s="1" t="s">
        <v>314</v>
      </c>
      <c r="B116" s="2" t="s">
        <v>315</v>
      </c>
      <c r="C116" s="5" t="s">
        <v>490</v>
      </c>
      <c r="D116" s="154" t="s">
        <v>490</v>
      </c>
      <c r="E116" s="154" t="s">
        <v>490</v>
      </c>
      <c r="F116" s="5" t="s">
        <v>491</v>
      </c>
      <c r="G116" s="154" t="s">
        <v>491</v>
      </c>
      <c r="H116" s="154" t="s">
        <v>491</v>
      </c>
      <c r="I116" s="5" t="s">
        <v>492</v>
      </c>
      <c r="J116" s="154" t="s">
        <v>492</v>
      </c>
      <c r="K116" s="154" t="s">
        <v>492</v>
      </c>
      <c r="L116" s="5" t="s">
        <v>491</v>
      </c>
      <c r="M116" s="5" t="s">
        <v>491</v>
      </c>
      <c r="N116" s="5" t="s">
        <v>491</v>
      </c>
      <c r="O116" s="5" t="s">
        <v>491</v>
      </c>
      <c r="P116" s="154" t="s">
        <v>491</v>
      </c>
      <c r="Q116" s="154" t="s">
        <v>491</v>
      </c>
      <c r="R116" s="154" t="s">
        <v>491</v>
      </c>
      <c r="S116" s="154" t="s">
        <v>491</v>
      </c>
      <c r="T116" s="154" t="s">
        <v>491</v>
      </c>
      <c r="U116" s="154" t="s">
        <v>491</v>
      </c>
      <c r="V116" s="5" t="s">
        <v>493</v>
      </c>
      <c r="W116" s="154" t="s">
        <v>493</v>
      </c>
      <c r="X116" s="154" t="s">
        <v>493</v>
      </c>
      <c r="Y116" s="5" t="s">
        <v>493</v>
      </c>
      <c r="Z116" s="154" t="s">
        <v>493</v>
      </c>
      <c r="AA116" s="154" t="s">
        <v>493</v>
      </c>
      <c r="AB116" s="5" t="s">
        <v>493</v>
      </c>
      <c r="AC116" s="154" t="s">
        <v>493</v>
      </c>
      <c r="AD116" s="154" t="s">
        <v>493</v>
      </c>
      <c r="AE116" s="5" t="s">
        <v>493</v>
      </c>
      <c r="AF116" s="154" t="s">
        <v>493</v>
      </c>
      <c r="AG116" s="154" t="s">
        <v>493</v>
      </c>
      <c r="AH116" s="5" t="s">
        <v>494</v>
      </c>
      <c r="AI116" s="154" t="s">
        <v>494</v>
      </c>
      <c r="AJ116" s="154" t="s">
        <v>494</v>
      </c>
      <c r="AK116" s="5" t="s">
        <v>494</v>
      </c>
      <c r="AL116" s="154" t="s">
        <v>494</v>
      </c>
      <c r="AM116" s="154" t="s">
        <v>494</v>
      </c>
      <c r="AN116" s="5" t="s">
        <v>495</v>
      </c>
      <c r="AO116" s="154" t="s">
        <v>495</v>
      </c>
      <c r="AP116" s="154" t="s">
        <v>495</v>
      </c>
      <c r="AQ116" s="5" t="s">
        <v>496</v>
      </c>
      <c r="AR116" s="154" t="s">
        <v>496</v>
      </c>
      <c r="AS116" s="154" t="s">
        <v>496</v>
      </c>
      <c r="AT116" s="5" t="s">
        <v>497</v>
      </c>
      <c r="AU116" s="5" t="s">
        <v>497</v>
      </c>
      <c r="AV116" s="154" t="s">
        <v>497</v>
      </c>
      <c r="AW116" s="154" t="s">
        <v>497</v>
      </c>
      <c r="AX116" s="154" t="s">
        <v>497</v>
      </c>
      <c r="AY116" s="154" t="s">
        <v>497</v>
      </c>
      <c r="AZ116" s="5" t="s">
        <v>498</v>
      </c>
      <c r="BA116" s="154" t="s">
        <v>498</v>
      </c>
      <c r="BB116" s="5" t="s">
        <v>499</v>
      </c>
      <c r="BC116" s="5" t="s">
        <v>500</v>
      </c>
      <c r="BD116" s="154" t="s">
        <v>500</v>
      </c>
      <c r="BE116" s="154" t="s">
        <v>500</v>
      </c>
      <c r="BF116" s="5" t="s">
        <v>501</v>
      </c>
      <c r="BG116" s="154" t="s">
        <v>501</v>
      </c>
      <c r="BH116" s="5" t="s">
        <v>499</v>
      </c>
    </row>
    <row r="117" spans="1:60">
      <c r="A117" s="1" t="s">
        <v>316</v>
      </c>
      <c r="B117" s="2" t="s">
        <v>317</v>
      </c>
      <c r="C117" s="5" t="s">
        <v>490</v>
      </c>
      <c r="D117" s="154" t="s">
        <v>490</v>
      </c>
      <c r="E117" s="154" t="s">
        <v>490</v>
      </c>
      <c r="F117" s="5" t="s">
        <v>491</v>
      </c>
      <c r="G117" s="154" t="s">
        <v>491</v>
      </c>
      <c r="H117" s="154" t="s">
        <v>491</v>
      </c>
      <c r="I117" s="5" t="s">
        <v>492</v>
      </c>
      <c r="J117" s="154" t="s">
        <v>492</v>
      </c>
      <c r="K117" s="154" t="s">
        <v>492</v>
      </c>
      <c r="L117" s="5" t="s">
        <v>491</v>
      </c>
      <c r="M117" s="5" t="s">
        <v>491</v>
      </c>
      <c r="N117" s="5" t="s">
        <v>491</v>
      </c>
      <c r="O117" s="5" t="s">
        <v>491</v>
      </c>
      <c r="P117" s="154" t="s">
        <v>491</v>
      </c>
      <c r="Q117" s="154" t="s">
        <v>491</v>
      </c>
      <c r="R117" s="154" t="s">
        <v>491</v>
      </c>
      <c r="S117" s="154" t="s">
        <v>491</v>
      </c>
      <c r="T117" s="154" t="s">
        <v>491</v>
      </c>
      <c r="U117" s="154" t="s">
        <v>491</v>
      </c>
      <c r="V117" s="5" t="s">
        <v>493</v>
      </c>
      <c r="W117" s="154" t="s">
        <v>493</v>
      </c>
      <c r="X117" s="154" t="s">
        <v>493</v>
      </c>
      <c r="Y117" s="5" t="s">
        <v>493</v>
      </c>
      <c r="Z117" s="154" t="s">
        <v>493</v>
      </c>
      <c r="AA117" s="154" t="s">
        <v>493</v>
      </c>
      <c r="AB117" s="5" t="s">
        <v>493</v>
      </c>
      <c r="AC117" s="154" t="s">
        <v>493</v>
      </c>
      <c r="AD117" s="154" t="s">
        <v>493</v>
      </c>
      <c r="AE117" s="5" t="s">
        <v>493</v>
      </c>
      <c r="AF117" s="154" t="s">
        <v>493</v>
      </c>
      <c r="AG117" s="154" t="s">
        <v>493</v>
      </c>
      <c r="AH117" s="5" t="s">
        <v>494</v>
      </c>
      <c r="AI117" s="154" t="s">
        <v>494</v>
      </c>
      <c r="AJ117" s="154" t="s">
        <v>494</v>
      </c>
      <c r="AK117" s="5" t="s">
        <v>494</v>
      </c>
      <c r="AL117" s="154" t="s">
        <v>494</v>
      </c>
      <c r="AM117" s="154" t="s">
        <v>494</v>
      </c>
      <c r="AN117" s="5" t="s">
        <v>495</v>
      </c>
      <c r="AO117" s="154" t="s">
        <v>495</v>
      </c>
      <c r="AP117" s="154" t="s">
        <v>495</v>
      </c>
      <c r="AQ117" s="5" t="s">
        <v>496</v>
      </c>
      <c r="AR117" s="154" t="s">
        <v>496</v>
      </c>
      <c r="AS117" s="154" t="s">
        <v>496</v>
      </c>
      <c r="AT117" s="5" t="s">
        <v>497</v>
      </c>
      <c r="AU117" s="5" t="s">
        <v>497</v>
      </c>
      <c r="AV117" s="154" t="s">
        <v>497</v>
      </c>
      <c r="AW117" s="154" t="s">
        <v>497</v>
      </c>
      <c r="AX117" s="154" t="s">
        <v>497</v>
      </c>
      <c r="AY117" s="154" t="s">
        <v>497</v>
      </c>
      <c r="AZ117" s="5" t="s">
        <v>498</v>
      </c>
      <c r="BA117" s="154" t="s">
        <v>498</v>
      </c>
      <c r="BB117" s="5" t="s">
        <v>499</v>
      </c>
      <c r="BC117" s="5" t="s">
        <v>500</v>
      </c>
      <c r="BD117" s="154" t="s">
        <v>500</v>
      </c>
      <c r="BE117" s="154" t="s">
        <v>500</v>
      </c>
      <c r="BF117" s="5" t="s">
        <v>501</v>
      </c>
      <c r="BG117" s="154" t="s">
        <v>501</v>
      </c>
      <c r="BH117" s="5" t="s">
        <v>499</v>
      </c>
    </row>
    <row r="118" spans="1:60">
      <c r="A118" s="1" t="s">
        <v>318</v>
      </c>
      <c r="B118" s="2" t="s">
        <v>319</v>
      </c>
      <c r="C118" s="5" t="s">
        <v>490</v>
      </c>
      <c r="D118" s="154" t="s">
        <v>490</v>
      </c>
      <c r="E118" s="154" t="s">
        <v>490</v>
      </c>
      <c r="F118" s="5" t="s">
        <v>491</v>
      </c>
      <c r="G118" s="154" t="s">
        <v>491</v>
      </c>
      <c r="H118" s="154" t="s">
        <v>491</v>
      </c>
      <c r="I118" s="5" t="s">
        <v>492</v>
      </c>
      <c r="J118" s="154" t="s">
        <v>492</v>
      </c>
      <c r="K118" s="154" t="s">
        <v>492</v>
      </c>
      <c r="L118" s="5" t="s">
        <v>491</v>
      </c>
      <c r="M118" s="5" t="s">
        <v>491</v>
      </c>
      <c r="N118" s="5" t="s">
        <v>491</v>
      </c>
      <c r="O118" s="5" t="s">
        <v>491</v>
      </c>
      <c r="P118" s="154" t="s">
        <v>491</v>
      </c>
      <c r="Q118" s="154" t="s">
        <v>491</v>
      </c>
      <c r="R118" s="154" t="s">
        <v>491</v>
      </c>
      <c r="S118" s="154" t="s">
        <v>491</v>
      </c>
      <c r="T118" s="154" t="s">
        <v>491</v>
      </c>
      <c r="U118" s="154" t="s">
        <v>491</v>
      </c>
      <c r="V118" s="5" t="s">
        <v>493</v>
      </c>
      <c r="W118" s="154" t="s">
        <v>493</v>
      </c>
      <c r="X118" s="154" t="s">
        <v>493</v>
      </c>
      <c r="Y118" s="5" t="s">
        <v>493</v>
      </c>
      <c r="Z118" s="154" t="s">
        <v>493</v>
      </c>
      <c r="AA118" s="154" t="s">
        <v>493</v>
      </c>
      <c r="AB118" s="5" t="s">
        <v>493</v>
      </c>
      <c r="AC118" s="154" t="s">
        <v>493</v>
      </c>
      <c r="AD118" s="154" t="s">
        <v>493</v>
      </c>
      <c r="AE118" s="5" t="s">
        <v>493</v>
      </c>
      <c r="AF118" s="154" t="s">
        <v>493</v>
      </c>
      <c r="AG118" s="154" t="s">
        <v>493</v>
      </c>
      <c r="AH118" s="5" t="s">
        <v>494</v>
      </c>
      <c r="AI118" s="154" t="s">
        <v>494</v>
      </c>
      <c r="AJ118" s="154" t="s">
        <v>494</v>
      </c>
      <c r="AK118" s="5" t="s">
        <v>494</v>
      </c>
      <c r="AL118" s="154" t="s">
        <v>494</v>
      </c>
      <c r="AM118" s="154" t="s">
        <v>494</v>
      </c>
      <c r="AN118" s="5" t="s">
        <v>495</v>
      </c>
      <c r="AO118" s="154" t="s">
        <v>495</v>
      </c>
      <c r="AP118" s="154" t="s">
        <v>495</v>
      </c>
      <c r="AQ118" s="5" t="s">
        <v>496</v>
      </c>
      <c r="AR118" s="154" t="s">
        <v>496</v>
      </c>
      <c r="AS118" s="154" t="s">
        <v>496</v>
      </c>
      <c r="AT118" s="5" t="s">
        <v>497</v>
      </c>
      <c r="AU118" s="5" t="s">
        <v>497</v>
      </c>
      <c r="AV118" s="154" t="s">
        <v>497</v>
      </c>
      <c r="AW118" s="154" t="s">
        <v>497</v>
      </c>
      <c r="AX118" s="154" t="s">
        <v>497</v>
      </c>
      <c r="AY118" s="154" t="s">
        <v>497</v>
      </c>
      <c r="AZ118" s="5" t="s">
        <v>498</v>
      </c>
      <c r="BA118" s="154" t="s">
        <v>498</v>
      </c>
      <c r="BB118" s="5" t="s">
        <v>499</v>
      </c>
      <c r="BC118" s="5" t="s">
        <v>500</v>
      </c>
      <c r="BD118" s="154" t="s">
        <v>500</v>
      </c>
      <c r="BE118" s="154" t="s">
        <v>500</v>
      </c>
      <c r="BF118" s="5" t="s">
        <v>501</v>
      </c>
      <c r="BG118" s="154" t="s">
        <v>501</v>
      </c>
      <c r="BH118" s="5" t="s">
        <v>499</v>
      </c>
    </row>
    <row r="119" spans="1:60">
      <c r="A119" s="1" t="s">
        <v>320</v>
      </c>
      <c r="B119" s="2" t="s">
        <v>321</v>
      </c>
      <c r="C119" s="5" t="s">
        <v>490</v>
      </c>
      <c r="D119" s="154" t="s">
        <v>490</v>
      </c>
      <c r="E119" s="154" t="s">
        <v>490</v>
      </c>
      <c r="F119" s="5" t="s">
        <v>491</v>
      </c>
      <c r="G119" s="154" t="s">
        <v>491</v>
      </c>
      <c r="H119" s="154" t="s">
        <v>491</v>
      </c>
      <c r="I119" s="5" t="s">
        <v>492</v>
      </c>
      <c r="J119" s="154" t="s">
        <v>492</v>
      </c>
      <c r="K119" s="154" t="s">
        <v>492</v>
      </c>
      <c r="L119" s="5" t="s">
        <v>491</v>
      </c>
      <c r="M119" s="5" t="s">
        <v>491</v>
      </c>
      <c r="N119" s="5" t="s">
        <v>491</v>
      </c>
      <c r="O119" s="5" t="s">
        <v>491</v>
      </c>
      <c r="P119" s="154" t="s">
        <v>491</v>
      </c>
      <c r="Q119" s="154" t="s">
        <v>491</v>
      </c>
      <c r="R119" s="154" t="s">
        <v>491</v>
      </c>
      <c r="S119" s="154" t="s">
        <v>491</v>
      </c>
      <c r="T119" s="154" t="s">
        <v>491</v>
      </c>
      <c r="U119" s="154" t="s">
        <v>491</v>
      </c>
      <c r="V119" s="5" t="s">
        <v>493</v>
      </c>
      <c r="W119" s="154" t="s">
        <v>493</v>
      </c>
      <c r="X119" s="154" t="s">
        <v>493</v>
      </c>
      <c r="Y119" s="5" t="s">
        <v>493</v>
      </c>
      <c r="Z119" s="154" t="s">
        <v>493</v>
      </c>
      <c r="AA119" s="154" t="s">
        <v>493</v>
      </c>
      <c r="AB119" s="5" t="s">
        <v>493</v>
      </c>
      <c r="AC119" s="154" t="s">
        <v>493</v>
      </c>
      <c r="AD119" s="154" t="s">
        <v>493</v>
      </c>
      <c r="AE119" s="5" t="s">
        <v>493</v>
      </c>
      <c r="AF119" s="154" t="s">
        <v>493</v>
      </c>
      <c r="AG119" s="154" t="s">
        <v>493</v>
      </c>
      <c r="AH119" s="5" t="s">
        <v>494</v>
      </c>
      <c r="AI119" s="154" t="s">
        <v>494</v>
      </c>
      <c r="AJ119" s="154" t="s">
        <v>494</v>
      </c>
      <c r="AK119" s="5" t="s">
        <v>494</v>
      </c>
      <c r="AL119" s="154" t="s">
        <v>494</v>
      </c>
      <c r="AM119" s="154" t="s">
        <v>494</v>
      </c>
      <c r="AN119" s="5" t="s">
        <v>495</v>
      </c>
      <c r="AO119" s="154" t="s">
        <v>495</v>
      </c>
      <c r="AP119" s="154" t="s">
        <v>495</v>
      </c>
      <c r="AQ119" s="5" t="s">
        <v>496</v>
      </c>
      <c r="AR119" s="154" t="s">
        <v>496</v>
      </c>
      <c r="AS119" s="154" t="s">
        <v>496</v>
      </c>
      <c r="AT119" s="5" t="s">
        <v>497</v>
      </c>
      <c r="AU119" s="5" t="s">
        <v>497</v>
      </c>
      <c r="AV119" s="154" t="s">
        <v>497</v>
      </c>
      <c r="AW119" s="154" t="s">
        <v>497</v>
      </c>
      <c r="AX119" s="154" t="s">
        <v>497</v>
      </c>
      <c r="AY119" s="154" t="s">
        <v>497</v>
      </c>
      <c r="AZ119" s="5" t="s">
        <v>498</v>
      </c>
      <c r="BA119" s="154" t="s">
        <v>498</v>
      </c>
      <c r="BB119" s="5" t="s">
        <v>499</v>
      </c>
      <c r="BC119" s="5" t="s">
        <v>500</v>
      </c>
      <c r="BD119" s="154" t="s">
        <v>500</v>
      </c>
      <c r="BE119" s="154" t="s">
        <v>500</v>
      </c>
      <c r="BF119" s="5" t="s">
        <v>501</v>
      </c>
      <c r="BG119" s="154" t="s">
        <v>501</v>
      </c>
      <c r="BH119" s="5" t="s">
        <v>499</v>
      </c>
    </row>
    <row r="120" spans="1:60">
      <c r="A120" s="1" t="s">
        <v>322</v>
      </c>
      <c r="B120" s="2" t="s">
        <v>323</v>
      </c>
      <c r="C120" s="5" t="s">
        <v>490</v>
      </c>
      <c r="D120" s="154" t="s">
        <v>490</v>
      </c>
      <c r="E120" s="154" t="s">
        <v>490</v>
      </c>
      <c r="F120" s="5" t="s">
        <v>491</v>
      </c>
      <c r="G120" s="154" t="s">
        <v>491</v>
      </c>
      <c r="H120" s="154" t="s">
        <v>491</v>
      </c>
      <c r="I120" s="5" t="s">
        <v>492</v>
      </c>
      <c r="J120" s="154" t="s">
        <v>492</v>
      </c>
      <c r="K120" s="154" t="s">
        <v>492</v>
      </c>
      <c r="L120" s="5" t="s">
        <v>491</v>
      </c>
      <c r="M120" s="5" t="s">
        <v>491</v>
      </c>
      <c r="N120" s="5" t="s">
        <v>491</v>
      </c>
      <c r="O120" s="5" t="s">
        <v>491</v>
      </c>
      <c r="P120" s="154" t="s">
        <v>491</v>
      </c>
      <c r="Q120" s="154" t="s">
        <v>491</v>
      </c>
      <c r="R120" s="154" t="s">
        <v>491</v>
      </c>
      <c r="S120" s="154" t="s">
        <v>491</v>
      </c>
      <c r="T120" s="154" t="s">
        <v>491</v>
      </c>
      <c r="U120" s="154" t="s">
        <v>491</v>
      </c>
      <c r="V120" s="5" t="s">
        <v>493</v>
      </c>
      <c r="W120" s="154" t="s">
        <v>493</v>
      </c>
      <c r="X120" s="154" t="s">
        <v>493</v>
      </c>
      <c r="Y120" s="5" t="s">
        <v>493</v>
      </c>
      <c r="Z120" s="154" t="s">
        <v>493</v>
      </c>
      <c r="AA120" s="154" t="s">
        <v>493</v>
      </c>
      <c r="AB120" s="5" t="s">
        <v>493</v>
      </c>
      <c r="AC120" s="154" t="s">
        <v>493</v>
      </c>
      <c r="AD120" s="154" t="s">
        <v>493</v>
      </c>
      <c r="AE120" s="5" t="s">
        <v>493</v>
      </c>
      <c r="AF120" s="154" t="s">
        <v>493</v>
      </c>
      <c r="AG120" s="154" t="s">
        <v>493</v>
      </c>
      <c r="AH120" s="5" t="s">
        <v>494</v>
      </c>
      <c r="AI120" s="154" t="s">
        <v>494</v>
      </c>
      <c r="AJ120" s="154" t="s">
        <v>494</v>
      </c>
      <c r="AK120" s="5" t="s">
        <v>494</v>
      </c>
      <c r="AL120" s="154" t="s">
        <v>494</v>
      </c>
      <c r="AM120" s="154" t="s">
        <v>494</v>
      </c>
      <c r="AN120" s="5" t="s">
        <v>495</v>
      </c>
      <c r="AO120" s="154" t="s">
        <v>495</v>
      </c>
      <c r="AP120" s="154" t="s">
        <v>495</v>
      </c>
      <c r="AQ120" s="5" t="s">
        <v>496</v>
      </c>
      <c r="AR120" s="154" t="s">
        <v>496</v>
      </c>
      <c r="AS120" s="154" t="s">
        <v>496</v>
      </c>
      <c r="AT120" s="5" t="s">
        <v>497</v>
      </c>
      <c r="AU120" s="5" t="s">
        <v>497</v>
      </c>
      <c r="AV120" s="154" t="s">
        <v>497</v>
      </c>
      <c r="AW120" s="154" t="s">
        <v>497</v>
      </c>
      <c r="AX120" s="154" t="s">
        <v>497</v>
      </c>
      <c r="AY120" s="154" t="s">
        <v>497</v>
      </c>
      <c r="AZ120" s="5" t="s">
        <v>498</v>
      </c>
      <c r="BA120" s="154" t="s">
        <v>498</v>
      </c>
      <c r="BB120" s="5" t="s">
        <v>499</v>
      </c>
      <c r="BC120" s="5" t="s">
        <v>500</v>
      </c>
      <c r="BD120" s="154" t="s">
        <v>500</v>
      </c>
      <c r="BE120" s="154" t="s">
        <v>500</v>
      </c>
      <c r="BF120" s="5" t="s">
        <v>501</v>
      </c>
      <c r="BG120" s="154" t="s">
        <v>501</v>
      </c>
      <c r="BH120" s="5" t="s">
        <v>499</v>
      </c>
    </row>
    <row r="121" spans="1:60">
      <c r="A121" s="1" t="s">
        <v>324</v>
      </c>
      <c r="B121" s="2" t="s">
        <v>325</v>
      </c>
      <c r="C121" s="5" t="s">
        <v>490</v>
      </c>
      <c r="D121" s="154" t="s">
        <v>490</v>
      </c>
      <c r="E121" s="154" t="s">
        <v>490</v>
      </c>
      <c r="F121" s="5" t="s">
        <v>491</v>
      </c>
      <c r="G121" s="154" t="s">
        <v>491</v>
      </c>
      <c r="H121" s="154" t="s">
        <v>491</v>
      </c>
      <c r="I121" s="5" t="s">
        <v>492</v>
      </c>
      <c r="J121" s="154" t="s">
        <v>492</v>
      </c>
      <c r="K121" s="154" t="s">
        <v>492</v>
      </c>
      <c r="L121" s="5" t="s">
        <v>491</v>
      </c>
      <c r="M121" s="5" t="s">
        <v>491</v>
      </c>
      <c r="N121" s="5" t="s">
        <v>491</v>
      </c>
      <c r="O121" s="5" t="s">
        <v>491</v>
      </c>
      <c r="P121" s="154" t="s">
        <v>491</v>
      </c>
      <c r="Q121" s="154" t="s">
        <v>491</v>
      </c>
      <c r="R121" s="154" t="s">
        <v>491</v>
      </c>
      <c r="S121" s="154" t="s">
        <v>491</v>
      </c>
      <c r="T121" s="154" t="s">
        <v>491</v>
      </c>
      <c r="U121" s="154" t="s">
        <v>491</v>
      </c>
      <c r="V121" s="5" t="s">
        <v>493</v>
      </c>
      <c r="W121" s="154" t="s">
        <v>493</v>
      </c>
      <c r="X121" s="154" t="s">
        <v>493</v>
      </c>
      <c r="Y121" s="5" t="s">
        <v>493</v>
      </c>
      <c r="Z121" s="154" t="s">
        <v>493</v>
      </c>
      <c r="AA121" s="154" t="s">
        <v>493</v>
      </c>
      <c r="AB121" s="5" t="s">
        <v>493</v>
      </c>
      <c r="AC121" s="154" t="s">
        <v>493</v>
      </c>
      <c r="AD121" s="154" t="s">
        <v>493</v>
      </c>
      <c r="AE121" s="5" t="s">
        <v>493</v>
      </c>
      <c r="AF121" s="154" t="s">
        <v>493</v>
      </c>
      <c r="AG121" s="154" t="s">
        <v>493</v>
      </c>
      <c r="AH121" s="5" t="s">
        <v>494</v>
      </c>
      <c r="AI121" s="154" t="s">
        <v>494</v>
      </c>
      <c r="AJ121" s="154" t="s">
        <v>494</v>
      </c>
      <c r="AK121" s="5" t="s">
        <v>494</v>
      </c>
      <c r="AL121" s="154" t="s">
        <v>494</v>
      </c>
      <c r="AM121" s="154" t="s">
        <v>494</v>
      </c>
      <c r="AN121" s="5" t="s">
        <v>495</v>
      </c>
      <c r="AO121" s="154" t="s">
        <v>495</v>
      </c>
      <c r="AP121" s="154" t="s">
        <v>495</v>
      </c>
      <c r="AQ121" s="5" t="s">
        <v>496</v>
      </c>
      <c r="AR121" s="154" t="s">
        <v>496</v>
      </c>
      <c r="AS121" s="154" t="s">
        <v>496</v>
      </c>
      <c r="AT121" s="5" t="s">
        <v>497</v>
      </c>
      <c r="AU121" s="5" t="s">
        <v>497</v>
      </c>
      <c r="AV121" s="154" t="s">
        <v>497</v>
      </c>
      <c r="AW121" s="154" t="s">
        <v>497</v>
      </c>
      <c r="AX121" s="154" t="s">
        <v>497</v>
      </c>
      <c r="AY121" s="154" t="s">
        <v>497</v>
      </c>
      <c r="AZ121" s="5" t="s">
        <v>498</v>
      </c>
      <c r="BA121" s="154" t="s">
        <v>498</v>
      </c>
      <c r="BB121" s="5" t="s">
        <v>499</v>
      </c>
      <c r="BC121" s="5" t="s">
        <v>500</v>
      </c>
      <c r="BD121" s="154" t="s">
        <v>500</v>
      </c>
      <c r="BE121" s="154" t="s">
        <v>500</v>
      </c>
      <c r="BF121" s="5" t="s">
        <v>501</v>
      </c>
      <c r="BG121" s="154" t="s">
        <v>501</v>
      </c>
      <c r="BH121" s="5" t="s">
        <v>499</v>
      </c>
    </row>
    <row r="122" spans="1:60">
      <c r="A122" s="1" t="s">
        <v>326</v>
      </c>
      <c r="B122" s="2" t="s">
        <v>327</v>
      </c>
      <c r="C122" s="5" t="s">
        <v>490</v>
      </c>
      <c r="D122" s="154" t="s">
        <v>490</v>
      </c>
      <c r="E122" s="154" t="s">
        <v>490</v>
      </c>
      <c r="F122" s="5" t="s">
        <v>491</v>
      </c>
      <c r="G122" s="154" t="s">
        <v>491</v>
      </c>
      <c r="H122" s="154" t="s">
        <v>491</v>
      </c>
      <c r="I122" s="5" t="s">
        <v>492</v>
      </c>
      <c r="J122" s="154" t="s">
        <v>492</v>
      </c>
      <c r="K122" s="154" t="s">
        <v>492</v>
      </c>
      <c r="L122" s="5" t="s">
        <v>491</v>
      </c>
      <c r="M122" s="5" t="s">
        <v>491</v>
      </c>
      <c r="N122" s="5" t="s">
        <v>491</v>
      </c>
      <c r="O122" s="5" t="s">
        <v>491</v>
      </c>
      <c r="P122" s="154" t="s">
        <v>491</v>
      </c>
      <c r="Q122" s="154" t="s">
        <v>491</v>
      </c>
      <c r="R122" s="154" t="s">
        <v>491</v>
      </c>
      <c r="S122" s="154" t="s">
        <v>491</v>
      </c>
      <c r="T122" s="154" t="s">
        <v>491</v>
      </c>
      <c r="U122" s="154" t="s">
        <v>491</v>
      </c>
      <c r="V122" s="5" t="s">
        <v>493</v>
      </c>
      <c r="W122" s="154" t="s">
        <v>493</v>
      </c>
      <c r="X122" s="154" t="s">
        <v>493</v>
      </c>
      <c r="Y122" s="5" t="s">
        <v>493</v>
      </c>
      <c r="Z122" s="154" t="s">
        <v>493</v>
      </c>
      <c r="AA122" s="154" t="s">
        <v>493</v>
      </c>
      <c r="AB122" s="5" t="s">
        <v>493</v>
      </c>
      <c r="AC122" s="154" t="s">
        <v>493</v>
      </c>
      <c r="AD122" s="154" t="s">
        <v>493</v>
      </c>
      <c r="AE122" s="5" t="s">
        <v>493</v>
      </c>
      <c r="AF122" s="154" t="s">
        <v>493</v>
      </c>
      <c r="AG122" s="154" t="s">
        <v>493</v>
      </c>
      <c r="AH122" s="5" t="s">
        <v>494</v>
      </c>
      <c r="AI122" s="154" t="s">
        <v>494</v>
      </c>
      <c r="AJ122" s="154" t="s">
        <v>494</v>
      </c>
      <c r="AK122" s="5" t="s">
        <v>494</v>
      </c>
      <c r="AL122" s="154" t="s">
        <v>494</v>
      </c>
      <c r="AM122" s="154" t="s">
        <v>494</v>
      </c>
      <c r="AN122" s="5" t="s">
        <v>495</v>
      </c>
      <c r="AO122" s="154" t="s">
        <v>495</v>
      </c>
      <c r="AP122" s="154" t="s">
        <v>495</v>
      </c>
      <c r="AQ122" s="5" t="s">
        <v>496</v>
      </c>
      <c r="AR122" s="154" t="s">
        <v>496</v>
      </c>
      <c r="AS122" s="154" t="s">
        <v>496</v>
      </c>
      <c r="AT122" s="5" t="s">
        <v>497</v>
      </c>
      <c r="AU122" s="5" t="s">
        <v>497</v>
      </c>
      <c r="AV122" s="154" t="s">
        <v>497</v>
      </c>
      <c r="AW122" s="154" t="s">
        <v>497</v>
      </c>
      <c r="AX122" s="154" t="s">
        <v>497</v>
      </c>
      <c r="AY122" s="154" t="s">
        <v>497</v>
      </c>
      <c r="AZ122" s="5" t="s">
        <v>498</v>
      </c>
      <c r="BA122" s="154" t="s">
        <v>498</v>
      </c>
      <c r="BB122" s="5" t="s">
        <v>499</v>
      </c>
      <c r="BC122" s="5" t="s">
        <v>500</v>
      </c>
      <c r="BD122" s="154" t="s">
        <v>500</v>
      </c>
      <c r="BE122" s="154" t="s">
        <v>500</v>
      </c>
      <c r="BF122" s="5" t="s">
        <v>501</v>
      </c>
      <c r="BG122" s="154" t="s">
        <v>501</v>
      </c>
      <c r="BH122" s="5" t="s">
        <v>499</v>
      </c>
    </row>
    <row r="123" spans="1:60">
      <c r="A123" s="1" t="s">
        <v>328</v>
      </c>
      <c r="B123" s="2" t="s">
        <v>329</v>
      </c>
      <c r="C123" s="5" t="s">
        <v>490</v>
      </c>
      <c r="D123" s="154" t="s">
        <v>490</v>
      </c>
      <c r="E123" s="154" t="s">
        <v>490</v>
      </c>
      <c r="F123" s="5" t="s">
        <v>491</v>
      </c>
      <c r="G123" s="154" t="s">
        <v>491</v>
      </c>
      <c r="H123" s="154" t="s">
        <v>491</v>
      </c>
      <c r="I123" s="5" t="s">
        <v>492</v>
      </c>
      <c r="J123" s="154" t="s">
        <v>492</v>
      </c>
      <c r="K123" s="154" t="s">
        <v>492</v>
      </c>
      <c r="L123" s="5" t="s">
        <v>491</v>
      </c>
      <c r="M123" s="5" t="s">
        <v>491</v>
      </c>
      <c r="N123" s="5" t="s">
        <v>491</v>
      </c>
      <c r="O123" s="5" t="s">
        <v>491</v>
      </c>
      <c r="P123" s="154" t="s">
        <v>491</v>
      </c>
      <c r="Q123" s="154" t="s">
        <v>491</v>
      </c>
      <c r="R123" s="154" t="s">
        <v>491</v>
      </c>
      <c r="S123" s="154" t="s">
        <v>491</v>
      </c>
      <c r="T123" s="154" t="s">
        <v>491</v>
      </c>
      <c r="U123" s="154" t="s">
        <v>491</v>
      </c>
      <c r="V123" s="5" t="s">
        <v>493</v>
      </c>
      <c r="W123" s="154" t="s">
        <v>493</v>
      </c>
      <c r="X123" s="154" t="s">
        <v>493</v>
      </c>
      <c r="Y123" s="5" t="s">
        <v>493</v>
      </c>
      <c r="Z123" s="154" t="s">
        <v>493</v>
      </c>
      <c r="AA123" s="154" t="s">
        <v>493</v>
      </c>
      <c r="AB123" s="5" t="s">
        <v>493</v>
      </c>
      <c r="AC123" s="154" t="s">
        <v>493</v>
      </c>
      <c r="AD123" s="154" t="s">
        <v>493</v>
      </c>
      <c r="AE123" s="5" t="s">
        <v>493</v>
      </c>
      <c r="AF123" s="154" t="s">
        <v>493</v>
      </c>
      <c r="AG123" s="154" t="s">
        <v>493</v>
      </c>
      <c r="AH123" s="5" t="s">
        <v>494</v>
      </c>
      <c r="AI123" s="154" t="s">
        <v>494</v>
      </c>
      <c r="AJ123" s="154" t="s">
        <v>494</v>
      </c>
      <c r="AK123" s="5" t="s">
        <v>494</v>
      </c>
      <c r="AL123" s="154" t="s">
        <v>494</v>
      </c>
      <c r="AM123" s="154" t="s">
        <v>494</v>
      </c>
      <c r="AN123" s="5" t="s">
        <v>495</v>
      </c>
      <c r="AO123" s="154" t="s">
        <v>495</v>
      </c>
      <c r="AP123" s="154" t="s">
        <v>495</v>
      </c>
      <c r="AQ123" s="5" t="s">
        <v>496</v>
      </c>
      <c r="AR123" s="154" t="s">
        <v>496</v>
      </c>
      <c r="AS123" s="154" t="s">
        <v>496</v>
      </c>
      <c r="AT123" s="5" t="s">
        <v>497</v>
      </c>
      <c r="AU123" s="5" t="s">
        <v>497</v>
      </c>
      <c r="AV123" s="154" t="s">
        <v>497</v>
      </c>
      <c r="AW123" s="154" t="s">
        <v>497</v>
      </c>
      <c r="AX123" s="154" t="s">
        <v>497</v>
      </c>
      <c r="AY123" s="154" t="s">
        <v>497</v>
      </c>
      <c r="AZ123" s="5" t="s">
        <v>498</v>
      </c>
      <c r="BA123" s="154" t="s">
        <v>498</v>
      </c>
      <c r="BB123" s="5" t="s">
        <v>499</v>
      </c>
      <c r="BC123" s="5" t="s">
        <v>500</v>
      </c>
      <c r="BD123" s="154" t="s">
        <v>500</v>
      </c>
      <c r="BE123" s="154" t="s">
        <v>500</v>
      </c>
      <c r="BF123" s="5" t="s">
        <v>501</v>
      </c>
      <c r="BG123" s="154" t="s">
        <v>501</v>
      </c>
      <c r="BH123" s="5" t="s">
        <v>499</v>
      </c>
    </row>
    <row r="124" spans="1:60">
      <c r="A124" s="1" t="s">
        <v>330</v>
      </c>
      <c r="B124" s="2" t="s">
        <v>331</v>
      </c>
      <c r="C124" s="5" t="s">
        <v>490</v>
      </c>
      <c r="D124" s="154" t="s">
        <v>490</v>
      </c>
      <c r="E124" s="154" t="s">
        <v>490</v>
      </c>
      <c r="F124" s="5" t="s">
        <v>491</v>
      </c>
      <c r="G124" s="154" t="s">
        <v>491</v>
      </c>
      <c r="H124" s="154" t="s">
        <v>491</v>
      </c>
      <c r="I124" s="5" t="s">
        <v>492</v>
      </c>
      <c r="J124" s="154" t="s">
        <v>492</v>
      </c>
      <c r="K124" s="154" t="s">
        <v>492</v>
      </c>
      <c r="L124" s="5" t="s">
        <v>491</v>
      </c>
      <c r="M124" s="5" t="s">
        <v>491</v>
      </c>
      <c r="N124" s="5" t="s">
        <v>491</v>
      </c>
      <c r="O124" s="5" t="s">
        <v>491</v>
      </c>
      <c r="P124" s="154" t="s">
        <v>491</v>
      </c>
      <c r="Q124" s="154" t="s">
        <v>491</v>
      </c>
      <c r="R124" s="154" t="s">
        <v>491</v>
      </c>
      <c r="S124" s="154" t="s">
        <v>491</v>
      </c>
      <c r="T124" s="154" t="s">
        <v>491</v>
      </c>
      <c r="U124" s="154" t="s">
        <v>491</v>
      </c>
      <c r="V124" s="5" t="s">
        <v>493</v>
      </c>
      <c r="W124" s="154" t="s">
        <v>493</v>
      </c>
      <c r="X124" s="154" t="s">
        <v>493</v>
      </c>
      <c r="Y124" s="5" t="s">
        <v>493</v>
      </c>
      <c r="Z124" s="154" t="s">
        <v>493</v>
      </c>
      <c r="AA124" s="154" t="s">
        <v>493</v>
      </c>
      <c r="AB124" s="5" t="s">
        <v>493</v>
      </c>
      <c r="AC124" s="154" t="s">
        <v>493</v>
      </c>
      <c r="AD124" s="154" t="s">
        <v>493</v>
      </c>
      <c r="AE124" s="5" t="s">
        <v>493</v>
      </c>
      <c r="AF124" s="154" t="s">
        <v>493</v>
      </c>
      <c r="AG124" s="154" t="s">
        <v>493</v>
      </c>
      <c r="AH124" s="5" t="s">
        <v>494</v>
      </c>
      <c r="AI124" s="154" t="s">
        <v>494</v>
      </c>
      <c r="AJ124" s="154" t="s">
        <v>494</v>
      </c>
      <c r="AK124" s="5" t="s">
        <v>494</v>
      </c>
      <c r="AL124" s="154" t="s">
        <v>494</v>
      </c>
      <c r="AM124" s="154" t="s">
        <v>494</v>
      </c>
      <c r="AN124" s="5" t="s">
        <v>495</v>
      </c>
      <c r="AO124" s="154" t="s">
        <v>495</v>
      </c>
      <c r="AP124" s="154" t="s">
        <v>495</v>
      </c>
      <c r="AQ124" s="5" t="s">
        <v>496</v>
      </c>
      <c r="AR124" s="154" t="s">
        <v>496</v>
      </c>
      <c r="AS124" s="154" t="s">
        <v>496</v>
      </c>
      <c r="AT124" s="5" t="s">
        <v>497</v>
      </c>
      <c r="AU124" s="5" t="s">
        <v>497</v>
      </c>
      <c r="AV124" s="154" t="s">
        <v>497</v>
      </c>
      <c r="AW124" s="154" t="s">
        <v>497</v>
      </c>
      <c r="AX124" s="154" t="s">
        <v>497</v>
      </c>
      <c r="AY124" s="154" t="s">
        <v>497</v>
      </c>
      <c r="AZ124" s="5" t="s">
        <v>498</v>
      </c>
      <c r="BA124" s="154" t="s">
        <v>498</v>
      </c>
      <c r="BB124" s="5" t="s">
        <v>499</v>
      </c>
      <c r="BC124" s="5" t="s">
        <v>500</v>
      </c>
      <c r="BD124" s="154" t="s">
        <v>500</v>
      </c>
      <c r="BE124" s="154" t="s">
        <v>500</v>
      </c>
      <c r="BF124" s="5" t="s">
        <v>501</v>
      </c>
      <c r="BG124" s="154" t="s">
        <v>501</v>
      </c>
      <c r="BH124" s="5" t="s">
        <v>499</v>
      </c>
    </row>
    <row r="125" spans="1:60">
      <c r="A125" s="1" t="s">
        <v>332</v>
      </c>
      <c r="B125" s="2" t="s">
        <v>333</v>
      </c>
      <c r="C125" s="5" t="s">
        <v>490</v>
      </c>
      <c r="D125" s="154" t="s">
        <v>490</v>
      </c>
      <c r="E125" s="154" t="s">
        <v>490</v>
      </c>
      <c r="F125" s="5" t="s">
        <v>491</v>
      </c>
      <c r="G125" s="154" t="s">
        <v>491</v>
      </c>
      <c r="H125" s="154" t="s">
        <v>491</v>
      </c>
      <c r="I125" s="5" t="s">
        <v>492</v>
      </c>
      <c r="J125" s="154" t="s">
        <v>492</v>
      </c>
      <c r="K125" s="154" t="s">
        <v>492</v>
      </c>
      <c r="L125" s="5" t="s">
        <v>491</v>
      </c>
      <c r="M125" s="5" t="s">
        <v>491</v>
      </c>
      <c r="N125" s="5" t="s">
        <v>491</v>
      </c>
      <c r="O125" s="5" t="s">
        <v>491</v>
      </c>
      <c r="P125" s="154" t="s">
        <v>491</v>
      </c>
      <c r="Q125" s="154" t="s">
        <v>491</v>
      </c>
      <c r="R125" s="154" t="s">
        <v>491</v>
      </c>
      <c r="S125" s="154" t="s">
        <v>491</v>
      </c>
      <c r="T125" s="154" t="s">
        <v>491</v>
      </c>
      <c r="U125" s="154" t="s">
        <v>491</v>
      </c>
      <c r="V125" s="5" t="s">
        <v>493</v>
      </c>
      <c r="W125" s="154" t="s">
        <v>493</v>
      </c>
      <c r="X125" s="154" t="s">
        <v>493</v>
      </c>
      <c r="Y125" s="5" t="s">
        <v>493</v>
      </c>
      <c r="Z125" s="154" t="s">
        <v>493</v>
      </c>
      <c r="AA125" s="154" t="s">
        <v>493</v>
      </c>
      <c r="AB125" s="5" t="s">
        <v>493</v>
      </c>
      <c r="AC125" s="154" t="s">
        <v>493</v>
      </c>
      <c r="AD125" s="154" t="s">
        <v>493</v>
      </c>
      <c r="AE125" s="5" t="s">
        <v>493</v>
      </c>
      <c r="AF125" s="154" t="s">
        <v>493</v>
      </c>
      <c r="AG125" s="154" t="s">
        <v>493</v>
      </c>
      <c r="AH125" s="5" t="s">
        <v>494</v>
      </c>
      <c r="AI125" s="154" t="s">
        <v>494</v>
      </c>
      <c r="AJ125" s="154" t="s">
        <v>494</v>
      </c>
      <c r="AK125" s="5" t="s">
        <v>494</v>
      </c>
      <c r="AL125" s="154" t="s">
        <v>494</v>
      </c>
      <c r="AM125" s="154" t="s">
        <v>494</v>
      </c>
      <c r="AN125" s="5" t="s">
        <v>495</v>
      </c>
      <c r="AO125" s="154" t="s">
        <v>495</v>
      </c>
      <c r="AP125" s="154" t="s">
        <v>495</v>
      </c>
      <c r="AQ125" s="5" t="s">
        <v>496</v>
      </c>
      <c r="AR125" s="154" t="s">
        <v>496</v>
      </c>
      <c r="AS125" s="154" t="s">
        <v>496</v>
      </c>
      <c r="AT125" s="5" t="s">
        <v>497</v>
      </c>
      <c r="AU125" s="5" t="s">
        <v>497</v>
      </c>
      <c r="AV125" s="154" t="s">
        <v>497</v>
      </c>
      <c r="AW125" s="154" t="s">
        <v>497</v>
      </c>
      <c r="AX125" s="154" t="s">
        <v>497</v>
      </c>
      <c r="AY125" s="154" t="s">
        <v>497</v>
      </c>
      <c r="AZ125" s="5" t="s">
        <v>498</v>
      </c>
      <c r="BA125" s="154" t="s">
        <v>498</v>
      </c>
      <c r="BB125" s="5" t="s">
        <v>499</v>
      </c>
      <c r="BC125" s="5" t="s">
        <v>500</v>
      </c>
      <c r="BD125" s="154" t="s">
        <v>500</v>
      </c>
      <c r="BE125" s="154" t="s">
        <v>500</v>
      </c>
      <c r="BF125" s="5" t="s">
        <v>501</v>
      </c>
      <c r="BG125" s="154" t="s">
        <v>501</v>
      </c>
      <c r="BH125" s="5" t="s">
        <v>499</v>
      </c>
    </row>
    <row r="126" spans="1:60">
      <c r="A126" s="1" t="s">
        <v>334</v>
      </c>
      <c r="B126" s="2" t="s">
        <v>335</v>
      </c>
      <c r="C126" s="5" t="s">
        <v>490</v>
      </c>
      <c r="D126" s="154" t="s">
        <v>490</v>
      </c>
      <c r="E126" s="154" t="s">
        <v>490</v>
      </c>
      <c r="F126" s="5" t="s">
        <v>491</v>
      </c>
      <c r="G126" s="154" t="s">
        <v>491</v>
      </c>
      <c r="H126" s="154" t="s">
        <v>491</v>
      </c>
      <c r="I126" s="5" t="s">
        <v>492</v>
      </c>
      <c r="J126" s="154" t="s">
        <v>492</v>
      </c>
      <c r="K126" s="154" t="s">
        <v>492</v>
      </c>
      <c r="L126" s="5" t="s">
        <v>491</v>
      </c>
      <c r="M126" s="5" t="s">
        <v>491</v>
      </c>
      <c r="N126" s="5" t="s">
        <v>491</v>
      </c>
      <c r="O126" s="5" t="s">
        <v>491</v>
      </c>
      <c r="P126" s="154" t="s">
        <v>491</v>
      </c>
      <c r="Q126" s="154" t="s">
        <v>491</v>
      </c>
      <c r="R126" s="154" t="s">
        <v>491</v>
      </c>
      <c r="S126" s="154" t="s">
        <v>491</v>
      </c>
      <c r="T126" s="154" t="s">
        <v>491</v>
      </c>
      <c r="U126" s="154" t="s">
        <v>491</v>
      </c>
      <c r="V126" s="5" t="s">
        <v>493</v>
      </c>
      <c r="W126" s="154" t="s">
        <v>493</v>
      </c>
      <c r="X126" s="154" t="s">
        <v>493</v>
      </c>
      <c r="Y126" s="5" t="s">
        <v>493</v>
      </c>
      <c r="Z126" s="154" t="s">
        <v>493</v>
      </c>
      <c r="AA126" s="154" t="s">
        <v>493</v>
      </c>
      <c r="AB126" s="5" t="s">
        <v>493</v>
      </c>
      <c r="AC126" s="154" t="s">
        <v>493</v>
      </c>
      <c r="AD126" s="154" t="s">
        <v>493</v>
      </c>
      <c r="AE126" s="5" t="s">
        <v>493</v>
      </c>
      <c r="AF126" s="154" t="s">
        <v>493</v>
      </c>
      <c r="AG126" s="154" t="s">
        <v>493</v>
      </c>
      <c r="AH126" s="5" t="s">
        <v>494</v>
      </c>
      <c r="AI126" s="154" t="s">
        <v>494</v>
      </c>
      <c r="AJ126" s="154" t="s">
        <v>494</v>
      </c>
      <c r="AK126" s="5" t="s">
        <v>494</v>
      </c>
      <c r="AL126" s="154" t="s">
        <v>494</v>
      </c>
      <c r="AM126" s="154" t="s">
        <v>494</v>
      </c>
      <c r="AN126" s="5" t="s">
        <v>495</v>
      </c>
      <c r="AO126" s="154" t="s">
        <v>495</v>
      </c>
      <c r="AP126" s="154" t="s">
        <v>495</v>
      </c>
      <c r="AQ126" s="5" t="s">
        <v>496</v>
      </c>
      <c r="AR126" s="154" t="s">
        <v>496</v>
      </c>
      <c r="AS126" s="154" t="s">
        <v>496</v>
      </c>
      <c r="AT126" s="5" t="s">
        <v>497</v>
      </c>
      <c r="AU126" s="5" t="s">
        <v>497</v>
      </c>
      <c r="AV126" s="154" t="s">
        <v>497</v>
      </c>
      <c r="AW126" s="154" t="s">
        <v>497</v>
      </c>
      <c r="AX126" s="154" t="s">
        <v>497</v>
      </c>
      <c r="AY126" s="154" t="s">
        <v>497</v>
      </c>
      <c r="AZ126" s="5" t="s">
        <v>498</v>
      </c>
      <c r="BA126" s="154" t="s">
        <v>498</v>
      </c>
      <c r="BB126" s="5" t="s">
        <v>499</v>
      </c>
      <c r="BC126" s="5" t="s">
        <v>500</v>
      </c>
      <c r="BD126" s="154" t="s">
        <v>500</v>
      </c>
      <c r="BE126" s="154" t="s">
        <v>500</v>
      </c>
      <c r="BF126" s="5" t="s">
        <v>501</v>
      </c>
      <c r="BG126" s="154" t="s">
        <v>501</v>
      </c>
      <c r="BH126" s="5" t="s">
        <v>499</v>
      </c>
    </row>
    <row r="127" spans="1:60">
      <c r="A127" s="1" t="s">
        <v>336</v>
      </c>
      <c r="B127" s="2" t="s">
        <v>337</v>
      </c>
      <c r="C127" s="5" t="s">
        <v>490</v>
      </c>
      <c r="D127" s="154" t="s">
        <v>490</v>
      </c>
      <c r="E127" s="154" t="s">
        <v>490</v>
      </c>
      <c r="F127" s="5" t="s">
        <v>491</v>
      </c>
      <c r="G127" s="154" t="s">
        <v>491</v>
      </c>
      <c r="H127" s="154" t="s">
        <v>491</v>
      </c>
      <c r="I127" s="5" t="s">
        <v>492</v>
      </c>
      <c r="J127" s="154" t="s">
        <v>492</v>
      </c>
      <c r="K127" s="154" t="s">
        <v>492</v>
      </c>
      <c r="L127" s="5" t="s">
        <v>491</v>
      </c>
      <c r="M127" s="5" t="s">
        <v>491</v>
      </c>
      <c r="N127" s="5" t="s">
        <v>491</v>
      </c>
      <c r="O127" s="5" t="s">
        <v>491</v>
      </c>
      <c r="P127" s="154" t="s">
        <v>491</v>
      </c>
      <c r="Q127" s="154" t="s">
        <v>491</v>
      </c>
      <c r="R127" s="154" t="s">
        <v>491</v>
      </c>
      <c r="S127" s="154" t="s">
        <v>491</v>
      </c>
      <c r="T127" s="154" t="s">
        <v>491</v>
      </c>
      <c r="U127" s="154" t="s">
        <v>491</v>
      </c>
      <c r="V127" s="5" t="s">
        <v>493</v>
      </c>
      <c r="W127" s="154" t="s">
        <v>493</v>
      </c>
      <c r="X127" s="154" t="s">
        <v>493</v>
      </c>
      <c r="Y127" s="5" t="s">
        <v>493</v>
      </c>
      <c r="Z127" s="154" t="s">
        <v>493</v>
      </c>
      <c r="AA127" s="154" t="s">
        <v>493</v>
      </c>
      <c r="AB127" s="5" t="s">
        <v>493</v>
      </c>
      <c r="AC127" s="154" t="s">
        <v>493</v>
      </c>
      <c r="AD127" s="154" t="s">
        <v>493</v>
      </c>
      <c r="AE127" s="5" t="s">
        <v>493</v>
      </c>
      <c r="AF127" s="154" t="s">
        <v>493</v>
      </c>
      <c r="AG127" s="154" t="s">
        <v>493</v>
      </c>
      <c r="AH127" s="5" t="s">
        <v>494</v>
      </c>
      <c r="AI127" s="154" t="s">
        <v>494</v>
      </c>
      <c r="AJ127" s="154" t="s">
        <v>494</v>
      </c>
      <c r="AK127" s="5" t="s">
        <v>494</v>
      </c>
      <c r="AL127" s="154" t="s">
        <v>494</v>
      </c>
      <c r="AM127" s="154" t="s">
        <v>494</v>
      </c>
      <c r="AN127" s="5" t="s">
        <v>495</v>
      </c>
      <c r="AO127" s="154" t="s">
        <v>495</v>
      </c>
      <c r="AP127" s="154" t="s">
        <v>495</v>
      </c>
      <c r="AQ127" s="5" t="s">
        <v>496</v>
      </c>
      <c r="AR127" s="154" t="s">
        <v>496</v>
      </c>
      <c r="AS127" s="154" t="s">
        <v>496</v>
      </c>
      <c r="AT127" s="5" t="s">
        <v>497</v>
      </c>
      <c r="AU127" s="5" t="s">
        <v>497</v>
      </c>
      <c r="AV127" s="154" t="s">
        <v>497</v>
      </c>
      <c r="AW127" s="154" t="s">
        <v>497</v>
      </c>
      <c r="AX127" s="154" t="s">
        <v>497</v>
      </c>
      <c r="AY127" s="154" t="s">
        <v>497</v>
      </c>
      <c r="AZ127" s="5" t="s">
        <v>498</v>
      </c>
      <c r="BA127" s="154" t="s">
        <v>498</v>
      </c>
      <c r="BB127" s="5" t="s">
        <v>499</v>
      </c>
      <c r="BC127" s="5" t="s">
        <v>500</v>
      </c>
      <c r="BD127" s="154" t="s">
        <v>500</v>
      </c>
      <c r="BE127" s="154" t="s">
        <v>500</v>
      </c>
      <c r="BF127" s="5" t="s">
        <v>501</v>
      </c>
      <c r="BG127" s="154" t="s">
        <v>501</v>
      </c>
      <c r="BH127" s="5" t="s">
        <v>499</v>
      </c>
    </row>
    <row r="128" spans="1:60">
      <c r="A128" s="1" t="s">
        <v>338</v>
      </c>
      <c r="B128" s="2" t="s">
        <v>339</v>
      </c>
      <c r="C128" s="5" t="s">
        <v>490</v>
      </c>
      <c r="D128" s="154" t="s">
        <v>490</v>
      </c>
      <c r="E128" s="154" t="s">
        <v>490</v>
      </c>
      <c r="F128" s="5" t="s">
        <v>491</v>
      </c>
      <c r="G128" s="154" t="s">
        <v>491</v>
      </c>
      <c r="H128" s="154" t="s">
        <v>491</v>
      </c>
      <c r="I128" s="5" t="s">
        <v>492</v>
      </c>
      <c r="J128" s="154" t="s">
        <v>492</v>
      </c>
      <c r="K128" s="154" t="s">
        <v>492</v>
      </c>
      <c r="L128" s="5" t="s">
        <v>491</v>
      </c>
      <c r="M128" s="5" t="s">
        <v>491</v>
      </c>
      <c r="N128" s="5" t="s">
        <v>491</v>
      </c>
      <c r="O128" s="5" t="s">
        <v>491</v>
      </c>
      <c r="P128" s="154" t="s">
        <v>491</v>
      </c>
      <c r="Q128" s="154" t="s">
        <v>491</v>
      </c>
      <c r="R128" s="154" t="s">
        <v>491</v>
      </c>
      <c r="S128" s="154" t="s">
        <v>491</v>
      </c>
      <c r="T128" s="154" t="s">
        <v>491</v>
      </c>
      <c r="U128" s="154" t="s">
        <v>491</v>
      </c>
      <c r="V128" s="5" t="s">
        <v>493</v>
      </c>
      <c r="W128" s="154" t="s">
        <v>493</v>
      </c>
      <c r="X128" s="154" t="s">
        <v>493</v>
      </c>
      <c r="Y128" s="5" t="s">
        <v>493</v>
      </c>
      <c r="Z128" s="154" t="s">
        <v>493</v>
      </c>
      <c r="AA128" s="154" t="s">
        <v>493</v>
      </c>
      <c r="AB128" s="5" t="s">
        <v>493</v>
      </c>
      <c r="AC128" s="154" t="s">
        <v>493</v>
      </c>
      <c r="AD128" s="154" t="s">
        <v>493</v>
      </c>
      <c r="AE128" s="5" t="s">
        <v>493</v>
      </c>
      <c r="AF128" s="154" t="s">
        <v>493</v>
      </c>
      <c r="AG128" s="154" t="s">
        <v>493</v>
      </c>
      <c r="AH128" s="5" t="s">
        <v>494</v>
      </c>
      <c r="AI128" s="154" t="s">
        <v>494</v>
      </c>
      <c r="AJ128" s="154" t="s">
        <v>494</v>
      </c>
      <c r="AK128" s="5" t="s">
        <v>494</v>
      </c>
      <c r="AL128" s="154" t="s">
        <v>494</v>
      </c>
      <c r="AM128" s="154" t="s">
        <v>494</v>
      </c>
      <c r="AN128" s="5" t="s">
        <v>495</v>
      </c>
      <c r="AO128" s="154" t="s">
        <v>495</v>
      </c>
      <c r="AP128" s="154" t="s">
        <v>495</v>
      </c>
      <c r="AQ128" s="5" t="s">
        <v>496</v>
      </c>
      <c r="AR128" s="154" t="s">
        <v>496</v>
      </c>
      <c r="AS128" s="154" t="s">
        <v>496</v>
      </c>
      <c r="AT128" s="5" t="s">
        <v>497</v>
      </c>
      <c r="AU128" s="5" t="s">
        <v>497</v>
      </c>
      <c r="AV128" s="154" t="s">
        <v>497</v>
      </c>
      <c r="AW128" s="154" t="s">
        <v>497</v>
      </c>
      <c r="AX128" s="154" t="s">
        <v>497</v>
      </c>
      <c r="AY128" s="154" t="s">
        <v>497</v>
      </c>
      <c r="AZ128" s="5" t="s">
        <v>498</v>
      </c>
      <c r="BA128" s="154" t="s">
        <v>498</v>
      </c>
      <c r="BB128" s="5" t="s">
        <v>499</v>
      </c>
      <c r="BC128" s="5" t="s">
        <v>500</v>
      </c>
      <c r="BD128" s="154" t="s">
        <v>500</v>
      </c>
      <c r="BE128" s="154" t="s">
        <v>500</v>
      </c>
      <c r="BF128" s="5" t="s">
        <v>501</v>
      </c>
      <c r="BG128" s="154" t="s">
        <v>501</v>
      </c>
      <c r="BH128" s="5" t="s">
        <v>499</v>
      </c>
    </row>
    <row r="129" spans="1:60">
      <c r="A129" s="1" t="s">
        <v>340</v>
      </c>
      <c r="B129" s="2" t="s">
        <v>341</v>
      </c>
      <c r="C129" s="5" t="s">
        <v>490</v>
      </c>
      <c r="D129" s="154" t="s">
        <v>490</v>
      </c>
      <c r="E129" s="154" t="s">
        <v>490</v>
      </c>
      <c r="F129" s="5" t="s">
        <v>491</v>
      </c>
      <c r="G129" s="154" t="s">
        <v>491</v>
      </c>
      <c r="H129" s="154" t="s">
        <v>491</v>
      </c>
      <c r="I129" s="5" t="s">
        <v>492</v>
      </c>
      <c r="J129" s="154" t="s">
        <v>492</v>
      </c>
      <c r="K129" s="154" t="s">
        <v>492</v>
      </c>
      <c r="L129" s="5" t="s">
        <v>491</v>
      </c>
      <c r="M129" s="5" t="s">
        <v>491</v>
      </c>
      <c r="N129" s="5" t="s">
        <v>491</v>
      </c>
      <c r="O129" s="5" t="s">
        <v>491</v>
      </c>
      <c r="P129" s="154" t="s">
        <v>491</v>
      </c>
      <c r="Q129" s="154" t="s">
        <v>491</v>
      </c>
      <c r="R129" s="154" t="s">
        <v>491</v>
      </c>
      <c r="S129" s="154" t="s">
        <v>491</v>
      </c>
      <c r="T129" s="154" t="s">
        <v>491</v>
      </c>
      <c r="U129" s="154" t="s">
        <v>491</v>
      </c>
      <c r="V129" s="5" t="s">
        <v>493</v>
      </c>
      <c r="W129" s="154" t="s">
        <v>493</v>
      </c>
      <c r="X129" s="154" t="s">
        <v>493</v>
      </c>
      <c r="Y129" s="5" t="s">
        <v>493</v>
      </c>
      <c r="Z129" s="154" t="s">
        <v>493</v>
      </c>
      <c r="AA129" s="154" t="s">
        <v>493</v>
      </c>
      <c r="AB129" s="5" t="s">
        <v>493</v>
      </c>
      <c r="AC129" s="154" t="s">
        <v>493</v>
      </c>
      <c r="AD129" s="154" t="s">
        <v>493</v>
      </c>
      <c r="AE129" s="5" t="s">
        <v>493</v>
      </c>
      <c r="AF129" s="154" t="s">
        <v>493</v>
      </c>
      <c r="AG129" s="154" t="s">
        <v>493</v>
      </c>
      <c r="AH129" s="5" t="s">
        <v>494</v>
      </c>
      <c r="AI129" s="154" t="s">
        <v>494</v>
      </c>
      <c r="AJ129" s="154" t="s">
        <v>494</v>
      </c>
      <c r="AK129" s="5" t="s">
        <v>494</v>
      </c>
      <c r="AL129" s="154" t="s">
        <v>494</v>
      </c>
      <c r="AM129" s="154" t="s">
        <v>494</v>
      </c>
      <c r="AN129" s="5" t="s">
        <v>495</v>
      </c>
      <c r="AO129" s="154" t="s">
        <v>495</v>
      </c>
      <c r="AP129" s="154" t="s">
        <v>495</v>
      </c>
      <c r="AQ129" s="5" t="s">
        <v>496</v>
      </c>
      <c r="AR129" s="154" t="s">
        <v>496</v>
      </c>
      <c r="AS129" s="154" t="s">
        <v>496</v>
      </c>
      <c r="AT129" s="5" t="s">
        <v>497</v>
      </c>
      <c r="AU129" s="5" t="s">
        <v>497</v>
      </c>
      <c r="AV129" s="154" t="s">
        <v>497</v>
      </c>
      <c r="AW129" s="154" t="s">
        <v>497</v>
      </c>
      <c r="AX129" s="154" t="s">
        <v>497</v>
      </c>
      <c r="AY129" s="154" t="s">
        <v>497</v>
      </c>
      <c r="AZ129" s="5" t="s">
        <v>498</v>
      </c>
      <c r="BA129" s="154" t="s">
        <v>498</v>
      </c>
      <c r="BB129" s="5" t="s">
        <v>499</v>
      </c>
      <c r="BC129" s="5" t="s">
        <v>500</v>
      </c>
      <c r="BD129" s="154" t="s">
        <v>500</v>
      </c>
      <c r="BE129" s="154" t="s">
        <v>500</v>
      </c>
      <c r="BF129" s="5" t="s">
        <v>501</v>
      </c>
      <c r="BG129" s="154" t="s">
        <v>501</v>
      </c>
      <c r="BH129" s="5" t="s">
        <v>499</v>
      </c>
    </row>
    <row r="130" spans="1:60">
      <c r="A130" s="1" t="s">
        <v>342</v>
      </c>
      <c r="B130" s="2" t="s">
        <v>343</v>
      </c>
      <c r="C130" s="5" t="s">
        <v>490</v>
      </c>
      <c r="D130" s="154" t="s">
        <v>490</v>
      </c>
      <c r="E130" s="154" t="s">
        <v>490</v>
      </c>
      <c r="F130" s="5" t="s">
        <v>491</v>
      </c>
      <c r="G130" s="154" t="s">
        <v>491</v>
      </c>
      <c r="H130" s="154" t="s">
        <v>491</v>
      </c>
      <c r="I130" s="5" t="s">
        <v>492</v>
      </c>
      <c r="J130" s="154" t="s">
        <v>492</v>
      </c>
      <c r="K130" s="154" t="s">
        <v>492</v>
      </c>
      <c r="L130" s="5" t="s">
        <v>491</v>
      </c>
      <c r="M130" s="5" t="s">
        <v>491</v>
      </c>
      <c r="N130" s="5" t="s">
        <v>491</v>
      </c>
      <c r="O130" s="5" t="s">
        <v>491</v>
      </c>
      <c r="P130" s="154" t="s">
        <v>491</v>
      </c>
      <c r="Q130" s="154" t="s">
        <v>491</v>
      </c>
      <c r="R130" s="154" t="s">
        <v>491</v>
      </c>
      <c r="S130" s="154" t="s">
        <v>491</v>
      </c>
      <c r="T130" s="154" t="s">
        <v>491</v>
      </c>
      <c r="U130" s="154" t="s">
        <v>491</v>
      </c>
      <c r="V130" s="5" t="s">
        <v>493</v>
      </c>
      <c r="W130" s="154" t="s">
        <v>493</v>
      </c>
      <c r="X130" s="154" t="s">
        <v>493</v>
      </c>
      <c r="Y130" s="5" t="s">
        <v>493</v>
      </c>
      <c r="Z130" s="154" t="s">
        <v>493</v>
      </c>
      <c r="AA130" s="154" t="s">
        <v>493</v>
      </c>
      <c r="AB130" s="5" t="s">
        <v>493</v>
      </c>
      <c r="AC130" s="154" t="s">
        <v>493</v>
      </c>
      <c r="AD130" s="154" t="s">
        <v>493</v>
      </c>
      <c r="AE130" s="5" t="s">
        <v>493</v>
      </c>
      <c r="AF130" s="154" t="s">
        <v>493</v>
      </c>
      <c r="AG130" s="154" t="s">
        <v>493</v>
      </c>
      <c r="AH130" s="5" t="s">
        <v>494</v>
      </c>
      <c r="AI130" s="154" t="s">
        <v>494</v>
      </c>
      <c r="AJ130" s="154" t="s">
        <v>494</v>
      </c>
      <c r="AK130" s="5" t="s">
        <v>494</v>
      </c>
      <c r="AL130" s="154" t="s">
        <v>494</v>
      </c>
      <c r="AM130" s="154" t="s">
        <v>494</v>
      </c>
      <c r="AN130" s="5" t="s">
        <v>495</v>
      </c>
      <c r="AO130" s="154" t="s">
        <v>495</v>
      </c>
      <c r="AP130" s="154" t="s">
        <v>495</v>
      </c>
      <c r="AQ130" s="5" t="s">
        <v>496</v>
      </c>
      <c r="AR130" s="154" t="s">
        <v>496</v>
      </c>
      <c r="AS130" s="154" t="s">
        <v>496</v>
      </c>
      <c r="AT130" s="5" t="s">
        <v>497</v>
      </c>
      <c r="AU130" s="5" t="s">
        <v>497</v>
      </c>
      <c r="AV130" s="154" t="s">
        <v>497</v>
      </c>
      <c r="AW130" s="154" t="s">
        <v>497</v>
      </c>
      <c r="AX130" s="154" t="s">
        <v>497</v>
      </c>
      <c r="AY130" s="154" t="s">
        <v>497</v>
      </c>
      <c r="AZ130" s="5" t="s">
        <v>498</v>
      </c>
      <c r="BA130" s="154" t="s">
        <v>498</v>
      </c>
      <c r="BB130" s="5" t="s">
        <v>499</v>
      </c>
      <c r="BC130" s="5" t="s">
        <v>500</v>
      </c>
      <c r="BD130" s="154" t="s">
        <v>500</v>
      </c>
      <c r="BE130" s="154" t="s">
        <v>500</v>
      </c>
      <c r="BF130" s="5" t="s">
        <v>501</v>
      </c>
      <c r="BG130" s="154" t="s">
        <v>501</v>
      </c>
      <c r="BH130" s="5" t="s">
        <v>499</v>
      </c>
    </row>
    <row r="131" spans="1:60">
      <c r="A131" s="1" t="s">
        <v>344</v>
      </c>
      <c r="B131" s="2" t="s">
        <v>345</v>
      </c>
      <c r="C131" s="5" t="s">
        <v>490</v>
      </c>
      <c r="D131" s="154" t="s">
        <v>490</v>
      </c>
      <c r="E131" s="154" t="s">
        <v>490</v>
      </c>
      <c r="F131" s="5" t="s">
        <v>491</v>
      </c>
      <c r="G131" s="154" t="s">
        <v>491</v>
      </c>
      <c r="H131" s="154" t="s">
        <v>491</v>
      </c>
      <c r="I131" s="5" t="s">
        <v>492</v>
      </c>
      <c r="J131" s="154" t="s">
        <v>492</v>
      </c>
      <c r="K131" s="154" t="s">
        <v>492</v>
      </c>
      <c r="L131" s="5" t="s">
        <v>491</v>
      </c>
      <c r="M131" s="5" t="s">
        <v>491</v>
      </c>
      <c r="N131" s="5" t="s">
        <v>491</v>
      </c>
      <c r="O131" s="5" t="s">
        <v>491</v>
      </c>
      <c r="P131" s="154" t="s">
        <v>491</v>
      </c>
      <c r="Q131" s="154" t="s">
        <v>491</v>
      </c>
      <c r="R131" s="154" t="s">
        <v>491</v>
      </c>
      <c r="S131" s="154" t="s">
        <v>491</v>
      </c>
      <c r="T131" s="154" t="s">
        <v>491</v>
      </c>
      <c r="U131" s="154" t="s">
        <v>491</v>
      </c>
      <c r="V131" s="5" t="s">
        <v>493</v>
      </c>
      <c r="W131" s="154" t="s">
        <v>493</v>
      </c>
      <c r="X131" s="154" t="s">
        <v>493</v>
      </c>
      <c r="Y131" s="5" t="s">
        <v>493</v>
      </c>
      <c r="Z131" s="154" t="s">
        <v>493</v>
      </c>
      <c r="AA131" s="154" t="s">
        <v>493</v>
      </c>
      <c r="AB131" s="5" t="s">
        <v>493</v>
      </c>
      <c r="AC131" s="154" t="s">
        <v>493</v>
      </c>
      <c r="AD131" s="154" t="s">
        <v>493</v>
      </c>
      <c r="AE131" s="5" t="s">
        <v>493</v>
      </c>
      <c r="AF131" s="154" t="s">
        <v>493</v>
      </c>
      <c r="AG131" s="154" t="s">
        <v>493</v>
      </c>
      <c r="AH131" s="5" t="s">
        <v>494</v>
      </c>
      <c r="AI131" s="154" t="s">
        <v>494</v>
      </c>
      <c r="AJ131" s="154" t="s">
        <v>494</v>
      </c>
      <c r="AK131" s="5" t="s">
        <v>494</v>
      </c>
      <c r="AL131" s="154" t="s">
        <v>494</v>
      </c>
      <c r="AM131" s="154" t="s">
        <v>494</v>
      </c>
      <c r="AN131" s="5" t="s">
        <v>495</v>
      </c>
      <c r="AO131" s="154" t="s">
        <v>495</v>
      </c>
      <c r="AP131" s="154" t="s">
        <v>495</v>
      </c>
      <c r="AQ131" s="5" t="s">
        <v>496</v>
      </c>
      <c r="AR131" s="154" t="s">
        <v>496</v>
      </c>
      <c r="AS131" s="154" t="s">
        <v>496</v>
      </c>
      <c r="AT131" s="5" t="s">
        <v>497</v>
      </c>
      <c r="AU131" s="5" t="s">
        <v>497</v>
      </c>
      <c r="AV131" s="154" t="s">
        <v>497</v>
      </c>
      <c r="AW131" s="154" t="s">
        <v>497</v>
      </c>
      <c r="AX131" s="154" t="s">
        <v>497</v>
      </c>
      <c r="AY131" s="154" t="s">
        <v>497</v>
      </c>
      <c r="AZ131" s="5" t="s">
        <v>498</v>
      </c>
      <c r="BA131" s="154" t="s">
        <v>498</v>
      </c>
      <c r="BB131" s="5" t="s">
        <v>499</v>
      </c>
      <c r="BC131" s="5" t="s">
        <v>500</v>
      </c>
      <c r="BD131" s="154" t="s">
        <v>500</v>
      </c>
      <c r="BE131" s="154" t="s">
        <v>500</v>
      </c>
      <c r="BF131" s="5" t="s">
        <v>501</v>
      </c>
      <c r="BG131" s="154" t="s">
        <v>501</v>
      </c>
      <c r="BH131" s="5" t="s">
        <v>499</v>
      </c>
    </row>
    <row r="132" spans="1:60">
      <c r="A132" s="1" t="s">
        <v>346</v>
      </c>
      <c r="B132" s="2" t="s">
        <v>347</v>
      </c>
      <c r="C132" s="5" t="s">
        <v>490</v>
      </c>
      <c r="D132" s="154" t="s">
        <v>490</v>
      </c>
      <c r="E132" s="154" t="s">
        <v>490</v>
      </c>
      <c r="F132" s="5" t="s">
        <v>491</v>
      </c>
      <c r="G132" s="154" t="s">
        <v>491</v>
      </c>
      <c r="H132" s="154" t="s">
        <v>491</v>
      </c>
      <c r="I132" s="5" t="s">
        <v>492</v>
      </c>
      <c r="J132" s="154" t="s">
        <v>492</v>
      </c>
      <c r="K132" s="154" t="s">
        <v>492</v>
      </c>
      <c r="L132" s="5" t="s">
        <v>491</v>
      </c>
      <c r="M132" s="5" t="s">
        <v>491</v>
      </c>
      <c r="N132" s="5" t="s">
        <v>491</v>
      </c>
      <c r="O132" s="5" t="s">
        <v>491</v>
      </c>
      <c r="P132" s="154" t="s">
        <v>491</v>
      </c>
      <c r="Q132" s="154" t="s">
        <v>491</v>
      </c>
      <c r="R132" s="154" t="s">
        <v>491</v>
      </c>
      <c r="S132" s="154" t="s">
        <v>491</v>
      </c>
      <c r="T132" s="154" t="s">
        <v>491</v>
      </c>
      <c r="U132" s="154" t="s">
        <v>491</v>
      </c>
      <c r="V132" s="5" t="s">
        <v>493</v>
      </c>
      <c r="W132" s="154" t="s">
        <v>493</v>
      </c>
      <c r="X132" s="154" t="s">
        <v>493</v>
      </c>
      <c r="Y132" s="5" t="s">
        <v>493</v>
      </c>
      <c r="Z132" s="154" t="s">
        <v>493</v>
      </c>
      <c r="AA132" s="154" t="s">
        <v>493</v>
      </c>
      <c r="AB132" s="5" t="s">
        <v>493</v>
      </c>
      <c r="AC132" s="154" t="s">
        <v>493</v>
      </c>
      <c r="AD132" s="154" t="s">
        <v>493</v>
      </c>
      <c r="AE132" s="5" t="s">
        <v>493</v>
      </c>
      <c r="AF132" s="154" t="s">
        <v>493</v>
      </c>
      <c r="AG132" s="154" t="s">
        <v>493</v>
      </c>
      <c r="AH132" s="5" t="s">
        <v>494</v>
      </c>
      <c r="AI132" s="154" t="s">
        <v>494</v>
      </c>
      <c r="AJ132" s="154" t="s">
        <v>494</v>
      </c>
      <c r="AK132" s="5" t="s">
        <v>494</v>
      </c>
      <c r="AL132" s="154" t="s">
        <v>494</v>
      </c>
      <c r="AM132" s="154" t="s">
        <v>494</v>
      </c>
      <c r="AN132" s="5" t="s">
        <v>495</v>
      </c>
      <c r="AO132" s="154" t="s">
        <v>495</v>
      </c>
      <c r="AP132" s="154" t="s">
        <v>495</v>
      </c>
      <c r="AQ132" s="5" t="s">
        <v>496</v>
      </c>
      <c r="AR132" s="154" t="s">
        <v>496</v>
      </c>
      <c r="AS132" s="154" t="s">
        <v>496</v>
      </c>
      <c r="AT132" s="5" t="s">
        <v>497</v>
      </c>
      <c r="AU132" s="5" t="s">
        <v>497</v>
      </c>
      <c r="AV132" s="154" t="s">
        <v>497</v>
      </c>
      <c r="AW132" s="154" t="s">
        <v>497</v>
      </c>
      <c r="AX132" s="154" t="s">
        <v>497</v>
      </c>
      <c r="AY132" s="154" t="s">
        <v>497</v>
      </c>
      <c r="AZ132" s="5" t="s">
        <v>498</v>
      </c>
      <c r="BA132" s="154" t="s">
        <v>498</v>
      </c>
      <c r="BB132" s="5" t="s">
        <v>499</v>
      </c>
      <c r="BC132" s="5" t="s">
        <v>500</v>
      </c>
      <c r="BD132" s="154" t="s">
        <v>500</v>
      </c>
      <c r="BE132" s="154" t="s">
        <v>500</v>
      </c>
      <c r="BF132" s="5" t="s">
        <v>501</v>
      </c>
      <c r="BG132" s="154" t="s">
        <v>501</v>
      </c>
      <c r="BH132" s="5" t="s">
        <v>499</v>
      </c>
    </row>
    <row r="133" spans="1:60">
      <c r="A133" s="1" t="s">
        <v>348</v>
      </c>
      <c r="B133" s="2" t="s">
        <v>349</v>
      </c>
      <c r="C133" s="5" t="s">
        <v>490</v>
      </c>
      <c r="D133" s="154" t="s">
        <v>490</v>
      </c>
      <c r="E133" s="154" t="s">
        <v>490</v>
      </c>
      <c r="F133" s="5" t="s">
        <v>491</v>
      </c>
      <c r="G133" s="154" t="s">
        <v>491</v>
      </c>
      <c r="H133" s="154" t="s">
        <v>491</v>
      </c>
      <c r="I133" s="5" t="s">
        <v>492</v>
      </c>
      <c r="J133" s="154" t="s">
        <v>492</v>
      </c>
      <c r="K133" s="154" t="s">
        <v>492</v>
      </c>
      <c r="L133" s="5" t="s">
        <v>491</v>
      </c>
      <c r="M133" s="5" t="s">
        <v>491</v>
      </c>
      <c r="N133" s="5" t="s">
        <v>491</v>
      </c>
      <c r="O133" s="5" t="s">
        <v>491</v>
      </c>
      <c r="P133" s="154" t="s">
        <v>491</v>
      </c>
      <c r="Q133" s="154" t="s">
        <v>491</v>
      </c>
      <c r="R133" s="154" t="s">
        <v>491</v>
      </c>
      <c r="S133" s="154" t="s">
        <v>491</v>
      </c>
      <c r="T133" s="154" t="s">
        <v>491</v>
      </c>
      <c r="U133" s="154" t="s">
        <v>491</v>
      </c>
      <c r="V133" s="5" t="s">
        <v>493</v>
      </c>
      <c r="W133" s="154" t="s">
        <v>493</v>
      </c>
      <c r="X133" s="154" t="s">
        <v>493</v>
      </c>
      <c r="Y133" s="5" t="s">
        <v>493</v>
      </c>
      <c r="Z133" s="154" t="s">
        <v>493</v>
      </c>
      <c r="AA133" s="154" t="s">
        <v>493</v>
      </c>
      <c r="AB133" s="5" t="s">
        <v>493</v>
      </c>
      <c r="AC133" s="154" t="s">
        <v>493</v>
      </c>
      <c r="AD133" s="154" t="s">
        <v>493</v>
      </c>
      <c r="AE133" s="5" t="s">
        <v>493</v>
      </c>
      <c r="AF133" s="154" t="s">
        <v>493</v>
      </c>
      <c r="AG133" s="154" t="s">
        <v>493</v>
      </c>
      <c r="AH133" s="5" t="s">
        <v>494</v>
      </c>
      <c r="AI133" s="154" t="s">
        <v>494</v>
      </c>
      <c r="AJ133" s="154" t="s">
        <v>494</v>
      </c>
      <c r="AK133" s="5" t="s">
        <v>494</v>
      </c>
      <c r="AL133" s="154" t="s">
        <v>494</v>
      </c>
      <c r="AM133" s="154" t="s">
        <v>494</v>
      </c>
      <c r="AN133" s="5" t="s">
        <v>495</v>
      </c>
      <c r="AO133" s="154" t="s">
        <v>495</v>
      </c>
      <c r="AP133" s="154" t="s">
        <v>495</v>
      </c>
      <c r="AQ133" s="5" t="s">
        <v>496</v>
      </c>
      <c r="AR133" s="154" t="s">
        <v>496</v>
      </c>
      <c r="AS133" s="154" t="s">
        <v>496</v>
      </c>
      <c r="AT133" s="5" t="s">
        <v>497</v>
      </c>
      <c r="AU133" s="5" t="s">
        <v>497</v>
      </c>
      <c r="AV133" s="154" t="s">
        <v>497</v>
      </c>
      <c r="AW133" s="154" t="s">
        <v>497</v>
      </c>
      <c r="AX133" s="154" t="s">
        <v>497</v>
      </c>
      <c r="AY133" s="154" t="s">
        <v>497</v>
      </c>
      <c r="AZ133" s="5" t="s">
        <v>498</v>
      </c>
      <c r="BA133" s="154" t="s">
        <v>498</v>
      </c>
      <c r="BB133" s="5" t="s">
        <v>499</v>
      </c>
      <c r="BC133" s="5" t="s">
        <v>500</v>
      </c>
      <c r="BD133" s="154" t="s">
        <v>500</v>
      </c>
      <c r="BE133" s="154" t="s">
        <v>500</v>
      </c>
      <c r="BF133" s="5" t="s">
        <v>501</v>
      </c>
      <c r="BG133" s="154" t="s">
        <v>501</v>
      </c>
      <c r="BH133" s="5" t="s">
        <v>499</v>
      </c>
    </row>
    <row r="134" spans="1:60">
      <c r="A134" s="1" t="s">
        <v>350</v>
      </c>
      <c r="B134" s="2" t="s">
        <v>351</v>
      </c>
      <c r="C134" s="5" t="s">
        <v>490</v>
      </c>
      <c r="D134" s="154" t="s">
        <v>490</v>
      </c>
      <c r="E134" s="154" t="s">
        <v>490</v>
      </c>
      <c r="F134" s="5" t="s">
        <v>87</v>
      </c>
      <c r="G134" s="154" t="s">
        <v>87</v>
      </c>
      <c r="H134" s="154" t="s">
        <v>87</v>
      </c>
      <c r="I134" s="5" t="s">
        <v>492</v>
      </c>
      <c r="J134" s="154" t="s">
        <v>492</v>
      </c>
      <c r="K134" s="154" t="s">
        <v>492</v>
      </c>
      <c r="L134" s="5" t="s">
        <v>491</v>
      </c>
      <c r="M134" s="5" t="s">
        <v>491</v>
      </c>
      <c r="N134" s="5" t="s">
        <v>491</v>
      </c>
      <c r="O134" s="5" t="s">
        <v>491</v>
      </c>
      <c r="P134" s="154" t="s">
        <v>491</v>
      </c>
      <c r="Q134" s="154" t="s">
        <v>491</v>
      </c>
      <c r="R134" s="154" t="s">
        <v>491</v>
      </c>
      <c r="S134" s="154" t="s">
        <v>491</v>
      </c>
      <c r="T134" s="154" t="s">
        <v>491</v>
      </c>
      <c r="U134" s="154" t="s">
        <v>491</v>
      </c>
      <c r="V134" s="5" t="s">
        <v>493</v>
      </c>
      <c r="W134" s="154" t="s">
        <v>493</v>
      </c>
      <c r="X134" s="154" t="s">
        <v>493</v>
      </c>
      <c r="Y134" s="5" t="s">
        <v>493</v>
      </c>
      <c r="Z134" s="154" t="s">
        <v>493</v>
      </c>
      <c r="AA134" s="154" t="s">
        <v>493</v>
      </c>
      <c r="AB134" s="5" t="s">
        <v>493</v>
      </c>
      <c r="AC134" s="154" t="s">
        <v>493</v>
      </c>
      <c r="AD134" s="154" t="s">
        <v>493</v>
      </c>
      <c r="AE134" s="5" t="s">
        <v>493</v>
      </c>
      <c r="AF134" s="154" t="s">
        <v>493</v>
      </c>
      <c r="AG134" s="154" t="s">
        <v>493</v>
      </c>
      <c r="AH134" s="5" t="s">
        <v>494</v>
      </c>
      <c r="AI134" s="154" t="s">
        <v>494</v>
      </c>
      <c r="AJ134" s="154" t="s">
        <v>494</v>
      </c>
      <c r="AK134" s="5" t="s">
        <v>494</v>
      </c>
      <c r="AL134" s="154" t="s">
        <v>494</v>
      </c>
      <c r="AM134" s="154" t="s">
        <v>494</v>
      </c>
      <c r="AN134" s="5" t="s">
        <v>495</v>
      </c>
      <c r="AO134" s="154" t="s">
        <v>495</v>
      </c>
      <c r="AP134" s="154" t="s">
        <v>495</v>
      </c>
      <c r="AQ134" s="5" t="s">
        <v>496</v>
      </c>
      <c r="AR134" s="154" t="s">
        <v>496</v>
      </c>
      <c r="AS134" s="154" t="s">
        <v>496</v>
      </c>
      <c r="AT134" s="5" t="s">
        <v>497</v>
      </c>
      <c r="AU134" s="5" t="s">
        <v>497</v>
      </c>
      <c r="AV134" s="154" t="s">
        <v>497</v>
      </c>
      <c r="AW134" s="154" t="s">
        <v>497</v>
      </c>
      <c r="AX134" s="154" t="s">
        <v>497</v>
      </c>
      <c r="AY134" s="154" t="s">
        <v>497</v>
      </c>
      <c r="AZ134" s="5" t="s">
        <v>498</v>
      </c>
      <c r="BA134" s="154" t="s">
        <v>498</v>
      </c>
      <c r="BB134" s="5" t="s">
        <v>499</v>
      </c>
      <c r="BC134" s="5" t="s">
        <v>500</v>
      </c>
      <c r="BD134" s="154" t="s">
        <v>500</v>
      </c>
      <c r="BE134" s="154" t="s">
        <v>500</v>
      </c>
      <c r="BF134" s="5" t="s">
        <v>501</v>
      </c>
      <c r="BG134" s="154" t="s">
        <v>501</v>
      </c>
      <c r="BH134" s="5" t="s">
        <v>499</v>
      </c>
    </row>
    <row r="135" spans="1:60">
      <c r="A135" s="1" t="s">
        <v>352</v>
      </c>
      <c r="B135" s="2" t="s">
        <v>353</v>
      </c>
      <c r="C135" s="5" t="s">
        <v>490</v>
      </c>
      <c r="D135" s="154" t="s">
        <v>490</v>
      </c>
      <c r="E135" s="154" t="s">
        <v>490</v>
      </c>
      <c r="F135" s="5" t="s">
        <v>491</v>
      </c>
      <c r="G135" s="154" t="s">
        <v>491</v>
      </c>
      <c r="H135" s="154" t="s">
        <v>491</v>
      </c>
      <c r="I135" s="5" t="s">
        <v>492</v>
      </c>
      <c r="J135" s="154" t="s">
        <v>492</v>
      </c>
      <c r="K135" s="154" t="s">
        <v>492</v>
      </c>
      <c r="L135" s="5" t="s">
        <v>491</v>
      </c>
      <c r="M135" s="5" t="s">
        <v>491</v>
      </c>
      <c r="N135" s="5" t="s">
        <v>491</v>
      </c>
      <c r="O135" s="5" t="s">
        <v>491</v>
      </c>
      <c r="P135" s="154" t="s">
        <v>491</v>
      </c>
      <c r="Q135" s="154" t="s">
        <v>491</v>
      </c>
      <c r="R135" s="154" t="s">
        <v>491</v>
      </c>
      <c r="S135" s="154" t="s">
        <v>491</v>
      </c>
      <c r="T135" s="154" t="s">
        <v>491</v>
      </c>
      <c r="U135" s="154" t="s">
        <v>491</v>
      </c>
      <c r="V135" s="5" t="s">
        <v>493</v>
      </c>
      <c r="W135" s="154" t="s">
        <v>493</v>
      </c>
      <c r="X135" s="154" t="s">
        <v>493</v>
      </c>
      <c r="Y135" s="5" t="s">
        <v>493</v>
      </c>
      <c r="Z135" s="154" t="s">
        <v>493</v>
      </c>
      <c r="AA135" s="154" t="s">
        <v>493</v>
      </c>
      <c r="AB135" s="5" t="s">
        <v>493</v>
      </c>
      <c r="AC135" s="154" t="s">
        <v>493</v>
      </c>
      <c r="AD135" s="154" t="s">
        <v>493</v>
      </c>
      <c r="AE135" s="5" t="s">
        <v>493</v>
      </c>
      <c r="AF135" s="154" t="s">
        <v>493</v>
      </c>
      <c r="AG135" s="154" t="s">
        <v>493</v>
      </c>
      <c r="AH135" s="5" t="s">
        <v>494</v>
      </c>
      <c r="AI135" s="154" t="s">
        <v>494</v>
      </c>
      <c r="AJ135" s="154" t="s">
        <v>494</v>
      </c>
      <c r="AK135" s="5" t="s">
        <v>494</v>
      </c>
      <c r="AL135" s="154" t="s">
        <v>494</v>
      </c>
      <c r="AM135" s="154" t="s">
        <v>494</v>
      </c>
      <c r="AN135" s="5" t="s">
        <v>495</v>
      </c>
      <c r="AO135" s="154" t="s">
        <v>495</v>
      </c>
      <c r="AP135" s="154" t="s">
        <v>495</v>
      </c>
      <c r="AQ135" s="5" t="s">
        <v>496</v>
      </c>
      <c r="AR135" s="154" t="s">
        <v>496</v>
      </c>
      <c r="AS135" s="154" t="s">
        <v>496</v>
      </c>
      <c r="AT135" s="5" t="s">
        <v>497</v>
      </c>
      <c r="AU135" s="5" t="s">
        <v>497</v>
      </c>
      <c r="AV135" s="154" t="s">
        <v>497</v>
      </c>
      <c r="AW135" s="154" t="s">
        <v>497</v>
      </c>
      <c r="AX135" s="154" t="s">
        <v>497</v>
      </c>
      <c r="AY135" s="154" t="s">
        <v>497</v>
      </c>
      <c r="AZ135" s="5" t="s">
        <v>498</v>
      </c>
      <c r="BA135" s="154" t="s">
        <v>498</v>
      </c>
      <c r="BB135" s="5" t="s">
        <v>499</v>
      </c>
      <c r="BC135" s="5" t="s">
        <v>500</v>
      </c>
      <c r="BD135" s="154" t="s">
        <v>500</v>
      </c>
      <c r="BE135" s="154" t="s">
        <v>500</v>
      </c>
      <c r="BF135" s="5" t="s">
        <v>501</v>
      </c>
      <c r="BG135" s="154" t="s">
        <v>501</v>
      </c>
      <c r="BH135" s="5" t="s">
        <v>499</v>
      </c>
    </row>
    <row r="136" spans="1:60">
      <c r="A136" s="1" t="s">
        <v>354</v>
      </c>
      <c r="B136" s="2" t="s">
        <v>355</v>
      </c>
      <c r="C136" s="5" t="s">
        <v>490</v>
      </c>
      <c r="D136" s="154" t="s">
        <v>490</v>
      </c>
      <c r="E136" s="154" t="s">
        <v>490</v>
      </c>
      <c r="F136" s="5" t="s">
        <v>491</v>
      </c>
      <c r="G136" s="154" t="s">
        <v>491</v>
      </c>
      <c r="H136" s="154" t="s">
        <v>491</v>
      </c>
      <c r="I136" s="5" t="s">
        <v>492</v>
      </c>
      <c r="J136" s="154" t="s">
        <v>492</v>
      </c>
      <c r="K136" s="154" t="s">
        <v>492</v>
      </c>
      <c r="L136" s="5" t="s">
        <v>491</v>
      </c>
      <c r="M136" s="5" t="s">
        <v>491</v>
      </c>
      <c r="N136" s="5" t="s">
        <v>491</v>
      </c>
      <c r="O136" s="5" t="s">
        <v>491</v>
      </c>
      <c r="P136" s="154" t="s">
        <v>491</v>
      </c>
      <c r="Q136" s="154" t="s">
        <v>491</v>
      </c>
      <c r="R136" s="154" t="s">
        <v>491</v>
      </c>
      <c r="S136" s="154" t="s">
        <v>491</v>
      </c>
      <c r="T136" s="154" t="s">
        <v>491</v>
      </c>
      <c r="U136" s="154" t="s">
        <v>491</v>
      </c>
      <c r="V136" s="5" t="s">
        <v>493</v>
      </c>
      <c r="W136" s="154" t="s">
        <v>493</v>
      </c>
      <c r="X136" s="154" t="s">
        <v>493</v>
      </c>
      <c r="Y136" s="5" t="s">
        <v>493</v>
      </c>
      <c r="Z136" s="154" t="s">
        <v>493</v>
      </c>
      <c r="AA136" s="154" t="s">
        <v>493</v>
      </c>
      <c r="AB136" s="5" t="s">
        <v>493</v>
      </c>
      <c r="AC136" s="154" t="s">
        <v>493</v>
      </c>
      <c r="AD136" s="154" t="s">
        <v>493</v>
      </c>
      <c r="AE136" s="5" t="s">
        <v>493</v>
      </c>
      <c r="AF136" s="154" t="s">
        <v>493</v>
      </c>
      <c r="AG136" s="154" t="s">
        <v>493</v>
      </c>
      <c r="AH136" s="5" t="s">
        <v>494</v>
      </c>
      <c r="AI136" s="154" t="s">
        <v>494</v>
      </c>
      <c r="AJ136" s="154" t="s">
        <v>494</v>
      </c>
      <c r="AK136" s="5" t="s">
        <v>494</v>
      </c>
      <c r="AL136" s="154" t="s">
        <v>494</v>
      </c>
      <c r="AM136" s="154" t="s">
        <v>494</v>
      </c>
      <c r="AN136" s="5" t="s">
        <v>495</v>
      </c>
      <c r="AO136" s="154" t="s">
        <v>495</v>
      </c>
      <c r="AP136" s="154" t="s">
        <v>495</v>
      </c>
      <c r="AQ136" s="5" t="s">
        <v>496</v>
      </c>
      <c r="AR136" s="154" t="s">
        <v>496</v>
      </c>
      <c r="AS136" s="154" t="s">
        <v>496</v>
      </c>
      <c r="AT136" s="5" t="s">
        <v>497</v>
      </c>
      <c r="AU136" s="5" t="s">
        <v>497</v>
      </c>
      <c r="AV136" s="154" t="s">
        <v>497</v>
      </c>
      <c r="AW136" s="154" t="s">
        <v>497</v>
      </c>
      <c r="AX136" s="154" t="s">
        <v>497</v>
      </c>
      <c r="AY136" s="154" t="s">
        <v>497</v>
      </c>
      <c r="AZ136" s="5" t="s">
        <v>498</v>
      </c>
      <c r="BA136" s="154" t="s">
        <v>498</v>
      </c>
      <c r="BB136" s="5" t="s">
        <v>499</v>
      </c>
      <c r="BC136" s="5" t="s">
        <v>500</v>
      </c>
      <c r="BD136" s="154" t="s">
        <v>500</v>
      </c>
      <c r="BE136" s="154" t="s">
        <v>500</v>
      </c>
      <c r="BF136" s="5" t="s">
        <v>501</v>
      </c>
      <c r="BG136" s="154" t="s">
        <v>501</v>
      </c>
      <c r="BH136" s="5" t="s">
        <v>499</v>
      </c>
    </row>
    <row r="137" spans="1:60">
      <c r="A137" s="1" t="s">
        <v>356</v>
      </c>
      <c r="B137" s="2" t="s">
        <v>357</v>
      </c>
      <c r="C137" s="5" t="s">
        <v>490</v>
      </c>
      <c r="D137" s="154" t="s">
        <v>490</v>
      </c>
      <c r="E137" s="154" t="s">
        <v>490</v>
      </c>
      <c r="F137" s="5" t="s">
        <v>491</v>
      </c>
      <c r="G137" s="154" t="s">
        <v>491</v>
      </c>
      <c r="H137" s="154" t="s">
        <v>491</v>
      </c>
      <c r="I137" s="5" t="s">
        <v>492</v>
      </c>
      <c r="J137" s="154" t="s">
        <v>492</v>
      </c>
      <c r="K137" s="154" t="s">
        <v>492</v>
      </c>
      <c r="L137" s="5" t="s">
        <v>491</v>
      </c>
      <c r="M137" s="5" t="s">
        <v>491</v>
      </c>
      <c r="N137" s="5" t="s">
        <v>491</v>
      </c>
      <c r="O137" s="5" t="s">
        <v>491</v>
      </c>
      <c r="P137" s="154" t="s">
        <v>491</v>
      </c>
      <c r="Q137" s="154" t="s">
        <v>491</v>
      </c>
      <c r="R137" s="154" t="s">
        <v>491</v>
      </c>
      <c r="S137" s="154" t="s">
        <v>491</v>
      </c>
      <c r="T137" s="154" t="s">
        <v>491</v>
      </c>
      <c r="U137" s="154" t="s">
        <v>491</v>
      </c>
      <c r="V137" s="5" t="s">
        <v>493</v>
      </c>
      <c r="W137" s="154" t="s">
        <v>493</v>
      </c>
      <c r="X137" s="154" t="s">
        <v>493</v>
      </c>
      <c r="Y137" s="5" t="s">
        <v>493</v>
      </c>
      <c r="Z137" s="154" t="s">
        <v>493</v>
      </c>
      <c r="AA137" s="154" t="s">
        <v>493</v>
      </c>
      <c r="AB137" s="5" t="s">
        <v>493</v>
      </c>
      <c r="AC137" s="154" t="s">
        <v>493</v>
      </c>
      <c r="AD137" s="154" t="s">
        <v>493</v>
      </c>
      <c r="AE137" s="5" t="s">
        <v>493</v>
      </c>
      <c r="AF137" s="154" t="s">
        <v>493</v>
      </c>
      <c r="AG137" s="154" t="s">
        <v>493</v>
      </c>
      <c r="AH137" s="5" t="s">
        <v>494</v>
      </c>
      <c r="AI137" s="154" t="s">
        <v>494</v>
      </c>
      <c r="AJ137" s="154" t="s">
        <v>494</v>
      </c>
      <c r="AK137" s="5" t="s">
        <v>494</v>
      </c>
      <c r="AL137" s="154" t="s">
        <v>494</v>
      </c>
      <c r="AM137" s="154" t="s">
        <v>494</v>
      </c>
      <c r="AN137" s="5" t="s">
        <v>495</v>
      </c>
      <c r="AO137" s="154" t="s">
        <v>495</v>
      </c>
      <c r="AP137" s="154" t="s">
        <v>495</v>
      </c>
      <c r="AQ137" s="5" t="s">
        <v>496</v>
      </c>
      <c r="AR137" s="154" t="s">
        <v>496</v>
      </c>
      <c r="AS137" s="154" t="s">
        <v>496</v>
      </c>
      <c r="AT137" s="5" t="s">
        <v>497</v>
      </c>
      <c r="AU137" s="5" t="s">
        <v>497</v>
      </c>
      <c r="AV137" s="154" t="s">
        <v>497</v>
      </c>
      <c r="AW137" s="154" t="s">
        <v>497</v>
      </c>
      <c r="AX137" s="154" t="s">
        <v>497</v>
      </c>
      <c r="AY137" s="154" t="s">
        <v>497</v>
      </c>
      <c r="AZ137" s="5" t="s">
        <v>498</v>
      </c>
      <c r="BA137" s="154" t="s">
        <v>498</v>
      </c>
      <c r="BB137" s="5" t="s">
        <v>499</v>
      </c>
      <c r="BC137" s="5" t="s">
        <v>500</v>
      </c>
      <c r="BD137" s="154" t="s">
        <v>500</v>
      </c>
      <c r="BE137" s="154" t="s">
        <v>500</v>
      </c>
      <c r="BF137" s="5" t="s">
        <v>501</v>
      </c>
      <c r="BG137" s="154" t="s">
        <v>501</v>
      </c>
      <c r="BH137" s="5" t="s">
        <v>499</v>
      </c>
    </row>
    <row r="138" spans="1:60">
      <c r="A138" s="1" t="s">
        <v>358</v>
      </c>
      <c r="B138" s="2" t="s">
        <v>359</v>
      </c>
      <c r="C138" s="5" t="s">
        <v>490</v>
      </c>
      <c r="D138" s="154" t="s">
        <v>490</v>
      </c>
      <c r="E138" s="154" t="s">
        <v>490</v>
      </c>
      <c r="F138" s="5" t="s">
        <v>491</v>
      </c>
      <c r="G138" s="154" t="s">
        <v>491</v>
      </c>
      <c r="H138" s="154" t="s">
        <v>491</v>
      </c>
      <c r="I138" s="5" t="s">
        <v>492</v>
      </c>
      <c r="J138" s="154" t="s">
        <v>492</v>
      </c>
      <c r="K138" s="154" t="s">
        <v>492</v>
      </c>
      <c r="L138" s="5" t="s">
        <v>491</v>
      </c>
      <c r="M138" s="5" t="s">
        <v>491</v>
      </c>
      <c r="N138" s="5" t="s">
        <v>491</v>
      </c>
      <c r="O138" s="5" t="s">
        <v>491</v>
      </c>
      <c r="P138" s="154" t="s">
        <v>491</v>
      </c>
      <c r="Q138" s="154" t="s">
        <v>491</v>
      </c>
      <c r="R138" s="154" t="s">
        <v>491</v>
      </c>
      <c r="S138" s="154" t="s">
        <v>491</v>
      </c>
      <c r="T138" s="154" t="s">
        <v>491</v>
      </c>
      <c r="U138" s="154" t="s">
        <v>491</v>
      </c>
      <c r="V138" s="5" t="s">
        <v>493</v>
      </c>
      <c r="W138" s="154" t="s">
        <v>493</v>
      </c>
      <c r="X138" s="154" t="s">
        <v>493</v>
      </c>
      <c r="Y138" s="5" t="s">
        <v>493</v>
      </c>
      <c r="Z138" s="154" t="s">
        <v>493</v>
      </c>
      <c r="AA138" s="154" t="s">
        <v>493</v>
      </c>
      <c r="AB138" s="5" t="s">
        <v>493</v>
      </c>
      <c r="AC138" s="154" t="s">
        <v>493</v>
      </c>
      <c r="AD138" s="154" t="s">
        <v>493</v>
      </c>
      <c r="AE138" s="5" t="s">
        <v>493</v>
      </c>
      <c r="AF138" s="154" t="s">
        <v>493</v>
      </c>
      <c r="AG138" s="154" t="s">
        <v>493</v>
      </c>
      <c r="AH138" s="5" t="s">
        <v>494</v>
      </c>
      <c r="AI138" s="154" t="s">
        <v>494</v>
      </c>
      <c r="AJ138" s="154" t="s">
        <v>494</v>
      </c>
      <c r="AK138" s="5" t="s">
        <v>494</v>
      </c>
      <c r="AL138" s="154" t="s">
        <v>494</v>
      </c>
      <c r="AM138" s="154" t="s">
        <v>494</v>
      </c>
      <c r="AN138" s="5" t="s">
        <v>495</v>
      </c>
      <c r="AO138" s="154" t="s">
        <v>495</v>
      </c>
      <c r="AP138" s="154" t="s">
        <v>495</v>
      </c>
      <c r="AQ138" s="5" t="s">
        <v>496</v>
      </c>
      <c r="AR138" s="154" t="s">
        <v>496</v>
      </c>
      <c r="AS138" s="154" t="s">
        <v>496</v>
      </c>
      <c r="AT138" s="5" t="s">
        <v>497</v>
      </c>
      <c r="AU138" s="5" t="s">
        <v>497</v>
      </c>
      <c r="AV138" s="154" t="s">
        <v>497</v>
      </c>
      <c r="AW138" s="154" t="s">
        <v>497</v>
      </c>
      <c r="AX138" s="154" t="s">
        <v>497</v>
      </c>
      <c r="AY138" s="154" t="s">
        <v>497</v>
      </c>
      <c r="AZ138" s="5" t="s">
        <v>498</v>
      </c>
      <c r="BA138" s="154" t="s">
        <v>498</v>
      </c>
      <c r="BB138" s="5" t="s">
        <v>499</v>
      </c>
      <c r="BC138" s="5" t="s">
        <v>500</v>
      </c>
      <c r="BD138" s="154" t="s">
        <v>500</v>
      </c>
      <c r="BE138" s="154" t="s">
        <v>500</v>
      </c>
      <c r="BF138" s="5" t="s">
        <v>501</v>
      </c>
      <c r="BG138" s="154" t="s">
        <v>501</v>
      </c>
      <c r="BH138" s="5" t="s">
        <v>499</v>
      </c>
    </row>
    <row r="139" spans="1:60">
      <c r="A139" s="1" t="s">
        <v>360</v>
      </c>
      <c r="B139" s="2" t="s">
        <v>361</v>
      </c>
      <c r="C139" s="5" t="s">
        <v>490</v>
      </c>
      <c r="D139" s="154" t="s">
        <v>490</v>
      </c>
      <c r="E139" s="154" t="s">
        <v>490</v>
      </c>
      <c r="F139" s="5" t="s">
        <v>491</v>
      </c>
      <c r="G139" s="154" t="s">
        <v>491</v>
      </c>
      <c r="H139" s="154" t="s">
        <v>491</v>
      </c>
      <c r="I139" s="5" t="s">
        <v>492</v>
      </c>
      <c r="J139" s="154" t="s">
        <v>492</v>
      </c>
      <c r="K139" s="154" t="s">
        <v>492</v>
      </c>
      <c r="L139" s="5" t="s">
        <v>491</v>
      </c>
      <c r="M139" s="5" t="s">
        <v>491</v>
      </c>
      <c r="N139" s="5" t="s">
        <v>491</v>
      </c>
      <c r="O139" s="5" t="s">
        <v>491</v>
      </c>
      <c r="P139" s="154" t="s">
        <v>491</v>
      </c>
      <c r="Q139" s="154" t="s">
        <v>491</v>
      </c>
      <c r="R139" s="154" t="s">
        <v>491</v>
      </c>
      <c r="S139" s="154" t="s">
        <v>491</v>
      </c>
      <c r="T139" s="154" t="s">
        <v>491</v>
      </c>
      <c r="U139" s="154" t="s">
        <v>491</v>
      </c>
      <c r="V139" s="5" t="s">
        <v>493</v>
      </c>
      <c r="W139" s="154" t="s">
        <v>493</v>
      </c>
      <c r="X139" s="154" t="s">
        <v>493</v>
      </c>
      <c r="Y139" s="5" t="s">
        <v>493</v>
      </c>
      <c r="Z139" s="154" t="s">
        <v>493</v>
      </c>
      <c r="AA139" s="154" t="s">
        <v>493</v>
      </c>
      <c r="AB139" s="5" t="s">
        <v>493</v>
      </c>
      <c r="AC139" s="154" t="s">
        <v>493</v>
      </c>
      <c r="AD139" s="154" t="s">
        <v>493</v>
      </c>
      <c r="AE139" s="5" t="s">
        <v>493</v>
      </c>
      <c r="AF139" s="154" t="s">
        <v>493</v>
      </c>
      <c r="AG139" s="154" t="s">
        <v>493</v>
      </c>
      <c r="AH139" s="5" t="s">
        <v>494</v>
      </c>
      <c r="AI139" s="154" t="s">
        <v>494</v>
      </c>
      <c r="AJ139" s="154" t="s">
        <v>494</v>
      </c>
      <c r="AK139" s="5" t="s">
        <v>494</v>
      </c>
      <c r="AL139" s="154" t="s">
        <v>494</v>
      </c>
      <c r="AM139" s="154" t="s">
        <v>494</v>
      </c>
      <c r="AN139" s="5" t="s">
        <v>495</v>
      </c>
      <c r="AO139" s="154" t="s">
        <v>495</v>
      </c>
      <c r="AP139" s="154" t="s">
        <v>495</v>
      </c>
      <c r="AQ139" s="5" t="s">
        <v>496</v>
      </c>
      <c r="AR139" s="154" t="s">
        <v>496</v>
      </c>
      <c r="AS139" s="154" t="s">
        <v>496</v>
      </c>
      <c r="AT139" s="5" t="s">
        <v>497</v>
      </c>
      <c r="AU139" s="5" t="s">
        <v>497</v>
      </c>
      <c r="AV139" s="154" t="s">
        <v>497</v>
      </c>
      <c r="AW139" s="154" t="s">
        <v>497</v>
      </c>
      <c r="AX139" s="154" t="s">
        <v>497</v>
      </c>
      <c r="AY139" s="154" t="s">
        <v>497</v>
      </c>
      <c r="AZ139" s="5" t="s">
        <v>498</v>
      </c>
      <c r="BA139" s="154" t="s">
        <v>498</v>
      </c>
      <c r="BB139" s="5" t="s">
        <v>499</v>
      </c>
      <c r="BC139" s="5" t="s">
        <v>500</v>
      </c>
      <c r="BD139" s="154" t="s">
        <v>500</v>
      </c>
      <c r="BE139" s="154" t="s">
        <v>500</v>
      </c>
      <c r="BF139" s="5" t="s">
        <v>501</v>
      </c>
      <c r="BG139" s="154" t="s">
        <v>501</v>
      </c>
      <c r="BH139" s="5" t="s">
        <v>499</v>
      </c>
    </row>
    <row r="140" spans="1:60">
      <c r="A140" s="1" t="s">
        <v>362</v>
      </c>
      <c r="B140" s="2" t="s">
        <v>363</v>
      </c>
      <c r="C140" s="5" t="s">
        <v>490</v>
      </c>
      <c r="D140" s="154" t="s">
        <v>490</v>
      </c>
      <c r="E140" s="154" t="s">
        <v>490</v>
      </c>
      <c r="F140" s="5" t="s">
        <v>491</v>
      </c>
      <c r="G140" s="154" t="s">
        <v>491</v>
      </c>
      <c r="H140" s="154" t="s">
        <v>491</v>
      </c>
      <c r="I140" s="5" t="s">
        <v>492</v>
      </c>
      <c r="J140" s="154" t="s">
        <v>492</v>
      </c>
      <c r="K140" s="154" t="s">
        <v>492</v>
      </c>
      <c r="L140" s="5" t="s">
        <v>491</v>
      </c>
      <c r="M140" s="5" t="s">
        <v>491</v>
      </c>
      <c r="N140" s="5" t="s">
        <v>491</v>
      </c>
      <c r="O140" s="5" t="s">
        <v>491</v>
      </c>
      <c r="P140" s="154" t="s">
        <v>491</v>
      </c>
      <c r="Q140" s="154" t="s">
        <v>491</v>
      </c>
      <c r="R140" s="154" t="s">
        <v>491</v>
      </c>
      <c r="S140" s="154" t="s">
        <v>491</v>
      </c>
      <c r="T140" s="154" t="s">
        <v>491</v>
      </c>
      <c r="U140" s="154" t="s">
        <v>491</v>
      </c>
      <c r="V140" s="5" t="s">
        <v>493</v>
      </c>
      <c r="W140" s="154" t="s">
        <v>493</v>
      </c>
      <c r="X140" s="154" t="s">
        <v>493</v>
      </c>
      <c r="Y140" s="5" t="s">
        <v>493</v>
      </c>
      <c r="Z140" s="154" t="s">
        <v>493</v>
      </c>
      <c r="AA140" s="154" t="s">
        <v>493</v>
      </c>
      <c r="AB140" s="5" t="s">
        <v>493</v>
      </c>
      <c r="AC140" s="154" t="s">
        <v>493</v>
      </c>
      <c r="AD140" s="154" t="s">
        <v>493</v>
      </c>
      <c r="AE140" s="5" t="s">
        <v>493</v>
      </c>
      <c r="AF140" s="154" t="s">
        <v>493</v>
      </c>
      <c r="AG140" s="154" t="s">
        <v>493</v>
      </c>
      <c r="AH140" s="5" t="s">
        <v>494</v>
      </c>
      <c r="AI140" s="154" t="s">
        <v>494</v>
      </c>
      <c r="AJ140" s="154" t="s">
        <v>494</v>
      </c>
      <c r="AK140" s="5" t="s">
        <v>494</v>
      </c>
      <c r="AL140" s="154" t="s">
        <v>494</v>
      </c>
      <c r="AM140" s="154" t="s">
        <v>494</v>
      </c>
      <c r="AN140" s="5" t="s">
        <v>495</v>
      </c>
      <c r="AO140" s="154" t="s">
        <v>495</v>
      </c>
      <c r="AP140" s="154" t="s">
        <v>495</v>
      </c>
      <c r="AQ140" s="5" t="s">
        <v>496</v>
      </c>
      <c r="AR140" s="154" t="s">
        <v>496</v>
      </c>
      <c r="AS140" s="154" t="s">
        <v>496</v>
      </c>
      <c r="AT140" s="5" t="s">
        <v>497</v>
      </c>
      <c r="AU140" s="5" t="s">
        <v>497</v>
      </c>
      <c r="AV140" s="154" t="s">
        <v>497</v>
      </c>
      <c r="AW140" s="154" t="s">
        <v>497</v>
      </c>
      <c r="AX140" s="154" t="s">
        <v>497</v>
      </c>
      <c r="AY140" s="154" t="s">
        <v>497</v>
      </c>
      <c r="AZ140" s="5" t="s">
        <v>498</v>
      </c>
      <c r="BA140" s="154" t="s">
        <v>498</v>
      </c>
      <c r="BB140" s="5" t="s">
        <v>499</v>
      </c>
      <c r="BC140" s="5" t="s">
        <v>500</v>
      </c>
      <c r="BD140" s="154" t="s">
        <v>500</v>
      </c>
      <c r="BE140" s="154" t="s">
        <v>500</v>
      </c>
      <c r="BF140" s="5" t="s">
        <v>501</v>
      </c>
      <c r="BG140" s="154" t="s">
        <v>501</v>
      </c>
      <c r="BH140" s="5" t="s">
        <v>499</v>
      </c>
    </row>
    <row r="141" spans="1:60">
      <c r="A141" s="1" t="s">
        <v>364</v>
      </c>
      <c r="B141" s="2" t="s">
        <v>365</v>
      </c>
      <c r="C141" s="5" t="s">
        <v>490</v>
      </c>
      <c r="D141" s="154" t="s">
        <v>490</v>
      </c>
      <c r="E141" s="154" t="s">
        <v>490</v>
      </c>
      <c r="F141" s="5" t="s">
        <v>491</v>
      </c>
      <c r="G141" s="154" t="s">
        <v>491</v>
      </c>
      <c r="H141" s="154" t="s">
        <v>491</v>
      </c>
      <c r="I141" s="5" t="s">
        <v>492</v>
      </c>
      <c r="J141" s="154" t="s">
        <v>492</v>
      </c>
      <c r="K141" s="154" t="s">
        <v>492</v>
      </c>
      <c r="L141" s="5" t="s">
        <v>491</v>
      </c>
      <c r="M141" s="5" t="s">
        <v>491</v>
      </c>
      <c r="N141" s="5" t="s">
        <v>491</v>
      </c>
      <c r="O141" s="5" t="s">
        <v>491</v>
      </c>
      <c r="P141" s="154" t="s">
        <v>491</v>
      </c>
      <c r="Q141" s="154" t="s">
        <v>491</v>
      </c>
      <c r="R141" s="154" t="s">
        <v>491</v>
      </c>
      <c r="S141" s="154" t="s">
        <v>491</v>
      </c>
      <c r="T141" s="154" t="s">
        <v>491</v>
      </c>
      <c r="U141" s="154" t="s">
        <v>491</v>
      </c>
      <c r="V141" s="5" t="s">
        <v>493</v>
      </c>
      <c r="W141" s="154" t="s">
        <v>493</v>
      </c>
      <c r="X141" s="154" t="s">
        <v>493</v>
      </c>
      <c r="Y141" s="5" t="s">
        <v>493</v>
      </c>
      <c r="Z141" s="154" t="s">
        <v>493</v>
      </c>
      <c r="AA141" s="154" t="s">
        <v>493</v>
      </c>
      <c r="AB141" s="5" t="s">
        <v>493</v>
      </c>
      <c r="AC141" s="154" t="s">
        <v>493</v>
      </c>
      <c r="AD141" s="154" t="s">
        <v>493</v>
      </c>
      <c r="AE141" s="5" t="s">
        <v>493</v>
      </c>
      <c r="AF141" s="154" t="s">
        <v>493</v>
      </c>
      <c r="AG141" s="154" t="s">
        <v>493</v>
      </c>
      <c r="AH141" s="5" t="s">
        <v>494</v>
      </c>
      <c r="AI141" s="154" t="s">
        <v>494</v>
      </c>
      <c r="AJ141" s="154" t="s">
        <v>494</v>
      </c>
      <c r="AK141" s="5" t="s">
        <v>494</v>
      </c>
      <c r="AL141" s="154" t="s">
        <v>494</v>
      </c>
      <c r="AM141" s="154" t="s">
        <v>494</v>
      </c>
      <c r="AN141" s="5" t="s">
        <v>495</v>
      </c>
      <c r="AO141" s="154" t="s">
        <v>495</v>
      </c>
      <c r="AP141" s="154" t="s">
        <v>495</v>
      </c>
      <c r="AQ141" s="5" t="s">
        <v>496</v>
      </c>
      <c r="AR141" s="154" t="s">
        <v>496</v>
      </c>
      <c r="AS141" s="154" t="s">
        <v>496</v>
      </c>
      <c r="AT141" s="5" t="s">
        <v>497</v>
      </c>
      <c r="AU141" s="5" t="s">
        <v>497</v>
      </c>
      <c r="AV141" s="154" t="s">
        <v>497</v>
      </c>
      <c r="AW141" s="154" t="s">
        <v>497</v>
      </c>
      <c r="AX141" s="154" t="s">
        <v>497</v>
      </c>
      <c r="AY141" s="154" t="s">
        <v>497</v>
      </c>
      <c r="AZ141" s="5" t="s">
        <v>498</v>
      </c>
      <c r="BA141" s="154" t="s">
        <v>498</v>
      </c>
      <c r="BB141" s="5" t="s">
        <v>499</v>
      </c>
      <c r="BC141" s="5" t="s">
        <v>500</v>
      </c>
      <c r="BD141" s="154" t="s">
        <v>500</v>
      </c>
      <c r="BE141" s="154" t="s">
        <v>500</v>
      </c>
      <c r="BF141" s="5" t="s">
        <v>501</v>
      </c>
      <c r="BG141" s="154" t="s">
        <v>501</v>
      </c>
      <c r="BH141" s="5" t="s">
        <v>499</v>
      </c>
    </row>
    <row r="142" spans="1:60">
      <c r="A142" s="1" t="s">
        <v>366</v>
      </c>
      <c r="B142" s="2" t="s">
        <v>367</v>
      </c>
      <c r="C142" s="5" t="s">
        <v>490</v>
      </c>
      <c r="D142" s="154" t="s">
        <v>490</v>
      </c>
      <c r="E142" s="154" t="s">
        <v>490</v>
      </c>
      <c r="F142" s="5" t="s">
        <v>491</v>
      </c>
      <c r="G142" s="154" t="s">
        <v>491</v>
      </c>
      <c r="H142" s="154" t="s">
        <v>491</v>
      </c>
      <c r="I142" s="5" t="s">
        <v>492</v>
      </c>
      <c r="J142" s="154" t="s">
        <v>492</v>
      </c>
      <c r="K142" s="154" t="s">
        <v>492</v>
      </c>
      <c r="L142" s="5" t="s">
        <v>491</v>
      </c>
      <c r="M142" s="5" t="s">
        <v>491</v>
      </c>
      <c r="N142" s="5" t="s">
        <v>491</v>
      </c>
      <c r="O142" s="5" t="s">
        <v>491</v>
      </c>
      <c r="P142" s="154" t="s">
        <v>491</v>
      </c>
      <c r="Q142" s="154" t="s">
        <v>491</v>
      </c>
      <c r="R142" s="154" t="s">
        <v>491</v>
      </c>
      <c r="S142" s="154" t="s">
        <v>491</v>
      </c>
      <c r="T142" s="154" t="s">
        <v>491</v>
      </c>
      <c r="U142" s="154" t="s">
        <v>491</v>
      </c>
      <c r="V142" s="5" t="s">
        <v>493</v>
      </c>
      <c r="W142" s="154" t="s">
        <v>493</v>
      </c>
      <c r="X142" s="154" t="s">
        <v>493</v>
      </c>
      <c r="Y142" s="5" t="s">
        <v>493</v>
      </c>
      <c r="Z142" s="154" t="s">
        <v>493</v>
      </c>
      <c r="AA142" s="154" t="s">
        <v>493</v>
      </c>
      <c r="AB142" s="5" t="s">
        <v>493</v>
      </c>
      <c r="AC142" s="154" t="s">
        <v>493</v>
      </c>
      <c r="AD142" s="154" t="s">
        <v>493</v>
      </c>
      <c r="AE142" s="5" t="s">
        <v>493</v>
      </c>
      <c r="AF142" s="154" t="s">
        <v>493</v>
      </c>
      <c r="AG142" s="154" t="s">
        <v>493</v>
      </c>
      <c r="AH142" s="5" t="s">
        <v>494</v>
      </c>
      <c r="AI142" s="154" t="s">
        <v>494</v>
      </c>
      <c r="AJ142" s="154" t="s">
        <v>494</v>
      </c>
      <c r="AK142" s="5" t="s">
        <v>494</v>
      </c>
      <c r="AL142" s="154" t="s">
        <v>494</v>
      </c>
      <c r="AM142" s="154" t="s">
        <v>494</v>
      </c>
      <c r="AN142" s="5" t="s">
        <v>495</v>
      </c>
      <c r="AO142" s="154" t="s">
        <v>495</v>
      </c>
      <c r="AP142" s="154" t="s">
        <v>495</v>
      </c>
      <c r="AQ142" s="5" t="s">
        <v>496</v>
      </c>
      <c r="AR142" s="154" t="s">
        <v>496</v>
      </c>
      <c r="AS142" s="154" t="s">
        <v>496</v>
      </c>
      <c r="AT142" s="5" t="s">
        <v>497</v>
      </c>
      <c r="AU142" s="5" t="s">
        <v>497</v>
      </c>
      <c r="AV142" s="154" t="s">
        <v>497</v>
      </c>
      <c r="AW142" s="154" t="s">
        <v>497</v>
      </c>
      <c r="AX142" s="154" t="s">
        <v>497</v>
      </c>
      <c r="AY142" s="154" t="s">
        <v>497</v>
      </c>
      <c r="AZ142" s="5" t="s">
        <v>498</v>
      </c>
      <c r="BA142" s="154" t="s">
        <v>498</v>
      </c>
      <c r="BB142" s="5" t="s">
        <v>499</v>
      </c>
      <c r="BC142" s="5" t="s">
        <v>500</v>
      </c>
      <c r="BD142" s="154" t="s">
        <v>500</v>
      </c>
      <c r="BE142" s="154" t="s">
        <v>500</v>
      </c>
      <c r="BF142" s="5" t="s">
        <v>501</v>
      </c>
      <c r="BG142" s="154" t="s">
        <v>501</v>
      </c>
      <c r="BH142" s="5" t="s">
        <v>499</v>
      </c>
    </row>
    <row r="143" spans="1:60">
      <c r="A143" s="1" t="s">
        <v>368</v>
      </c>
      <c r="B143" s="2" t="s">
        <v>369</v>
      </c>
      <c r="C143" s="5" t="s">
        <v>490</v>
      </c>
      <c r="D143" s="154" t="s">
        <v>490</v>
      </c>
      <c r="E143" s="154" t="s">
        <v>490</v>
      </c>
      <c r="F143" s="5" t="s">
        <v>491</v>
      </c>
      <c r="G143" s="154" t="s">
        <v>491</v>
      </c>
      <c r="H143" s="154" t="s">
        <v>491</v>
      </c>
      <c r="I143" s="5" t="s">
        <v>492</v>
      </c>
      <c r="J143" s="154" t="s">
        <v>492</v>
      </c>
      <c r="K143" s="154" t="s">
        <v>492</v>
      </c>
      <c r="L143" s="5" t="s">
        <v>491</v>
      </c>
      <c r="M143" s="5" t="s">
        <v>491</v>
      </c>
      <c r="N143" s="5" t="s">
        <v>491</v>
      </c>
      <c r="O143" s="5" t="s">
        <v>491</v>
      </c>
      <c r="P143" s="154" t="s">
        <v>491</v>
      </c>
      <c r="Q143" s="154" t="s">
        <v>491</v>
      </c>
      <c r="R143" s="154" t="s">
        <v>491</v>
      </c>
      <c r="S143" s="154" t="s">
        <v>491</v>
      </c>
      <c r="T143" s="154" t="s">
        <v>491</v>
      </c>
      <c r="U143" s="154" t="s">
        <v>491</v>
      </c>
      <c r="V143" s="5" t="s">
        <v>493</v>
      </c>
      <c r="W143" s="154" t="s">
        <v>493</v>
      </c>
      <c r="X143" s="154" t="s">
        <v>493</v>
      </c>
      <c r="Y143" s="5" t="s">
        <v>493</v>
      </c>
      <c r="Z143" s="154" t="s">
        <v>493</v>
      </c>
      <c r="AA143" s="154" t="s">
        <v>493</v>
      </c>
      <c r="AB143" s="5" t="s">
        <v>493</v>
      </c>
      <c r="AC143" s="154" t="s">
        <v>493</v>
      </c>
      <c r="AD143" s="154" t="s">
        <v>493</v>
      </c>
      <c r="AE143" s="5" t="s">
        <v>493</v>
      </c>
      <c r="AF143" s="154" t="s">
        <v>493</v>
      </c>
      <c r="AG143" s="154" t="s">
        <v>493</v>
      </c>
      <c r="AH143" s="5" t="s">
        <v>494</v>
      </c>
      <c r="AI143" s="154" t="s">
        <v>494</v>
      </c>
      <c r="AJ143" s="154" t="s">
        <v>494</v>
      </c>
      <c r="AK143" s="5" t="s">
        <v>494</v>
      </c>
      <c r="AL143" s="154" t="s">
        <v>494</v>
      </c>
      <c r="AM143" s="154" t="s">
        <v>494</v>
      </c>
      <c r="AN143" s="5" t="s">
        <v>495</v>
      </c>
      <c r="AO143" s="154" t="s">
        <v>495</v>
      </c>
      <c r="AP143" s="154" t="s">
        <v>495</v>
      </c>
      <c r="AQ143" s="5" t="s">
        <v>496</v>
      </c>
      <c r="AR143" s="154" t="s">
        <v>496</v>
      </c>
      <c r="AS143" s="154" t="s">
        <v>496</v>
      </c>
      <c r="AT143" s="5" t="s">
        <v>497</v>
      </c>
      <c r="AU143" s="5" t="s">
        <v>497</v>
      </c>
      <c r="AV143" s="154" t="s">
        <v>497</v>
      </c>
      <c r="AW143" s="154" t="s">
        <v>497</v>
      </c>
      <c r="AX143" s="154" t="s">
        <v>497</v>
      </c>
      <c r="AY143" s="154" t="s">
        <v>497</v>
      </c>
      <c r="AZ143" s="5" t="s">
        <v>498</v>
      </c>
      <c r="BA143" s="154" t="s">
        <v>498</v>
      </c>
      <c r="BB143" s="5" t="s">
        <v>499</v>
      </c>
      <c r="BC143" s="5" t="s">
        <v>500</v>
      </c>
      <c r="BD143" s="154" t="s">
        <v>500</v>
      </c>
      <c r="BE143" s="154" t="s">
        <v>500</v>
      </c>
      <c r="BF143" s="5" t="s">
        <v>501</v>
      </c>
      <c r="BG143" s="154" t="s">
        <v>501</v>
      </c>
      <c r="BH143" s="5" t="s">
        <v>499</v>
      </c>
    </row>
    <row r="144" spans="1:60">
      <c r="A144" s="1" t="s">
        <v>370</v>
      </c>
      <c r="B144" s="2" t="s">
        <v>371</v>
      </c>
      <c r="C144" s="5" t="s">
        <v>490</v>
      </c>
      <c r="D144" s="154" t="s">
        <v>490</v>
      </c>
      <c r="E144" s="154" t="s">
        <v>490</v>
      </c>
      <c r="F144" s="5" t="s">
        <v>491</v>
      </c>
      <c r="G144" s="154" t="s">
        <v>491</v>
      </c>
      <c r="H144" s="154" t="s">
        <v>491</v>
      </c>
      <c r="I144" s="5" t="s">
        <v>492</v>
      </c>
      <c r="J144" s="154" t="s">
        <v>492</v>
      </c>
      <c r="K144" s="154" t="s">
        <v>492</v>
      </c>
      <c r="L144" s="5" t="s">
        <v>491</v>
      </c>
      <c r="M144" s="5" t="s">
        <v>491</v>
      </c>
      <c r="N144" s="5" t="s">
        <v>491</v>
      </c>
      <c r="O144" s="5" t="s">
        <v>491</v>
      </c>
      <c r="P144" s="154" t="s">
        <v>491</v>
      </c>
      <c r="Q144" s="154" t="s">
        <v>491</v>
      </c>
      <c r="R144" s="154" t="s">
        <v>491</v>
      </c>
      <c r="S144" s="154" t="s">
        <v>491</v>
      </c>
      <c r="T144" s="154" t="s">
        <v>491</v>
      </c>
      <c r="U144" s="154" t="s">
        <v>491</v>
      </c>
      <c r="V144" s="5" t="s">
        <v>493</v>
      </c>
      <c r="W144" s="154" t="s">
        <v>493</v>
      </c>
      <c r="X144" s="154" t="s">
        <v>493</v>
      </c>
      <c r="Y144" s="5" t="s">
        <v>493</v>
      </c>
      <c r="Z144" s="154" t="s">
        <v>493</v>
      </c>
      <c r="AA144" s="154" t="s">
        <v>493</v>
      </c>
      <c r="AB144" s="5" t="s">
        <v>493</v>
      </c>
      <c r="AC144" s="154" t="s">
        <v>493</v>
      </c>
      <c r="AD144" s="154" t="s">
        <v>493</v>
      </c>
      <c r="AE144" s="5" t="s">
        <v>493</v>
      </c>
      <c r="AF144" s="154" t="s">
        <v>493</v>
      </c>
      <c r="AG144" s="154" t="s">
        <v>493</v>
      </c>
      <c r="AH144" s="5" t="s">
        <v>494</v>
      </c>
      <c r="AI144" s="154" t="s">
        <v>494</v>
      </c>
      <c r="AJ144" s="154" t="s">
        <v>494</v>
      </c>
      <c r="AK144" s="5" t="s">
        <v>494</v>
      </c>
      <c r="AL144" s="154" t="s">
        <v>494</v>
      </c>
      <c r="AM144" s="154" t="s">
        <v>494</v>
      </c>
      <c r="AN144" s="5" t="s">
        <v>495</v>
      </c>
      <c r="AO144" s="154" t="s">
        <v>495</v>
      </c>
      <c r="AP144" s="154" t="s">
        <v>495</v>
      </c>
      <c r="AQ144" s="5" t="s">
        <v>496</v>
      </c>
      <c r="AR144" s="154" t="s">
        <v>496</v>
      </c>
      <c r="AS144" s="154" t="s">
        <v>496</v>
      </c>
      <c r="AT144" s="5" t="s">
        <v>497</v>
      </c>
      <c r="AU144" s="5" t="s">
        <v>497</v>
      </c>
      <c r="AV144" s="154" t="s">
        <v>497</v>
      </c>
      <c r="AW144" s="154" t="s">
        <v>497</v>
      </c>
      <c r="AX144" s="154" t="s">
        <v>497</v>
      </c>
      <c r="AY144" s="154" t="s">
        <v>497</v>
      </c>
      <c r="AZ144" s="5" t="s">
        <v>498</v>
      </c>
      <c r="BA144" s="154" t="s">
        <v>498</v>
      </c>
      <c r="BB144" s="5" t="s">
        <v>499</v>
      </c>
      <c r="BC144" s="5" t="s">
        <v>500</v>
      </c>
      <c r="BD144" s="154" t="s">
        <v>500</v>
      </c>
      <c r="BE144" s="154" t="s">
        <v>500</v>
      </c>
      <c r="BF144" s="5" t="s">
        <v>501</v>
      </c>
      <c r="BG144" s="154" t="s">
        <v>501</v>
      </c>
      <c r="BH144" s="5" t="s">
        <v>499</v>
      </c>
    </row>
    <row r="145" spans="1:60">
      <c r="A145" s="1" t="s">
        <v>372</v>
      </c>
      <c r="B145" s="2" t="s">
        <v>373</v>
      </c>
      <c r="C145" s="5" t="s">
        <v>490</v>
      </c>
      <c r="D145" s="154" t="s">
        <v>490</v>
      </c>
      <c r="E145" s="154" t="s">
        <v>490</v>
      </c>
      <c r="F145" s="5" t="s">
        <v>491</v>
      </c>
      <c r="G145" s="154" t="s">
        <v>491</v>
      </c>
      <c r="H145" s="154" t="s">
        <v>491</v>
      </c>
      <c r="I145" s="5" t="s">
        <v>492</v>
      </c>
      <c r="J145" s="154" t="s">
        <v>492</v>
      </c>
      <c r="K145" s="154" t="s">
        <v>492</v>
      </c>
      <c r="L145" s="5" t="s">
        <v>491</v>
      </c>
      <c r="M145" s="5" t="s">
        <v>491</v>
      </c>
      <c r="N145" s="5" t="s">
        <v>491</v>
      </c>
      <c r="O145" s="5" t="s">
        <v>491</v>
      </c>
      <c r="P145" s="154" t="s">
        <v>491</v>
      </c>
      <c r="Q145" s="154" t="s">
        <v>491</v>
      </c>
      <c r="R145" s="154" t="s">
        <v>491</v>
      </c>
      <c r="S145" s="154" t="s">
        <v>491</v>
      </c>
      <c r="T145" s="154" t="s">
        <v>491</v>
      </c>
      <c r="U145" s="154" t="s">
        <v>491</v>
      </c>
      <c r="V145" s="5" t="s">
        <v>493</v>
      </c>
      <c r="W145" s="154" t="s">
        <v>493</v>
      </c>
      <c r="X145" s="154" t="s">
        <v>493</v>
      </c>
      <c r="Y145" s="5" t="s">
        <v>493</v>
      </c>
      <c r="Z145" s="154" t="s">
        <v>493</v>
      </c>
      <c r="AA145" s="154" t="s">
        <v>493</v>
      </c>
      <c r="AB145" s="5" t="s">
        <v>493</v>
      </c>
      <c r="AC145" s="154" t="s">
        <v>493</v>
      </c>
      <c r="AD145" s="154" t="s">
        <v>493</v>
      </c>
      <c r="AE145" s="5" t="s">
        <v>493</v>
      </c>
      <c r="AF145" s="154" t="s">
        <v>493</v>
      </c>
      <c r="AG145" s="154" t="s">
        <v>493</v>
      </c>
      <c r="AH145" s="5" t="s">
        <v>494</v>
      </c>
      <c r="AI145" s="154" t="s">
        <v>494</v>
      </c>
      <c r="AJ145" s="154" t="s">
        <v>494</v>
      </c>
      <c r="AK145" s="5" t="s">
        <v>494</v>
      </c>
      <c r="AL145" s="154" t="s">
        <v>494</v>
      </c>
      <c r="AM145" s="154" t="s">
        <v>494</v>
      </c>
      <c r="AN145" s="5" t="s">
        <v>495</v>
      </c>
      <c r="AO145" s="154" t="s">
        <v>495</v>
      </c>
      <c r="AP145" s="154" t="s">
        <v>495</v>
      </c>
      <c r="AQ145" s="5" t="s">
        <v>496</v>
      </c>
      <c r="AR145" s="154" t="s">
        <v>496</v>
      </c>
      <c r="AS145" s="154" t="s">
        <v>496</v>
      </c>
      <c r="AT145" s="5" t="s">
        <v>497</v>
      </c>
      <c r="AU145" s="5" t="s">
        <v>497</v>
      </c>
      <c r="AV145" s="154" t="s">
        <v>497</v>
      </c>
      <c r="AW145" s="154" t="s">
        <v>497</v>
      </c>
      <c r="AX145" s="154" t="s">
        <v>497</v>
      </c>
      <c r="AY145" s="154" t="s">
        <v>497</v>
      </c>
      <c r="AZ145" s="5" t="s">
        <v>498</v>
      </c>
      <c r="BA145" s="154" t="s">
        <v>498</v>
      </c>
      <c r="BB145" s="5" t="s">
        <v>499</v>
      </c>
      <c r="BC145" s="5" t="s">
        <v>500</v>
      </c>
      <c r="BD145" s="154" t="s">
        <v>500</v>
      </c>
      <c r="BE145" s="154" t="s">
        <v>500</v>
      </c>
      <c r="BF145" s="5" t="s">
        <v>501</v>
      </c>
      <c r="BG145" s="154" t="s">
        <v>501</v>
      </c>
      <c r="BH145" s="5" t="s">
        <v>499</v>
      </c>
    </row>
    <row r="146" spans="1:60">
      <c r="A146" s="1" t="s">
        <v>374</v>
      </c>
      <c r="B146" s="2" t="s">
        <v>375</v>
      </c>
      <c r="C146" s="5" t="s">
        <v>490</v>
      </c>
      <c r="D146" s="154" t="s">
        <v>490</v>
      </c>
      <c r="E146" s="154" t="s">
        <v>490</v>
      </c>
      <c r="F146" s="5" t="s">
        <v>491</v>
      </c>
      <c r="G146" s="154" t="s">
        <v>491</v>
      </c>
      <c r="H146" s="154" t="s">
        <v>491</v>
      </c>
      <c r="I146" s="5" t="s">
        <v>492</v>
      </c>
      <c r="J146" s="154" t="s">
        <v>492</v>
      </c>
      <c r="K146" s="154" t="s">
        <v>492</v>
      </c>
      <c r="L146" s="5" t="s">
        <v>491</v>
      </c>
      <c r="M146" s="5" t="s">
        <v>491</v>
      </c>
      <c r="N146" s="5" t="s">
        <v>491</v>
      </c>
      <c r="O146" s="5" t="s">
        <v>491</v>
      </c>
      <c r="P146" s="154" t="s">
        <v>491</v>
      </c>
      <c r="Q146" s="154" t="s">
        <v>491</v>
      </c>
      <c r="R146" s="154" t="s">
        <v>491</v>
      </c>
      <c r="S146" s="154" t="s">
        <v>491</v>
      </c>
      <c r="T146" s="154" t="s">
        <v>491</v>
      </c>
      <c r="U146" s="154" t="s">
        <v>491</v>
      </c>
      <c r="V146" s="5" t="s">
        <v>493</v>
      </c>
      <c r="W146" s="154" t="s">
        <v>493</v>
      </c>
      <c r="X146" s="154" t="s">
        <v>493</v>
      </c>
      <c r="Y146" s="5" t="s">
        <v>493</v>
      </c>
      <c r="Z146" s="154" t="s">
        <v>493</v>
      </c>
      <c r="AA146" s="154" t="s">
        <v>493</v>
      </c>
      <c r="AB146" s="5" t="s">
        <v>493</v>
      </c>
      <c r="AC146" s="154" t="s">
        <v>493</v>
      </c>
      <c r="AD146" s="154" t="s">
        <v>493</v>
      </c>
      <c r="AE146" s="5" t="s">
        <v>493</v>
      </c>
      <c r="AF146" s="154" t="s">
        <v>493</v>
      </c>
      <c r="AG146" s="154" t="s">
        <v>493</v>
      </c>
      <c r="AH146" s="5" t="s">
        <v>494</v>
      </c>
      <c r="AI146" s="154" t="s">
        <v>494</v>
      </c>
      <c r="AJ146" s="154" t="s">
        <v>494</v>
      </c>
      <c r="AK146" s="5" t="s">
        <v>494</v>
      </c>
      <c r="AL146" s="154" t="s">
        <v>494</v>
      </c>
      <c r="AM146" s="154" t="s">
        <v>494</v>
      </c>
      <c r="AN146" s="5" t="s">
        <v>495</v>
      </c>
      <c r="AO146" s="154" t="s">
        <v>495</v>
      </c>
      <c r="AP146" s="154" t="s">
        <v>495</v>
      </c>
      <c r="AQ146" s="5" t="s">
        <v>496</v>
      </c>
      <c r="AR146" s="154" t="s">
        <v>496</v>
      </c>
      <c r="AS146" s="154" t="s">
        <v>496</v>
      </c>
      <c r="AT146" s="5" t="s">
        <v>497</v>
      </c>
      <c r="AU146" s="5" t="s">
        <v>497</v>
      </c>
      <c r="AV146" s="154" t="s">
        <v>497</v>
      </c>
      <c r="AW146" s="154" t="s">
        <v>497</v>
      </c>
      <c r="AX146" s="154" t="s">
        <v>497</v>
      </c>
      <c r="AY146" s="154" t="s">
        <v>497</v>
      </c>
      <c r="AZ146" s="5" t="s">
        <v>498</v>
      </c>
      <c r="BA146" s="154" t="s">
        <v>498</v>
      </c>
      <c r="BB146" s="5" t="s">
        <v>499</v>
      </c>
      <c r="BC146" s="5" t="s">
        <v>500</v>
      </c>
      <c r="BD146" s="154" t="s">
        <v>500</v>
      </c>
      <c r="BE146" s="154" t="s">
        <v>500</v>
      </c>
      <c r="BF146" s="5" t="s">
        <v>501</v>
      </c>
      <c r="BG146" s="154" t="s">
        <v>501</v>
      </c>
      <c r="BH146" s="5" t="s">
        <v>499</v>
      </c>
    </row>
    <row r="147" spans="1:60">
      <c r="A147" s="1" t="s">
        <v>376</v>
      </c>
      <c r="B147" s="2" t="s">
        <v>377</v>
      </c>
      <c r="C147" s="5" t="s">
        <v>490</v>
      </c>
      <c r="D147" s="154" t="s">
        <v>490</v>
      </c>
      <c r="E147" s="154" t="s">
        <v>490</v>
      </c>
      <c r="F147" s="5" t="s">
        <v>491</v>
      </c>
      <c r="G147" s="154" t="s">
        <v>491</v>
      </c>
      <c r="H147" s="154" t="s">
        <v>491</v>
      </c>
      <c r="I147" s="5" t="s">
        <v>492</v>
      </c>
      <c r="J147" s="154" t="s">
        <v>492</v>
      </c>
      <c r="K147" s="154" t="s">
        <v>492</v>
      </c>
      <c r="L147" s="5" t="s">
        <v>491</v>
      </c>
      <c r="M147" s="5" t="s">
        <v>491</v>
      </c>
      <c r="N147" s="5" t="s">
        <v>491</v>
      </c>
      <c r="O147" s="5" t="s">
        <v>491</v>
      </c>
      <c r="P147" s="154" t="s">
        <v>491</v>
      </c>
      <c r="Q147" s="154" t="s">
        <v>491</v>
      </c>
      <c r="R147" s="154" t="s">
        <v>491</v>
      </c>
      <c r="S147" s="154" t="s">
        <v>491</v>
      </c>
      <c r="T147" s="154" t="s">
        <v>491</v>
      </c>
      <c r="U147" s="154" t="s">
        <v>491</v>
      </c>
      <c r="V147" s="5" t="s">
        <v>493</v>
      </c>
      <c r="W147" s="154" t="s">
        <v>493</v>
      </c>
      <c r="X147" s="154" t="s">
        <v>493</v>
      </c>
      <c r="Y147" s="5" t="s">
        <v>493</v>
      </c>
      <c r="Z147" s="154" t="s">
        <v>493</v>
      </c>
      <c r="AA147" s="154" t="s">
        <v>493</v>
      </c>
      <c r="AB147" s="5" t="s">
        <v>493</v>
      </c>
      <c r="AC147" s="154" t="s">
        <v>493</v>
      </c>
      <c r="AD147" s="154" t="s">
        <v>493</v>
      </c>
      <c r="AE147" s="5" t="s">
        <v>493</v>
      </c>
      <c r="AF147" s="154" t="s">
        <v>493</v>
      </c>
      <c r="AG147" s="154" t="s">
        <v>493</v>
      </c>
      <c r="AH147" s="5" t="s">
        <v>494</v>
      </c>
      <c r="AI147" s="154" t="s">
        <v>494</v>
      </c>
      <c r="AJ147" s="154" t="s">
        <v>494</v>
      </c>
      <c r="AK147" s="5" t="s">
        <v>494</v>
      </c>
      <c r="AL147" s="154" t="s">
        <v>494</v>
      </c>
      <c r="AM147" s="154" t="s">
        <v>494</v>
      </c>
      <c r="AN147" s="5" t="s">
        <v>495</v>
      </c>
      <c r="AO147" s="154" t="s">
        <v>495</v>
      </c>
      <c r="AP147" s="154" t="s">
        <v>495</v>
      </c>
      <c r="AQ147" s="5" t="s">
        <v>496</v>
      </c>
      <c r="AR147" s="154" t="s">
        <v>496</v>
      </c>
      <c r="AS147" s="154" t="s">
        <v>496</v>
      </c>
      <c r="AT147" s="5" t="s">
        <v>497</v>
      </c>
      <c r="AU147" s="5" t="s">
        <v>497</v>
      </c>
      <c r="AV147" s="154" t="s">
        <v>497</v>
      </c>
      <c r="AW147" s="154" t="s">
        <v>497</v>
      </c>
      <c r="AX147" s="154" t="s">
        <v>497</v>
      </c>
      <c r="AY147" s="154" t="s">
        <v>497</v>
      </c>
      <c r="AZ147" s="5" t="s">
        <v>498</v>
      </c>
      <c r="BA147" s="154" t="s">
        <v>498</v>
      </c>
      <c r="BB147" s="5" t="s">
        <v>499</v>
      </c>
      <c r="BC147" s="5" t="s">
        <v>500</v>
      </c>
      <c r="BD147" s="154" t="s">
        <v>500</v>
      </c>
      <c r="BE147" s="154" t="s">
        <v>500</v>
      </c>
      <c r="BF147" s="5" t="s">
        <v>501</v>
      </c>
      <c r="BG147" s="154" t="s">
        <v>501</v>
      </c>
      <c r="BH147" s="5" t="s">
        <v>499</v>
      </c>
    </row>
    <row r="148" spans="1:60">
      <c r="A148" s="1" t="s">
        <v>378</v>
      </c>
      <c r="B148" s="2" t="s">
        <v>379</v>
      </c>
      <c r="C148" s="5" t="s">
        <v>490</v>
      </c>
      <c r="D148" s="154" t="s">
        <v>490</v>
      </c>
      <c r="E148" s="154" t="s">
        <v>490</v>
      </c>
      <c r="F148" s="5" t="s">
        <v>491</v>
      </c>
      <c r="G148" s="154" t="s">
        <v>491</v>
      </c>
      <c r="H148" s="154" t="s">
        <v>491</v>
      </c>
      <c r="I148" s="5" t="s">
        <v>492</v>
      </c>
      <c r="J148" s="154" t="s">
        <v>492</v>
      </c>
      <c r="K148" s="154" t="s">
        <v>492</v>
      </c>
      <c r="L148" s="5" t="s">
        <v>491</v>
      </c>
      <c r="M148" s="5" t="s">
        <v>491</v>
      </c>
      <c r="N148" s="5" t="s">
        <v>491</v>
      </c>
      <c r="O148" s="5" t="s">
        <v>491</v>
      </c>
      <c r="P148" s="154" t="s">
        <v>491</v>
      </c>
      <c r="Q148" s="154" t="s">
        <v>491</v>
      </c>
      <c r="R148" s="154" t="s">
        <v>491</v>
      </c>
      <c r="S148" s="154" t="s">
        <v>491</v>
      </c>
      <c r="T148" s="154" t="s">
        <v>491</v>
      </c>
      <c r="U148" s="154" t="s">
        <v>491</v>
      </c>
      <c r="V148" s="5" t="s">
        <v>493</v>
      </c>
      <c r="W148" s="154" t="s">
        <v>493</v>
      </c>
      <c r="X148" s="154" t="s">
        <v>493</v>
      </c>
      <c r="Y148" s="5" t="s">
        <v>493</v>
      </c>
      <c r="Z148" s="154" t="s">
        <v>493</v>
      </c>
      <c r="AA148" s="154" t="s">
        <v>493</v>
      </c>
      <c r="AB148" s="5" t="s">
        <v>493</v>
      </c>
      <c r="AC148" s="154" t="s">
        <v>493</v>
      </c>
      <c r="AD148" s="154" t="s">
        <v>493</v>
      </c>
      <c r="AE148" s="5" t="s">
        <v>493</v>
      </c>
      <c r="AF148" s="154" t="s">
        <v>493</v>
      </c>
      <c r="AG148" s="154" t="s">
        <v>493</v>
      </c>
      <c r="AH148" s="5" t="s">
        <v>494</v>
      </c>
      <c r="AI148" s="154" t="s">
        <v>494</v>
      </c>
      <c r="AJ148" s="154" t="s">
        <v>494</v>
      </c>
      <c r="AK148" s="5" t="s">
        <v>494</v>
      </c>
      <c r="AL148" s="154" t="s">
        <v>494</v>
      </c>
      <c r="AM148" s="154" t="s">
        <v>494</v>
      </c>
      <c r="AN148" s="5" t="s">
        <v>495</v>
      </c>
      <c r="AO148" s="154" t="s">
        <v>495</v>
      </c>
      <c r="AP148" s="154" t="s">
        <v>495</v>
      </c>
      <c r="AQ148" s="5" t="s">
        <v>496</v>
      </c>
      <c r="AR148" s="154" t="s">
        <v>496</v>
      </c>
      <c r="AS148" s="154" t="s">
        <v>496</v>
      </c>
      <c r="AT148" s="5" t="s">
        <v>497</v>
      </c>
      <c r="AU148" s="5" t="s">
        <v>497</v>
      </c>
      <c r="AV148" s="154" t="s">
        <v>497</v>
      </c>
      <c r="AW148" s="154" t="s">
        <v>497</v>
      </c>
      <c r="AX148" s="154" t="s">
        <v>497</v>
      </c>
      <c r="AY148" s="154" t="s">
        <v>497</v>
      </c>
      <c r="AZ148" s="5" t="s">
        <v>498</v>
      </c>
      <c r="BA148" s="154" t="s">
        <v>498</v>
      </c>
      <c r="BB148" s="5" t="s">
        <v>499</v>
      </c>
      <c r="BC148" s="5" t="s">
        <v>500</v>
      </c>
      <c r="BD148" s="154" t="s">
        <v>500</v>
      </c>
      <c r="BE148" s="154" t="s">
        <v>500</v>
      </c>
      <c r="BF148" s="5" t="s">
        <v>501</v>
      </c>
      <c r="BG148" s="154" t="s">
        <v>501</v>
      </c>
      <c r="BH148" s="5" t="s">
        <v>499</v>
      </c>
    </row>
    <row r="149" spans="1:60">
      <c r="A149" s="1" t="s">
        <v>380</v>
      </c>
      <c r="B149" s="2" t="s">
        <v>381</v>
      </c>
      <c r="C149" s="5" t="s">
        <v>490</v>
      </c>
      <c r="D149" s="154" t="s">
        <v>490</v>
      </c>
      <c r="E149" s="154" t="s">
        <v>490</v>
      </c>
      <c r="F149" s="5" t="s">
        <v>491</v>
      </c>
      <c r="G149" s="154" t="s">
        <v>491</v>
      </c>
      <c r="H149" s="154" t="s">
        <v>491</v>
      </c>
      <c r="I149" s="5" t="s">
        <v>492</v>
      </c>
      <c r="J149" s="154" t="s">
        <v>492</v>
      </c>
      <c r="K149" s="154" t="s">
        <v>492</v>
      </c>
      <c r="L149" s="5" t="s">
        <v>491</v>
      </c>
      <c r="M149" s="5" t="s">
        <v>491</v>
      </c>
      <c r="N149" s="5" t="s">
        <v>491</v>
      </c>
      <c r="O149" s="5" t="s">
        <v>491</v>
      </c>
      <c r="P149" s="154" t="s">
        <v>491</v>
      </c>
      <c r="Q149" s="154" t="s">
        <v>491</v>
      </c>
      <c r="R149" s="154" t="s">
        <v>491</v>
      </c>
      <c r="S149" s="154" t="s">
        <v>491</v>
      </c>
      <c r="T149" s="154" t="s">
        <v>491</v>
      </c>
      <c r="U149" s="154" t="s">
        <v>491</v>
      </c>
      <c r="V149" s="5" t="s">
        <v>493</v>
      </c>
      <c r="W149" s="154" t="s">
        <v>493</v>
      </c>
      <c r="X149" s="154" t="s">
        <v>493</v>
      </c>
      <c r="Y149" s="5" t="s">
        <v>493</v>
      </c>
      <c r="Z149" s="154" t="s">
        <v>493</v>
      </c>
      <c r="AA149" s="154" t="s">
        <v>493</v>
      </c>
      <c r="AB149" s="5" t="s">
        <v>493</v>
      </c>
      <c r="AC149" s="154" t="s">
        <v>493</v>
      </c>
      <c r="AD149" s="154" t="s">
        <v>493</v>
      </c>
      <c r="AE149" s="5" t="s">
        <v>493</v>
      </c>
      <c r="AF149" s="154" t="s">
        <v>493</v>
      </c>
      <c r="AG149" s="154" t="s">
        <v>493</v>
      </c>
      <c r="AH149" s="5" t="s">
        <v>494</v>
      </c>
      <c r="AI149" s="154" t="s">
        <v>494</v>
      </c>
      <c r="AJ149" s="154" t="s">
        <v>494</v>
      </c>
      <c r="AK149" s="5" t="s">
        <v>494</v>
      </c>
      <c r="AL149" s="154" t="s">
        <v>494</v>
      </c>
      <c r="AM149" s="154" t="s">
        <v>494</v>
      </c>
      <c r="AN149" s="5" t="s">
        <v>495</v>
      </c>
      <c r="AO149" s="154" t="s">
        <v>495</v>
      </c>
      <c r="AP149" s="154" t="s">
        <v>495</v>
      </c>
      <c r="AQ149" s="5" t="s">
        <v>496</v>
      </c>
      <c r="AR149" s="154" t="s">
        <v>496</v>
      </c>
      <c r="AS149" s="154" t="s">
        <v>496</v>
      </c>
      <c r="AT149" s="5" t="s">
        <v>497</v>
      </c>
      <c r="AU149" s="5" t="s">
        <v>497</v>
      </c>
      <c r="AV149" s="154" t="s">
        <v>497</v>
      </c>
      <c r="AW149" s="154" t="s">
        <v>497</v>
      </c>
      <c r="AX149" s="154" t="s">
        <v>497</v>
      </c>
      <c r="AY149" s="154" t="s">
        <v>497</v>
      </c>
      <c r="AZ149" s="5" t="s">
        <v>498</v>
      </c>
      <c r="BA149" s="154" t="s">
        <v>498</v>
      </c>
      <c r="BB149" s="5" t="s">
        <v>499</v>
      </c>
      <c r="BC149" s="5" t="s">
        <v>500</v>
      </c>
      <c r="BD149" s="154" t="s">
        <v>500</v>
      </c>
      <c r="BE149" s="154" t="s">
        <v>500</v>
      </c>
      <c r="BF149" s="5" t="s">
        <v>501</v>
      </c>
      <c r="BG149" s="154" t="s">
        <v>501</v>
      </c>
      <c r="BH149" s="5" t="s">
        <v>499</v>
      </c>
    </row>
    <row r="150" spans="1:60">
      <c r="A150" s="1" t="s">
        <v>382</v>
      </c>
      <c r="B150" s="2" t="s">
        <v>383</v>
      </c>
      <c r="C150" s="5" t="s">
        <v>490</v>
      </c>
      <c r="D150" s="154" t="s">
        <v>490</v>
      </c>
      <c r="E150" s="154" t="s">
        <v>490</v>
      </c>
      <c r="F150" s="5" t="s">
        <v>491</v>
      </c>
      <c r="G150" s="154" t="s">
        <v>491</v>
      </c>
      <c r="H150" s="154" t="s">
        <v>491</v>
      </c>
      <c r="I150" s="5" t="s">
        <v>492</v>
      </c>
      <c r="J150" s="154" t="s">
        <v>492</v>
      </c>
      <c r="K150" s="154" t="s">
        <v>492</v>
      </c>
      <c r="L150" s="5" t="s">
        <v>491</v>
      </c>
      <c r="M150" s="5" t="s">
        <v>491</v>
      </c>
      <c r="N150" s="5" t="s">
        <v>491</v>
      </c>
      <c r="O150" s="5" t="s">
        <v>491</v>
      </c>
      <c r="P150" s="154" t="s">
        <v>491</v>
      </c>
      <c r="Q150" s="154" t="s">
        <v>491</v>
      </c>
      <c r="R150" s="154" t="s">
        <v>491</v>
      </c>
      <c r="S150" s="154" t="s">
        <v>491</v>
      </c>
      <c r="T150" s="154" t="s">
        <v>491</v>
      </c>
      <c r="U150" s="154" t="s">
        <v>491</v>
      </c>
      <c r="V150" s="5" t="s">
        <v>493</v>
      </c>
      <c r="W150" s="154" t="s">
        <v>493</v>
      </c>
      <c r="X150" s="154" t="s">
        <v>493</v>
      </c>
      <c r="Y150" s="5" t="s">
        <v>493</v>
      </c>
      <c r="Z150" s="154" t="s">
        <v>493</v>
      </c>
      <c r="AA150" s="154" t="s">
        <v>493</v>
      </c>
      <c r="AB150" s="5" t="s">
        <v>493</v>
      </c>
      <c r="AC150" s="154" t="s">
        <v>493</v>
      </c>
      <c r="AD150" s="154" t="s">
        <v>493</v>
      </c>
      <c r="AE150" s="5" t="s">
        <v>493</v>
      </c>
      <c r="AF150" s="154" t="s">
        <v>493</v>
      </c>
      <c r="AG150" s="154" t="s">
        <v>493</v>
      </c>
      <c r="AH150" s="5" t="s">
        <v>494</v>
      </c>
      <c r="AI150" s="154" t="s">
        <v>494</v>
      </c>
      <c r="AJ150" s="154" t="s">
        <v>494</v>
      </c>
      <c r="AK150" s="5" t="s">
        <v>494</v>
      </c>
      <c r="AL150" s="154" t="s">
        <v>494</v>
      </c>
      <c r="AM150" s="154" t="s">
        <v>494</v>
      </c>
      <c r="AN150" s="5" t="s">
        <v>495</v>
      </c>
      <c r="AO150" s="154" t="s">
        <v>495</v>
      </c>
      <c r="AP150" s="154" t="s">
        <v>495</v>
      </c>
      <c r="AQ150" s="5" t="s">
        <v>496</v>
      </c>
      <c r="AR150" s="154" t="s">
        <v>496</v>
      </c>
      <c r="AS150" s="154" t="s">
        <v>496</v>
      </c>
      <c r="AT150" s="5" t="s">
        <v>497</v>
      </c>
      <c r="AU150" s="5" t="s">
        <v>497</v>
      </c>
      <c r="AV150" s="154" t="s">
        <v>497</v>
      </c>
      <c r="AW150" s="154" t="s">
        <v>497</v>
      </c>
      <c r="AX150" s="154" t="s">
        <v>497</v>
      </c>
      <c r="AY150" s="154" t="s">
        <v>497</v>
      </c>
      <c r="AZ150" s="5" t="s">
        <v>498</v>
      </c>
      <c r="BA150" s="154" t="s">
        <v>498</v>
      </c>
      <c r="BB150" s="5" t="s">
        <v>499</v>
      </c>
      <c r="BC150" s="5" t="s">
        <v>500</v>
      </c>
      <c r="BD150" s="154" t="s">
        <v>500</v>
      </c>
      <c r="BE150" s="154" t="s">
        <v>500</v>
      </c>
      <c r="BF150" s="5" t="s">
        <v>501</v>
      </c>
      <c r="BG150" s="154" t="s">
        <v>501</v>
      </c>
      <c r="BH150" s="5" t="s">
        <v>499</v>
      </c>
    </row>
    <row r="151" spans="1:60">
      <c r="A151" s="1" t="s">
        <v>384</v>
      </c>
      <c r="B151" s="2" t="s">
        <v>385</v>
      </c>
      <c r="C151" s="5" t="s">
        <v>490</v>
      </c>
      <c r="D151" s="154" t="s">
        <v>490</v>
      </c>
      <c r="E151" s="154" t="s">
        <v>490</v>
      </c>
      <c r="F151" s="5" t="s">
        <v>491</v>
      </c>
      <c r="G151" s="154" t="s">
        <v>491</v>
      </c>
      <c r="H151" s="154" t="s">
        <v>491</v>
      </c>
      <c r="I151" s="5" t="s">
        <v>492</v>
      </c>
      <c r="J151" s="154" t="s">
        <v>492</v>
      </c>
      <c r="K151" s="154" t="s">
        <v>492</v>
      </c>
      <c r="L151" s="5" t="s">
        <v>491</v>
      </c>
      <c r="M151" s="5" t="s">
        <v>491</v>
      </c>
      <c r="N151" s="5" t="s">
        <v>491</v>
      </c>
      <c r="O151" s="5" t="s">
        <v>491</v>
      </c>
      <c r="P151" s="154" t="s">
        <v>491</v>
      </c>
      <c r="Q151" s="154" t="s">
        <v>491</v>
      </c>
      <c r="R151" s="154" t="s">
        <v>491</v>
      </c>
      <c r="S151" s="154" t="s">
        <v>491</v>
      </c>
      <c r="T151" s="154" t="s">
        <v>491</v>
      </c>
      <c r="U151" s="154" t="s">
        <v>491</v>
      </c>
      <c r="V151" s="5" t="s">
        <v>493</v>
      </c>
      <c r="W151" s="154" t="s">
        <v>493</v>
      </c>
      <c r="X151" s="154" t="s">
        <v>493</v>
      </c>
      <c r="Y151" s="5" t="s">
        <v>493</v>
      </c>
      <c r="Z151" s="154" t="s">
        <v>493</v>
      </c>
      <c r="AA151" s="154" t="s">
        <v>493</v>
      </c>
      <c r="AB151" s="5" t="s">
        <v>493</v>
      </c>
      <c r="AC151" s="154" t="s">
        <v>493</v>
      </c>
      <c r="AD151" s="154" t="s">
        <v>493</v>
      </c>
      <c r="AE151" s="5" t="s">
        <v>493</v>
      </c>
      <c r="AF151" s="154" t="s">
        <v>493</v>
      </c>
      <c r="AG151" s="154" t="s">
        <v>493</v>
      </c>
      <c r="AH151" s="5" t="s">
        <v>494</v>
      </c>
      <c r="AI151" s="154" t="s">
        <v>494</v>
      </c>
      <c r="AJ151" s="154" t="s">
        <v>494</v>
      </c>
      <c r="AK151" s="5" t="s">
        <v>494</v>
      </c>
      <c r="AL151" s="154" t="s">
        <v>494</v>
      </c>
      <c r="AM151" s="154" t="s">
        <v>494</v>
      </c>
      <c r="AN151" s="5" t="s">
        <v>495</v>
      </c>
      <c r="AO151" s="154" t="s">
        <v>495</v>
      </c>
      <c r="AP151" s="154" t="s">
        <v>495</v>
      </c>
      <c r="AQ151" s="5" t="s">
        <v>496</v>
      </c>
      <c r="AR151" s="154" t="s">
        <v>496</v>
      </c>
      <c r="AS151" s="154" t="s">
        <v>496</v>
      </c>
      <c r="AT151" s="5" t="s">
        <v>497</v>
      </c>
      <c r="AU151" s="5" t="s">
        <v>497</v>
      </c>
      <c r="AV151" s="154" t="s">
        <v>497</v>
      </c>
      <c r="AW151" s="154" t="s">
        <v>497</v>
      </c>
      <c r="AX151" s="154" t="s">
        <v>497</v>
      </c>
      <c r="AY151" s="154" t="s">
        <v>497</v>
      </c>
      <c r="AZ151" s="5" t="s">
        <v>498</v>
      </c>
      <c r="BA151" s="154" t="s">
        <v>498</v>
      </c>
      <c r="BB151" s="5" t="s">
        <v>499</v>
      </c>
      <c r="BC151" s="5" t="s">
        <v>500</v>
      </c>
      <c r="BD151" s="154" t="s">
        <v>500</v>
      </c>
      <c r="BE151" s="154" t="s">
        <v>500</v>
      </c>
      <c r="BF151" s="5" t="s">
        <v>501</v>
      </c>
      <c r="BG151" s="154" t="s">
        <v>501</v>
      </c>
      <c r="BH151" s="5" t="s">
        <v>499</v>
      </c>
    </row>
    <row r="152" spans="1:60">
      <c r="A152" s="1" t="s">
        <v>386</v>
      </c>
      <c r="B152" s="2" t="s">
        <v>387</v>
      </c>
      <c r="C152" s="5" t="s">
        <v>490</v>
      </c>
      <c r="D152" s="154" t="s">
        <v>490</v>
      </c>
      <c r="E152" s="154" t="s">
        <v>490</v>
      </c>
      <c r="F152" s="5" t="s">
        <v>491</v>
      </c>
      <c r="G152" s="154" t="s">
        <v>491</v>
      </c>
      <c r="H152" s="154" t="s">
        <v>491</v>
      </c>
      <c r="I152" s="5" t="s">
        <v>492</v>
      </c>
      <c r="J152" s="154" t="s">
        <v>492</v>
      </c>
      <c r="K152" s="154" t="s">
        <v>492</v>
      </c>
      <c r="L152" s="5" t="s">
        <v>491</v>
      </c>
      <c r="M152" s="5" t="s">
        <v>491</v>
      </c>
      <c r="N152" s="5" t="s">
        <v>491</v>
      </c>
      <c r="O152" s="5" t="s">
        <v>491</v>
      </c>
      <c r="P152" s="154" t="s">
        <v>491</v>
      </c>
      <c r="Q152" s="154" t="s">
        <v>491</v>
      </c>
      <c r="R152" s="154" t="s">
        <v>491</v>
      </c>
      <c r="S152" s="154" t="s">
        <v>491</v>
      </c>
      <c r="T152" s="154" t="s">
        <v>491</v>
      </c>
      <c r="U152" s="154" t="s">
        <v>491</v>
      </c>
      <c r="V152" s="5" t="s">
        <v>493</v>
      </c>
      <c r="W152" s="154" t="s">
        <v>493</v>
      </c>
      <c r="X152" s="154" t="s">
        <v>493</v>
      </c>
      <c r="Y152" s="5" t="s">
        <v>493</v>
      </c>
      <c r="Z152" s="154" t="s">
        <v>493</v>
      </c>
      <c r="AA152" s="154" t="s">
        <v>493</v>
      </c>
      <c r="AB152" s="5" t="s">
        <v>493</v>
      </c>
      <c r="AC152" s="154" t="s">
        <v>493</v>
      </c>
      <c r="AD152" s="154" t="s">
        <v>493</v>
      </c>
      <c r="AE152" s="5" t="s">
        <v>493</v>
      </c>
      <c r="AF152" s="154" t="s">
        <v>493</v>
      </c>
      <c r="AG152" s="154" t="s">
        <v>493</v>
      </c>
      <c r="AH152" s="5" t="s">
        <v>494</v>
      </c>
      <c r="AI152" s="154" t="s">
        <v>494</v>
      </c>
      <c r="AJ152" s="154" t="s">
        <v>494</v>
      </c>
      <c r="AK152" s="5" t="s">
        <v>494</v>
      </c>
      <c r="AL152" s="154" t="s">
        <v>494</v>
      </c>
      <c r="AM152" s="154" t="s">
        <v>494</v>
      </c>
      <c r="AN152" s="5" t="s">
        <v>495</v>
      </c>
      <c r="AO152" s="154" t="s">
        <v>495</v>
      </c>
      <c r="AP152" s="154" t="s">
        <v>495</v>
      </c>
      <c r="AQ152" s="5" t="s">
        <v>496</v>
      </c>
      <c r="AR152" s="154" t="s">
        <v>496</v>
      </c>
      <c r="AS152" s="154" t="s">
        <v>496</v>
      </c>
      <c r="AT152" s="5" t="s">
        <v>497</v>
      </c>
      <c r="AU152" s="5" t="s">
        <v>497</v>
      </c>
      <c r="AV152" s="154" t="s">
        <v>497</v>
      </c>
      <c r="AW152" s="154" t="s">
        <v>497</v>
      </c>
      <c r="AX152" s="154" t="s">
        <v>497</v>
      </c>
      <c r="AY152" s="154" t="s">
        <v>497</v>
      </c>
      <c r="AZ152" s="5" t="s">
        <v>498</v>
      </c>
      <c r="BA152" s="154" t="s">
        <v>498</v>
      </c>
      <c r="BB152" s="5" t="s">
        <v>499</v>
      </c>
      <c r="BC152" s="5" t="s">
        <v>500</v>
      </c>
      <c r="BD152" s="154" t="s">
        <v>500</v>
      </c>
      <c r="BE152" s="154" t="s">
        <v>500</v>
      </c>
      <c r="BF152" s="5" t="s">
        <v>501</v>
      </c>
      <c r="BG152" s="154" t="s">
        <v>501</v>
      </c>
      <c r="BH152" s="5" t="s">
        <v>499</v>
      </c>
    </row>
    <row r="153" spans="1:60">
      <c r="A153" s="1" t="s">
        <v>388</v>
      </c>
      <c r="B153" s="2" t="s">
        <v>389</v>
      </c>
      <c r="C153" s="5" t="s">
        <v>490</v>
      </c>
      <c r="D153" s="154" t="s">
        <v>490</v>
      </c>
      <c r="E153" s="154" t="s">
        <v>490</v>
      </c>
      <c r="F153" s="5" t="s">
        <v>491</v>
      </c>
      <c r="G153" s="154" t="s">
        <v>491</v>
      </c>
      <c r="H153" s="154" t="s">
        <v>491</v>
      </c>
      <c r="I153" s="5" t="s">
        <v>492</v>
      </c>
      <c r="J153" s="154" t="s">
        <v>492</v>
      </c>
      <c r="K153" s="154" t="s">
        <v>492</v>
      </c>
      <c r="L153" s="5" t="s">
        <v>491</v>
      </c>
      <c r="M153" s="5" t="s">
        <v>491</v>
      </c>
      <c r="N153" s="5" t="s">
        <v>491</v>
      </c>
      <c r="O153" s="5" t="s">
        <v>491</v>
      </c>
      <c r="P153" s="154" t="s">
        <v>491</v>
      </c>
      <c r="Q153" s="154" t="s">
        <v>491</v>
      </c>
      <c r="R153" s="154" t="s">
        <v>491</v>
      </c>
      <c r="S153" s="154" t="s">
        <v>491</v>
      </c>
      <c r="T153" s="154" t="s">
        <v>491</v>
      </c>
      <c r="U153" s="154" t="s">
        <v>491</v>
      </c>
      <c r="V153" s="5" t="s">
        <v>493</v>
      </c>
      <c r="W153" s="154" t="s">
        <v>493</v>
      </c>
      <c r="X153" s="154" t="s">
        <v>493</v>
      </c>
      <c r="Y153" s="5" t="s">
        <v>493</v>
      </c>
      <c r="Z153" s="154" t="s">
        <v>493</v>
      </c>
      <c r="AA153" s="154" t="s">
        <v>493</v>
      </c>
      <c r="AB153" s="5" t="s">
        <v>493</v>
      </c>
      <c r="AC153" s="154" t="s">
        <v>493</v>
      </c>
      <c r="AD153" s="154" t="s">
        <v>493</v>
      </c>
      <c r="AE153" s="5" t="s">
        <v>493</v>
      </c>
      <c r="AF153" s="154" t="s">
        <v>493</v>
      </c>
      <c r="AG153" s="154" t="s">
        <v>493</v>
      </c>
      <c r="AH153" s="5" t="s">
        <v>494</v>
      </c>
      <c r="AI153" s="154" t="s">
        <v>494</v>
      </c>
      <c r="AJ153" s="154" t="s">
        <v>494</v>
      </c>
      <c r="AK153" s="5" t="s">
        <v>494</v>
      </c>
      <c r="AL153" s="154" t="s">
        <v>494</v>
      </c>
      <c r="AM153" s="154" t="s">
        <v>494</v>
      </c>
      <c r="AN153" s="5" t="s">
        <v>495</v>
      </c>
      <c r="AO153" s="154" t="s">
        <v>495</v>
      </c>
      <c r="AP153" s="154" t="s">
        <v>495</v>
      </c>
      <c r="AQ153" s="5" t="s">
        <v>496</v>
      </c>
      <c r="AR153" s="154" t="s">
        <v>496</v>
      </c>
      <c r="AS153" s="154" t="s">
        <v>496</v>
      </c>
      <c r="AT153" s="5" t="s">
        <v>497</v>
      </c>
      <c r="AU153" s="5" t="s">
        <v>497</v>
      </c>
      <c r="AV153" s="154" t="s">
        <v>497</v>
      </c>
      <c r="AW153" s="154" t="s">
        <v>497</v>
      </c>
      <c r="AX153" s="154" t="s">
        <v>497</v>
      </c>
      <c r="AY153" s="154" t="s">
        <v>497</v>
      </c>
      <c r="AZ153" s="5" t="s">
        <v>498</v>
      </c>
      <c r="BA153" s="154" t="s">
        <v>498</v>
      </c>
      <c r="BB153" s="5" t="s">
        <v>499</v>
      </c>
      <c r="BC153" s="5" t="s">
        <v>500</v>
      </c>
      <c r="BD153" s="154" t="s">
        <v>500</v>
      </c>
      <c r="BE153" s="154" t="s">
        <v>500</v>
      </c>
      <c r="BF153" s="5" t="s">
        <v>501</v>
      </c>
      <c r="BG153" s="154" t="s">
        <v>501</v>
      </c>
      <c r="BH153" s="5" t="s">
        <v>499</v>
      </c>
    </row>
    <row r="154" spans="1:60">
      <c r="A154" s="1" t="s">
        <v>390</v>
      </c>
      <c r="B154" s="2" t="s">
        <v>391</v>
      </c>
      <c r="C154" s="5" t="s">
        <v>490</v>
      </c>
      <c r="D154" s="154" t="s">
        <v>490</v>
      </c>
      <c r="E154" s="154" t="s">
        <v>490</v>
      </c>
      <c r="F154" s="5" t="s">
        <v>491</v>
      </c>
      <c r="G154" s="154" t="s">
        <v>491</v>
      </c>
      <c r="H154" s="154" t="s">
        <v>491</v>
      </c>
      <c r="I154" s="5" t="s">
        <v>492</v>
      </c>
      <c r="J154" s="154" t="s">
        <v>492</v>
      </c>
      <c r="K154" s="154" t="s">
        <v>492</v>
      </c>
      <c r="L154" s="5" t="s">
        <v>491</v>
      </c>
      <c r="M154" s="5" t="s">
        <v>491</v>
      </c>
      <c r="N154" s="5" t="s">
        <v>491</v>
      </c>
      <c r="O154" s="5" t="s">
        <v>491</v>
      </c>
      <c r="P154" s="154" t="s">
        <v>491</v>
      </c>
      <c r="Q154" s="154" t="s">
        <v>491</v>
      </c>
      <c r="R154" s="154" t="s">
        <v>491</v>
      </c>
      <c r="S154" s="154" t="s">
        <v>491</v>
      </c>
      <c r="T154" s="154" t="s">
        <v>491</v>
      </c>
      <c r="U154" s="154" t="s">
        <v>491</v>
      </c>
      <c r="V154" s="5" t="s">
        <v>493</v>
      </c>
      <c r="W154" s="154" t="s">
        <v>493</v>
      </c>
      <c r="X154" s="154" t="s">
        <v>493</v>
      </c>
      <c r="Y154" s="5" t="s">
        <v>493</v>
      </c>
      <c r="Z154" s="154" t="s">
        <v>493</v>
      </c>
      <c r="AA154" s="154" t="s">
        <v>493</v>
      </c>
      <c r="AB154" s="5" t="s">
        <v>493</v>
      </c>
      <c r="AC154" s="154" t="s">
        <v>493</v>
      </c>
      <c r="AD154" s="154" t="s">
        <v>493</v>
      </c>
      <c r="AE154" s="5" t="s">
        <v>493</v>
      </c>
      <c r="AF154" s="154" t="s">
        <v>493</v>
      </c>
      <c r="AG154" s="154" t="s">
        <v>493</v>
      </c>
      <c r="AH154" s="5" t="s">
        <v>494</v>
      </c>
      <c r="AI154" s="154" t="s">
        <v>494</v>
      </c>
      <c r="AJ154" s="154" t="s">
        <v>494</v>
      </c>
      <c r="AK154" s="5" t="s">
        <v>494</v>
      </c>
      <c r="AL154" s="154" t="s">
        <v>494</v>
      </c>
      <c r="AM154" s="154" t="s">
        <v>494</v>
      </c>
      <c r="AN154" s="5" t="s">
        <v>495</v>
      </c>
      <c r="AO154" s="154" t="s">
        <v>495</v>
      </c>
      <c r="AP154" s="154" t="s">
        <v>495</v>
      </c>
      <c r="AQ154" s="5" t="s">
        <v>496</v>
      </c>
      <c r="AR154" s="154" t="s">
        <v>496</v>
      </c>
      <c r="AS154" s="154" t="s">
        <v>496</v>
      </c>
      <c r="AT154" s="5" t="s">
        <v>497</v>
      </c>
      <c r="AU154" s="5" t="s">
        <v>497</v>
      </c>
      <c r="AV154" s="154" t="s">
        <v>497</v>
      </c>
      <c r="AW154" s="154" t="s">
        <v>497</v>
      </c>
      <c r="AX154" s="154" t="s">
        <v>497</v>
      </c>
      <c r="AY154" s="154" t="s">
        <v>497</v>
      </c>
      <c r="AZ154" s="5" t="s">
        <v>498</v>
      </c>
      <c r="BA154" s="154" t="s">
        <v>498</v>
      </c>
      <c r="BB154" s="5" t="s">
        <v>499</v>
      </c>
      <c r="BC154" s="5" t="s">
        <v>500</v>
      </c>
      <c r="BD154" s="154" t="s">
        <v>500</v>
      </c>
      <c r="BE154" s="154" t="s">
        <v>500</v>
      </c>
      <c r="BF154" s="5" t="s">
        <v>501</v>
      </c>
      <c r="BG154" s="154" t="s">
        <v>501</v>
      </c>
      <c r="BH154" s="5" t="s">
        <v>499</v>
      </c>
    </row>
    <row r="155" spans="1:60">
      <c r="A155" s="1" t="s">
        <v>392</v>
      </c>
      <c r="B155" s="2" t="s">
        <v>393</v>
      </c>
      <c r="C155" s="5" t="s">
        <v>490</v>
      </c>
      <c r="D155" s="154" t="s">
        <v>490</v>
      </c>
      <c r="E155" s="154" t="s">
        <v>490</v>
      </c>
      <c r="F155" s="5" t="s">
        <v>491</v>
      </c>
      <c r="G155" s="154" t="s">
        <v>491</v>
      </c>
      <c r="H155" s="154" t="s">
        <v>491</v>
      </c>
      <c r="I155" s="5" t="s">
        <v>492</v>
      </c>
      <c r="J155" s="154" t="s">
        <v>492</v>
      </c>
      <c r="K155" s="154" t="s">
        <v>492</v>
      </c>
      <c r="L155" s="5" t="s">
        <v>491</v>
      </c>
      <c r="M155" s="5" t="s">
        <v>491</v>
      </c>
      <c r="N155" s="5" t="s">
        <v>491</v>
      </c>
      <c r="O155" s="5" t="s">
        <v>491</v>
      </c>
      <c r="P155" s="154" t="s">
        <v>491</v>
      </c>
      <c r="Q155" s="154" t="s">
        <v>491</v>
      </c>
      <c r="R155" s="154" t="s">
        <v>491</v>
      </c>
      <c r="S155" s="154" t="s">
        <v>491</v>
      </c>
      <c r="T155" s="154" t="s">
        <v>491</v>
      </c>
      <c r="U155" s="154" t="s">
        <v>491</v>
      </c>
      <c r="V155" s="5" t="s">
        <v>493</v>
      </c>
      <c r="W155" s="154" t="s">
        <v>493</v>
      </c>
      <c r="X155" s="154" t="s">
        <v>493</v>
      </c>
      <c r="Y155" s="5" t="s">
        <v>493</v>
      </c>
      <c r="Z155" s="154" t="s">
        <v>493</v>
      </c>
      <c r="AA155" s="154" t="s">
        <v>493</v>
      </c>
      <c r="AB155" s="5" t="s">
        <v>493</v>
      </c>
      <c r="AC155" s="154" t="s">
        <v>493</v>
      </c>
      <c r="AD155" s="154" t="s">
        <v>493</v>
      </c>
      <c r="AE155" s="5" t="s">
        <v>493</v>
      </c>
      <c r="AF155" s="154" t="s">
        <v>493</v>
      </c>
      <c r="AG155" s="154" t="s">
        <v>493</v>
      </c>
      <c r="AH155" s="5" t="s">
        <v>494</v>
      </c>
      <c r="AI155" s="154" t="s">
        <v>494</v>
      </c>
      <c r="AJ155" s="154" t="s">
        <v>494</v>
      </c>
      <c r="AK155" s="5" t="s">
        <v>494</v>
      </c>
      <c r="AL155" s="154" t="s">
        <v>494</v>
      </c>
      <c r="AM155" s="154" t="s">
        <v>494</v>
      </c>
      <c r="AN155" s="5" t="s">
        <v>495</v>
      </c>
      <c r="AO155" s="154" t="s">
        <v>495</v>
      </c>
      <c r="AP155" s="154" t="s">
        <v>495</v>
      </c>
      <c r="AQ155" s="5" t="s">
        <v>496</v>
      </c>
      <c r="AR155" s="154" t="s">
        <v>496</v>
      </c>
      <c r="AS155" s="154" t="s">
        <v>496</v>
      </c>
      <c r="AT155" s="5" t="s">
        <v>497</v>
      </c>
      <c r="AU155" s="5" t="s">
        <v>497</v>
      </c>
      <c r="AV155" s="154" t="s">
        <v>497</v>
      </c>
      <c r="AW155" s="154" t="s">
        <v>497</v>
      </c>
      <c r="AX155" s="154" t="s">
        <v>497</v>
      </c>
      <c r="AY155" s="154" t="s">
        <v>497</v>
      </c>
      <c r="AZ155" s="5" t="s">
        <v>498</v>
      </c>
      <c r="BA155" s="154" t="s">
        <v>498</v>
      </c>
      <c r="BB155" s="5" t="s">
        <v>499</v>
      </c>
      <c r="BC155" s="5" t="s">
        <v>500</v>
      </c>
      <c r="BD155" s="154" t="s">
        <v>500</v>
      </c>
      <c r="BE155" s="154" t="s">
        <v>500</v>
      </c>
      <c r="BF155" s="5" t="s">
        <v>501</v>
      </c>
      <c r="BG155" s="154" t="s">
        <v>501</v>
      </c>
      <c r="BH155" s="5" t="s">
        <v>499</v>
      </c>
    </row>
    <row r="156" spans="1:60">
      <c r="A156" s="1" t="s">
        <v>394</v>
      </c>
      <c r="B156" s="2" t="s">
        <v>395</v>
      </c>
      <c r="C156" s="5" t="s">
        <v>490</v>
      </c>
      <c r="D156" s="154" t="s">
        <v>490</v>
      </c>
      <c r="E156" s="154" t="s">
        <v>490</v>
      </c>
      <c r="F156" s="5" t="s">
        <v>491</v>
      </c>
      <c r="G156" s="154" t="s">
        <v>491</v>
      </c>
      <c r="H156" s="154" t="s">
        <v>491</v>
      </c>
      <c r="I156" s="5" t="s">
        <v>492</v>
      </c>
      <c r="J156" s="154" t="s">
        <v>492</v>
      </c>
      <c r="K156" s="154" t="s">
        <v>492</v>
      </c>
      <c r="L156" s="5" t="s">
        <v>491</v>
      </c>
      <c r="M156" s="5" t="s">
        <v>491</v>
      </c>
      <c r="N156" s="5" t="s">
        <v>491</v>
      </c>
      <c r="O156" s="5" t="s">
        <v>491</v>
      </c>
      <c r="P156" s="154" t="s">
        <v>491</v>
      </c>
      <c r="Q156" s="154" t="s">
        <v>491</v>
      </c>
      <c r="R156" s="154" t="s">
        <v>491</v>
      </c>
      <c r="S156" s="154" t="s">
        <v>491</v>
      </c>
      <c r="T156" s="154" t="s">
        <v>491</v>
      </c>
      <c r="U156" s="154" t="s">
        <v>491</v>
      </c>
      <c r="V156" s="5" t="s">
        <v>493</v>
      </c>
      <c r="W156" s="154" t="s">
        <v>493</v>
      </c>
      <c r="X156" s="154" t="s">
        <v>493</v>
      </c>
      <c r="Y156" s="5" t="s">
        <v>493</v>
      </c>
      <c r="Z156" s="154" t="s">
        <v>493</v>
      </c>
      <c r="AA156" s="154" t="s">
        <v>493</v>
      </c>
      <c r="AB156" s="5" t="s">
        <v>493</v>
      </c>
      <c r="AC156" s="154" t="s">
        <v>493</v>
      </c>
      <c r="AD156" s="154" t="s">
        <v>493</v>
      </c>
      <c r="AE156" s="5" t="s">
        <v>493</v>
      </c>
      <c r="AF156" s="154" t="s">
        <v>493</v>
      </c>
      <c r="AG156" s="154" t="s">
        <v>493</v>
      </c>
      <c r="AH156" s="5" t="s">
        <v>494</v>
      </c>
      <c r="AI156" s="154" t="s">
        <v>494</v>
      </c>
      <c r="AJ156" s="154" t="s">
        <v>494</v>
      </c>
      <c r="AK156" s="5" t="s">
        <v>494</v>
      </c>
      <c r="AL156" s="154" t="s">
        <v>494</v>
      </c>
      <c r="AM156" s="154" t="s">
        <v>494</v>
      </c>
      <c r="AN156" s="5" t="s">
        <v>495</v>
      </c>
      <c r="AO156" s="154" t="s">
        <v>495</v>
      </c>
      <c r="AP156" s="154" t="s">
        <v>495</v>
      </c>
      <c r="AQ156" s="5" t="s">
        <v>496</v>
      </c>
      <c r="AR156" s="154" t="s">
        <v>496</v>
      </c>
      <c r="AS156" s="154" t="s">
        <v>496</v>
      </c>
      <c r="AT156" s="5" t="s">
        <v>497</v>
      </c>
      <c r="AU156" s="5" t="s">
        <v>497</v>
      </c>
      <c r="AV156" s="154" t="s">
        <v>497</v>
      </c>
      <c r="AW156" s="154" t="s">
        <v>497</v>
      </c>
      <c r="AX156" s="154" t="s">
        <v>497</v>
      </c>
      <c r="AY156" s="154" t="s">
        <v>497</v>
      </c>
      <c r="AZ156" s="5" t="s">
        <v>498</v>
      </c>
      <c r="BA156" s="154" t="s">
        <v>498</v>
      </c>
      <c r="BB156" s="5" t="s">
        <v>499</v>
      </c>
      <c r="BC156" s="5" t="s">
        <v>500</v>
      </c>
      <c r="BD156" s="154" t="s">
        <v>500</v>
      </c>
      <c r="BE156" s="154" t="s">
        <v>500</v>
      </c>
      <c r="BF156" s="5" t="s">
        <v>501</v>
      </c>
      <c r="BG156" s="154" t="s">
        <v>501</v>
      </c>
      <c r="BH156" s="5" t="s">
        <v>499</v>
      </c>
    </row>
    <row r="157" spans="1:60">
      <c r="A157" s="1" t="s">
        <v>396</v>
      </c>
      <c r="B157" s="2" t="s">
        <v>397</v>
      </c>
      <c r="C157" s="5" t="s">
        <v>490</v>
      </c>
      <c r="D157" s="154" t="s">
        <v>490</v>
      </c>
      <c r="E157" s="154" t="s">
        <v>490</v>
      </c>
      <c r="F157" s="5" t="s">
        <v>491</v>
      </c>
      <c r="G157" s="154" t="s">
        <v>491</v>
      </c>
      <c r="H157" s="154" t="s">
        <v>491</v>
      </c>
      <c r="I157" s="5" t="s">
        <v>492</v>
      </c>
      <c r="J157" s="154" t="s">
        <v>492</v>
      </c>
      <c r="K157" s="154" t="s">
        <v>492</v>
      </c>
      <c r="L157" s="5" t="s">
        <v>491</v>
      </c>
      <c r="M157" s="5" t="s">
        <v>491</v>
      </c>
      <c r="N157" s="5" t="s">
        <v>491</v>
      </c>
      <c r="O157" s="5" t="s">
        <v>491</v>
      </c>
      <c r="P157" s="154" t="s">
        <v>491</v>
      </c>
      <c r="Q157" s="154" t="s">
        <v>491</v>
      </c>
      <c r="R157" s="154" t="s">
        <v>491</v>
      </c>
      <c r="S157" s="154" t="s">
        <v>491</v>
      </c>
      <c r="T157" s="154" t="s">
        <v>491</v>
      </c>
      <c r="U157" s="154" t="s">
        <v>491</v>
      </c>
      <c r="V157" s="5" t="s">
        <v>493</v>
      </c>
      <c r="W157" s="154" t="s">
        <v>493</v>
      </c>
      <c r="X157" s="154" t="s">
        <v>493</v>
      </c>
      <c r="Y157" s="5" t="s">
        <v>493</v>
      </c>
      <c r="Z157" s="154" t="s">
        <v>493</v>
      </c>
      <c r="AA157" s="154" t="s">
        <v>493</v>
      </c>
      <c r="AB157" s="5" t="s">
        <v>493</v>
      </c>
      <c r="AC157" s="154" t="s">
        <v>493</v>
      </c>
      <c r="AD157" s="154" t="s">
        <v>493</v>
      </c>
      <c r="AE157" s="5" t="s">
        <v>493</v>
      </c>
      <c r="AF157" s="154" t="s">
        <v>493</v>
      </c>
      <c r="AG157" s="154" t="s">
        <v>493</v>
      </c>
      <c r="AH157" s="5" t="s">
        <v>494</v>
      </c>
      <c r="AI157" s="154" t="s">
        <v>494</v>
      </c>
      <c r="AJ157" s="154" t="s">
        <v>494</v>
      </c>
      <c r="AK157" s="5" t="s">
        <v>494</v>
      </c>
      <c r="AL157" s="154" t="s">
        <v>494</v>
      </c>
      <c r="AM157" s="154" t="s">
        <v>494</v>
      </c>
      <c r="AN157" s="5" t="s">
        <v>495</v>
      </c>
      <c r="AO157" s="154" t="s">
        <v>495</v>
      </c>
      <c r="AP157" s="154" t="s">
        <v>495</v>
      </c>
      <c r="AQ157" s="5" t="s">
        <v>496</v>
      </c>
      <c r="AR157" s="154" t="s">
        <v>496</v>
      </c>
      <c r="AS157" s="154" t="s">
        <v>496</v>
      </c>
      <c r="AT157" s="5" t="s">
        <v>497</v>
      </c>
      <c r="AU157" s="5" t="s">
        <v>497</v>
      </c>
      <c r="AV157" s="154" t="s">
        <v>497</v>
      </c>
      <c r="AW157" s="154" t="s">
        <v>497</v>
      </c>
      <c r="AX157" s="154" t="s">
        <v>497</v>
      </c>
      <c r="AY157" s="154" t="s">
        <v>497</v>
      </c>
      <c r="AZ157" s="5" t="s">
        <v>498</v>
      </c>
      <c r="BA157" s="154" t="s">
        <v>498</v>
      </c>
      <c r="BB157" s="5" t="s">
        <v>499</v>
      </c>
      <c r="BC157" s="5" t="s">
        <v>500</v>
      </c>
      <c r="BD157" s="154" t="s">
        <v>500</v>
      </c>
      <c r="BE157" s="154" t="s">
        <v>500</v>
      </c>
      <c r="BF157" s="5" t="s">
        <v>501</v>
      </c>
      <c r="BG157" s="154" t="s">
        <v>501</v>
      </c>
      <c r="BH157" s="5" t="s">
        <v>499</v>
      </c>
    </row>
    <row r="158" spans="1:60">
      <c r="A158" s="1" t="s">
        <v>398</v>
      </c>
      <c r="B158" s="2" t="s">
        <v>399</v>
      </c>
      <c r="C158" s="5" t="s">
        <v>490</v>
      </c>
      <c r="D158" s="154" t="s">
        <v>490</v>
      </c>
      <c r="E158" s="154" t="s">
        <v>490</v>
      </c>
      <c r="F158" s="5" t="s">
        <v>491</v>
      </c>
      <c r="G158" s="154" t="s">
        <v>491</v>
      </c>
      <c r="H158" s="154" t="s">
        <v>491</v>
      </c>
      <c r="I158" s="5" t="s">
        <v>492</v>
      </c>
      <c r="J158" s="154" t="s">
        <v>492</v>
      </c>
      <c r="K158" s="154" t="s">
        <v>492</v>
      </c>
      <c r="L158" s="5" t="s">
        <v>491</v>
      </c>
      <c r="M158" s="5" t="s">
        <v>491</v>
      </c>
      <c r="N158" s="5" t="s">
        <v>491</v>
      </c>
      <c r="O158" s="5" t="s">
        <v>491</v>
      </c>
      <c r="P158" s="154" t="s">
        <v>491</v>
      </c>
      <c r="Q158" s="154" t="s">
        <v>491</v>
      </c>
      <c r="R158" s="154" t="s">
        <v>491</v>
      </c>
      <c r="S158" s="154" t="s">
        <v>491</v>
      </c>
      <c r="T158" s="154" t="s">
        <v>491</v>
      </c>
      <c r="U158" s="154" t="s">
        <v>491</v>
      </c>
      <c r="V158" s="5" t="s">
        <v>493</v>
      </c>
      <c r="W158" s="154" t="s">
        <v>493</v>
      </c>
      <c r="X158" s="154" t="s">
        <v>493</v>
      </c>
      <c r="Y158" s="5" t="s">
        <v>493</v>
      </c>
      <c r="Z158" s="154" t="s">
        <v>493</v>
      </c>
      <c r="AA158" s="154" t="s">
        <v>493</v>
      </c>
      <c r="AB158" s="5" t="s">
        <v>493</v>
      </c>
      <c r="AC158" s="154" t="s">
        <v>493</v>
      </c>
      <c r="AD158" s="154" t="s">
        <v>493</v>
      </c>
      <c r="AE158" s="5" t="s">
        <v>493</v>
      </c>
      <c r="AF158" s="154" t="s">
        <v>493</v>
      </c>
      <c r="AG158" s="154" t="s">
        <v>493</v>
      </c>
      <c r="AH158" s="5" t="s">
        <v>494</v>
      </c>
      <c r="AI158" s="154" t="s">
        <v>494</v>
      </c>
      <c r="AJ158" s="154" t="s">
        <v>494</v>
      </c>
      <c r="AK158" s="5" t="s">
        <v>494</v>
      </c>
      <c r="AL158" s="154" t="s">
        <v>494</v>
      </c>
      <c r="AM158" s="154" t="s">
        <v>494</v>
      </c>
      <c r="AN158" s="5" t="s">
        <v>495</v>
      </c>
      <c r="AO158" s="154" t="s">
        <v>495</v>
      </c>
      <c r="AP158" s="154" t="s">
        <v>495</v>
      </c>
      <c r="AQ158" s="5" t="s">
        <v>496</v>
      </c>
      <c r="AR158" s="154" t="s">
        <v>496</v>
      </c>
      <c r="AS158" s="154" t="s">
        <v>496</v>
      </c>
      <c r="AT158" s="5" t="s">
        <v>497</v>
      </c>
      <c r="AU158" s="5" t="s">
        <v>497</v>
      </c>
      <c r="AV158" s="154" t="s">
        <v>497</v>
      </c>
      <c r="AW158" s="154" t="s">
        <v>497</v>
      </c>
      <c r="AX158" s="154" t="s">
        <v>497</v>
      </c>
      <c r="AY158" s="154" t="s">
        <v>497</v>
      </c>
      <c r="AZ158" s="5" t="s">
        <v>498</v>
      </c>
      <c r="BA158" s="154" t="s">
        <v>498</v>
      </c>
      <c r="BB158" s="5" t="s">
        <v>499</v>
      </c>
      <c r="BC158" s="5" t="s">
        <v>500</v>
      </c>
      <c r="BD158" s="154" t="s">
        <v>500</v>
      </c>
      <c r="BE158" s="154" t="s">
        <v>500</v>
      </c>
      <c r="BF158" s="5" t="s">
        <v>501</v>
      </c>
      <c r="BG158" s="154" t="s">
        <v>501</v>
      </c>
      <c r="BH158" s="5" t="s">
        <v>499</v>
      </c>
    </row>
    <row r="159" spans="1:60">
      <c r="A159" s="1" t="s">
        <v>400</v>
      </c>
      <c r="B159" s="2" t="s">
        <v>401</v>
      </c>
      <c r="C159" s="5" t="s">
        <v>490</v>
      </c>
      <c r="D159" s="154" t="s">
        <v>490</v>
      </c>
      <c r="E159" s="154" t="s">
        <v>490</v>
      </c>
      <c r="F159" s="5" t="s">
        <v>491</v>
      </c>
      <c r="G159" s="154" t="s">
        <v>491</v>
      </c>
      <c r="H159" s="154" t="s">
        <v>491</v>
      </c>
      <c r="I159" s="5" t="s">
        <v>492</v>
      </c>
      <c r="J159" s="154" t="s">
        <v>492</v>
      </c>
      <c r="K159" s="154" t="s">
        <v>492</v>
      </c>
      <c r="L159" s="5" t="s">
        <v>491</v>
      </c>
      <c r="M159" s="5" t="s">
        <v>491</v>
      </c>
      <c r="N159" s="5" t="s">
        <v>491</v>
      </c>
      <c r="O159" s="5" t="s">
        <v>491</v>
      </c>
      <c r="P159" s="154" t="s">
        <v>491</v>
      </c>
      <c r="Q159" s="154" t="s">
        <v>491</v>
      </c>
      <c r="R159" s="154" t="s">
        <v>491</v>
      </c>
      <c r="S159" s="154" t="s">
        <v>491</v>
      </c>
      <c r="T159" s="154" t="s">
        <v>491</v>
      </c>
      <c r="U159" s="154" t="s">
        <v>491</v>
      </c>
      <c r="V159" s="5" t="s">
        <v>493</v>
      </c>
      <c r="W159" s="154" t="s">
        <v>493</v>
      </c>
      <c r="X159" s="154" t="s">
        <v>493</v>
      </c>
      <c r="Y159" s="5" t="s">
        <v>493</v>
      </c>
      <c r="Z159" s="154" t="s">
        <v>493</v>
      </c>
      <c r="AA159" s="154" t="s">
        <v>493</v>
      </c>
      <c r="AB159" s="5" t="s">
        <v>493</v>
      </c>
      <c r="AC159" s="154" t="s">
        <v>493</v>
      </c>
      <c r="AD159" s="154" t="s">
        <v>493</v>
      </c>
      <c r="AE159" s="5" t="s">
        <v>493</v>
      </c>
      <c r="AF159" s="154" t="s">
        <v>493</v>
      </c>
      <c r="AG159" s="154" t="s">
        <v>493</v>
      </c>
      <c r="AH159" s="5" t="s">
        <v>494</v>
      </c>
      <c r="AI159" s="154" t="s">
        <v>494</v>
      </c>
      <c r="AJ159" s="154" t="s">
        <v>494</v>
      </c>
      <c r="AK159" s="5" t="s">
        <v>494</v>
      </c>
      <c r="AL159" s="154" t="s">
        <v>494</v>
      </c>
      <c r="AM159" s="154" t="s">
        <v>494</v>
      </c>
      <c r="AN159" s="5" t="s">
        <v>495</v>
      </c>
      <c r="AO159" s="154" t="s">
        <v>495</v>
      </c>
      <c r="AP159" s="154" t="s">
        <v>495</v>
      </c>
      <c r="AQ159" s="5" t="s">
        <v>496</v>
      </c>
      <c r="AR159" s="154" t="s">
        <v>496</v>
      </c>
      <c r="AS159" s="154" t="s">
        <v>496</v>
      </c>
      <c r="AT159" s="5" t="s">
        <v>497</v>
      </c>
      <c r="AU159" s="5" t="s">
        <v>497</v>
      </c>
      <c r="AV159" s="154" t="s">
        <v>497</v>
      </c>
      <c r="AW159" s="154" t="s">
        <v>497</v>
      </c>
      <c r="AX159" s="154" t="s">
        <v>497</v>
      </c>
      <c r="AY159" s="154" t="s">
        <v>497</v>
      </c>
      <c r="AZ159" s="5" t="s">
        <v>498</v>
      </c>
      <c r="BA159" s="154" t="s">
        <v>498</v>
      </c>
      <c r="BB159" s="5" t="s">
        <v>499</v>
      </c>
      <c r="BC159" s="5" t="s">
        <v>500</v>
      </c>
      <c r="BD159" s="154" t="s">
        <v>500</v>
      </c>
      <c r="BE159" s="154" t="s">
        <v>500</v>
      </c>
      <c r="BF159" s="5" t="s">
        <v>501</v>
      </c>
      <c r="BG159" s="154" t="s">
        <v>501</v>
      </c>
      <c r="BH159" s="5" t="s">
        <v>499</v>
      </c>
    </row>
    <row r="160" spans="1:60">
      <c r="A160" s="1" t="s">
        <v>402</v>
      </c>
      <c r="B160" s="2" t="s">
        <v>403</v>
      </c>
      <c r="C160" s="5" t="s">
        <v>490</v>
      </c>
      <c r="D160" s="154" t="s">
        <v>490</v>
      </c>
      <c r="E160" s="154" t="s">
        <v>490</v>
      </c>
      <c r="F160" s="5" t="s">
        <v>491</v>
      </c>
      <c r="G160" s="154" t="s">
        <v>491</v>
      </c>
      <c r="H160" s="154" t="s">
        <v>491</v>
      </c>
      <c r="I160" s="5" t="s">
        <v>492</v>
      </c>
      <c r="J160" s="154" t="s">
        <v>492</v>
      </c>
      <c r="K160" s="154" t="s">
        <v>492</v>
      </c>
      <c r="L160" s="5" t="s">
        <v>491</v>
      </c>
      <c r="M160" s="5" t="s">
        <v>491</v>
      </c>
      <c r="N160" s="5" t="s">
        <v>491</v>
      </c>
      <c r="O160" s="5" t="s">
        <v>491</v>
      </c>
      <c r="P160" s="154" t="s">
        <v>491</v>
      </c>
      <c r="Q160" s="154" t="s">
        <v>491</v>
      </c>
      <c r="R160" s="154" t="s">
        <v>491</v>
      </c>
      <c r="S160" s="154" t="s">
        <v>491</v>
      </c>
      <c r="T160" s="154" t="s">
        <v>491</v>
      </c>
      <c r="U160" s="154" t="s">
        <v>491</v>
      </c>
      <c r="V160" s="5" t="s">
        <v>493</v>
      </c>
      <c r="W160" s="154" t="s">
        <v>493</v>
      </c>
      <c r="X160" s="154" t="s">
        <v>493</v>
      </c>
      <c r="Y160" s="5" t="s">
        <v>493</v>
      </c>
      <c r="Z160" s="154" t="s">
        <v>493</v>
      </c>
      <c r="AA160" s="154" t="s">
        <v>493</v>
      </c>
      <c r="AB160" s="5" t="s">
        <v>493</v>
      </c>
      <c r="AC160" s="154" t="s">
        <v>493</v>
      </c>
      <c r="AD160" s="154" t="s">
        <v>493</v>
      </c>
      <c r="AE160" s="5" t="s">
        <v>493</v>
      </c>
      <c r="AF160" s="154" t="s">
        <v>493</v>
      </c>
      <c r="AG160" s="154" t="s">
        <v>493</v>
      </c>
      <c r="AH160" s="5" t="s">
        <v>494</v>
      </c>
      <c r="AI160" s="154" t="s">
        <v>494</v>
      </c>
      <c r="AJ160" s="154" t="s">
        <v>494</v>
      </c>
      <c r="AK160" s="5" t="s">
        <v>494</v>
      </c>
      <c r="AL160" s="154" t="s">
        <v>494</v>
      </c>
      <c r="AM160" s="154" t="s">
        <v>494</v>
      </c>
      <c r="AN160" s="5" t="s">
        <v>495</v>
      </c>
      <c r="AO160" s="154" t="s">
        <v>495</v>
      </c>
      <c r="AP160" s="154" t="s">
        <v>495</v>
      </c>
      <c r="AQ160" s="5" t="s">
        <v>496</v>
      </c>
      <c r="AR160" s="154" t="s">
        <v>496</v>
      </c>
      <c r="AS160" s="154" t="s">
        <v>496</v>
      </c>
      <c r="AT160" s="5" t="s">
        <v>497</v>
      </c>
      <c r="AU160" s="5" t="s">
        <v>497</v>
      </c>
      <c r="AV160" s="154" t="s">
        <v>497</v>
      </c>
      <c r="AW160" s="154" t="s">
        <v>497</v>
      </c>
      <c r="AX160" s="154" t="s">
        <v>497</v>
      </c>
      <c r="AY160" s="154" t="s">
        <v>497</v>
      </c>
      <c r="AZ160" s="5" t="s">
        <v>498</v>
      </c>
      <c r="BA160" s="154" t="s">
        <v>498</v>
      </c>
      <c r="BB160" s="5" t="s">
        <v>499</v>
      </c>
      <c r="BC160" s="5" t="s">
        <v>500</v>
      </c>
      <c r="BD160" s="154" t="s">
        <v>500</v>
      </c>
      <c r="BE160" s="154" t="s">
        <v>500</v>
      </c>
      <c r="BF160" s="5" t="s">
        <v>501</v>
      </c>
      <c r="BG160" s="154" t="s">
        <v>501</v>
      </c>
      <c r="BH160" s="5" t="s">
        <v>499</v>
      </c>
    </row>
    <row r="161" spans="1:60">
      <c r="A161" s="1" t="s">
        <v>404</v>
      </c>
      <c r="B161" s="2" t="s">
        <v>405</v>
      </c>
      <c r="C161" s="5" t="s">
        <v>490</v>
      </c>
      <c r="D161" s="154" t="s">
        <v>490</v>
      </c>
      <c r="E161" s="154" t="s">
        <v>490</v>
      </c>
      <c r="F161" s="5" t="s">
        <v>491</v>
      </c>
      <c r="G161" s="154" t="s">
        <v>491</v>
      </c>
      <c r="H161" s="154" t="s">
        <v>491</v>
      </c>
      <c r="I161" s="5" t="s">
        <v>492</v>
      </c>
      <c r="J161" s="154" t="s">
        <v>492</v>
      </c>
      <c r="K161" s="154" t="s">
        <v>492</v>
      </c>
      <c r="L161" s="5" t="s">
        <v>491</v>
      </c>
      <c r="M161" s="5" t="s">
        <v>491</v>
      </c>
      <c r="N161" s="5" t="s">
        <v>491</v>
      </c>
      <c r="O161" s="5" t="s">
        <v>491</v>
      </c>
      <c r="P161" s="154" t="s">
        <v>491</v>
      </c>
      <c r="Q161" s="154" t="s">
        <v>491</v>
      </c>
      <c r="R161" s="154" t="s">
        <v>491</v>
      </c>
      <c r="S161" s="154" t="s">
        <v>491</v>
      </c>
      <c r="T161" s="154" t="s">
        <v>491</v>
      </c>
      <c r="U161" s="154" t="s">
        <v>491</v>
      </c>
      <c r="V161" s="5" t="s">
        <v>493</v>
      </c>
      <c r="W161" s="154" t="s">
        <v>493</v>
      </c>
      <c r="X161" s="154" t="s">
        <v>493</v>
      </c>
      <c r="Y161" s="5" t="s">
        <v>493</v>
      </c>
      <c r="Z161" s="154" t="s">
        <v>493</v>
      </c>
      <c r="AA161" s="154" t="s">
        <v>493</v>
      </c>
      <c r="AB161" s="5" t="s">
        <v>493</v>
      </c>
      <c r="AC161" s="154" t="s">
        <v>493</v>
      </c>
      <c r="AD161" s="154" t="s">
        <v>493</v>
      </c>
      <c r="AE161" s="5" t="s">
        <v>493</v>
      </c>
      <c r="AF161" s="154" t="s">
        <v>493</v>
      </c>
      <c r="AG161" s="154" t="s">
        <v>493</v>
      </c>
      <c r="AH161" s="5" t="s">
        <v>494</v>
      </c>
      <c r="AI161" s="154" t="s">
        <v>494</v>
      </c>
      <c r="AJ161" s="154" t="s">
        <v>494</v>
      </c>
      <c r="AK161" s="5" t="s">
        <v>494</v>
      </c>
      <c r="AL161" s="154" t="s">
        <v>494</v>
      </c>
      <c r="AM161" s="154" t="s">
        <v>494</v>
      </c>
      <c r="AN161" s="5" t="s">
        <v>495</v>
      </c>
      <c r="AO161" s="154" t="s">
        <v>495</v>
      </c>
      <c r="AP161" s="154" t="s">
        <v>495</v>
      </c>
      <c r="AQ161" s="5" t="s">
        <v>496</v>
      </c>
      <c r="AR161" s="154" t="s">
        <v>496</v>
      </c>
      <c r="AS161" s="154" t="s">
        <v>496</v>
      </c>
      <c r="AT161" s="5" t="s">
        <v>497</v>
      </c>
      <c r="AU161" s="5" t="s">
        <v>497</v>
      </c>
      <c r="AV161" s="154" t="s">
        <v>497</v>
      </c>
      <c r="AW161" s="154" t="s">
        <v>497</v>
      </c>
      <c r="AX161" s="154" t="s">
        <v>497</v>
      </c>
      <c r="AY161" s="154" t="s">
        <v>497</v>
      </c>
      <c r="AZ161" s="5" t="s">
        <v>498</v>
      </c>
      <c r="BA161" s="154" t="s">
        <v>498</v>
      </c>
      <c r="BB161" s="5" t="s">
        <v>499</v>
      </c>
      <c r="BC161" s="5" t="s">
        <v>500</v>
      </c>
      <c r="BD161" s="154" t="s">
        <v>500</v>
      </c>
      <c r="BE161" s="154" t="s">
        <v>500</v>
      </c>
      <c r="BF161" s="5" t="s">
        <v>501</v>
      </c>
      <c r="BG161" s="154" t="s">
        <v>501</v>
      </c>
      <c r="BH161" s="5" t="s">
        <v>499</v>
      </c>
    </row>
    <row r="162" spans="1:60">
      <c r="A162" s="1" t="s">
        <v>406</v>
      </c>
      <c r="B162" s="2" t="s">
        <v>407</v>
      </c>
      <c r="C162" s="5" t="s">
        <v>490</v>
      </c>
      <c r="D162" s="154" t="s">
        <v>490</v>
      </c>
      <c r="E162" s="154" t="s">
        <v>490</v>
      </c>
      <c r="F162" s="5" t="s">
        <v>491</v>
      </c>
      <c r="G162" s="154" t="s">
        <v>491</v>
      </c>
      <c r="H162" s="154" t="s">
        <v>491</v>
      </c>
      <c r="I162" s="5" t="s">
        <v>492</v>
      </c>
      <c r="J162" s="154" t="s">
        <v>492</v>
      </c>
      <c r="K162" s="154" t="s">
        <v>492</v>
      </c>
      <c r="L162" s="5" t="s">
        <v>491</v>
      </c>
      <c r="M162" s="5" t="s">
        <v>491</v>
      </c>
      <c r="N162" s="5" t="s">
        <v>491</v>
      </c>
      <c r="O162" s="5" t="s">
        <v>491</v>
      </c>
      <c r="P162" s="154" t="s">
        <v>491</v>
      </c>
      <c r="Q162" s="154" t="s">
        <v>491</v>
      </c>
      <c r="R162" s="154" t="s">
        <v>491</v>
      </c>
      <c r="S162" s="154" t="s">
        <v>491</v>
      </c>
      <c r="T162" s="154" t="s">
        <v>491</v>
      </c>
      <c r="U162" s="154" t="s">
        <v>491</v>
      </c>
      <c r="V162" s="5" t="s">
        <v>493</v>
      </c>
      <c r="W162" s="154" t="s">
        <v>493</v>
      </c>
      <c r="X162" s="154" t="s">
        <v>493</v>
      </c>
      <c r="Y162" s="5" t="s">
        <v>493</v>
      </c>
      <c r="Z162" s="154" t="s">
        <v>493</v>
      </c>
      <c r="AA162" s="154" t="s">
        <v>493</v>
      </c>
      <c r="AB162" s="5" t="s">
        <v>493</v>
      </c>
      <c r="AC162" s="154" t="s">
        <v>493</v>
      </c>
      <c r="AD162" s="154" t="s">
        <v>493</v>
      </c>
      <c r="AE162" s="5" t="s">
        <v>493</v>
      </c>
      <c r="AF162" s="154" t="s">
        <v>493</v>
      </c>
      <c r="AG162" s="154" t="s">
        <v>493</v>
      </c>
      <c r="AH162" s="5" t="s">
        <v>494</v>
      </c>
      <c r="AI162" s="154" t="s">
        <v>494</v>
      </c>
      <c r="AJ162" s="154" t="s">
        <v>494</v>
      </c>
      <c r="AK162" s="5" t="s">
        <v>494</v>
      </c>
      <c r="AL162" s="154" t="s">
        <v>494</v>
      </c>
      <c r="AM162" s="154" t="s">
        <v>494</v>
      </c>
      <c r="AN162" s="5" t="s">
        <v>495</v>
      </c>
      <c r="AO162" s="154" t="s">
        <v>495</v>
      </c>
      <c r="AP162" s="154" t="s">
        <v>495</v>
      </c>
      <c r="AQ162" s="5" t="s">
        <v>496</v>
      </c>
      <c r="AR162" s="154" t="s">
        <v>496</v>
      </c>
      <c r="AS162" s="154" t="s">
        <v>496</v>
      </c>
      <c r="AT162" s="5" t="s">
        <v>497</v>
      </c>
      <c r="AU162" s="5" t="s">
        <v>497</v>
      </c>
      <c r="AV162" s="154" t="s">
        <v>497</v>
      </c>
      <c r="AW162" s="154" t="s">
        <v>497</v>
      </c>
      <c r="AX162" s="154" t="s">
        <v>497</v>
      </c>
      <c r="AY162" s="154" t="s">
        <v>497</v>
      </c>
      <c r="AZ162" s="5" t="s">
        <v>498</v>
      </c>
      <c r="BA162" s="154" t="s">
        <v>498</v>
      </c>
      <c r="BB162" s="5" t="s">
        <v>499</v>
      </c>
      <c r="BC162" s="5" t="s">
        <v>500</v>
      </c>
      <c r="BD162" s="154" t="s">
        <v>500</v>
      </c>
      <c r="BE162" s="154" t="s">
        <v>500</v>
      </c>
      <c r="BF162" s="5" t="s">
        <v>501</v>
      </c>
      <c r="BG162" s="154" t="s">
        <v>501</v>
      </c>
      <c r="BH162" s="5" t="s">
        <v>499</v>
      </c>
    </row>
    <row r="163" spans="1:60">
      <c r="A163" s="1" t="s">
        <v>408</v>
      </c>
      <c r="B163" s="2" t="s">
        <v>409</v>
      </c>
      <c r="C163" s="5" t="s">
        <v>490</v>
      </c>
      <c r="D163" s="154" t="s">
        <v>490</v>
      </c>
      <c r="E163" s="154" t="s">
        <v>490</v>
      </c>
      <c r="F163" s="5" t="s">
        <v>491</v>
      </c>
      <c r="G163" s="154" t="s">
        <v>491</v>
      </c>
      <c r="H163" s="154" t="s">
        <v>491</v>
      </c>
      <c r="I163" s="5" t="s">
        <v>492</v>
      </c>
      <c r="J163" s="154" t="s">
        <v>492</v>
      </c>
      <c r="K163" s="154" t="s">
        <v>492</v>
      </c>
      <c r="L163" s="5" t="s">
        <v>491</v>
      </c>
      <c r="M163" s="5" t="s">
        <v>491</v>
      </c>
      <c r="N163" s="5" t="s">
        <v>491</v>
      </c>
      <c r="O163" s="5" t="s">
        <v>491</v>
      </c>
      <c r="P163" s="154" t="s">
        <v>491</v>
      </c>
      <c r="Q163" s="154" t="s">
        <v>491</v>
      </c>
      <c r="R163" s="154" t="s">
        <v>491</v>
      </c>
      <c r="S163" s="154" t="s">
        <v>491</v>
      </c>
      <c r="T163" s="154" t="s">
        <v>491</v>
      </c>
      <c r="U163" s="154" t="s">
        <v>491</v>
      </c>
      <c r="V163" s="5" t="s">
        <v>493</v>
      </c>
      <c r="W163" s="154" t="s">
        <v>493</v>
      </c>
      <c r="X163" s="154" t="s">
        <v>493</v>
      </c>
      <c r="Y163" s="5" t="s">
        <v>493</v>
      </c>
      <c r="Z163" s="154" t="s">
        <v>493</v>
      </c>
      <c r="AA163" s="154" t="s">
        <v>493</v>
      </c>
      <c r="AB163" s="5" t="s">
        <v>493</v>
      </c>
      <c r="AC163" s="154" t="s">
        <v>493</v>
      </c>
      <c r="AD163" s="154" t="s">
        <v>493</v>
      </c>
      <c r="AE163" s="5" t="s">
        <v>493</v>
      </c>
      <c r="AF163" s="154" t="s">
        <v>493</v>
      </c>
      <c r="AG163" s="154" t="s">
        <v>493</v>
      </c>
      <c r="AH163" s="5" t="s">
        <v>494</v>
      </c>
      <c r="AI163" s="154" t="s">
        <v>494</v>
      </c>
      <c r="AJ163" s="154" t="s">
        <v>494</v>
      </c>
      <c r="AK163" s="5" t="s">
        <v>494</v>
      </c>
      <c r="AL163" s="154" t="s">
        <v>494</v>
      </c>
      <c r="AM163" s="154" t="s">
        <v>494</v>
      </c>
      <c r="AN163" s="5" t="s">
        <v>495</v>
      </c>
      <c r="AO163" s="154" t="s">
        <v>495</v>
      </c>
      <c r="AP163" s="154" t="s">
        <v>495</v>
      </c>
      <c r="AQ163" s="5" t="s">
        <v>496</v>
      </c>
      <c r="AR163" s="154" t="s">
        <v>496</v>
      </c>
      <c r="AS163" s="154" t="s">
        <v>496</v>
      </c>
      <c r="AT163" s="5" t="s">
        <v>497</v>
      </c>
      <c r="AU163" s="5" t="s">
        <v>497</v>
      </c>
      <c r="AV163" s="154" t="s">
        <v>497</v>
      </c>
      <c r="AW163" s="154" t="s">
        <v>497</v>
      </c>
      <c r="AX163" s="154" t="s">
        <v>497</v>
      </c>
      <c r="AY163" s="154" t="s">
        <v>497</v>
      </c>
      <c r="AZ163" s="5" t="s">
        <v>498</v>
      </c>
      <c r="BA163" s="154" t="s">
        <v>498</v>
      </c>
      <c r="BB163" s="5" t="s">
        <v>499</v>
      </c>
      <c r="BC163" s="5" t="s">
        <v>500</v>
      </c>
      <c r="BD163" s="154" t="s">
        <v>500</v>
      </c>
      <c r="BE163" s="154" t="s">
        <v>500</v>
      </c>
      <c r="BF163" s="5" t="s">
        <v>501</v>
      </c>
      <c r="BG163" s="154" t="s">
        <v>501</v>
      </c>
      <c r="BH163" s="5" t="s">
        <v>499</v>
      </c>
    </row>
    <row r="164" spans="1:60">
      <c r="A164" s="1" t="s">
        <v>410</v>
      </c>
      <c r="B164" s="2" t="s">
        <v>411</v>
      </c>
      <c r="C164" s="5" t="s">
        <v>490</v>
      </c>
      <c r="D164" s="154" t="s">
        <v>490</v>
      </c>
      <c r="E164" s="154" t="s">
        <v>490</v>
      </c>
      <c r="F164" s="5" t="s">
        <v>491</v>
      </c>
      <c r="G164" s="154" t="s">
        <v>491</v>
      </c>
      <c r="H164" s="154" t="s">
        <v>491</v>
      </c>
      <c r="I164" s="5" t="s">
        <v>492</v>
      </c>
      <c r="J164" s="154" t="s">
        <v>492</v>
      </c>
      <c r="K164" s="154" t="s">
        <v>492</v>
      </c>
      <c r="L164" s="5" t="s">
        <v>491</v>
      </c>
      <c r="M164" s="5" t="s">
        <v>491</v>
      </c>
      <c r="N164" s="5" t="s">
        <v>491</v>
      </c>
      <c r="O164" s="5" t="s">
        <v>491</v>
      </c>
      <c r="P164" s="154" t="s">
        <v>491</v>
      </c>
      <c r="Q164" s="154" t="s">
        <v>491</v>
      </c>
      <c r="R164" s="154" t="s">
        <v>491</v>
      </c>
      <c r="S164" s="154" t="s">
        <v>491</v>
      </c>
      <c r="T164" s="154" t="s">
        <v>491</v>
      </c>
      <c r="U164" s="154" t="s">
        <v>491</v>
      </c>
      <c r="V164" s="5" t="s">
        <v>493</v>
      </c>
      <c r="W164" s="154" t="s">
        <v>493</v>
      </c>
      <c r="X164" s="154" t="s">
        <v>493</v>
      </c>
      <c r="Y164" s="5" t="s">
        <v>493</v>
      </c>
      <c r="Z164" s="154" t="s">
        <v>493</v>
      </c>
      <c r="AA164" s="154" t="s">
        <v>493</v>
      </c>
      <c r="AB164" s="5" t="s">
        <v>493</v>
      </c>
      <c r="AC164" s="154" t="s">
        <v>493</v>
      </c>
      <c r="AD164" s="154" t="s">
        <v>493</v>
      </c>
      <c r="AE164" s="5" t="s">
        <v>493</v>
      </c>
      <c r="AF164" s="154" t="s">
        <v>493</v>
      </c>
      <c r="AG164" s="154" t="s">
        <v>493</v>
      </c>
      <c r="AH164" s="5" t="s">
        <v>494</v>
      </c>
      <c r="AI164" s="154" t="s">
        <v>494</v>
      </c>
      <c r="AJ164" s="154" t="s">
        <v>494</v>
      </c>
      <c r="AK164" s="5" t="s">
        <v>494</v>
      </c>
      <c r="AL164" s="154" t="s">
        <v>494</v>
      </c>
      <c r="AM164" s="154" t="s">
        <v>494</v>
      </c>
      <c r="AN164" s="5" t="s">
        <v>495</v>
      </c>
      <c r="AO164" s="154" t="s">
        <v>495</v>
      </c>
      <c r="AP164" s="154" t="s">
        <v>495</v>
      </c>
      <c r="AQ164" s="5" t="s">
        <v>496</v>
      </c>
      <c r="AR164" s="154" t="s">
        <v>496</v>
      </c>
      <c r="AS164" s="154" t="s">
        <v>496</v>
      </c>
      <c r="AT164" s="5" t="s">
        <v>497</v>
      </c>
      <c r="AU164" s="5" t="s">
        <v>497</v>
      </c>
      <c r="AV164" s="154" t="s">
        <v>497</v>
      </c>
      <c r="AW164" s="154" t="s">
        <v>497</v>
      </c>
      <c r="AX164" s="154" t="s">
        <v>497</v>
      </c>
      <c r="AY164" s="154" t="s">
        <v>497</v>
      </c>
      <c r="AZ164" s="5" t="s">
        <v>498</v>
      </c>
      <c r="BA164" s="154" t="s">
        <v>498</v>
      </c>
      <c r="BB164" s="5" t="s">
        <v>499</v>
      </c>
      <c r="BC164" s="5" t="s">
        <v>500</v>
      </c>
      <c r="BD164" s="154" t="s">
        <v>500</v>
      </c>
      <c r="BE164" s="154" t="s">
        <v>500</v>
      </c>
      <c r="BF164" s="5" t="s">
        <v>501</v>
      </c>
      <c r="BG164" s="154" t="s">
        <v>501</v>
      </c>
      <c r="BH164" s="5" t="s">
        <v>499</v>
      </c>
    </row>
  </sheetData>
  <sheetProtection sheet="1" objects="1" scenarios="1"/>
  <autoFilter ref="A1:BH164" xr:uid="{2A19F6FE-F3DF-4D26-B463-B6E02192B2C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42EBA-CC33-4FE8-BC78-99FF23A268E9}">
  <sheetPr>
    <tabColor theme="8" tint="-0.249977111117893"/>
  </sheetPr>
  <dimension ref="A1:AN166"/>
  <sheetViews>
    <sheetView zoomScaleNormal="100" workbookViewId="0">
      <pane xSplit="2" ySplit="1" topLeftCell="C2" activePane="bottomRight" state="frozen"/>
      <selection pane="bottomRight"/>
      <selection pane="bottomLeft" activeCell="A2" sqref="A2"/>
      <selection pane="topRight" activeCell="C1" sqref="C1"/>
    </sheetView>
  </sheetViews>
  <sheetFormatPr defaultColWidth="8.85546875" defaultRowHeight="15"/>
  <cols>
    <col min="1" max="1" width="26.42578125" customWidth="1"/>
    <col min="3" max="3" width="13" style="3" customWidth="1"/>
    <col min="4" max="8" width="19.140625" style="3" customWidth="1"/>
    <col min="9" max="9" width="12.42578125" style="3" customWidth="1"/>
    <col min="10" max="10" width="13.42578125" style="3" customWidth="1"/>
    <col min="11" max="11" width="12.85546875" style="3" customWidth="1"/>
    <col min="12" max="13" width="13.140625" style="3" customWidth="1"/>
    <col min="14" max="14" width="10.140625" style="3" customWidth="1"/>
    <col min="15" max="16" width="11.42578125" style="3" customWidth="1"/>
    <col min="17" max="17" width="12.140625" style="3" customWidth="1"/>
    <col min="18" max="18" width="8.42578125" style="3" customWidth="1"/>
    <col min="19" max="19" width="9.7109375" style="3" customWidth="1"/>
    <col min="20" max="20" width="14.85546875" style="3" customWidth="1"/>
    <col min="21" max="25" width="16.42578125" style="3" customWidth="1"/>
    <col min="26" max="26" width="12.28515625" customWidth="1"/>
    <col min="27" max="27" width="11.28515625" customWidth="1"/>
    <col min="28" max="30" width="10.85546875" customWidth="1"/>
    <col min="31" max="31" width="15.42578125" customWidth="1"/>
    <col min="32" max="32" width="10.85546875" customWidth="1"/>
    <col min="33" max="34" width="14.28515625" customWidth="1"/>
    <col min="35" max="35" width="17.140625" customWidth="1"/>
    <col min="36" max="36" width="10.85546875" customWidth="1"/>
    <col min="37" max="37" width="14.140625" customWidth="1"/>
    <col min="38" max="38" width="10.85546875" customWidth="1"/>
    <col min="39" max="39" width="22.140625" customWidth="1"/>
    <col min="40" max="40" width="13" customWidth="1"/>
  </cols>
  <sheetData>
    <row r="1" spans="1:40" s="3" customFormat="1" ht="37.5" customHeight="1">
      <c r="A1" s="15" t="s">
        <v>31</v>
      </c>
      <c r="B1" s="15" t="s">
        <v>28</v>
      </c>
      <c r="C1" s="8" t="s">
        <v>502</v>
      </c>
      <c r="D1" s="16" t="s">
        <v>503</v>
      </c>
      <c r="E1" s="11" t="s">
        <v>504</v>
      </c>
      <c r="F1" s="11" t="s">
        <v>505</v>
      </c>
      <c r="G1" s="11" t="s">
        <v>506</v>
      </c>
      <c r="H1" s="8" t="s">
        <v>507</v>
      </c>
      <c r="I1" s="8" t="s">
        <v>508</v>
      </c>
      <c r="J1" s="8" t="s">
        <v>509</v>
      </c>
      <c r="K1" s="8" t="s">
        <v>510</v>
      </c>
      <c r="L1" s="23" t="s">
        <v>511</v>
      </c>
      <c r="M1" s="23" t="s">
        <v>512</v>
      </c>
      <c r="N1" s="23" t="s">
        <v>513</v>
      </c>
      <c r="O1" s="8" t="s">
        <v>514</v>
      </c>
      <c r="P1" s="11" t="s">
        <v>515</v>
      </c>
      <c r="Q1" s="8" t="s">
        <v>516</v>
      </c>
      <c r="R1" s="8" t="s">
        <v>517</v>
      </c>
      <c r="S1" s="8" t="s">
        <v>518</v>
      </c>
      <c r="T1" s="34" t="s">
        <v>519</v>
      </c>
      <c r="U1" s="8" t="s">
        <v>520</v>
      </c>
      <c r="V1" s="8" t="s">
        <v>521</v>
      </c>
      <c r="W1" s="8" t="s">
        <v>522</v>
      </c>
      <c r="X1" s="21" t="s">
        <v>523</v>
      </c>
      <c r="Y1" s="11" t="s">
        <v>524</v>
      </c>
      <c r="Z1" s="28" t="s">
        <v>525</v>
      </c>
      <c r="AA1" s="28" t="s">
        <v>526</v>
      </c>
      <c r="AB1" s="28" t="s">
        <v>527</v>
      </c>
      <c r="AC1" s="28" t="s">
        <v>528</v>
      </c>
      <c r="AD1" s="180" t="s">
        <v>47</v>
      </c>
      <c r="AE1" s="180" t="s">
        <v>48</v>
      </c>
      <c r="AF1" s="180" t="s">
        <v>49</v>
      </c>
      <c r="AG1" s="36" t="s">
        <v>50</v>
      </c>
      <c r="AH1" s="36" t="s">
        <v>51</v>
      </c>
      <c r="AI1" s="36" t="s">
        <v>52</v>
      </c>
      <c r="AJ1" s="180" t="s">
        <v>529</v>
      </c>
      <c r="AK1" s="180" t="s">
        <v>530</v>
      </c>
      <c r="AL1" s="180" t="s">
        <v>531</v>
      </c>
      <c r="AM1" s="36" t="s">
        <v>56</v>
      </c>
      <c r="AN1" s="38" t="s">
        <v>57</v>
      </c>
    </row>
    <row r="2" spans="1:40">
      <c r="A2" s="27" t="s">
        <v>65</v>
      </c>
      <c r="B2" s="20" t="s">
        <v>66</v>
      </c>
      <c r="C2" s="26">
        <f>IF(P2_IndicatorData!C2="No data","x",ROUND(IF(P2_IndicatorData!C2&gt;C$166,10,IF(P2_IndicatorData!C2&lt;C$165,0,10-(C$166-P2_IndicatorData!C2)/(C$166-C$165)*10)),1))</f>
        <v>8</v>
      </c>
      <c r="D2" s="26">
        <f>IF(P2_IndicatorData!D2="No data","x",ROUND(IF(P2_IndicatorData!D2&gt;D$166,0,IF(P2_IndicatorData!D2&lt;D$165,10,(D$166-P2_IndicatorData!D2)/(D$166-D$165)*10)),1))</f>
        <v>9.9</v>
      </c>
      <c r="E2" s="26">
        <f>IF(P2_IndicatorData!E2="No data","x",ROUND(IF(P2_IndicatorData!E2&gt;E$166,0,IF(P2_IndicatorData!E2&lt;E$165,10,(E$166-P2_IndicatorData!E2)/(E$166-E$165)*10)),1))</f>
        <v>10</v>
      </c>
      <c r="F2" s="26">
        <f>IF(P2_IndicatorData!F2="No data","x",ROUND(IF(P2_IndicatorData!F2&gt;F$166,0,IF(P2_IndicatorData!F2&lt;F$165,10,(F$166-P2_IndicatorData!F2)/(F$166-F$165)*10)),1))</f>
        <v>10</v>
      </c>
      <c r="G2" s="26">
        <f>IF(P2_IndicatorData!G2="No data","x",ROUND(IF(P2_IndicatorData!G2&gt;G$166,0,IF(P2_IndicatorData!G2&lt;G$165,10,(G$166-P2_IndicatorData!G2)/(G$166-G$165)*10)),1))</f>
        <v>7</v>
      </c>
      <c r="H2" s="26">
        <f>IF(P2_IndicatorData!H2="No data","x",ROUND(IF(P2_IndicatorData!H2&gt;H$166,0,IF(P2_IndicatorData!H2&lt;H$165,10,(H$166-P2_IndicatorData!H2)/(H$166-H$165)*10)),1))</f>
        <v>9.3000000000000007</v>
      </c>
      <c r="I2" s="26">
        <f>IF(P2_IndicatorData!I2="No data","x",ROUND(IF(P2_IndicatorData!I2&gt;I$166,10,IF(P2_IndicatorData!I2&lt;I$165,0,10-(I$166-P2_IndicatorData!I2)/(I$166-I$165)*10)),1))</f>
        <v>10</v>
      </c>
      <c r="J2" s="26" t="str">
        <f>IF(P2_IndicatorData!J2="No data","x",ROUND(IF(P2_IndicatorData!J2&gt;J$166,10,IF(P2_IndicatorData!J2&lt;J$165,0,10-(J$166-P2_IndicatorData!J2)/(J$166-J$165)*10)),1))</f>
        <v>x</v>
      </c>
      <c r="K2" s="26">
        <f>IF(P2_IndicatorData!K2="No data","x",ROUND(IF(P2_IndicatorData!K2&gt;K$166,10,IF(P2_IndicatorData!K2&lt;K$165,0,10-(K$166-P2_IndicatorData!K2)/(K$166-K$165)*10)),1))</f>
        <v>10</v>
      </c>
      <c r="L2" s="26" t="str">
        <f>IF(P2_IndicatorData!L2="No data","x",ROUND(IF(P2_IndicatorData!L2&gt;L$166,10,IF(P2_IndicatorData!L2&lt;L$165,0,10-(L$166-P2_IndicatorData!L2)/(L$166-L$165)*10)),1))</f>
        <v>x</v>
      </c>
      <c r="M2" s="26" t="str">
        <f>IF(P2_IndicatorData!M2="No data","x",ROUND(IF(P2_IndicatorData!M2&gt;M$166,10,IF(P2_IndicatorData!M2&lt;M$165,0,10-(M$166-P2_IndicatorData!M2)/(M$166-M$165)*10)),1))</f>
        <v>x</v>
      </c>
      <c r="N2" s="26">
        <f>IF(P2_IndicatorData!N2="No data","x",ROUND(IF(P2_IndicatorData!N2&gt;N$166,0,IF(P2_IndicatorData!N2&lt;N$165,10,(N$166-P2_IndicatorData!N2)/(N$166-N$165)*10)),1))</f>
        <v>10</v>
      </c>
      <c r="O2" s="26">
        <f>IF(P2_IndicatorData!O2="No data","x",ROUND(IF(P2_IndicatorData!O2&gt;O$166,0,IF(P2_IndicatorData!O2&lt;O$165,10,(O$166-P2_IndicatorData!O2)/(O$166-O$165)*10)),1))</f>
        <v>3.2</v>
      </c>
      <c r="P2" s="26" t="str">
        <f>IF(P2_IndicatorData!P2="No data","x",ROUND(IF(P2_IndicatorData!P2&gt;P$166,0,IF(P2_IndicatorData!P2&lt;P$165,10,(P$166-P2_IndicatorData!P2)/(P$166-P$165)*10)),1))</f>
        <v>x</v>
      </c>
      <c r="Q2" s="26" t="str">
        <f>IF(P2_IndicatorData!Q2="No data","x",ROUND(IF(P2_IndicatorData!Q2&gt;Q$166,0,IF(P2_IndicatorData!Q2&lt;Q$165,10,(Q$166-P2_IndicatorData!Q2)/(Q$166-Q$165)*10)),1))</f>
        <v>x</v>
      </c>
      <c r="R2" s="26">
        <f>IF(P2_IndicatorData!R2="No data","x",ROUND(IF(P2_IndicatorData!R2&gt;R$166,10,IF(P2_IndicatorData!R2&lt;R$165,0,10-(R$166-P2_IndicatorData!R2)/(R$166-R$165)*10)),1))</f>
        <v>5.4</v>
      </c>
      <c r="S2" s="26">
        <f>IF(P2_IndicatorData!S2="No data","x",ROUND(IF(P2_IndicatorData!S2&gt;S$166,0,IF(P2_IndicatorData!S2&lt;S$165,10,(S$166-P2_IndicatorData!S2)/(S$166-S$165)*10)),1))</f>
        <v>10</v>
      </c>
      <c r="T2" s="35">
        <f>IF(P2_IndicatorData!X2="No data","x",ROUND(IF(P2_IndicatorData!X2&gt;T$166,10,IF(P2_IndicatorData!X2&lt;T$165,0,10-(T$166-P2_IndicatorData!X2)/(T$166-T$165)*10)),1))</f>
        <v>8.1999999999999993</v>
      </c>
      <c r="U2" s="26">
        <f>IF(P2_IndicatorData!Y2="No data","x",ROUND(IF(P2_IndicatorData!Y2&gt;U$166,0,IF(P2_IndicatorData!Y2&lt;U$165,10,(U$166-P2_IndicatorData!Y2)/(U$166-U$165)*10)),1))</f>
        <v>7.8</v>
      </c>
      <c r="V2" s="26">
        <f>IF(P2_IndicatorData!Z2="No data","x",ROUND(IF(P2_IndicatorData!Z2&gt;V$166,10,IF(P2_IndicatorData!Z2&lt;V$165,0,10-(V$166-P2_IndicatorData!Z2)/(V$166-V$165)*10)),1))</f>
        <v>10</v>
      </c>
      <c r="W2" s="26" t="str">
        <f>IF(P2_IndicatorData!AA2="No data","x",ROUND(IF(P2_IndicatorData!AA2&gt;W$166,10,IF(P2_IndicatorData!AA2&lt;W$165,0,10-(W$166-P2_IndicatorData!AA2)/(W$166-W$165)*10)),1))</f>
        <v>x</v>
      </c>
      <c r="X2" s="26">
        <f>IF(P2_IndicatorData!AB2="No data","x",ROUND(IF(P2_IndicatorData!AB2&gt;X$166,0,IF(P2_IndicatorData!AB2&lt;X$165,10,(X$166-P2_IndicatorData!AB2)/(X$166-X$165)*10)),1))</f>
        <v>9.4</v>
      </c>
      <c r="Y2" s="26">
        <f>IF(P2_IndicatorData!AC2="No data","x",ROUND(IF(P2_IndicatorData!AC2&gt;Y$166,0,IF(P2_IndicatorData!AC2&lt;Y$165,10,(Y$166-P2_IndicatorData!AC2)/(Y$166-Y$165)*10)),1))</f>
        <v>0.4</v>
      </c>
      <c r="Z2" s="33">
        <f t="shared" ref="Z2:Z54" si="0">IF(AND(E2="x",F2="x",G2="x"),"x",ROUND(AVERAGE(E2,F2,G2),1))</f>
        <v>9</v>
      </c>
      <c r="AA2" s="33" t="str">
        <f t="shared" ref="AA2:AA54" si="1">IF(AND(L2="x",M2="x"),"x",ROUND(AVERAGE(L2,M2),1))</f>
        <v>x</v>
      </c>
      <c r="AB2" s="33" t="str">
        <f t="shared" ref="AB2:AB54" si="2">IF(AND(P2="x",Q2="x"),"x",ROUND(AVERAGE(P2,Q2),1))</f>
        <v>x</v>
      </c>
      <c r="AC2" s="33">
        <f t="shared" ref="AC2:AC54" si="3">IF(AND(R2="x",S2="x"),"x",ROUND(AVERAGE(R2,S2),1))</f>
        <v>7.7</v>
      </c>
      <c r="AD2" s="181">
        <f t="shared" ref="AD2:AD54" si="4">IF(AND(C2="x",Z2="x"),"x",ROUND(AVERAGE(C2,Z2),1))</f>
        <v>8.5</v>
      </c>
      <c r="AE2" s="181">
        <f t="shared" ref="AE2:AE54" si="5">IF(AND(I2="x",J2="x"),"x",ROUND(AVERAGE(I2,J2),1))</f>
        <v>10</v>
      </c>
      <c r="AF2" s="181">
        <f t="shared" ref="AF2:AF54" si="6">IF(AND(K2="x",H2="x",D2="x"),"x",ROUND(AVERAGE(K2,H2,D2),1))</f>
        <v>9.6999999999999993</v>
      </c>
      <c r="AG2" s="37">
        <f t="shared" ref="AG2:AG54" si="7">IF(AND(AD2="x",AE2="x",AF2="x"),"x",ROUND(AVERAGE(AD2,AE2,AF2),1))</f>
        <v>9.4</v>
      </c>
      <c r="AH2" s="37">
        <f t="shared" ref="AH2:AH54" si="8">IF(AND(AA2="x",N2="x",O2="x"),"x",ROUND(AVERAGE(AA2,N2,O2),1))</f>
        <v>6.6</v>
      </c>
      <c r="AI2" s="37">
        <f t="shared" ref="AI2:AI54" si="9">IF(AND(T2="x",U2="x"),"x",ROUND(AVERAGE(T2,U2),1))</f>
        <v>8</v>
      </c>
      <c r="AJ2" s="181">
        <f t="shared" ref="AJ2:AJ54" si="10">IF(AND(V2="x",W2="x"),"x",ROUND(AVERAGE(V2,W2),1))</f>
        <v>10</v>
      </c>
      <c r="AK2" s="181">
        <f t="shared" ref="AK2:AK54" si="11">IF(AND(X2="x",Y2="x"),"x",ROUND(AVERAGE(X2,Y2),1))</f>
        <v>4.9000000000000004</v>
      </c>
      <c r="AL2" s="181">
        <f t="shared" ref="AL2:AL54" si="12">IF(AND(AB2="x",AC2="x"),"x",ROUND(AVERAGE(AB2,AC2),1))</f>
        <v>7.7</v>
      </c>
      <c r="AM2" s="37">
        <f t="shared" ref="AM2:AM54" si="13">IF(AND(AJ2="x",AK2="x",AL2="x"),"x",IF(AND(AJ2="x",AL2="x"),AK2,ROUND(AVERAGE(AJ2,AK2,AL2),1)))</f>
        <v>7.5</v>
      </c>
      <c r="AN2" s="199">
        <f>IF(P2_ComponentsMissing_hidden!G2&gt;2,"x",ROUND(AVERAGE(AG2,AH2,AI2,AM2),1))</f>
        <v>7.9</v>
      </c>
    </row>
    <row r="3" spans="1:40">
      <c r="A3" s="27" t="s">
        <v>69</v>
      </c>
      <c r="B3" s="20" t="s">
        <v>70</v>
      </c>
      <c r="C3" s="26">
        <f>IF(P2_IndicatorData!C3="No data","x",ROUND(IF(P2_IndicatorData!C3&gt;C$166,10,IF(P2_IndicatorData!C3&lt;C$165,0,10-(C$166-P2_IndicatorData!C3)/(C$166-C$165)*10)),1))</f>
        <v>1.3</v>
      </c>
      <c r="D3" s="26">
        <f>IF(P2_IndicatorData!D3="No data","x",ROUND(IF(P2_IndicatorData!D3&gt;D$166,0,IF(P2_IndicatorData!D3&lt;D$165,10,(D$166-P2_IndicatorData!D3)/(D$166-D$165)*10)),1))</f>
        <v>7</v>
      </c>
      <c r="E3" s="26">
        <f>IF(P2_IndicatorData!E3="No data","x",ROUND(IF(P2_IndicatorData!E3&gt;E$166,0,IF(P2_IndicatorData!E3&lt;E$165,10,(E$166-P2_IndicatorData!E3)/(E$166-E$165)*10)),1))</f>
        <v>0.3</v>
      </c>
      <c r="F3" s="26">
        <f>IF(P2_IndicatorData!F3="No data","x",ROUND(IF(P2_IndicatorData!F3&gt;F$166,0,IF(P2_IndicatorData!F3&lt;F$165,10,(F$166-P2_IndicatorData!F3)/(F$166-F$165)*10)),1))</f>
        <v>0.8</v>
      </c>
      <c r="G3" s="26">
        <f>IF(P2_IndicatorData!G3="No data","x",ROUND(IF(P2_IndicatorData!G3&gt;G$166,0,IF(P2_IndicatorData!G3&lt;G$165,10,(G$166-P2_IndicatorData!G3)/(G$166-G$165)*10)),1))</f>
        <v>0.4</v>
      </c>
      <c r="H3" s="26">
        <f>IF(P2_IndicatorData!H3="No data","x",ROUND(IF(P2_IndicatorData!H3&gt;H$166,0,IF(P2_IndicatorData!H3&lt;H$165,10,(H$166-P2_IndicatorData!H3)/(H$166-H$165)*10)),1))</f>
        <v>5.9</v>
      </c>
      <c r="I3" s="26">
        <f>IF(P2_IndicatorData!I3="No data","x",ROUND(IF(P2_IndicatorData!I3&gt;I$166,10,IF(P2_IndicatorData!I3&lt;I$165,0,10-(I$166-P2_IndicatorData!I3)/(I$166-I$165)*10)),1))</f>
        <v>2.7</v>
      </c>
      <c r="J3" s="26">
        <f>IF(P2_IndicatorData!J3="No data","x",ROUND(IF(P2_IndicatorData!J3&gt;J$166,10,IF(P2_IndicatorData!J3&lt;J$165,0,10-(J$166-P2_IndicatorData!J3)/(J$166-J$165)*10)),1))</f>
        <v>3.1</v>
      </c>
      <c r="K3" s="26">
        <f>IF(P2_IndicatorData!K3="No data","x",ROUND(IF(P2_IndicatorData!K3&gt;K$166,10,IF(P2_IndicatorData!K3&lt;K$165,0,10-(K$166-P2_IndicatorData!K3)/(K$166-K$165)*10)),1))</f>
        <v>0.3</v>
      </c>
      <c r="L3" s="26">
        <f>IF(P2_IndicatorData!L3="No data","x",ROUND(IF(P2_IndicatorData!L3&gt;L$166,10,IF(P2_IndicatorData!L3&lt;L$165,0,10-(L$166-P2_IndicatorData!L3)/(L$166-L$165)*10)),1))</f>
        <v>1.1000000000000001</v>
      </c>
      <c r="M3" s="26">
        <f>IF(P2_IndicatorData!M3="No data","x",ROUND(IF(P2_IndicatorData!M3&gt;M$166,10,IF(P2_IndicatorData!M3&lt;M$165,0,10-(M$166-P2_IndicatorData!M3)/(M$166-M$165)*10)),1))</f>
        <v>1.1000000000000001</v>
      </c>
      <c r="N3" s="26">
        <f>IF(P2_IndicatorData!N3="No data","x",ROUND(IF(P2_IndicatorData!N3&gt;N$166,0,IF(P2_IndicatorData!N3&lt;N$165,10,(N$166-P2_IndicatorData!N3)/(N$166-N$165)*10)),1))</f>
        <v>0.2</v>
      </c>
      <c r="O3" s="26">
        <f>IF(P2_IndicatorData!O3="No data","x",ROUND(IF(P2_IndicatorData!O3&gt;O$166,0,IF(P2_IndicatorData!O3&lt;O$165,10,(O$166-P2_IndicatorData!O3)/(O$166-O$165)*10)),1))</f>
        <v>4</v>
      </c>
      <c r="P3" s="26" t="str">
        <f>IF(P2_IndicatorData!P3="No data","x",ROUND(IF(P2_IndicatorData!P3&gt;P$166,0,IF(P2_IndicatorData!P3&lt;P$165,10,(P$166-P2_IndicatorData!P3)/(P$166-P$165)*10)),1))</f>
        <v>x</v>
      </c>
      <c r="Q3" s="26">
        <f>IF(P2_IndicatorData!Q3="No data","x",ROUND(IF(P2_IndicatorData!Q3&gt;Q$166,0,IF(P2_IndicatorData!Q3&lt;Q$165,10,(Q$166-P2_IndicatorData!Q3)/(Q$166-Q$165)*10)),1))</f>
        <v>6.3</v>
      </c>
      <c r="R3" s="26">
        <f>IF(P2_IndicatorData!R3="No data","x",ROUND(IF(P2_IndicatorData!R3&gt;R$166,10,IF(P2_IndicatorData!R3&lt;R$165,0,10-(R$166-P2_IndicatorData!R3)/(R$166-R$165)*10)),1))</f>
        <v>6.1</v>
      </c>
      <c r="S3" s="26">
        <f>IF(P2_IndicatorData!S3="No data","x",ROUND(IF(P2_IndicatorData!S3&gt;S$166,0,IF(P2_IndicatorData!S3&lt;S$165,10,(S$166-P2_IndicatorData!S3)/(S$166-S$165)*10)),1))</f>
        <v>7.5</v>
      </c>
      <c r="T3" s="35">
        <f>IF(P2_IndicatorData!X3="No data","x",ROUND(IF(P2_IndicatorData!X3&gt;T$166,10,IF(P2_IndicatorData!X3&lt;T$165,0,10-(T$166-P2_IndicatorData!X3)/(T$166-T$165)*10)),1))</f>
        <v>1.1000000000000001</v>
      </c>
      <c r="U3" s="26" t="str">
        <f>IF(P2_IndicatorData!Y3="No data","x",ROUND(IF(P2_IndicatorData!Y3&gt;U$166,0,IF(P2_IndicatorData!Y3&lt;U$165,10,(U$166-P2_IndicatorData!Y3)/(U$166-U$165)*10)),1))</f>
        <v>x</v>
      </c>
      <c r="V3" s="26" t="str">
        <f>IF(P2_IndicatorData!Z3="No data","x",ROUND(IF(P2_IndicatorData!Z3&gt;V$166,10,IF(P2_IndicatorData!Z3&lt;V$165,0,10-(V$166-P2_IndicatorData!Z3)/(V$166-V$165)*10)),1))</f>
        <v>x</v>
      </c>
      <c r="W3" s="26">
        <f>IF(P2_IndicatorData!AA3="No data","x",ROUND(IF(P2_IndicatorData!AA3&gt;W$166,10,IF(P2_IndicatorData!AA3&lt;W$165,0,10-(W$166-P2_IndicatorData!AA3)/(W$166-W$165)*10)),1))</f>
        <v>3.3</v>
      </c>
      <c r="X3" s="26">
        <f>IF(P2_IndicatorData!AB3="No data","x",ROUND(IF(P2_IndicatorData!AB3&gt;X$166,0,IF(P2_IndicatorData!AB3&lt;X$165,10,(X$166-P2_IndicatorData!AB3)/(X$166-X$165)*10)),1))</f>
        <v>7.2</v>
      </c>
      <c r="Y3" s="26">
        <f>IF(P2_IndicatorData!AC3="No data","x",ROUND(IF(P2_IndicatorData!AC3&gt;Y$166,0,IF(P2_IndicatorData!AC3&lt;Y$165,10,(Y$166-P2_IndicatorData!AC3)/(Y$166-Y$165)*10)),1))</f>
        <v>0</v>
      </c>
      <c r="Z3" s="33">
        <f t="shared" si="0"/>
        <v>0.5</v>
      </c>
      <c r="AA3" s="33">
        <f t="shared" si="1"/>
        <v>1.1000000000000001</v>
      </c>
      <c r="AB3" s="33">
        <f t="shared" si="2"/>
        <v>6.3</v>
      </c>
      <c r="AC3" s="33">
        <f t="shared" si="3"/>
        <v>6.8</v>
      </c>
      <c r="AD3" s="181">
        <f t="shared" si="4"/>
        <v>0.9</v>
      </c>
      <c r="AE3" s="181">
        <f t="shared" si="5"/>
        <v>2.9</v>
      </c>
      <c r="AF3" s="181">
        <f t="shared" si="6"/>
        <v>4.4000000000000004</v>
      </c>
      <c r="AG3" s="37">
        <f t="shared" si="7"/>
        <v>2.7</v>
      </c>
      <c r="AH3" s="37">
        <f t="shared" si="8"/>
        <v>1.8</v>
      </c>
      <c r="AI3" s="37">
        <f t="shared" si="9"/>
        <v>1.1000000000000001</v>
      </c>
      <c r="AJ3" s="181">
        <f t="shared" si="10"/>
        <v>3.3</v>
      </c>
      <c r="AK3" s="181">
        <f t="shared" si="11"/>
        <v>3.6</v>
      </c>
      <c r="AL3" s="181">
        <f t="shared" si="12"/>
        <v>6.6</v>
      </c>
      <c r="AM3" s="37">
        <f t="shared" si="13"/>
        <v>4.5</v>
      </c>
      <c r="AN3" s="199">
        <f>IF(P2_ComponentsMissing_hidden!G3&gt;2,"x",ROUND(AVERAGE(AG3,AH3,AI3,AM3),1))</f>
        <v>2.5</v>
      </c>
    </row>
    <row r="4" spans="1:40">
      <c r="A4" s="27" t="s">
        <v>73</v>
      </c>
      <c r="B4" s="20" t="s">
        <v>74</v>
      </c>
      <c r="C4" s="26">
        <f>IF(P2_IndicatorData!C4="No data","x",ROUND(IF(P2_IndicatorData!C4&gt;C$166,10,IF(P2_IndicatorData!C4&lt;C$165,0,10-(C$166-P2_IndicatorData!C4)/(C$166-C$165)*10)),1))</f>
        <v>3.1</v>
      </c>
      <c r="D4" s="26">
        <f>IF(P2_IndicatorData!D4="No data","x",ROUND(IF(P2_IndicatorData!D4&gt;D$166,0,IF(P2_IndicatorData!D4&lt;D$165,10,(D$166-P2_IndicatorData!D4)/(D$166-D$165)*10)),1))</f>
        <v>8.6999999999999993</v>
      </c>
      <c r="E4" s="26">
        <f>IF(P2_IndicatorData!E4="No data","x",ROUND(IF(P2_IndicatorData!E4&gt;E$166,0,IF(P2_IndicatorData!E4&lt;E$165,10,(E$166-P2_IndicatorData!E4)/(E$166-E$165)*10)),1))</f>
        <v>3</v>
      </c>
      <c r="F4" s="26">
        <f>IF(P2_IndicatorData!F4="No data","x",ROUND(IF(P2_IndicatorData!F4&gt;F$166,0,IF(P2_IndicatorData!F4&lt;F$165,10,(F$166-P2_IndicatorData!F4)/(F$166-F$165)*10)),1))</f>
        <v>4.5999999999999996</v>
      </c>
      <c r="G4" s="26">
        <f>IF(P2_IndicatorData!G4="No data","x",ROUND(IF(P2_IndicatorData!G4&gt;G$166,0,IF(P2_IndicatorData!G4&lt;G$165,10,(G$166-P2_IndicatorData!G4)/(G$166-G$165)*10)),1))</f>
        <v>1.8</v>
      </c>
      <c r="H4" s="26">
        <f>IF(P2_IndicatorData!H4="No data","x",ROUND(IF(P2_IndicatorData!H4&gt;H$166,0,IF(P2_IndicatorData!H4&lt;H$165,10,(H$166-P2_IndicatorData!H4)/(H$166-H$165)*10)),1))</f>
        <v>4.2</v>
      </c>
      <c r="I4" s="26">
        <f>IF(P2_IndicatorData!I4="No data","x",ROUND(IF(P2_IndicatorData!I4&gt;I$166,10,IF(P2_IndicatorData!I4&lt;I$165,0,10-(I$166-P2_IndicatorData!I4)/(I$166-I$165)*10)),1))</f>
        <v>2.7</v>
      </c>
      <c r="J4" s="26">
        <f>IF(P2_IndicatorData!J4="No data","x",ROUND(IF(P2_IndicatorData!J4&gt;J$166,10,IF(P2_IndicatorData!J4&lt;J$165,0,10-(J$166-P2_IndicatorData!J4)/(J$166-J$165)*10)),1))</f>
        <v>4.8</v>
      </c>
      <c r="K4" s="26">
        <f>IF(P2_IndicatorData!K4="No data","x",ROUND(IF(P2_IndicatorData!K4&gt;K$166,10,IF(P2_IndicatorData!K4&lt;K$165,0,10-(K$166-P2_IndicatorData!K4)/(K$166-K$165)*10)),1))</f>
        <v>2.2000000000000002</v>
      </c>
      <c r="L4" s="26">
        <f>IF(P2_IndicatorData!L4="No data","x",ROUND(IF(P2_IndicatorData!L4&gt;L$166,10,IF(P2_IndicatorData!L4&lt;L$165,0,10-(L$166-P2_IndicatorData!L4)/(L$166-L$165)*10)),1))</f>
        <v>0.2</v>
      </c>
      <c r="M4" s="26" t="str">
        <f>IF(P2_IndicatorData!M4="No data","x",ROUND(IF(P2_IndicatorData!M4&gt;M$166,10,IF(P2_IndicatorData!M4&lt;M$165,0,10-(M$166-P2_IndicatorData!M4)/(M$166-M$165)*10)),1))</f>
        <v>x</v>
      </c>
      <c r="N4" s="26">
        <f>IF(P2_IndicatorData!N4="No data","x",ROUND(IF(P2_IndicatorData!N4&gt;N$166,0,IF(P2_IndicatorData!N4&lt;N$165,10,(N$166-P2_IndicatorData!N4)/(N$166-N$165)*10)),1))</f>
        <v>0.9</v>
      </c>
      <c r="O4" s="26" t="str">
        <f>IF(P2_IndicatorData!O4="No data","x",ROUND(IF(P2_IndicatorData!O4&gt;O$166,0,IF(P2_IndicatorData!O4&lt;O$165,10,(O$166-P2_IndicatorData!O4)/(O$166-O$165)*10)),1))</f>
        <v>x</v>
      </c>
      <c r="P4" s="26" t="str">
        <f>IF(P2_IndicatorData!P4="No data","x",ROUND(IF(P2_IndicatorData!P4&gt;P$166,0,IF(P2_IndicatorData!P4&lt;P$165,10,(P$166-P2_IndicatorData!P4)/(P$166-P$165)*10)),1))</f>
        <v>x</v>
      </c>
      <c r="Q4" s="26" t="str">
        <f>IF(P2_IndicatorData!Q4="No data","x",ROUND(IF(P2_IndicatorData!Q4&gt;Q$166,0,IF(P2_IndicatorData!Q4&lt;Q$165,10,(Q$166-P2_IndicatorData!Q4)/(Q$166-Q$165)*10)),1))</f>
        <v>x</v>
      </c>
      <c r="R4" s="26">
        <f>IF(P2_IndicatorData!R4="No data","x",ROUND(IF(P2_IndicatorData!R4&gt;R$166,10,IF(P2_IndicatorData!R4&lt;R$165,0,10-(R$166-P2_IndicatorData!R4)/(R$166-R$165)*10)),1))</f>
        <v>3.5</v>
      </c>
      <c r="S4" s="26">
        <f>IF(P2_IndicatorData!S4="No data","x",ROUND(IF(P2_IndicatorData!S4&gt;S$166,0,IF(P2_IndicatorData!S4&lt;S$165,10,(S$166-P2_IndicatorData!S4)/(S$166-S$165)*10)),1))</f>
        <v>7.2</v>
      </c>
      <c r="T4" s="35">
        <f>IF(P2_IndicatorData!X4="No data","x",ROUND(IF(P2_IndicatorData!X4&gt;T$166,10,IF(P2_IndicatorData!X4&lt;T$165,0,10-(T$166-P2_IndicatorData!X4)/(T$166-T$165)*10)),1))</f>
        <v>0.9</v>
      </c>
      <c r="U4" s="26">
        <f>IF(P2_IndicatorData!Y4="No data","x",ROUND(IF(P2_IndicatorData!Y4&gt;U$166,0,IF(P2_IndicatorData!Y4&lt;U$165,10,(U$166-P2_IndicatorData!Y4)/(U$166-U$165)*10)),1))</f>
        <v>2</v>
      </c>
      <c r="V4" s="26" t="str">
        <f>IF(P2_IndicatorData!Z4="No data","x",ROUND(IF(P2_IndicatorData!Z4&gt;V$166,10,IF(P2_IndicatorData!Z4&lt;V$165,0,10-(V$166-P2_IndicatorData!Z4)/(V$166-V$165)*10)),1))</f>
        <v>x</v>
      </c>
      <c r="W4" s="26" t="str">
        <f>IF(P2_IndicatorData!AA4="No data","x",ROUND(IF(P2_IndicatorData!AA4&gt;W$166,10,IF(P2_IndicatorData!AA4&lt;W$165,0,10-(W$166-P2_IndicatorData!AA4)/(W$166-W$165)*10)),1))</f>
        <v>x</v>
      </c>
      <c r="X4" s="26">
        <f>IF(P2_IndicatorData!AB4="No data","x",ROUND(IF(P2_IndicatorData!AB4&gt;X$166,0,IF(P2_IndicatorData!AB4&lt;X$165,10,(X$166-P2_IndicatorData!AB4)/(X$166-X$165)*10)),1))</f>
        <v>6</v>
      </c>
      <c r="Y4" s="26">
        <f>IF(P2_IndicatorData!AC4="No data","x",ROUND(IF(P2_IndicatorData!AC4&gt;Y$166,0,IF(P2_IndicatorData!AC4&lt;Y$165,10,(Y$166-P2_IndicatorData!AC4)/(Y$166-Y$165)*10)),1))</f>
        <v>0</v>
      </c>
      <c r="Z4" s="33">
        <f t="shared" si="0"/>
        <v>3.1</v>
      </c>
      <c r="AA4" s="33">
        <f t="shared" si="1"/>
        <v>0.2</v>
      </c>
      <c r="AB4" s="33" t="str">
        <f t="shared" si="2"/>
        <v>x</v>
      </c>
      <c r="AC4" s="33">
        <f t="shared" si="3"/>
        <v>5.4</v>
      </c>
      <c r="AD4" s="181">
        <f t="shared" si="4"/>
        <v>3.1</v>
      </c>
      <c r="AE4" s="181">
        <f t="shared" si="5"/>
        <v>3.8</v>
      </c>
      <c r="AF4" s="181">
        <f t="shared" si="6"/>
        <v>5</v>
      </c>
      <c r="AG4" s="37">
        <f t="shared" si="7"/>
        <v>4</v>
      </c>
      <c r="AH4" s="37">
        <f t="shared" si="8"/>
        <v>0.6</v>
      </c>
      <c r="AI4" s="37">
        <f t="shared" si="9"/>
        <v>1.5</v>
      </c>
      <c r="AJ4" s="181" t="str">
        <f t="shared" si="10"/>
        <v>x</v>
      </c>
      <c r="AK4" s="181">
        <f t="shared" si="11"/>
        <v>3</v>
      </c>
      <c r="AL4" s="181">
        <f t="shared" si="12"/>
        <v>5.4</v>
      </c>
      <c r="AM4" s="37">
        <f t="shared" si="13"/>
        <v>4.2</v>
      </c>
      <c r="AN4" s="199">
        <f>IF(P2_ComponentsMissing_hidden!G4&gt;2,"x",ROUND(AVERAGE(AG4,AH4,AI4,AM4),1))</f>
        <v>2.6</v>
      </c>
    </row>
    <row r="5" spans="1:40">
      <c r="A5" s="27" t="s">
        <v>77</v>
      </c>
      <c r="B5" s="20" t="s">
        <v>78</v>
      </c>
      <c r="C5" s="26">
        <f>IF(P2_IndicatorData!C5="No data","x",ROUND(IF(P2_IndicatorData!C5&gt;C$166,10,IF(P2_IndicatorData!C5&lt;C$165,0,10-(C$166-P2_IndicatorData!C5)/(C$166-C$165)*10)),1))</f>
        <v>10</v>
      </c>
      <c r="D5" s="26">
        <f>IF(P2_IndicatorData!D5="No data","x",ROUND(IF(P2_IndicatorData!D5&gt;D$166,0,IF(P2_IndicatorData!D5&lt;D$165,10,(D$166-P2_IndicatorData!D5)/(D$166-D$165)*10)),1))</f>
        <v>9.6999999999999993</v>
      </c>
      <c r="E5" s="26">
        <f>IF(P2_IndicatorData!E5="No data","x",ROUND(IF(P2_IndicatorData!E5&gt;E$166,0,IF(P2_IndicatorData!E5&lt;E$165,10,(E$166-P2_IndicatorData!E5)/(E$166-E$165)*10)),1))</f>
        <v>10</v>
      </c>
      <c r="F5" s="26">
        <f>IF(P2_IndicatorData!F5="No data","x",ROUND(IF(P2_IndicatorData!F5&gt;F$166,0,IF(P2_IndicatorData!F5&lt;F$165,10,(F$166-P2_IndicatorData!F5)/(F$166-F$165)*10)),1))</f>
        <v>10</v>
      </c>
      <c r="G5" s="26">
        <f>IF(P2_IndicatorData!G5="No data","x",ROUND(IF(P2_IndicatorData!G5&gt;G$166,0,IF(P2_IndicatorData!G5&lt;G$165,10,(G$166-P2_IndicatorData!G5)/(G$166-G$165)*10)),1))</f>
        <v>6.6</v>
      </c>
      <c r="H5" s="26">
        <f>IF(P2_IndicatorData!H5="No data","x",ROUND(IF(P2_IndicatorData!H5&gt;H$166,0,IF(P2_IndicatorData!H5&lt;H$165,10,(H$166-P2_IndicatorData!H5)/(H$166-H$165)*10)),1))</f>
        <v>8.5</v>
      </c>
      <c r="I5" s="26">
        <f>IF(P2_IndicatorData!I5="No data","x",ROUND(IF(P2_IndicatorData!I5&gt;I$166,10,IF(P2_IndicatorData!I5&lt;I$165,0,10-(I$166-P2_IndicatorData!I5)/(I$166-I$165)*10)),1))</f>
        <v>10</v>
      </c>
      <c r="J5" s="26">
        <f>IF(P2_IndicatorData!J5="No data","x",ROUND(IF(P2_IndicatorData!J5&gt;J$166,10,IF(P2_IndicatorData!J5&lt;J$165,0,10-(J$166-P2_IndicatorData!J5)/(J$166-J$165)*10)),1))</f>
        <v>10</v>
      </c>
      <c r="K5" s="26">
        <f>IF(P2_IndicatorData!K5="No data","x",ROUND(IF(P2_IndicatorData!K5&gt;K$166,10,IF(P2_IndicatorData!K5&lt;K$165,0,10-(K$166-P2_IndicatorData!K5)/(K$166-K$165)*10)),1))</f>
        <v>4.8</v>
      </c>
      <c r="L5" s="26" t="str">
        <f>IF(P2_IndicatorData!L5="No data","x",ROUND(IF(P2_IndicatorData!L5&gt;L$166,10,IF(P2_IndicatorData!L5&lt;L$165,0,10-(L$166-P2_IndicatorData!L5)/(L$166-L$165)*10)),1))</f>
        <v>x</v>
      </c>
      <c r="M5" s="26" t="str">
        <f>IF(P2_IndicatorData!M5="No data","x",ROUND(IF(P2_IndicatorData!M5&gt;M$166,10,IF(P2_IndicatorData!M5&lt;M$165,0,10-(M$166-P2_IndicatorData!M5)/(M$166-M$165)*10)),1))</f>
        <v>x</v>
      </c>
      <c r="N5" s="26">
        <f>IF(P2_IndicatorData!N5="No data","x",ROUND(IF(P2_IndicatorData!N5&gt;N$166,0,IF(P2_IndicatorData!N5&lt;N$165,10,(N$166-P2_IndicatorData!N5)/(N$166-N$165)*10)),1))</f>
        <v>7.5</v>
      </c>
      <c r="O5" s="26" t="str">
        <f>IF(P2_IndicatorData!O5="No data","x",ROUND(IF(P2_IndicatorData!O5&gt;O$166,0,IF(P2_IndicatorData!O5&lt;O$165,10,(O$166-P2_IndicatorData!O5)/(O$166-O$165)*10)),1))</f>
        <v>x</v>
      </c>
      <c r="P5" s="26" t="str">
        <f>IF(P2_IndicatorData!P5="No data","x",ROUND(IF(P2_IndicatorData!P5&gt;P$166,0,IF(P2_IndicatorData!P5&lt;P$165,10,(P$166-P2_IndicatorData!P5)/(P$166-P$165)*10)),1))</f>
        <v>x</v>
      </c>
      <c r="Q5" s="26" t="str">
        <f>IF(P2_IndicatorData!Q5="No data","x",ROUND(IF(P2_IndicatorData!Q5&gt;Q$166,0,IF(P2_IndicatorData!Q5&lt;Q$165,10,(Q$166-P2_IndicatorData!Q5)/(Q$166-Q$165)*10)),1))</f>
        <v>x</v>
      </c>
      <c r="R5" s="26">
        <f>IF(P2_IndicatorData!R5="No data","x",ROUND(IF(P2_IndicatorData!R5&gt;R$166,10,IF(P2_IndicatorData!R5&lt;R$165,0,10-(R$166-P2_IndicatorData!R5)/(R$166-R$165)*10)),1))</f>
        <v>9.6999999999999993</v>
      </c>
      <c r="S5" s="26">
        <f>IF(P2_IndicatorData!S5="No data","x",ROUND(IF(P2_IndicatorData!S5&gt;S$166,0,IF(P2_IndicatorData!S5&lt;S$165,10,(S$166-P2_IndicatorData!S5)/(S$166-S$165)*10)),1))</f>
        <v>8.8000000000000007</v>
      </c>
      <c r="T5" s="35">
        <f>IF(P2_IndicatorData!X5="No data","x",ROUND(IF(P2_IndicatorData!X5&gt;T$166,10,IF(P2_IndicatorData!X5&lt;T$165,0,10-(T$166-P2_IndicatorData!X5)/(T$166-T$165)*10)),1))</f>
        <v>10</v>
      </c>
      <c r="U5" s="26">
        <f>IF(P2_IndicatorData!Y5="No data","x",ROUND(IF(P2_IndicatorData!Y5&gt;U$166,0,IF(P2_IndicatorData!Y5&lt;U$165,10,(U$166-P2_IndicatorData!Y5)/(U$166-U$165)*10)),1))</f>
        <v>9.1999999999999993</v>
      </c>
      <c r="V5" s="26">
        <f>IF(P2_IndicatorData!Z5="No data","x",ROUND(IF(P2_IndicatorData!Z5&gt;V$166,10,IF(P2_IndicatorData!Z5&lt;V$165,0,10-(V$166-P2_IndicatorData!Z5)/(V$166-V$165)*10)),1))</f>
        <v>6.5</v>
      </c>
      <c r="W5" s="26">
        <f>IF(P2_IndicatorData!AA5="No data","x",ROUND(IF(P2_IndicatorData!AA5&gt;W$166,10,IF(P2_IndicatorData!AA5&lt;W$165,0,10-(W$166-P2_IndicatorData!AA5)/(W$166-W$165)*10)),1))</f>
        <v>10</v>
      </c>
      <c r="X5" s="26">
        <f>IF(P2_IndicatorData!AB5="No data","x",ROUND(IF(P2_IndicatorData!AB5&gt;X$166,0,IF(P2_IndicatorData!AB5&lt;X$165,10,(X$166-P2_IndicatorData!AB5)/(X$166-X$165)*10)),1))</f>
        <v>10</v>
      </c>
      <c r="Y5" s="26">
        <f>IF(P2_IndicatorData!AC5="No data","x",ROUND(IF(P2_IndicatorData!AC5&gt;Y$166,0,IF(P2_IndicatorData!AC5&lt;Y$165,10,(Y$166-P2_IndicatorData!AC5)/(Y$166-Y$165)*10)),1))</f>
        <v>9.6999999999999993</v>
      </c>
      <c r="Z5" s="33">
        <f t="shared" si="0"/>
        <v>8.9</v>
      </c>
      <c r="AA5" s="33" t="str">
        <f t="shared" si="1"/>
        <v>x</v>
      </c>
      <c r="AB5" s="33" t="str">
        <f t="shared" si="2"/>
        <v>x</v>
      </c>
      <c r="AC5" s="33">
        <f t="shared" si="3"/>
        <v>9.3000000000000007</v>
      </c>
      <c r="AD5" s="181">
        <f t="shared" si="4"/>
        <v>9.5</v>
      </c>
      <c r="AE5" s="181">
        <f t="shared" si="5"/>
        <v>10</v>
      </c>
      <c r="AF5" s="181">
        <f t="shared" si="6"/>
        <v>7.7</v>
      </c>
      <c r="AG5" s="37">
        <f t="shared" si="7"/>
        <v>9.1</v>
      </c>
      <c r="AH5" s="37">
        <f t="shared" si="8"/>
        <v>7.5</v>
      </c>
      <c r="AI5" s="37">
        <f t="shared" si="9"/>
        <v>9.6</v>
      </c>
      <c r="AJ5" s="181">
        <f t="shared" si="10"/>
        <v>8.3000000000000007</v>
      </c>
      <c r="AK5" s="181">
        <f t="shared" si="11"/>
        <v>9.9</v>
      </c>
      <c r="AL5" s="181">
        <f t="shared" si="12"/>
        <v>9.3000000000000007</v>
      </c>
      <c r="AM5" s="37">
        <f t="shared" si="13"/>
        <v>9.1999999999999993</v>
      </c>
      <c r="AN5" s="199">
        <f>IF(P2_ComponentsMissing_hidden!G6&gt;2,"x",ROUND(AVERAGE(AG5,AH5,AI5,AM5),1))</f>
        <v>8.9</v>
      </c>
    </row>
    <row r="6" spans="1:40">
      <c r="A6" s="27" t="s">
        <v>81</v>
      </c>
      <c r="B6" s="20" t="s">
        <v>82</v>
      </c>
      <c r="C6" s="26">
        <f>IF(P2_IndicatorData!C6="No data","x",ROUND(IF(P2_IndicatorData!C6&gt;C$166,10,IF(P2_IndicatorData!C6&lt;C$165,0,10-(C$166-P2_IndicatorData!C6)/(C$166-C$165)*10)),1))</f>
        <v>1.2</v>
      </c>
      <c r="D6" s="26">
        <f>IF(P2_IndicatorData!D6="No data","x",ROUND(IF(P2_IndicatorData!D6&gt;D$166,0,IF(P2_IndicatorData!D6&lt;D$165,10,(D$166-P2_IndicatorData!D6)/(D$166-D$165)*10)),1))</f>
        <v>7.8</v>
      </c>
      <c r="E6" s="26">
        <f>IF(P2_IndicatorData!E6="No data","x",ROUND(IF(P2_IndicatorData!E6&gt;E$166,0,IF(P2_IndicatorData!E6&lt;E$165,10,(E$166-P2_IndicatorData!E6)/(E$166-E$165)*10)),1))</f>
        <v>4.7</v>
      </c>
      <c r="F6" s="26">
        <f>IF(P2_IndicatorData!F6="No data","x",ROUND(IF(P2_IndicatorData!F6&gt;F$166,0,IF(P2_IndicatorData!F6&lt;F$165,10,(F$166-P2_IndicatorData!F6)/(F$166-F$165)*10)),1))</f>
        <v>2.2000000000000002</v>
      </c>
      <c r="G6" s="26">
        <f>IF(P2_IndicatorData!G6="No data","x",ROUND(IF(P2_IndicatorData!G6&gt;G$166,0,IF(P2_IndicatorData!G6&lt;G$165,10,(G$166-P2_IndicatorData!G6)/(G$166-G$165)*10)),1))</f>
        <v>2.4</v>
      </c>
      <c r="H6" s="26">
        <f>IF(P2_IndicatorData!H6="No data","x",ROUND(IF(P2_IndicatorData!H6&gt;H$166,0,IF(P2_IndicatorData!H6&lt;H$165,10,(H$166-P2_IndicatorData!H6)/(H$166-H$165)*10)),1))</f>
        <v>1.6</v>
      </c>
      <c r="I6" s="26">
        <f>IF(P2_IndicatorData!I6="No data","x",ROUND(IF(P2_IndicatorData!I6&gt;I$166,10,IF(P2_IndicatorData!I6&lt;I$165,0,10-(I$166-P2_IndicatorData!I6)/(I$166-I$165)*10)),1))</f>
        <v>2.2000000000000002</v>
      </c>
      <c r="J6" s="26">
        <f>IF(P2_IndicatorData!J6="No data","x",ROUND(IF(P2_IndicatorData!J6&gt;J$166,10,IF(P2_IndicatorData!J6&lt;J$165,0,10-(J$166-P2_IndicatorData!J6)/(J$166-J$165)*10)),1))</f>
        <v>4.9000000000000004</v>
      </c>
      <c r="K6" s="26">
        <f>IF(P2_IndicatorData!K6="No data","x",ROUND(IF(P2_IndicatorData!K6&gt;K$166,10,IF(P2_IndicatorData!K6&lt;K$165,0,10-(K$166-P2_IndicatorData!K6)/(K$166-K$165)*10)),1))</f>
        <v>0.8</v>
      </c>
      <c r="L6" s="26">
        <f>IF(P2_IndicatorData!L6="No data","x",ROUND(IF(P2_IndicatorData!L6&gt;L$166,10,IF(P2_IndicatorData!L6&lt;L$165,0,10-(L$166-P2_IndicatorData!L6)/(L$166-L$165)*10)),1))</f>
        <v>0.2</v>
      </c>
      <c r="M6" s="26">
        <f>IF(P2_IndicatorData!M6="No data","x",ROUND(IF(P2_IndicatorData!M6&gt;M$166,10,IF(P2_IndicatorData!M6&lt;M$165,0,10-(M$166-P2_IndicatorData!M6)/(M$166-M$165)*10)),1))</f>
        <v>0</v>
      </c>
      <c r="N6" s="26">
        <f>IF(P2_IndicatorData!N6="No data","x",ROUND(IF(P2_IndicatorData!N6&gt;N$166,0,IF(P2_IndicatorData!N6&lt;N$165,10,(N$166-P2_IndicatorData!N6)/(N$166-N$165)*10)),1))</f>
        <v>0.2</v>
      </c>
      <c r="O6" s="26">
        <f>IF(P2_IndicatorData!O6="No data","x",ROUND(IF(P2_IndicatorData!O6&gt;O$166,0,IF(P2_IndicatorData!O6&lt;O$165,10,(O$166-P2_IndicatorData!O6)/(O$166-O$165)*10)),1))</f>
        <v>0.9</v>
      </c>
      <c r="P6" s="26">
        <f>IF(P2_IndicatorData!P6="No data","x",ROUND(IF(P2_IndicatorData!P6&gt;P$166,0,IF(P2_IndicatorData!P6&lt;P$165,10,(P$166-P2_IndicatorData!P6)/(P$166-P$165)*10)),1))</f>
        <v>2.4</v>
      </c>
      <c r="Q6" s="26">
        <f>IF(P2_IndicatorData!Q6="No data","x",ROUND(IF(P2_IndicatorData!Q6&gt;Q$166,0,IF(P2_IndicatorData!Q6&lt;Q$165,10,(Q$166-P2_IndicatorData!Q6)/(Q$166-Q$165)*10)),1))</f>
        <v>5.4</v>
      </c>
      <c r="R6" s="26">
        <f>IF(P2_IndicatorData!R6="No data","x",ROUND(IF(P2_IndicatorData!R6&gt;R$166,10,IF(P2_IndicatorData!R6&lt;R$165,0,10-(R$166-P2_IndicatorData!R6)/(R$166-R$165)*10)),1))</f>
        <v>8.6999999999999993</v>
      </c>
      <c r="S6" s="26">
        <f>IF(P2_IndicatorData!S6="No data","x",ROUND(IF(P2_IndicatorData!S6&gt;S$166,0,IF(P2_IndicatorData!S6&lt;S$165,10,(S$166-P2_IndicatorData!S6)/(S$166-S$165)*10)),1))</f>
        <v>6.4</v>
      </c>
      <c r="T6" s="35">
        <f>IF(P2_IndicatorData!X6="No data","x",ROUND(IF(P2_IndicatorData!X6&gt;T$166,10,IF(P2_IndicatorData!X6&lt;T$165,0,10-(T$166-P2_IndicatorData!X6)/(T$166-T$165)*10)),1))</f>
        <v>0.3</v>
      </c>
      <c r="U6" s="26" t="str">
        <f>IF(P2_IndicatorData!Y6="No data","x",ROUND(IF(P2_IndicatorData!Y6&gt;U$166,0,IF(P2_IndicatorData!Y6&lt;U$165,10,(U$166-P2_IndicatorData!Y6)/(U$166-U$165)*10)),1))</f>
        <v>x</v>
      </c>
      <c r="V6" s="26">
        <f>IF(P2_IndicatorData!Z6="No data","x",ROUND(IF(P2_IndicatorData!Z6&gt;V$166,10,IF(P2_IndicatorData!Z6&lt;V$165,0,10-(V$166-P2_IndicatorData!Z6)/(V$166-V$165)*10)),1))</f>
        <v>7.1</v>
      </c>
      <c r="W6" s="26">
        <f>IF(P2_IndicatorData!AA6="No data","x",ROUND(IF(P2_IndicatorData!AA6&gt;W$166,10,IF(P2_IndicatorData!AA6&lt;W$165,0,10-(W$166-P2_IndicatorData!AA6)/(W$166-W$165)*10)),1))</f>
        <v>6.6</v>
      </c>
      <c r="X6" s="26">
        <f>IF(P2_IndicatorData!AB6="No data","x",ROUND(IF(P2_IndicatorData!AB6&gt;X$166,0,IF(P2_IndicatorData!AB6&lt;X$165,10,(X$166-P2_IndicatorData!AB6)/(X$166-X$165)*10)),1))</f>
        <v>4.5999999999999996</v>
      </c>
      <c r="Y6" s="26">
        <f>IF(P2_IndicatorData!AC6="No data","x",ROUND(IF(P2_IndicatorData!AC6&gt;Y$166,0,IF(P2_IndicatorData!AC6&lt;Y$165,10,(Y$166-P2_IndicatorData!AC6)/(Y$166-Y$165)*10)),1))</f>
        <v>0</v>
      </c>
      <c r="Z6" s="33">
        <f t="shared" si="0"/>
        <v>3.1</v>
      </c>
      <c r="AA6" s="33">
        <f t="shared" si="1"/>
        <v>0.1</v>
      </c>
      <c r="AB6" s="33">
        <f t="shared" si="2"/>
        <v>3.9</v>
      </c>
      <c r="AC6" s="33">
        <f t="shared" si="3"/>
        <v>7.6</v>
      </c>
      <c r="AD6" s="181">
        <f t="shared" si="4"/>
        <v>2.2000000000000002</v>
      </c>
      <c r="AE6" s="181">
        <f t="shared" si="5"/>
        <v>3.6</v>
      </c>
      <c r="AF6" s="181">
        <f t="shared" si="6"/>
        <v>3.4</v>
      </c>
      <c r="AG6" s="37">
        <f t="shared" si="7"/>
        <v>3.1</v>
      </c>
      <c r="AH6" s="37">
        <f t="shared" si="8"/>
        <v>0.4</v>
      </c>
      <c r="AI6" s="37">
        <f t="shared" si="9"/>
        <v>0.3</v>
      </c>
      <c r="AJ6" s="181">
        <f t="shared" si="10"/>
        <v>6.9</v>
      </c>
      <c r="AK6" s="181">
        <f t="shared" si="11"/>
        <v>2.2999999999999998</v>
      </c>
      <c r="AL6" s="181">
        <f t="shared" si="12"/>
        <v>5.8</v>
      </c>
      <c r="AM6" s="37">
        <f t="shared" si="13"/>
        <v>5</v>
      </c>
      <c r="AN6" s="199">
        <f>IF(P2_ComponentsMissing_hidden!G9&gt;2,"x",ROUND(AVERAGE(AG6,AH6,AI6,AM6),1))</f>
        <v>2.2000000000000002</v>
      </c>
    </row>
    <row r="7" spans="1:40">
      <c r="A7" s="27" t="s">
        <v>84</v>
      </c>
      <c r="B7" s="20" t="s">
        <v>85</v>
      </c>
      <c r="C7" s="26">
        <f>IF(P2_IndicatorData!C7="No data","x",ROUND(IF(P2_IndicatorData!C7&gt;C$166,10,IF(P2_IndicatorData!C7&lt;C$165,0,10-(C$166-P2_IndicatorData!C7)/(C$166-C$165)*10)),1))</f>
        <v>1.6</v>
      </c>
      <c r="D7" s="26">
        <f>IF(P2_IndicatorData!D7="No data","x",ROUND(IF(P2_IndicatorData!D7&gt;D$166,0,IF(P2_IndicatorData!D7&lt;D$165,10,(D$166-P2_IndicatorData!D7)/(D$166-D$165)*10)),1))</f>
        <v>4.9000000000000004</v>
      </c>
      <c r="E7" s="26">
        <f>IF(P2_IndicatorData!E7="No data","x",ROUND(IF(P2_IndicatorData!E7&gt;E$166,0,IF(P2_IndicatorData!E7&lt;E$165,10,(E$166-P2_IndicatorData!E7)/(E$166-E$165)*10)),1))</f>
        <v>2.7</v>
      </c>
      <c r="F7" s="26">
        <f>IF(P2_IndicatorData!F7="No data","x",ROUND(IF(P2_IndicatorData!F7&gt;F$166,0,IF(P2_IndicatorData!F7&lt;F$165,10,(F$166-P2_IndicatorData!F7)/(F$166-F$165)*10)),1))</f>
        <v>0.8</v>
      </c>
      <c r="G7" s="26">
        <f>IF(P2_IndicatorData!G7="No data","x",ROUND(IF(P2_IndicatorData!G7&gt;G$166,0,IF(P2_IndicatorData!G7&lt;G$165,10,(G$166-P2_IndicatorData!G7)/(G$166-G$165)*10)),1))</f>
        <v>1.6</v>
      </c>
      <c r="H7" s="26">
        <f>IF(P2_IndicatorData!H7="No data","x",ROUND(IF(P2_IndicatorData!H7&gt;H$166,0,IF(P2_IndicatorData!H7&lt;H$165,10,(H$166-P2_IndicatorData!H7)/(H$166-H$165)*10)),1))</f>
        <v>8.1999999999999993</v>
      </c>
      <c r="I7" s="26">
        <f>IF(P2_IndicatorData!I7="No data","x",ROUND(IF(P2_IndicatorData!I7&gt;I$166,10,IF(P2_IndicatorData!I7&lt;I$165,0,10-(I$166-P2_IndicatorData!I7)/(I$166-I$165)*10)),1))</f>
        <v>2.6</v>
      </c>
      <c r="J7" s="26">
        <f>IF(P2_IndicatorData!J7="No data","x",ROUND(IF(P2_IndicatorData!J7&gt;J$166,10,IF(P2_IndicatorData!J7&lt;J$165,0,10-(J$166-P2_IndicatorData!J7)/(J$166-J$165)*10)),1))</f>
        <v>6</v>
      </c>
      <c r="K7" s="26">
        <f>IF(P2_IndicatorData!K7="No data","x",ROUND(IF(P2_IndicatorData!K7&gt;K$166,10,IF(P2_IndicatorData!K7&lt;K$165,0,10-(K$166-P2_IndicatorData!K7)/(K$166-K$165)*10)),1))</f>
        <v>0.5</v>
      </c>
      <c r="L7" s="26">
        <f>IF(P2_IndicatorData!L7="No data","x",ROUND(IF(P2_IndicatorData!L7&gt;L$166,10,IF(P2_IndicatorData!L7&lt;L$165,0,10-(L$166-P2_IndicatorData!L7)/(L$166-L$165)*10)),1))</f>
        <v>4.4000000000000004</v>
      </c>
      <c r="M7" s="26">
        <f>IF(P2_IndicatorData!M7="No data","x",ROUND(IF(P2_IndicatorData!M7&gt;M$166,10,IF(P2_IndicatorData!M7&lt;M$165,0,10-(M$166-P2_IndicatorData!M7)/(M$166-M$165)*10)),1))</f>
        <v>2.9</v>
      </c>
      <c r="N7" s="26">
        <f>IF(P2_IndicatorData!N7="No data","x",ROUND(IF(P2_IndicatorData!N7&gt;N$166,0,IF(P2_IndicatorData!N7&lt;N$165,10,(N$166-P2_IndicatorData!N7)/(N$166-N$165)*10)),1))</f>
        <v>0.1</v>
      </c>
      <c r="O7" s="26">
        <f>IF(P2_IndicatorData!O7="No data","x",ROUND(IF(P2_IndicatorData!O7&gt;O$166,0,IF(P2_IndicatorData!O7&lt;O$165,10,(O$166-P2_IndicatorData!O7)/(O$166-O$165)*10)),1))</f>
        <v>5.5</v>
      </c>
      <c r="P7" s="26">
        <f>IF(P2_IndicatorData!P7="No data","x",ROUND(IF(P2_IndicatorData!P7&gt;P$166,0,IF(P2_IndicatorData!P7&lt;P$165,10,(P$166-P2_IndicatorData!P7)/(P$166-P$165)*10)),1))</f>
        <v>6.7</v>
      </c>
      <c r="Q7" s="26">
        <f>IF(P2_IndicatorData!Q7="No data","x",ROUND(IF(P2_IndicatorData!Q7&gt;Q$166,0,IF(P2_IndicatorData!Q7&lt;Q$165,10,(Q$166-P2_IndicatorData!Q7)/(Q$166-Q$165)*10)),1))</f>
        <v>6.2</v>
      </c>
      <c r="R7" s="26">
        <f>IF(P2_IndicatorData!R7="No data","x",ROUND(IF(P2_IndicatorData!R7&gt;R$166,10,IF(P2_IndicatorData!R7&lt;R$165,0,10-(R$166-P2_IndicatorData!R7)/(R$166-R$165)*10)),1))</f>
        <v>7.2</v>
      </c>
      <c r="S7" s="26">
        <f>IF(P2_IndicatorData!S7="No data","x",ROUND(IF(P2_IndicatorData!S7&gt;S$166,0,IF(P2_IndicatorData!S7&lt;S$165,10,(S$166-P2_IndicatorData!S7)/(S$166-S$165)*10)),1))</f>
        <v>6.5</v>
      </c>
      <c r="T7" s="35">
        <f>IF(P2_IndicatorData!X7="No data","x",ROUND(IF(P2_IndicatorData!X7&gt;T$166,10,IF(P2_IndicatorData!X7&lt;T$165,0,10-(T$166-P2_IndicatorData!X7)/(T$166-T$165)*10)),1))</f>
        <v>0</v>
      </c>
      <c r="U7" s="26">
        <f>IF(P2_IndicatorData!Y7="No data","x",ROUND(IF(P2_IndicatorData!Y7&gt;U$166,0,IF(P2_IndicatorData!Y7&lt;U$165,10,(U$166-P2_IndicatorData!Y7)/(U$166-U$165)*10)),1))</f>
        <v>0.7</v>
      </c>
      <c r="V7" s="26">
        <f>IF(P2_IndicatorData!Z7="No data","x",ROUND(IF(P2_IndicatorData!Z7&gt;V$166,10,IF(P2_IndicatorData!Z7&lt;V$165,0,10-(V$166-P2_IndicatorData!Z7)/(V$166-V$165)*10)),1))</f>
        <v>4.7</v>
      </c>
      <c r="W7" s="26">
        <f>IF(P2_IndicatorData!AA7="No data","x",ROUND(IF(P2_IndicatorData!AA7&gt;W$166,10,IF(P2_IndicatorData!AA7&lt;W$165,0,10-(W$166-P2_IndicatorData!AA7)/(W$166-W$165)*10)),1))</f>
        <v>3.8</v>
      </c>
      <c r="X7" s="26">
        <f>IF(P2_IndicatorData!AB7="No data","x",ROUND(IF(P2_IndicatorData!AB7&gt;X$166,0,IF(P2_IndicatorData!AB7&lt;X$165,10,(X$166-P2_IndicatorData!AB7)/(X$166-X$165)*10)),1))</f>
        <v>5.2</v>
      </c>
      <c r="Y7" s="26">
        <f>IF(P2_IndicatorData!AC7="No data","x",ROUND(IF(P2_IndicatorData!AC7&gt;Y$166,0,IF(P2_IndicatorData!AC7&lt;Y$165,10,(Y$166-P2_IndicatorData!AC7)/(Y$166-Y$165)*10)),1))</f>
        <v>0</v>
      </c>
      <c r="Z7" s="33">
        <f t="shared" si="0"/>
        <v>1.7</v>
      </c>
      <c r="AA7" s="33">
        <f t="shared" si="1"/>
        <v>3.7</v>
      </c>
      <c r="AB7" s="33">
        <f t="shared" si="2"/>
        <v>6.5</v>
      </c>
      <c r="AC7" s="33">
        <f t="shared" si="3"/>
        <v>6.9</v>
      </c>
      <c r="AD7" s="181">
        <f t="shared" si="4"/>
        <v>1.7</v>
      </c>
      <c r="AE7" s="181">
        <f t="shared" si="5"/>
        <v>4.3</v>
      </c>
      <c r="AF7" s="181">
        <f t="shared" si="6"/>
        <v>4.5</v>
      </c>
      <c r="AG7" s="37">
        <f t="shared" si="7"/>
        <v>3.5</v>
      </c>
      <c r="AH7" s="37">
        <f t="shared" si="8"/>
        <v>3.1</v>
      </c>
      <c r="AI7" s="37">
        <f t="shared" si="9"/>
        <v>0.4</v>
      </c>
      <c r="AJ7" s="181">
        <f t="shared" si="10"/>
        <v>4.3</v>
      </c>
      <c r="AK7" s="181">
        <f t="shared" si="11"/>
        <v>2.6</v>
      </c>
      <c r="AL7" s="181">
        <f t="shared" si="12"/>
        <v>6.7</v>
      </c>
      <c r="AM7" s="37">
        <f t="shared" si="13"/>
        <v>4.5</v>
      </c>
      <c r="AN7" s="199">
        <f>IF(P2_ComponentsMissing_hidden!G10&gt;2,"x",ROUND(AVERAGE(AG7,AH7,AI7,AM7),1))</f>
        <v>2.9</v>
      </c>
    </row>
    <row r="8" spans="1:40">
      <c r="A8" s="27" t="s">
        <v>88</v>
      </c>
      <c r="B8" s="20" t="s">
        <v>89</v>
      </c>
      <c r="C8" s="26">
        <f>IF(P2_IndicatorData!C8="No data","x",ROUND(IF(P2_IndicatorData!C8&gt;C$166,10,IF(P2_IndicatorData!C8&lt;C$165,0,10-(C$166-P2_IndicatorData!C8)/(C$166-C$165)*10)),1))</f>
        <v>0.5</v>
      </c>
      <c r="D8" s="26">
        <f>IF(P2_IndicatorData!D8="No data","x",ROUND(IF(P2_IndicatorData!D8&gt;D$166,0,IF(P2_IndicatorData!D8&lt;D$165,10,(D$166-P2_IndicatorData!D8)/(D$166-D$165)*10)),1))</f>
        <v>0</v>
      </c>
      <c r="E8" s="26">
        <f>IF(P2_IndicatorData!E8="No data","x",ROUND(IF(P2_IndicatorData!E8&gt;E$166,0,IF(P2_IndicatorData!E8&lt;E$165,10,(E$166-P2_IndicatorData!E8)/(E$166-E$165)*10)),1))</f>
        <v>1.7</v>
      </c>
      <c r="F8" s="26">
        <f>IF(P2_IndicatorData!F8="No data","x",ROUND(IF(P2_IndicatorData!F8&gt;F$166,0,IF(P2_IndicatorData!F8&lt;F$165,10,(F$166-P2_IndicatorData!F8)/(F$166-F$165)*10)),1))</f>
        <v>1.4</v>
      </c>
      <c r="G8" s="26">
        <f>IF(P2_IndicatorData!G8="No data","x",ROUND(IF(P2_IndicatorData!G8&gt;G$166,0,IF(P2_IndicatorData!G8&lt;G$165,10,(G$166-P2_IndicatorData!G8)/(G$166-G$165)*10)),1))</f>
        <v>1</v>
      </c>
      <c r="H8" s="26">
        <f>IF(P2_IndicatorData!H8="No data","x",ROUND(IF(P2_IndicatorData!H8&gt;H$166,0,IF(P2_IndicatorData!H8&lt;H$165,10,(H$166-P2_IndicatorData!H8)/(H$166-H$165)*10)),1))</f>
        <v>0.8</v>
      </c>
      <c r="I8" s="26">
        <f>IF(P2_IndicatorData!I8="No data","x",ROUND(IF(P2_IndicatorData!I8&gt;I$166,10,IF(P2_IndicatorData!I8&lt;I$165,0,10-(I$166-P2_IndicatorData!I8)/(I$166-I$165)*10)),1))</f>
        <v>0.6</v>
      </c>
      <c r="J8" s="26">
        <f>IF(P2_IndicatorData!J8="No data","x",ROUND(IF(P2_IndicatorData!J8&gt;J$166,10,IF(P2_IndicatorData!J8&lt;J$165,0,10-(J$166-P2_IndicatorData!J8)/(J$166-J$165)*10)),1))</f>
        <v>4.3</v>
      </c>
      <c r="K8" s="26">
        <f>IF(P2_IndicatorData!K8="No data","x",ROUND(IF(P2_IndicatorData!K8&gt;K$166,10,IF(P2_IndicatorData!K8&lt;K$165,0,10-(K$166-P2_IndicatorData!K8)/(K$166-K$165)*10)),1))</f>
        <v>0.1</v>
      </c>
      <c r="L8" s="26">
        <f>IF(P2_IndicatorData!L8="No data","x",ROUND(IF(P2_IndicatorData!L8&gt;L$166,10,IF(P2_IndicatorData!L8&lt;L$165,0,10-(L$166-P2_IndicatorData!L8)/(L$166-L$165)*10)),1))</f>
        <v>0.2</v>
      </c>
      <c r="M8" s="26">
        <f>IF(P2_IndicatorData!M8="No data","x",ROUND(IF(P2_IndicatorData!M8&gt;M$166,10,IF(P2_IndicatorData!M8&lt;M$165,0,10-(M$166-P2_IndicatorData!M8)/(M$166-M$165)*10)),1))</f>
        <v>0.7</v>
      </c>
      <c r="N8" s="26" t="str">
        <f>IF(P2_IndicatorData!N8="No data","x",ROUND(IF(P2_IndicatorData!N8&gt;N$166,0,IF(P2_IndicatorData!N8&lt;N$165,10,(N$166-P2_IndicatorData!N8)/(N$166-N$165)*10)),1))</f>
        <v>x</v>
      </c>
      <c r="O8" s="26">
        <f>IF(P2_IndicatorData!O8="No data","x",ROUND(IF(P2_IndicatorData!O8&gt;O$166,0,IF(P2_IndicatorData!O8&lt;O$165,10,(O$166-P2_IndicatorData!O8)/(O$166-O$165)*10)),1))</f>
        <v>1.5</v>
      </c>
      <c r="P8" s="26">
        <f>IF(P2_IndicatorData!P8="No data","x",ROUND(IF(P2_IndicatorData!P8&gt;P$166,0,IF(P2_IndicatorData!P8&lt;P$165,10,(P$166-P2_IndicatorData!P8)/(P$166-P$165)*10)),1))</f>
        <v>0</v>
      </c>
      <c r="Q8" s="26" t="str">
        <f>IF(P2_IndicatorData!Q8="No data","x",ROUND(IF(P2_IndicatorData!Q8&gt;Q$166,0,IF(P2_IndicatorData!Q8&lt;Q$165,10,(Q$166-P2_IndicatorData!Q8)/(Q$166-Q$165)*10)),1))</f>
        <v>x</v>
      </c>
      <c r="R8" s="26">
        <f>IF(P2_IndicatorData!R8="No data","x",ROUND(IF(P2_IndicatorData!R8&gt;R$166,10,IF(P2_IndicatorData!R8&lt;R$165,0,10-(R$166-P2_IndicatorData!R8)/(R$166-R$165)*10)),1))</f>
        <v>1.5</v>
      </c>
      <c r="S8" s="26">
        <f>IF(P2_IndicatorData!S8="No data","x",ROUND(IF(P2_IndicatorData!S8&gt;S$166,0,IF(P2_IndicatorData!S8&lt;S$165,10,(S$166-P2_IndicatorData!S8)/(S$166-S$165)*10)),1))</f>
        <v>0.1</v>
      </c>
      <c r="T8" s="35">
        <f>IF(P2_IndicatorData!X8="No data","x",ROUND(IF(P2_IndicatorData!X8&gt;T$166,10,IF(P2_IndicatorData!X8&lt;T$165,0,10-(T$166-P2_IndicatorData!X8)/(T$166-T$165)*10)),1))</f>
        <v>0</v>
      </c>
      <c r="U8" s="26" t="str">
        <f>IF(P2_IndicatorData!Y8="No data","x",ROUND(IF(P2_IndicatorData!Y8&gt;U$166,0,IF(P2_IndicatorData!Y8&lt;U$165,10,(U$166-P2_IndicatorData!Y8)/(U$166-U$165)*10)),1))</f>
        <v>x</v>
      </c>
      <c r="V8" s="26" t="str">
        <f>IF(P2_IndicatorData!Z8="No data","x",ROUND(IF(P2_IndicatorData!Z8&gt;V$166,10,IF(P2_IndicatorData!Z8&lt;V$165,0,10-(V$166-P2_IndicatorData!Z8)/(V$166-V$165)*10)),1))</f>
        <v>x</v>
      </c>
      <c r="W8" s="26">
        <f>IF(P2_IndicatorData!AA8="No data","x",ROUND(IF(P2_IndicatorData!AA8&gt;W$166,10,IF(P2_IndicatorData!AA8&lt;W$165,0,10-(W$166-P2_IndicatorData!AA8)/(W$166-W$165)*10)),1))</f>
        <v>3.8</v>
      </c>
      <c r="X8" s="26">
        <f>IF(P2_IndicatorData!AB8="No data","x",ROUND(IF(P2_IndicatorData!AB8&gt;X$166,0,IF(P2_IndicatorData!AB8&lt;X$165,10,(X$166-P2_IndicatorData!AB8)/(X$166-X$165)*10)),1))</f>
        <v>6</v>
      </c>
      <c r="Y8" s="26">
        <f>IF(P2_IndicatorData!AC8="No data","x",ROUND(IF(P2_IndicatorData!AC8&gt;Y$166,0,IF(P2_IndicatorData!AC8&lt;Y$165,10,(Y$166-P2_IndicatorData!AC8)/(Y$166-Y$165)*10)),1))</f>
        <v>0</v>
      </c>
      <c r="Z8" s="33">
        <f t="shared" si="0"/>
        <v>1.4</v>
      </c>
      <c r="AA8" s="33">
        <f t="shared" si="1"/>
        <v>0.5</v>
      </c>
      <c r="AB8" s="33">
        <f t="shared" si="2"/>
        <v>0</v>
      </c>
      <c r="AC8" s="33">
        <f t="shared" si="3"/>
        <v>0.8</v>
      </c>
      <c r="AD8" s="181">
        <f t="shared" si="4"/>
        <v>1</v>
      </c>
      <c r="AE8" s="181">
        <f t="shared" si="5"/>
        <v>2.5</v>
      </c>
      <c r="AF8" s="181">
        <f t="shared" si="6"/>
        <v>0.3</v>
      </c>
      <c r="AG8" s="37">
        <f t="shared" si="7"/>
        <v>1.3</v>
      </c>
      <c r="AH8" s="37">
        <f t="shared" si="8"/>
        <v>1</v>
      </c>
      <c r="AI8" s="37">
        <f t="shared" si="9"/>
        <v>0</v>
      </c>
      <c r="AJ8" s="181">
        <f t="shared" si="10"/>
        <v>3.8</v>
      </c>
      <c r="AK8" s="181">
        <f t="shared" si="11"/>
        <v>3</v>
      </c>
      <c r="AL8" s="181">
        <f t="shared" si="12"/>
        <v>0.4</v>
      </c>
      <c r="AM8" s="37">
        <f t="shared" si="13"/>
        <v>2.4</v>
      </c>
      <c r="AN8" s="199">
        <f>IF(P2_ComponentsMissing_hidden!G11&gt;2,"x",ROUND(AVERAGE(AG8,AH8,AI8,AM8),1))</f>
        <v>1.2</v>
      </c>
    </row>
    <row r="9" spans="1:40">
      <c r="A9" s="27" t="s">
        <v>91</v>
      </c>
      <c r="B9" s="20" t="s">
        <v>92</v>
      </c>
      <c r="C9" s="26">
        <f>IF(P2_IndicatorData!C9="No data","x",ROUND(IF(P2_IndicatorData!C9&gt;C$166,10,IF(P2_IndicatorData!C9&lt;C$165,0,10-(C$166-P2_IndicatorData!C9)/(C$166-C$165)*10)),1))</f>
        <v>0.5</v>
      </c>
      <c r="D9" s="26">
        <f>IF(P2_IndicatorData!D9="No data","x",ROUND(IF(P2_IndicatorData!D9&gt;D$166,0,IF(P2_IndicatorData!D9&lt;D$165,10,(D$166-P2_IndicatorData!D9)/(D$166-D$165)*10)),1))</f>
        <v>9.8000000000000007</v>
      </c>
      <c r="E9" s="26">
        <f>IF(P2_IndicatorData!E9="No data","x",ROUND(IF(P2_IndicatorData!E9&gt;E$166,0,IF(P2_IndicatorData!E9&lt;E$165,10,(E$166-P2_IndicatorData!E9)/(E$166-E$165)*10)),1))</f>
        <v>5</v>
      </c>
      <c r="F9" s="26">
        <f>IF(P2_IndicatorData!F9="No data","x",ROUND(IF(P2_IndicatorData!F9&gt;F$166,0,IF(P2_IndicatorData!F9&lt;F$165,10,(F$166-P2_IndicatorData!F9)/(F$166-F$165)*10)),1))</f>
        <v>3.2</v>
      </c>
      <c r="G9" s="26" t="str">
        <f>IF(P2_IndicatorData!G9="No data","x",ROUND(IF(P2_IndicatorData!G9&gt;G$166,0,IF(P2_IndicatorData!G9&lt;G$165,10,(G$166-P2_IndicatorData!G9)/(G$166-G$165)*10)),1))</f>
        <v>x</v>
      </c>
      <c r="H9" s="26">
        <f>IF(P2_IndicatorData!H9="No data","x",ROUND(IF(P2_IndicatorData!H9&gt;H$166,0,IF(P2_IndicatorData!H9&lt;H$165,10,(H$166-P2_IndicatorData!H9)/(H$166-H$165)*10)),1))</f>
        <v>0</v>
      </c>
      <c r="I9" s="26" t="str">
        <f>IF(P2_IndicatorData!I9="No data","x",ROUND(IF(P2_IndicatorData!I9&gt;I$166,10,IF(P2_IndicatorData!I9&lt;I$165,0,10-(I$166-P2_IndicatorData!I9)/(I$166-I$165)*10)),1))</f>
        <v>x</v>
      </c>
      <c r="J9" s="26">
        <f>IF(P2_IndicatorData!J9="No data","x",ROUND(IF(P2_IndicatorData!J9&gt;J$166,10,IF(P2_IndicatorData!J9&lt;J$165,0,10-(J$166-P2_IndicatorData!J9)/(J$166-J$165)*10)),1))</f>
        <v>4.3</v>
      </c>
      <c r="K9" s="26">
        <f>IF(P2_IndicatorData!K9="No data","x",ROUND(IF(P2_IndicatorData!K9&gt;K$166,10,IF(P2_IndicatorData!K9&lt;K$165,0,10-(K$166-P2_IndicatorData!K9)/(K$166-K$165)*10)),1))</f>
        <v>0.1</v>
      </c>
      <c r="L9" s="26">
        <f>IF(P2_IndicatorData!L9="No data","x",ROUND(IF(P2_IndicatorData!L9&gt;L$166,10,IF(P2_IndicatorData!L9&lt;L$165,0,10-(L$166-P2_IndicatorData!L9)/(L$166-L$165)*10)),1))</f>
        <v>0</v>
      </c>
      <c r="M9" s="26">
        <f>IF(P2_IndicatorData!M9="No data","x",ROUND(IF(P2_IndicatorData!M9&gt;M$166,10,IF(P2_IndicatorData!M9&lt;M$165,0,10-(M$166-P2_IndicatorData!M9)/(M$166-M$165)*10)),1))</f>
        <v>0.1</v>
      </c>
      <c r="N9" s="26" t="str">
        <f>IF(P2_IndicatorData!N9="No data","x",ROUND(IF(P2_IndicatorData!N9&gt;N$166,0,IF(P2_IndicatorData!N9&lt;N$165,10,(N$166-P2_IndicatorData!N9)/(N$166-N$165)*10)),1))</f>
        <v>x</v>
      </c>
      <c r="O9" s="26">
        <f>IF(P2_IndicatorData!O9="No data","x",ROUND(IF(P2_IndicatorData!O9&gt;O$166,0,IF(P2_IndicatorData!O9&lt;O$165,10,(O$166-P2_IndicatorData!O9)/(O$166-O$165)*10)),1))</f>
        <v>1.1000000000000001</v>
      </c>
      <c r="P9" s="26">
        <f>IF(P2_IndicatorData!P9="No data","x",ROUND(IF(P2_IndicatorData!P9&gt;P$166,0,IF(P2_IndicatorData!P9&lt;P$165,10,(P$166-P2_IndicatorData!P9)/(P$166-P$165)*10)),1))</f>
        <v>0</v>
      </c>
      <c r="Q9" s="26" t="str">
        <f>IF(P2_IndicatorData!Q9="No data","x",ROUND(IF(P2_IndicatorData!Q9&gt;Q$166,0,IF(P2_IndicatorData!Q9&lt;Q$165,10,(Q$166-P2_IndicatorData!Q9)/(Q$166-Q$165)*10)),1))</f>
        <v>x</v>
      </c>
      <c r="R9" s="26">
        <f>IF(P2_IndicatorData!R9="No data","x",ROUND(IF(P2_IndicatorData!R9&gt;R$166,10,IF(P2_IndicatorData!R9&lt;R$165,0,10-(R$166-P2_IndicatorData!R9)/(R$166-R$165)*10)),1))</f>
        <v>2.1</v>
      </c>
      <c r="S9" s="26">
        <f>IF(P2_IndicatorData!S9="No data","x",ROUND(IF(P2_IndicatorData!S9&gt;S$166,0,IF(P2_IndicatorData!S9&lt;S$165,10,(S$166-P2_IndicatorData!S9)/(S$166-S$165)*10)),1))</f>
        <v>0.2</v>
      </c>
      <c r="T9" s="35">
        <f>IF(P2_IndicatorData!X9="No data","x",ROUND(IF(P2_IndicatorData!X9&gt;T$166,10,IF(P2_IndicatorData!X9&lt;T$165,0,10-(T$166-P2_IndicatorData!X9)/(T$166-T$165)*10)),1))</f>
        <v>0</v>
      </c>
      <c r="U9" s="26" t="str">
        <f>IF(P2_IndicatorData!Y9="No data","x",ROUND(IF(P2_IndicatorData!Y9&gt;U$166,0,IF(P2_IndicatorData!Y9&lt;U$165,10,(U$166-P2_IndicatorData!Y9)/(U$166-U$165)*10)),1))</f>
        <v>x</v>
      </c>
      <c r="V9" s="26">
        <f>IF(P2_IndicatorData!Z9="No data","x",ROUND(IF(P2_IndicatorData!Z9&gt;V$166,10,IF(P2_IndicatorData!Z9&lt;V$165,0,10-(V$166-P2_IndicatorData!Z9)/(V$166-V$165)*10)),1))</f>
        <v>2.7</v>
      </c>
      <c r="W9" s="26">
        <f>IF(P2_IndicatorData!AA9="No data","x",ROUND(IF(P2_IndicatorData!AA9&gt;W$166,10,IF(P2_IndicatorData!AA9&lt;W$165,0,10-(W$166-P2_IndicatorData!AA9)/(W$166-W$165)*10)),1))</f>
        <v>1.9</v>
      </c>
      <c r="X9" s="26">
        <f>IF(P2_IndicatorData!AB9="No data","x",ROUND(IF(P2_IndicatorData!AB9&gt;X$166,0,IF(P2_IndicatorData!AB9&lt;X$165,10,(X$166-P2_IndicatorData!AB9)/(X$166-X$165)*10)),1))</f>
        <v>5.3</v>
      </c>
      <c r="Y9" s="26">
        <f>IF(P2_IndicatorData!AC9="No data","x",ROUND(IF(P2_IndicatorData!AC9&gt;Y$166,0,IF(P2_IndicatorData!AC9&lt;Y$165,10,(Y$166-P2_IndicatorData!AC9)/(Y$166-Y$165)*10)),1))</f>
        <v>0</v>
      </c>
      <c r="Z9" s="33">
        <f t="shared" si="0"/>
        <v>4.0999999999999996</v>
      </c>
      <c r="AA9" s="33">
        <f t="shared" si="1"/>
        <v>0.1</v>
      </c>
      <c r="AB9" s="33">
        <f t="shared" si="2"/>
        <v>0</v>
      </c>
      <c r="AC9" s="33">
        <f t="shared" si="3"/>
        <v>1.2</v>
      </c>
      <c r="AD9" s="181">
        <f t="shared" si="4"/>
        <v>2.2999999999999998</v>
      </c>
      <c r="AE9" s="181">
        <f t="shared" si="5"/>
        <v>4.3</v>
      </c>
      <c r="AF9" s="181">
        <f t="shared" si="6"/>
        <v>3.3</v>
      </c>
      <c r="AG9" s="37">
        <f t="shared" si="7"/>
        <v>3.3</v>
      </c>
      <c r="AH9" s="37">
        <f t="shared" si="8"/>
        <v>0.6</v>
      </c>
      <c r="AI9" s="37">
        <f t="shared" si="9"/>
        <v>0</v>
      </c>
      <c r="AJ9" s="181">
        <f t="shared" si="10"/>
        <v>2.2999999999999998</v>
      </c>
      <c r="AK9" s="181">
        <f t="shared" si="11"/>
        <v>2.7</v>
      </c>
      <c r="AL9" s="181">
        <f t="shared" si="12"/>
        <v>0.6</v>
      </c>
      <c r="AM9" s="37">
        <f t="shared" si="13"/>
        <v>1.9</v>
      </c>
      <c r="AN9" s="199">
        <f>IF(P2_ComponentsMissing_hidden!G12&gt;2,"x",ROUND(AVERAGE(AG9,AH9,AI9,AM9),1))</f>
        <v>1.5</v>
      </c>
    </row>
    <row r="10" spans="1:40">
      <c r="A10" s="27" t="s">
        <v>93</v>
      </c>
      <c r="B10" s="20" t="s">
        <v>94</v>
      </c>
      <c r="C10" s="26">
        <f>IF(P2_IndicatorData!C10="No data","x",ROUND(IF(P2_IndicatorData!C10&gt;C$166,10,IF(P2_IndicatorData!C10&lt;C$165,0,10-(C$166-P2_IndicatorData!C10)/(C$166-C$165)*10)),1))</f>
        <v>2.7</v>
      </c>
      <c r="D10" s="26">
        <f>IF(P2_IndicatorData!D10="No data","x",ROUND(IF(P2_IndicatorData!D10&gt;D$166,0,IF(P2_IndicatorData!D10&lt;D$165,10,(D$166-P2_IndicatorData!D10)/(D$166-D$165)*10)),1))</f>
        <v>4.5999999999999996</v>
      </c>
      <c r="E10" s="26">
        <f>IF(P2_IndicatorData!E10="No data","x",ROUND(IF(P2_IndicatorData!E10&gt;E$166,0,IF(P2_IndicatorData!E10&lt;E$165,10,(E$166-P2_IndicatorData!E10)/(E$166-E$165)*10)),1))</f>
        <v>1.7</v>
      </c>
      <c r="F10" s="26">
        <f>IF(P2_IndicatorData!F10="No data","x",ROUND(IF(P2_IndicatorData!F10&gt;F$166,0,IF(P2_IndicatorData!F10&lt;F$165,10,(F$166-P2_IndicatorData!F10)/(F$166-F$165)*10)),1))</f>
        <v>0.8</v>
      </c>
      <c r="G10" s="26">
        <f>IF(P2_IndicatorData!G10="No data","x",ROUND(IF(P2_IndicatorData!G10&gt;G$166,0,IF(P2_IndicatorData!G10&lt;G$165,10,(G$166-P2_IndicatorData!G10)/(G$166-G$165)*10)),1))</f>
        <v>1</v>
      </c>
      <c r="H10" s="26">
        <f>IF(P2_IndicatorData!H10="No data","x",ROUND(IF(P2_IndicatorData!H10&gt;H$166,0,IF(P2_IndicatorData!H10&lt;H$165,10,(H$166-P2_IndicatorData!H10)/(H$166-H$165)*10)),1))</f>
        <v>8.6999999999999993</v>
      </c>
      <c r="I10" s="26">
        <f>IF(P2_IndicatorData!I10="No data","x",ROUND(IF(P2_IndicatorData!I10&gt;I$166,10,IF(P2_IndicatorData!I10&lt;I$165,0,10-(I$166-P2_IndicatorData!I10)/(I$166-I$165)*10)),1))</f>
        <v>4.7</v>
      </c>
      <c r="J10" s="26">
        <f>IF(P2_IndicatorData!J10="No data","x",ROUND(IF(P2_IndicatorData!J10&gt;J$166,10,IF(P2_IndicatorData!J10&lt;J$165,0,10-(J$166-P2_IndicatorData!J10)/(J$166-J$165)*10)),1))</f>
        <v>4.9000000000000004</v>
      </c>
      <c r="K10" s="26">
        <f>IF(P2_IndicatorData!K10="No data","x",ROUND(IF(P2_IndicatorData!K10&gt;K$166,10,IF(P2_IndicatorData!K10&lt;K$165,0,10-(K$166-P2_IndicatorData!K10)/(K$166-K$165)*10)),1))</f>
        <v>0.5</v>
      </c>
      <c r="L10" s="26">
        <f>IF(P2_IndicatorData!L10="No data","x",ROUND(IF(P2_IndicatorData!L10&gt;L$166,10,IF(P2_IndicatorData!L10&lt;L$165,0,10-(L$166-P2_IndicatorData!L10)/(L$166-L$165)*10)),1))</f>
        <v>4.2</v>
      </c>
      <c r="M10" s="26">
        <f>IF(P2_IndicatorData!M10="No data","x",ROUND(IF(P2_IndicatorData!M10&gt;M$166,10,IF(P2_IndicatorData!M10&lt;M$165,0,10-(M$166-P2_IndicatorData!M10)/(M$166-M$165)*10)),1))</f>
        <v>0</v>
      </c>
      <c r="N10" s="26">
        <f>IF(P2_IndicatorData!N10="No data","x",ROUND(IF(P2_IndicatorData!N10&gt;N$166,0,IF(P2_IndicatorData!N10&lt;N$165,10,(N$166-P2_IndicatorData!N10)/(N$166-N$165)*10)),1))</f>
        <v>0</v>
      </c>
      <c r="O10" s="26">
        <f>IF(P2_IndicatorData!O10="No data","x",ROUND(IF(P2_IndicatorData!O10&gt;O$166,0,IF(P2_IndicatorData!O10&lt;O$165,10,(O$166-P2_IndicatorData!O10)/(O$166-O$165)*10)),1))</f>
        <v>5.9</v>
      </c>
      <c r="P10" s="26">
        <f>IF(P2_IndicatorData!P10="No data","x",ROUND(IF(P2_IndicatorData!P10&gt;P$166,0,IF(P2_IndicatorData!P10&lt;P$165,10,(P$166-P2_IndicatorData!P10)/(P$166-P$165)*10)),1))</f>
        <v>10</v>
      </c>
      <c r="Q10" s="26">
        <f>IF(P2_IndicatorData!Q10="No data","x",ROUND(IF(P2_IndicatorData!Q10&gt;Q$166,0,IF(P2_IndicatorData!Q10&lt;Q$165,10,(Q$166-P2_IndicatorData!Q10)/(Q$166-Q$165)*10)),1))</f>
        <v>7.9</v>
      </c>
      <c r="R10" s="26">
        <f>IF(P2_IndicatorData!R10="No data","x",ROUND(IF(P2_IndicatorData!R10&gt;R$166,10,IF(P2_IndicatorData!R10&lt;R$165,0,10-(R$166-P2_IndicatorData!R10)/(R$166-R$165)*10)),1))</f>
        <v>4</v>
      </c>
      <c r="S10" s="26">
        <f>IF(P2_IndicatorData!S10="No data","x",ROUND(IF(P2_IndicatorData!S10&gt;S$166,0,IF(P2_IndicatorData!S10&lt;S$165,10,(S$166-P2_IndicatorData!S10)/(S$166-S$165)*10)),1))</f>
        <v>8.9</v>
      </c>
      <c r="T10" s="35">
        <f>IF(P2_IndicatorData!X10="No data","x",ROUND(IF(P2_IndicatorData!X10&gt;T$166,10,IF(P2_IndicatorData!X10&lt;T$165,0,10-(T$166-P2_IndicatorData!X10)/(T$166-T$165)*10)),1))</f>
        <v>1</v>
      </c>
      <c r="U10" s="26">
        <f>IF(P2_IndicatorData!Y10="No data","x",ROUND(IF(P2_IndicatorData!Y10&gt;U$166,0,IF(P2_IndicatorData!Y10&lt;U$165,10,(U$166-P2_IndicatorData!Y10)/(U$166-U$165)*10)),1))</f>
        <v>2.1</v>
      </c>
      <c r="V10" s="26" t="str">
        <f>IF(P2_IndicatorData!Z10="No data","x",ROUND(IF(P2_IndicatorData!Z10&gt;V$166,10,IF(P2_IndicatorData!Z10&lt;V$165,0,10-(V$166-P2_IndicatorData!Z10)/(V$166-V$165)*10)),1))</f>
        <v>x</v>
      </c>
      <c r="W10" s="26" t="str">
        <f>IF(P2_IndicatorData!AA10="No data","x",ROUND(IF(P2_IndicatorData!AA10&gt;W$166,10,IF(P2_IndicatorData!AA10&lt;W$165,0,10-(W$166-P2_IndicatorData!AA10)/(W$166-W$165)*10)),1))</f>
        <v>x</v>
      </c>
      <c r="X10" s="26">
        <f>IF(P2_IndicatorData!AB10="No data","x",ROUND(IF(P2_IndicatorData!AB10&gt;X$166,0,IF(P2_IndicatorData!AB10&lt;X$165,10,(X$166-P2_IndicatorData!AB10)/(X$166-X$165)*10)),1))</f>
        <v>6.2</v>
      </c>
      <c r="Y10" s="26">
        <f>IF(P2_IndicatorData!AC10="No data","x",ROUND(IF(P2_IndicatorData!AC10&gt;Y$166,0,IF(P2_IndicatorData!AC10&lt;Y$165,10,(Y$166-P2_IndicatorData!AC10)/(Y$166-Y$165)*10)),1))</f>
        <v>0</v>
      </c>
      <c r="Z10" s="33">
        <f t="shared" si="0"/>
        <v>1.2</v>
      </c>
      <c r="AA10" s="33">
        <f t="shared" si="1"/>
        <v>2.1</v>
      </c>
      <c r="AB10" s="33">
        <f t="shared" si="2"/>
        <v>9</v>
      </c>
      <c r="AC10" s="33">
        <f t="shared" si="3"/>
        <v>6.5</v>
      </c>
      <c r="AD10" s="181">
        <f t="shared" si="4"/>
        <v>2</v>
      </c>
      <c r="AE10" s="181">
        <f t="shared" si="5"/>
        <v>4.8</v>
      </c>
      <c r="AF10" s="181">
        <f t="shared" si="6"/>
        <v>4.5999999999999996</v>
      </c>
      <c r="AG10" s="37">
        <f t="shared" si="7"/>
        <v>3.8</v>
      </c>
      <c r="AH10" s="37">
        <f t="shared" si="8"/>
        <v>2.7</v>
      </c>
      <c r="AI10" s="37">
        <f t="shared" si="9"/>
        <v>1.6</v>
      </c>
      <c r="AJ10" s="181" t="str">
        <f t="shared" si="10"/>
        <v>x</v>
      </c>
      <c r="AK10" s="181">
        <f t="shared" si="11"/>
        <v>3.1</v>
      </c>
      <c r="AL10" s="181">
        <f t="shared" si="12"/>
        <v>7.8</v>
      </c>
      <c r="AM10" s="37">
        <f t="shared" si="13"/>
        <v>5.5</v>
      </c>
      <c r="AN10" s="199">
        <f>IF(P2_ComponentsMissing_hidden!G13&gt;2,"x",ROUND(AVERAGE(AG10,AH10,AI10,AM10),1))</f>
        <v>3.4</v>
      </c>
    </row>
    <row r="11" spans="1:40">
      <c r="A11" s="27" t="s">
        <v>95</v>
      </c>
      <c r="B11" s="20" t="s">
        <v>96</v>
      </c>
      <c r="C11" s="26">
        <f>IF(P2_IndicatorData!C11="No data","x",ROUND(IF(P2_IndicatorData!C11&gt;C$166,10,IF(P2_IndicatorData!C11&lt;C$165,0,10-(C$166-P2_IndicatorData!C11)/(C$166-C$165)*10)),1))</f>
        <v>0.9</v>
      </c>
      <c r="D11" s="26">
        <f>IF(P2_IndicatorData!D11="No data","x",ROUND(IF(P2_IndicatorData!D11&gt;D$166,0,IF(P2_IndicatorData!D11&lt;D$165,10,(D$166-P2_IndicatorData!D11)/(D$166-D$165)*10)),1))</f>
        <v>7.9</v>
      </c>
      <c r="E11" s="26">
        <f>IF(P2_IndicatorData!E11="No data","x",ROUND(IF(P2_IndicatorData!E11&gt;E$166,0,IF(P2_IndicatorData!E11&lt;E$165,10,(E$166-P2_IndicatorData!E11)/(E$166-E$165)*10)),1))</f>
        <v>0.3</v>
      </c>
      <c r="F11" s="26">
        <f>IF(P2_IndicatorData!F11="No data","x",ROUND(IF(P2_IndicatorData!F11&gt;F$166,0,IF(P2_IndicatorData!F11&lt;F$165,10,(F$166-P2_IndicatorData!F11)/(F$166-F$165)*10)),1))</f>
        <v>0.2</v>
      </c>
      <c r="G11" s="26">
        <f>IF(P2_IndicatorData!G11="No data","x",ROUND(IF(P2_IndicatorData!G11&gt;G$166,0,IF(P2_IndicatorData!G11&lt;G$165,10,(G$166-P2_IndicatorData!G11)/(G$166-G$165)*10)),1))</f>
        <v>0.4</v>
      </c>
      <c r="H11" s="26">
        <f>IF(P2_IndicatorData!H11="No data","x",ROUND(IF(P2_IndicatorData!H11&gt;H$166,0,IF(P2_IndicatorData!H11&lt;H$165,10,(H$166-P2_IndicatorData!H11)/(H$166-H$165)*10)),1))</f>
        <v>6.5</v>
      </c>
      <c r="I11" s="26">
        <f>IF(P2_IndicatorData!I11="No data","x",ROUND(IF(P2_IndicatorData!I11&gt;I$166,10,IF(P2_IndicatorData!I11&lt;I$165,0,10-(I$166-P2_IndicatorData!I11)/(I$166-I$165)*10)),1))</f>
        <v>1.5</v>
      </c>
      <c r="J11" s="26">
        <f>IF(P2_IndicatorData!J11="No data","x",ROUND(IF(P2_IndicatorData!J11&gt;J$166,10,IF(P2_IndicatorData!J11&lt;J$165,0,10-(J$166-P2_IndicatorData!J11)/(J$166-J$165)*10)),1))</f>
        <v>7.9</v>
      </c>
      <c r="K11" s="26">
        <f>IF(P2_IndicatorData!K11="No data","x",ROUND(IF(P2_IndicatorData!K11&gt;K$166,10,IF(P2_IndicatorData!K11&lt;K$165,0,10-(K$166-P2_IndicatorData!K11)/(K$166-K$165)*10)),1))</f>
        <v>0.3</v>
      </c>
      <c r="L11" s="26">
        <f>IF(P2_IndicatorData!L11="No data","x",ROUND(IF(P2_IndicatorData!L11&gt;L$166,10,IF(P2_IndicatorData!L11&lt;L$165,0,10-(L$166-P2_IndicatorData!L11)/(L$166-L$165)*10)),1))</f>
        <v>1.2</v>
      </c>
      <c r="M11" s="26">
        <f>IF(P2_IndicatorData!M11="No data","x",ROUND(IF(P2_IndicatorData!M11&gt;M$166,10,IF(P2_IndicatorData!M11&lt;M$165,0,10-(M$166-P2_IndicatorData!M11)/(M$166-M$165)*10)),1))</f>
        <v>1.1000000000000001</v>
      </c>
      <c r="N11" s="26">
        <f>IF(P2_IndicatorData!N11="No data","x",ROUND(IF(P2_IndicatorData!N11&gt;N$166,0,IF(P2_IndicatorData!N11&lt;N$165,10,(N$166-P2_IndicatorData!N11)/(N$166-N$165)*10)),1))</f>
        <v>0.1</v>
      </c>
      <c r="O11" s="26">
        <f>IF(P2_IndicatorData!O11="No data","x",ROUND(IF(P2_IndicatorData!O11&gt;O$166,0,IF(P2_IndicatorData!O11&lt;O$165,10,(O$166-P2_IndicatorData!O11)/(O$166-O$165)*10)),1))</f>
        <v>6.1</v>
      </c>
      <c r="P11" s="26" t="str">
        <f>IF(P2_IndicatorData!P11="No data","x",ROUND(IF(P2_IndicatorData!P11&gt;P$166,0,IF(P2_IndicatorData!P11&lt;P$165,10,(P$166-P2_IndicatorData!P11)/(P$166-P$165)*10)),1))</f>
        <v>x</v>
      </c>
      <c r="Q11" s="26" t="str">
        <f>IF(P2_IndicatorData!Q11="No data","x",ROUND(IF(P2_IndicatorData!Q11&gt;Q$166,0,IF(P2_IndicatorData!Q11&lt;Q$165,10,(Q$166-P2_IndicatorData!Q11)/(Q$166-Q$165)*10)),1))</f>
        <v>x</v>
      </c>
      <c r="R11" s="26">
        <f>IF(P2_IndicatorData!R11="No data","x",ROUND(IF(P2_IndicatorData!R11&gt;R$166,10,IF(P2_IndicatorData!R11&lt;R$165,0,10-(R$166-P2_IndicatorData!R11)/(R$166-R$165)*10)),1))</f>
        <v>5.5</v>
      </c>
      <c r="S11" s="26">
        <f>IF(P2_IndicatorData!S11="No data","x",ROUND(IF(P2_IndicatorData!S11&gt;S$166,0,IF(P2_IndicatorData!S11&lt;S$165,10,(S$166-P2_IndicatorData!S11)/(S$166-S$165)*10)),1))</f>
        <v>2.2000000000000002</v>
      </c>
      <c r="T11" s="35">
        <f>IF(P2_IndicatorData!X11="No data","x",ROUND(IF(P2_IndicatorData!X11&gt;T$166,10,IF(P2_IndicatorData!X11&lt;T$165,0,10-(T$166-P2_IndicatorData!X11)/(T$166-T$165)*10)),1))</f>
        <v>0</v>
      </c>
      <c r="U11" s="26" t="str">
        <f>IF(P2_IndicatorData!Y11="No data","x",ROUND(IF(P2_IndicatorData!Y11&gt;U$166,0,IF(P2_IndicatorData!Y11&lt;U$165,10,(U$166-P2_IndicatorData!Y11)/(U$166-U$165)*10)),1))</f>
        <v>x</v>
      </c>
      <c r="V11" s="26" t="str">
        <f>IF(P2_IndicatorData!Z11="No data","x",ROUND(IF(P2_IndicatorData!Z11&gt;V$166,10,IF(P2_IndicatorData!Z11&lt;V$165,0,10-(V$166-P2_IndicatorData!Z11)/(V$166-V$165)*10)),1))</f>
        <v>x</v>
      </c>
      <c r="W11" s="26" t="str">
        <f>IF(P2_IndicatorData!AA11="No data","x",ROUND(IF(P2_IndicatorData!AA11&gt;W$166,10,IF(P2_IndicatorData!AA11&lt;W$165,0,10-(W$166-P2_IndicatorData!AA11)/(W$166-W$165)*10)),1))</f>
        <v>x</v>
      </c>
      <c r="X11" s="26">
        <f>IF(P2_IndicatorData!AB11="No data","x",ROUND(IF(P2_IndicatorData!AB11&gt;X$166,0,IF(P2_IndicatorData!AB11&lt;X$165,10,(X$166-P2_IndicatorData!AB11)/(X$166-X$165)*10)),1))</f>
        <v>5.6</v>
      </c>
      <c r="Y11" s="26">
        <f>IF(P2_IndicatorData!AC11="No data","x",ROUND(IF(P2_IndicatorData!AC11&gt;Y$166,0,IF(P2_IndicatorData!AC11&lt;Y$165,10,(Y$166-P2_IndicatorData!AC11)/(Y$166-Y$165)*10)),1))</f>
        <v>0</v>
      </c>
      <c r="Z11" s="33">
        <f t="shared" si="0"/>
        <v>0.3</v>
      </c>
      <c r="AA11" s="33">
        <f t="shared" si="1"/>
        <v>1.2</v>
      </c>
      <c r="AB11" s="33" t="str">
        <f t="shared" si="2"/>
        <v>x</v>
      </c>
      <c r="AC11" s="33">
        <f t="shared" si="3"/>
        <v>3.9</v>
      </c>
      <c r="AD11" s="181">
        <f t="shared" si="4"/>
        <v>0.6</v>
      </c>
      <c r="AE11" s="181">
        <f t="shared" si="5"/>
        <v>4.7</v>
      </c>
      <c r="AF11" s="181">
        <f t="shared" si="6"/>
        <v>4.9000000000000004</v>
      </c>
      <c r="AG11" s="37">
        <f t="shared" si="7"/>
        <v>3.4</v>
      </c>
      <c r="AH11" s="37">
        <f t="shared" si="8"/>
        <v>2.5</v>
      </c>
      <c r="AI11" s="37">
        <f t="shared" si="9"/>
        <v>0</v>
      </c>
      <c r="AJ11" s="181" t="str">
        <f t="shared" si="10"/>
        <v>x</v>
      </c>
      <c r="AK11" s="181">
        <f t="shared" si="11"/>
        <v>2.8</v>
      </c>
      <c r="AL11" s="181">
        <f t="shared" si="12"/>
        <v>3.9</v>
      </c>
      <c r="AM11" s="37">
        <f t="shared" si="13"/>
        <v>3.4</v>
      </c>
      <c r="AN11" s="199">
        <f>IF(P2_ComponentsMissing_hidden!G15&gt;2,"x",ROUND(AVERAGE(AG11,AH11,AI11,AM11),1))</f>
        <v>2.2999999999999998</v>
      </c>
    </row>
    <row r="12" spans="1:40">
      <c r="A12" s="27" t="s">
        <v>97</v>
      </c>
      <c r="B12" s="20" t="s">
        <v>98</v>
      </c>
      <c r="C12" s="26">
        <f>IF(P2_IndicatorData!C12="No data","x",ROUND(IF(P2_IndicatorData!C12&gt;C$166,10,IF(P2_IndicatorData!C12&lt;C$165,0,10-(C$166-P2_IndicatorData!C12)/(C$166-C$165)*10)),1))</f>
        <v>4.0999999999999996</v>
      </c>
      <c r="D12" s="26">
        <f>IF(P2_IndicatorData!D12="No data","x",ROUND(IF(P2_IndicatorData!D12&gt;D$166,0,IF(P2_IndicatorData!D12&lt;D$165,10,(D$166-P2_IndicatorData!D12)/(D$166-D$165)*10)),1))</f>
        <v>9.6999999999999993</v>
      </c>
      <c r="E12" s="26">
        <f>IF(P2_IndicatorData!E12="No data","x",ROUND(IF(P2_IndicatorData!E12&gt;E$166,0,IF(P2_IndicatorData!E12&lt;E$165,10,(E$166-P2_IndicatorData!E12)/(E$166-E$165)*10)),1))</f>
        <v>0.7</v>
      </c>
      <c r="F12" s="26">
        <f>IF(P2_IndicatorData!F12="No data","x",ROUND(IF(P2_IndicatorData!F12&gt;F$166,0,IF(P2_IndicatorData!F12&lt;F$165,10,(F$166-P2_IndicatorData!F12)/(F$166-F$165)*10)),1))</f>
        <v>1.4</v>
      </c>
      <c r="G12" s="26">
        <f>IF(P2_IndicatorData!G12="No data","x",ROUND(IF(P2_IndicatorData!G12&gt;G$166,0,IF(P2_IndicatorData!G12&lt;G$165,10,(G$166-P2_IndicatorData!G12)/(G$166-G$165)*10)),1))</f>
        <v>0.6</v>
      </c>
      <c r="H12" s="26">
        <f>IF(P2_IndicatorData!H12="No data","x",ROUND(IF(P2_IndicatorData!H12&gt;H$166,0,IF(P2_IndicatorData!H12&lt;H$165,10,(H$166-P2_IndicatorData!H12)/(H$166-H$165)*10)),1))</f>
        <v>9.4</v>
      </c>
      <c r="I12" s="26">
        <f>IF(P2_IndicatorData!I12="No data","x",ROUND(IF(P2_IndicatorData!I12&gt;I$166,10,IF(P2_IndicatorData!I12&lt;I$165,0,10-(I$166-P2_IndicatorData!I12)/(I$166-I$165)*10)),1))</f>
        <v>8.6</v>
      </c>
      <c r="J12" s="26">
        <f>IF(P2_IndicatorData!J12="No data","x",ROUND(IF(P2_IndicatorData!J12&gt;J$166,10,IF(P2_IndicatorData!J12&lt;J$165,0,10-(J$166-P2_IndicatorData!J12)/(J$166-J$165)*10)),1))</f>
        <v>10</v>
      </c>
      <c r="K12" s="26">
        <f>IF(P2_IndicatorData!K12="No data","x",ROUND(IF(P2_IndicatorData!K12&gt;K$166,10,IF(P2_IndicatorData!K12&lt;K$165,0,10-(K$166-P2_IndicatorData!K12)/(K$166-K$165)*10)),1))</f>
        <v>3.5</v>
      </c>
      <c r="L12" s="26" t="str">
        <f>IF(P2_IndicatorData!L12="No data","x",ROUND(IF(P2_IndicatorData!L12&gt;L$166,10,IF(P2_IndicatorData!L12&lt;L$165,0,10-(L$166-P2_IndicatorData!L12)/(L$166-L$165)*10)),1))</f>
        <v>x</v>
      </c>
      <c r="M12" s="26" t="str">
        <f>IF(P2_IndicatorData!M12="No data","x",ROUND(IF(P2_IndicatorData!M12&gt;M$166,10,IF(P2_IndicatorData!M12&lt;M$165,0,10-(M$166-P2_IndicatorData!M12)/(M$166-M$165)*10)),1))</f>
        <v>x</v>
      </c>
      <c r="N12" s="26">
        <f>IF(P2_IndicatorData!N12="No data","x",ROUND(IF(P2_IndicatorData!N12&gt;N$166,0,IF(P2_IndicatorData!N12&lt;N$165,10,(N$166-P2_IndicatorData!N12)/(N$166-N$165)*10)),1))</f>
        <v>1.7</v>
      </c>
      <c r="O12" s="26">
        <f>IF(P2_IndicatorData!O12="No data","x",ROUND(IF(P2_IndicatorData!O12&gt;O$166,0,IF(P2_IndicatorData!O12&lt;O$165,10,(O$166-P2_IndicatorData!O12)/(O$166-O$165)*10)),1))</f>
        <v>7.8</v>
      </c>
      <c r="P12" s="26">
        <f>IF(P2_IndicatorData!P12="No data","x",ROUND(IF(P2_IndicatorData!P12&gt;P$166,0,IF(P2_IndicatorData!P12&lt;P$165,10,(P$166-P2_IndicatorData!P12)/(P$166-P$165)*10)),1))</f>
        <v>8</v>
      </c>
      <c r="Q12" s="26">
        <f>IF(P2_IndicatorData!Q12="No data","x",ROUND(IF(P2_IndicatorData!Q12&gt;Q$166,0,IF(P2_IndicatorData!Q12&lt;Q$165,10,(Q$166-P2_IndicatorData!Q12)/(Q$166-Q$165)*10)),1))</f>
        <v>7.5</v>
      </c>
      <c r="R12" s="26">
        <f>IF(P2_IndicatorData!R12="No data","x",ROUND(IF(P2_IndicatorData!R12&gt;R$166,10,IF(P2_IndicatorData!R12&lt;R$165,0,10-(R$166-P2_IndicatorData!R12)/(R$166-R$165)*10)),1))</f>
        <v>4.0999999999999996</v>
      </c>
      <c r="S12" s="26">
        <f>IF(P2_IndicatorData!S12="No data","x",ROUND(IF(P2_IndicatorData!S12&gt;S$166,0,IF(P2_IndicatorData!S12&lt;S$165,10,(S$166-P2_IndicatorData!S12)/(S$166-S$165)*10)),1))</f>
        <v>6.2</v>
      </c>
      <c r="T12" s="35">
        <f>IF(P2_IndicatorData!X12="No data","x",ROUND(IF(P2_IndicatorData!X12&gt;T$166,10,IF(P2_IndicatorData!X12&lt;T$165,0,10-(T$166-P2_IndicatorData!X12)/(T$166-T$165)*10)),1))</f>
        <v>0.6</v>
      </c>
      <c r="U12" s="26">
        <f>IF(P2_IndicatorData!Y12="No data","x",ROUND(IF(P2_IndicatorData!Y12&gt;U$166,0,IF(P2_IndicatorData!Y12&lt;U$165,10,(U$166-P2_IndicatorData!Y12)/(U$166-U$165)*10)),1))</f>
        <v>8.1</v>
      </c>
      <c r="V12" s="26">
        <f>IF(P2_IndicatorData!Z12="No data","x",ROUND(IF(P2_IndicatorData!Z12&gt;V$166,10,IF(P2_IndicatorData!Z12&lt;V$165,0,10-(V$166-P2_IndicatorData!Z12)/(V$166-V$165)*10)),1))</f>
        <v>4.9000000000000004</v>
      </c>
      <c r="W12" s="26">
        <f>IF(P2_IndicatorData!AA12="No data","x",ROUND(IF(P2_IndicatorData!AA12&gt;W$166,10,IF(P2_IndicatorData!AA12&lt;W$165,0,10-(W$166-P2_IndicatorData!AA12)/(W$166-W$165)*10)),1))</f>
        <v>3</v>
      </c>
      <c r="X12" s="26">
        <f>IF(P2_IndicatorData!AB12="No data","x",ROUND(IF(P2_IndicatorData!AB12&gt;X$166,0,IF(P2_IndicatorData!AB12&lt;X$165,10,(X$166-P2_IndicatorData!AB12)/(X$166-X$165)*10)),1))</f>
        <v>6.6</v>
      </c>
      <c r="Y12" s="26">
        <f>IF(P2_IndicatorData!AC12="No data","x",ROUND(IF(P2_IndicatorData!AC12&gt;Y$166,0,IF(P2_IndicatorData!AC12&lt;Y$165,10,(Y$166-P2_IndicatorData!AC12)/(Y$166-Y$165)*10)),1))</f>
        <v>2</v>
      </c>
      <c r="Z12" s="33">
        <f t="shared" si="0"/>
        <v>0.9</v>
      </c>
      <c r="AA12" s="33" t="str">
        <f t="shared" si="1"/>
        <v>x</v>
      </c>
      <c r="AB12" s="33">
        <f t="shared" si="2"/>
        <v>7.8</v>
      </c>
      <c r="AC12" s="33">
        <f t="shared" si="3"/>
        <v>5.2</v>
      </c>
      <c r="AD12" s="181">
        <f t="shared" si="4"/>
        <v>2.5</v>
      </c>
      <c r="AE12" s="181">
        <f t="shared" si="5"/>
        <v>9.3000000000000007</v>
      </c>
      <c r="AF12" s="181">
        <f t="shared" si="6"/>
        <v>7.5</v>
      </c>
      <c r="AG12" s="37">
        <f t="shared" si="7"/>
        <v>6.4</v>
      </c>
      <c r="AH12" s="37">
        <f t="shared" si="8"/>
        <v>4.8</v>
      </c>
      <c r="AI12" s="37">
        <f t="shared" si="9"/>
        <v>4.4000000000000004</v>
      </c>
      <c r="AJ12" s="181">
        <f t="shared" si="10"/>
        <v>4</v>
      </c>
      <c r="AK12" s="181">
        <f t="shared" si="11"/>
        <v>4.3</v>
      </c>
      <c r="AL12" s="181">
        <f t="shared" si="12"/>
        <v>6.5</v>
      </c>
      <c r="AM12" s="37">
        <f t="shared" si="13"/>
        <v>4.9000000000000004</v>
      </c>
      <c r="AN12" s="199">
        <f>IF(P2_ComponentsMissing_hidden!G16&gt;2,"x",ROUND(AVERAGE(AG12,AH12,AI12,AM12),1))</f>
        <v>5.0999999999999996</v>
      </c>
    </row>
    <row r="13" spans="1:40">
      <c r="A13" s="27" t="s">
        <v>100</v>
      </c>
      <c r="B13" s="20" t="s">
        <v>101</v>
      </c>
      <c r="C13" s="26">
        <f>IF(P2_IndicatorData!C13="No data","x",ROUND(IF(P2_IndicatorData!C13&gt;C$166,10,IF(P2_IndicatorData!C13&lt;C$165,0,10-(C$166-P2_IndicatorData!C13)/(C$166-C$165)*10)),1))</f>
        <v>0.4</v>
      </c>
      <c r="D13" s="26">
        <f>IF(P2_IndicatorData!D13="No data","x",ROUND(IF(P2_IndicatorData!D13&gt;D$166,0,IF(P2_IndicatorData!D13&lt;D$165,10,(D$166-P2_IndicatorData!D13)/(D$166-D$165)*10)),1))</f>
        <v>0.8</v>
      </c>
      <c r="E13" s="26">
        <f>IF(P2_IndicatorData!E13="No data","x",ROUND(IF(P2_IndicatorData!E13&gt;E$166,0,IF(P2_IndicatorData!E13&lt;E$165,10,(E$166-P2_IndicatorData!E13)/(E$166-E$165)*10)),1))</f>
        <v>1</v>
      </c>
      <c r="F13" s="26">
        <f>IF(P2_IndicatorData!F13="No data","x",ROUND(IF(P2_IndicatorData!F13&gt;F$166,0,IF(P2_IndicatorData!F13&lt;F$165,10,(F$166-P2_IndicatorData!F13)/(F$166-F$165)*10)),1))</f>
        <v>0.4</v>
      </c>
      <c r="G13" s="26" t="str">
        <f>IF(P2_IndicatorData!G13="No data","x",ROUND(IF(P2_IndicatorData!G13&gt;G$166,0,IF(P2_IndicatorData!G13&lt;G$165,10,(G$166-P2_IndicatorData!G13)/(G$166-G$165)*10)),1))</f>
        <v>x</v>
      </c>
      <c r="H13" s="26">
        <f>IF(P2_IndicatorData!H13="No data","x",ROUND(IF(P2_IndicatorData!H13&gt;H$166,0,IF(P2_IndicatorData!H13&lt;H$165,10,(H$166-P2_IndicatorData!H13)/(H$166-H$165)*10)),1))</f>
        <v>4.3</v>
      </c>
      <c r="I13" s="26">
        <f>IF(P2_IndicatorData!I13="No data","x",ROUND(IF(P2_IndicatorData!I13&gt;I$166,10,IF(P2_IndicatorData!I13&lt;I$165,0,10-(I$166-P2_IndicatorData!I13)/(I$166-I$165)*10)),1))</f>
        <v>1.1000000000000001</v>
      </c>
      <c r="J13" s="26">
        <f>IF(P2_IndicatorData!J13="No data","x",ROUND(IF(P2_IndicatorData!J13&gt;J$166,10,IF(P2_IndicatorData!J13&lt;J$165,0,10-(J$166-P2_IndicatorData!J13)/(J$166-J$165)*10)),1))</f>
        <v>3.4</v>
      </c>
      <c r="K13" s="26">
        <f>IF(P2_IndicatorData!K13="No data","x",ROUND(IF(P2_IndicatorData!K13&gt;K$166,10,IF(P2_IndicatorData!K13&lt;K$165,0,10-(K$166-P2_IndicatorData!K13)/(K$166-K$165)*10)),1))</f>
        <v>0</v>
      </c>
      <c r="L13" s="26">
        <f>IF(P2_IndicatorData!L13="No data","x",ROUND(IF(P2_IndicatorData!L13&gt;L$166,10,IF(P2_IndicatorData!L13&lt;L$165,0,10-(L$166-P2_IndicatorData!L13)/(L$166-L$165)*10)),1))</f>
        <v>0.7</v>
      </c>
      <c r="M13" s="26">
        <f>IF(P2_IndicatorData!M13="No data","x",ROUND(IF(P2_IndicatorData!M13&gt;M$166,10,IF(P2_IndicatorData!M13&lt;M$165,0,10-(M$166-P2_IndicatorData!M13)/(M$166-M$165)*10)),1))</f>
        <v>0.3</v>
      </c>
      <c r="N13" s="26">
        <f>IF(P2_IndicatorData!N13="No data","x",ROUND(IF(P2_IndicatorData!N13&gt;N$166,0,IF(P2_IndicatorData!N13&lt;N$165,10,(N$166-P2_IndicatorData!N13)/(N$166-N$165)*10)),1))</f>
        <v>0.1</v>
      </c>
      <c r="O13" s="26">
        <f>IF(P2_IndicatorData!O13="No data","x",ROUND(IF(P2_IndicatorData!O13&gt;O$166,0,IF(P2_IndicatorData!O13&lt;O$165,10,(O$166-P2_IndicatorData!O13)/(O$166-O$165)*10)),1))</f>
        <v>2</v>
      </c>
      <c r="P13" s="26" t="str">
        <f>IF(P2_IndicatorData!P13="No data","x",ROUND(IF(P2_IndicatorData!P13&gt;P$166,0,IF(P2_IndicatorData!P13&lt;P$165,10,(P$166-P2_IndicatorData!P13)/(P$166-P$165)*10)),1))</f>
        <v>x</v>
      </c>
      <c r="Q13" s="26">
        <f>IF(P2_IndicatorData!Q13="No data","x",ROUND(IF(P2_IndicatorData!Q13&gt;Q$166,0,IF(P2_IndicatorData!Q13&lt;Q$165,10,(Q$166-P2_IndicatorData!Q13)/(Q$166-Q$165)*10)),1))</f>
        <v>4.0999999999999996</v>
      </c>
      <c r="R13" s="26">
        <f>IF(P2_IndicatorData!R13="No data","x",ROUND(IF(P2_IndicatorData!R13&gt;R$166,10,IF(P2_IndicatorData!R13&lt;R$165,0,10-(R$166-P2_IndicatorData!R13)/(R$166-R$165)*10)),1))</f>
        <v>3.1</v>
      </c>
      <c r="S13" s="26">
        <f>IF(P2_IndicatorData!S13="No data","x",ROUND(IF(P2_IndicatorData!S13&gt;S$166,0,IF(P2_IndicatorData!S13&lt;S$165,10,(S$166-P2_IndicatorData!S13)/(S$166-S$165)*10)),1))</f>
        <v>2.4</v>
      </c>
      <c r="T13" s="35">
        <f>IF(P2_IndicatorData!X13="No data","x",ROUND(IF(P2_IndicatorData!X13&gt;T$166,10,IF(P2_IndicatorData!X13&lt;T$165,0,10-(T$166-P2_IndicatorData!X13)/(T$166-T$165)*10)),1))</f>
        <v>0.5</v>
      </c>
      <c r="U13" s="26" t="str">
        <f>IF(P2_IndicatorData!Y13="No data","x",ROUND(IF(P2_IndicatorData!Y13&gt;U$166,0,IF(P2_IndicatorData!Y13&lt;U$165,10,(U$166-P2_IndicatorData!Y13)/(U$166-U$165)*10)),1))</f>
        <v>x</v>
      </c>
      <c r="V13" s="26">
        <f>IF(P2_IndicatorData!Z13="No data","x",ROUND(IF(P2_IndicatorData!Z13&gt;V$166,10,IF(P2_IndicatorData!Z13&lt;V$165,0,10-(V$166-P2_IndicatorData!Z13)/(V$166-V$165)*10)),1))</f>
        <v>1.1000000000000001</v>
      </c>
      <c r="W13" s="26">
        <f>IF(P2_IndicatorData!AA13="No data","x",ROUND(IF(P2_IndicatorData!AA13&gt;W$166,10,IF(P2_IndicatorData!AA13&lt;W$165,0,10-(W$166-P2_IndicatorData!AA13)/(W$166-W$165)*10)),1))</f>
        <v>0.1</v>
      </c>
      <c r="X13" s="26">
        <f>IF(P2_IndicatorData!AB13="No data","x",ROUND(IF(P2_IndicatorData!AB13&gt;X$166,0,IF(P2_IndicatorData!AB13&lt;X$165,10,(X$166-P2_IndicatorData!AB13)/(X$166-X$165)*10)),1))</f>
        <v>5.0999999999999996</v>
      </c>
      <c r="Y13" s="26">
        <f>IF(P2_IndicatorData!AC13="No data","x",ROUND(IF(P2_IndicatorData!AC13&gt;Y$166,0,IF(P2_IndicatorData!AC13&lt;Y$165,10,(Y$166-P2_IndicatorData!AC13)/(Y$166-Y$165)*10)),1))</f>
        <v>0</v>
      </c>
      <c r="Z13" s="33">
        <f t="shared" si="0"/>
        <v>0.7</v>
      </c>
      <c r="AA13" s="33">
        <f t="shared" si="1"/>
        <v>0.5</v>
      </c>
      <c r="AB13" s="33">
        <f t="shared" si="2"/>
        <v>4.0999999999999996</v>
      </c>
      <c r="AC13" s="33">
        <f t="shared" si="3"/>
        <v>2.8</v>
      </c>
      <c r="AD13" s="181">
        <f t="shared" si="4"/>
        <v>0.6</v>
      </c>
      <c r="AE13" s="181">
        <f t="shared" si="5"/>
        <v>2.2999999999999998</v>
      </c>
      <c r="AF13" s="181">
        <f t="shared" si="6"/>
        <v>1.7</v>
      </c>
      <c r="AG13" s="37">
        <f t="shared" si="7"/>
        <v>1.5</v>
      </c>
      <c r="AH13" s="37">
        <f t="shared" si="8"/>
        <v>0.9</v>
      </c>
      <c r="AI13" s="37">
        <f t="shared" si="9"/>
        <v>0.5</v>
      </c>
      <c r="AJ13" s="181">
        <f t="shared" si="10"/>
        <v>0.6</v>
      </c>
      <c r="AK13" s="181">
        <f t="shared" si="11"/>
        <v>2.6</v>
      </c>
      <c r="AL13" s="181">
        <f t="shared" si="12"/>
        <v>3.5</v>
      </c>
      <c r="AM13" s="37">
        <f t="shared" si="13"/>
        <v>2.2000000000000002</v>
      </c>
      <c r="AN13" s="199">
        <f>IF(P2_ComponentsMissing_hidden!G18&gt;2,"x",ROUND(AVERAGE(AG13,AH13,AI13,AM13),1))</f>
        <v>1.3</v>
      </c>
    </row>
    <row r="14" spans="1:40">
      <c r="A14" s="27" t="s">
        <v>102</v>
      </c>
      <c r="B14" s="20" t="s">
        <v>103</v>
      </c>
      <c r="C14" s="26">
        <f>IF(P2_IndicatorData!C14="No data","x",ROUND(IF(P2_IndicatorData!C14&gt;C$166,10,IF(P2_IndicatorData!C14&lt;C$165,0,10-(C$166-P2_IndicatorData!C14)/(C$166-C$165)*10)),1))</f>
        <v>0.5</v>
      </c>
      <c r="D14" s="26">
        <f>IF(P2_IndicatorData!D14="No data","x",ROUND(IF(P2_IndicatorData!D14&gt;D$166,0,IF(P2_IndicatorData!D14&lt;D$165,10,(D$166-P2_IndicatorData!D14)/(D$166-D$165)*10)),1))</f>
        <v>0</v>
      </c>
      <c r="E14" s="26">
        <f>IF(P2_IndicatorData!E14="No data","x",ROUND(IF(P2_IndicatorData!E14&gt;E$166,0,IF(P2_IndicatorData!E14&lt;E$165,10,(E$166-P2_IndicatorData!E14)/(E$166-E$165)*10)),1))</f>
        <v>0.7</v>
      </c>
      <c r="F14" s="26">
        <f>IF(P2_IndicatorData!F14="No data","x",ROUND(IF(P2_IndicatorData!F14&gt;F$166,0,IF(P2_IndicatorData!F14&lt;F$165,10,(F$166-P2_IndicatorData!F14)/(F$166-F$165)*10)),1))</f>
        <v>3</v>
      </c>
      <c r="G14" s="26">
        <f>IF(P2_IndicatorData!G14="No data","x",ROUND(IF(P2_IndicatorData!G14&gt;G$166,0,IF(P2_IndicatorData!G14&lt;G$165,10,(G$166-P2_IndicatorData!G14)/(G$166-G$165)*10)),1))</f>
        <v>1.2</v>
      </c>
      <c r="H14" s="26">
        <f>IF(P2_IndicatorData!H14="No data","x",ROUND(IF(P2_IndicatorData!H14&gt;H$166,0,IF(P2_IndicatorData!H14&lt;H$165,10,(H$166-P2_IndicatorData!H14)/(H$166-H$165)*10)),1))</f>
        <v>0</v>
      </c>
      <c r="I14" s="26">
        <f>IF(P2_IndicatorData!I14="No data","x",ROUND(IF(P2_IndicatorData!I14&gt;I$166,10,IF(P2_IndicatorData!I14&lt;I$165,0,10-(I$166-P2_IndicatorData!I14)/(I$166-I$165)*10)),1))</f>
        <v>0.7</v>
      </c>
      <c r="J14" s="26">
        <f>IF(P2_IndicatorData!J14="No data","x",ROUND(IF(P2_IndicatorData!J14&gt;J$166,10,IF(P2_IndicatorData!J14&lt;J$165,0,10-(J$166-P2_IndicatorData!J14)/(J$166-J$165)*10)),1))</f>
        <v>4.8</v>
      </c>
      <c r="K14" s="26">
        <f>IF(P2_IndicatorData!K14="No data","x",ROUND(IF(P2_IndicatorData!K14&gt;K$166,10,IF(P2_IndicatorData!K14&lt;K$165,0,10-(K$166-P2_IndicatorData!K14)/(K$166-K$165)*10)),1))</f>
        <v>0.1</v>
      </c>
      <c r="L14" s="26">
        <f>IF(P2_IndicatorData!L14="No data","x",ROUND(IF(P2_IndicatorData!L14&gt;L$166,10,IF(P2_IndicatorData!L14&lt;L$165,0,10-(L$166-P2_IndicatorData!L14)/(L$166-L$165)*10)),1))</f>
        <v>0.3</v>
      </c>
      <c r="M14" s="26">
        <f>IF(P2_IndicatorData!M14="No data","x",ROUND(IF(P2_IndicatorData!M14&gt;M$166,10,IF(P2_IndicatorData!M14&lt;M$165,0,10-(M$166-P2_IndicatorData!M14)/(M$166-M$165)*10)),1))</f>
        <v>0.2</v>
      </c>
      <c r="N14" s="26" t="str">
        <f>IF(P2_IndicatorData!N14="No data","x",ROUND(IF(P2_IndicatorData!N14&gt;N$166,0,IF(P2_IndicatorData!N14&lt;N$165,10,(N$166-P2_IndicatorData!N14)/(N$166-N$165)*10)),1))</f>
        <v>x</v>
      </c>
      <c r="O14" s="26">
        <f>IF(P2_IndicatorData!O14="No data","x",ROUND(IF(P2_IndicatorData!O14&gt;O$166,0,IF(P2_IndicatorData!O14&lt;O$165,10,(O$166-P2_IndicatorData!O14)/(O$166-O$165)*10)),1))</f>
        <v>0</v>
      </c>
      <c r="P14" s="26">
        <f>IF(P2_IndicatorData!P14="No data","x",ROUND(IF(P2_IndicatorData!P14&gt;P$166,0,IF(P2_IndicatorData!P14&lt;P$165,10,(P$166-P2_IndicatorData!P14)/(P$166-P$165)*10)),1))</f>
        <v>0</v>
      </c>
      <c r="Q14" s="26" t="str">
        <f>IF(P2_IndicatorData!Q14="No data","x",ROUND(IF(P2_IndicatorData!Q14&gt;Q$166,0,IF(P2_IndicatorData!Q14&lt;Q$165,10,(Q$166-P2_IndicatorData!Q14)/(Q$166-Q$165)*10)),1))</f>
        <v>x</v>
      </c>
      <c r="R14" s="26">
        <f>IF(P2_IndicatorData!R14="No data","x",ROUND(IF(P2_IndicatorData!R14&gt;R$166,10,IF(P2_IndicatorData!R14&lt;R$165,0,10-(R$166-P2_IndicatorData!R14)/(R$166-R$165)*10)),1))</f>
        <v>3.3</v>
      </c>
      <c r="S14" s="26">
        <f>IF(P2_IndicatorData!S14="No data","x",ROUND(IF(P2_IndicatorData!S14&gt;S$166,0,IF(P2_IndicatorData!S14&lt;S$165,10,(S$166-P2_IndicatorData!S14)/(S$166-S$165)*10)),1))</f>
        <v>0.2</v>
      </c>
      <c r="T14" s="35">
        <f>IF(P2_IndicatorData!X14="No data","x",ROUND(IF(P2_IndicatorData!X14&gt;T$166,10,IF(P2_IndicatorData!X14&lt;T$165,0,10-(T$166-P2_IndicatorData!X14)/(T$166-T$165)*10)),1))</f>
        <v>0</v>
      </c>
      <c r="U14" s="26" t="str">
        <f>IF(P2_IndicatorData!Y14="No data","x",ROUND(IF(P2_IndicatorData!Y14&gt;U$166,0,IF(P2_IndicatorData!Y14&lt;U$165,10,(U$166-P2_IndicatorData!Y14)/(U$166-U$165)*10)),1))</f>
        <v>x</v>
      </c>
      <c r="V14" s="26">
        <f>IF(P2_IndicatorData!Z14="No data","x",ROUND(IF(P2_IndicatorData!Z14&gt;V$166,10,IF(P2_IndicatorData!Z14&lt;V$165,0,10-(V$166-P2_IndicatorData!Z14)/(V$166-V$165)*10)),1))</f>
        <v>3.3</v>
      </c>
      <c r="W14" s="26">
        <f>IF(P2_IndicatorData!AA14="No data","x",ROUND(IF(P2_IndicatorData!AA14&gt;W$166,10,IF(P2_IndicatorData!AA14&lt;W$165,0,10-(W$166-P2_IndicatorData!AA14)/(W$166-W$165)*10)),1))</f>
        <v>1</v>
      </c>
      <c r="X14" s="26">
        <f>IF(P2_IndicatorData!AB14="No data","x",ROUND(IF(P2_IndicatorData!AB14&gt;X$166,0,IF(P2_IndicatorData!AB14&lt;X$165,10,(X$166-P2_IndicatorData!AB14)/(X$166-X$165)*10)),1))</f>
        <v>6.7</v>
      </c>
      <c r="Y14" s="26">
        <f>IF(P2_IndicatorData!AC14="No data","x",ROUND(IF(P2_IndicatorData!AC14&gt;Y$166,0,IF(P2_IndicatorData!AC14&lt;Y$165,10,(Y$166-P2_IndicatorData!AC14)/(Y$166-Y$165)*10)),1))</f>
        <v>0</v>
      </c>
      <c r="Z14" s="33">
        <f t="shared" si="0"/>
        <v>1.6</v>
      </c>
      <c r="AA14" s="33">
        <f t="shared" si="1"/>
        <v>0.3</v>
      </c>
      <c r="AB14" s="33">
        <f t="shared" si="2"/>
        <v>0</v>
      </c>
      <c r="AC14" s="33">
        <f t="shared" si="3"/>
        <v>1.8</v>
      </c>
      <c r="AD14" s="181">
        <f t="shared" si="4"/>
        <v>1.1000000000000001</v>
      </c>
      <c r="AE14" s="181">
        <f t="shared" si="5"/>
        <v>2.8</v>
      </c>
      <c r="AF14" s="181">
        <f t="shared" si="6"/>
        <v>0</v>
      </c>
      <c r="AG14" s="37">
        <f t="shared" si="7"/>
        <v>1.3</v>
      </c>
      <c r="AH14" s="37">
        <f t="shared" si="8"/>
        <v>0.2</v>
      </c>
      <c r="AI14" s="37">
        <f t="shared" si="9"/>
        <v>0</v>
      </c>
      <c r="AJ14" s="181">
        <f t="shared" si="10"/>
        <v>2.2000000000000002</v>
      </c>
      <c r="AK14" s="181">
        <f t="shared" si="11"/>
        <v>3.4</v>
      </c>
      <c r="AL14" s="181">
        <f t="shared" si="12"/>
        <v>0.9</v>
      </c>
      <c r="AM14" s="37">
        <f t="shared" si="13"/>
        <v>2.2000000000000002</v>
      </c>
      <c r="AN14" s="199">
        <f>IF(P2_ComponentsMissing_hidden!G19&gt;2,"x",ROUND(AVERAGE(AG14,AH14,AI14,AM14),1))</f>
        <v>0.9</v>
      </c>
    </row>
    <row r="15" spans="1:40">
      <c r="A15" s="27" t="s">
        <v>104</v>
      </c>
      <c r="B15" s="20" t="s">
        <v>105</v>
      </c>
      <c r="C15" s="26">
        <f>IF(P2_IndicatorData!C15="No data","x",ROUND(IF(P2_IndicatorData!C15&gt;C$166,10,IF(P2_IndicatorData!C15&lt;C$165,0,10-(C$166-P2_IndicatorData!C15)/(C$166-C$165)*10)),1))</f>
        <v>1.6</v>
      </c>
      <c r="D15" s="26">
        <f>IF(P2_IndicatorData!D15="No data","x",ROUND(IF(P2_IndicatorData!D15&gt;D$166,0,IF(P2_IndicatorData!D15&lt;D$165,10,(D$166-P2_IndicatorData!D15)/(D$166-D$165)*10)),1))</f>
        <v>8</v>
      </c>
      <c r="E15" s="26">
        <f>IF(P2_IndicatorData!E15="No data","x",ROUND(IF(P2_IndicatorData!E15&gt;E$166,0,IF(P2_IndicatorData!E15&lt;E$165,10,(E$166-P2_IndicatorData!E15)/(E$166-E$165)*10)),1))</f>
        <v>1.3</v>
      </c>
      <c r="F15" s="26">
        <f>IF(P2_IndicatorData!F15="No data","x",ROUND(IF(P2_IndicatorData!F15&gt;F$166,0,IF(P2_IndicatorData!F15&lt;F$165,10,(F$166-P2_IndicatorData!F15)/(F$166-F$165)*10)),1))</f>
        <v>1.8</v>
      </c>
      <c r="G15" s="26" t="str">
        <f>IF(P2_IndicatorData!G15="No data","x",ROUND(IF(P2_IndicatorData!G15&gt;G$166,0,IF(P2_IndicatorData!G15&lt;G$165,10,(G$166-P2_IndicatorData!G15)/(G$166-G$165)*10)),1))</f>
        <v>x</v>
      </c>
      <c r="H15" s="26">
        <f>IF(P2_IndicatorData!H15="No data","x",ROUND(IF(P2_IndicatorData!H15&gt;H$166,0,IF(P2_IndicatorData!H15&lt;H$165,10,(H$166-P2_IndicatorData!H15)/(H$166-H$165)*10)),1))</f>
        <v>4.4000000000000004</v>
      </c>
      <c r="I15" s="26">
        <f>IF(P2_IndicatorData!I15="No data","x",ROUND(IF(P2_IndicatorData!I15&gt;I$166,10,IF(P2_IndicatorData!I15&lt;I$165,0,10-(I$166-P2_IndicatorData!I15)/(I$166-I$165)*10)),1))</f>
        <v>3.8</v>
      </c>
      <c r="J15" s="26">
        <f>IF(P2_IndicatorData!J15="No data","x",ROUND(IF(P2_IndicatorData!J15&gt;J$166,10,IF(P2_IndicatorData!J15&lt;J$165,0,10-(J$166-P2_IndicatorData!J15)/(J$166-J$165)*10)),1))</f>
        <v>5.7</v>
      </c>
      <c r="K15" s="26">
        <f>IF(P2_IndicatorData!K15="No data","x",ROUND(IF(P2_IndicatorData!K15&gt;K$166,10,IF(P2_IndicatorData!K15&lt;K$165,0,10-(K$166-P2_IndicatorData!K15)/(K$166-K$165)*10)),1))</f>
        <v>0.7</v>
      </c>
      <c r="L15" s="26">
        <f>IF(P2_IndicatorData!L15="No data","x",ROUND(IF(P2_IndicatorData!L15&gt;L$166,10,IF(P2_IndicatorData!L15&lt;L$165,0,10-(L$166-P2_IndicatorData!L15)/(L$166-L$165)*10)),1))</f>
        <v>0.2</v>
      </c>
      <c r="M15" s="26">
        <f>IF(P2_IndicatorData!M15="No data","x",ROUND(IF(P2_IndicatorData!M15&gt;M$166,10,IF(P2_IndicatorData!M15&lt;M$165,0,10-(M$166-P2_IndicatorData!M15)/(M$166-M$165)*10)),1))</f>
        <v>2.9</v>
      </c>
      <c r="N15" s="26" t="str">
        <f>IF(P2_IndicatorData!N15="No data","x",ROUND(IF(P2_IndicatorData!N15&gt;N$166,0,IF(P2_IndicatorData!N15&lt;N$165,10,(N$166-P2_IndicatorData!N15)/(N$166-N$165)*10)),1))</f>
        <v>x</v>
      </c>
      <c r="O15" s="26">
        <f>IF(P2_IndicatorData!O15="No data","x",ROUND(IF(P2_IndicatorData!O15&gt;O$166,0,IF(P2_IndicatorData!O15&lt;O$165,10,(O$166-P2_IndicatorData!O15)/(O$166-O$165)*10)),1))</f>
        <v>0</v>
      </c>
      <c r="P15" s="26" t="str">
        <f>IF(P2_IndicatorData!P15="No data","x",ROUND(IF(P2_IndicatorData!P15&gt;P$166,0,IF(P2_IndicatorData!P15&lt;P$165,10,(P$166-P2_IndicatorData!P15)/(P$166-P$165)*10)),1))</f>
        <v>x</v>
      </c>
      <c r="Q15" s="26" t="str">
        <f>IF(P2_IndicatorData!Q15="No data","x",ROUND(IF(P2_IndicatorData!Q15&gt;Q$166,0,IF(P2_IndicatorData!Q15&lt;Q$165,10,(Q$166-P2_IndicatorData!Q15)/(Q$166-Q$165)*10)),1))</f>
        <v>x</v>
      </c>
      <c r="R15" s="26">
        <f>IF(P2_IndicatorData!R15="No data","x",ROUND(IF(P2_IndicatorData!R15&gt;R$166,10,IF(P2_IndicatorData!R15&lt;R$165,0,10-(R$166-P2_IndicatorData!R15)/(R$166-R$165)*10)),1))</f>
        <v>4.0999999999999996</v>
      </c>
      <c r="S15" s="26">
        <f>IF(P2_IndicatorData!S15="No data","x",ROUND(IF(P2_IndicatorData!S15&gt;S$166,0,IF(P2_IndicatorData!S15&lt;S$165,10,(S$166-P2_IndicatorData!S15)/(S$166-S$165)*10)),1))</f>
        <v>6.5</v>
      </c>
      <c r="T15" s="35">
        <f>IF(P2_IndicatorData!X15="No data","x",ROUND(IF(P2_IndicatorData!X15&gt;T$166,10,IF(P2_IndicatorData!X15&lt;T$165,0,10-(T$166-P2_IndicatorData!X15)/(T$166-T$165)*10)),1))</f>
        <v>0.3</v>
      </c>
      <c r="U15" s="26">
        <f>IF(P2_IndicatorData!Y15="No data","x",ROUND(IF(P2_IndicatorData!Y15&gt;U$166,0,IF(P2_IndicatorData!Y15&lt;U$165,10,(U$166-P2_IndicatorData!Y15)/(U$166-U$165)*10)),1))</f>
        <v>1.2</v>
      </c>
      <c r="V15" s="26" t="str">
        <f>IF(P2_IndicatorData!Z15="No data","x",ROUND(IF(P2_IndicatorData!Z15&gt;V$166,10,IF(P2_IndicatorData!Z15&lt;V$165,0,10-(V$166-P2_IndicatorData!Z15)/(V$166-V$165)*10)),1))</f>
        <v>x</v>
      </c>
      <c r="W15" s="26" t="str">
        <f>IF(P2_IndicatorData!AA15="No data","x",ROUND(IF(P2_IndicatorData!AA15&gt;W$166,10,IF(P2_IndicatorData!AA15&lt;W$165,0,10-(W$166-P2_IndicatorData!AA15)/(W$166-W$165)*10)),1))</f>
        <v>x</v>
      </c>
      <c r="X15" s="26">
        <f>IF(P2_IndicatorData!AB15="No data","x",ROUND(IF(P2_IndicatorData!AB15&gt;X$166,0,IF(P2_IndicatorData!AB15&lt;X$165,10,(X$166-P2_IndicatorData!AB15)/(X$166-X$165)*10)),1))</f>
        <v>9</v>
      </c>
      <c r="Y15" s="26">
        <f>IF(P2_IndicatorData!AC15="No data","x",ROUND(IF(P2_IndicatorData!AC15&gt;Y$166,0,IF(P2_IndicatorData!AC15&lt;Y$165,10,(Y$166-P2_IndicatorData!AC15)/(Y$166-Y$165)*10)),1))</f>
        <v>0.3</v>
      </c>
      <c r="Z15" s="33">
        <f t="shared" si="0"/>
        <v>1.6</v>
      </c>
      <c r="AA15" s="33">
        <f t="shared" si="1"/>
        <v>1.6</v>
      </c>
      <c r="AB15" s="33" t="str">
        <f t="shared" si="2"/>
        <v>x</v>
      </c>
      <c r="AC15" s="33">
        <f t="shared" si="3"/>
        <v>5.3</v>
      </c>
      <c r="AD15" s="181">
        <f t="shared" si="4"/>
        <v>1.6</v>
      </c>
      <c r="AE15" s="181">
        <f t="shared" si="5"/>
        <v>4.8</v>
      </c>
      <c r="AF15" s="181">
        <f t="shared" si="6"/>
        <v>4.4000000000000004</v>
      </c>
      <c r="AG15" s="37">
        <f t="shared" si="7"/>
        <v>3.6</v>
      </c>
      <c r="AH15" s="37">
        <f t="shared" si="8"/>
        <v>0.8</v>
      </c>
      <c r="AI15" s="37">
        <f t="shared" si="9"/>
        <v>0.8</v>
      </c>
      <c r="AJ15" s="181" t="str">
        <f t="shared" si="10"/>
        <v>x</v>
      </c>
      <c r="AK15" s="181">
        <f t="shared" si="11"/>
        <v>4.7</v>
      </c>
      <c r="AL15" s="181">
        <f t="shared" si="12"/>
        <v>5.3</v>
      </c>
      <c r="AM15" s="37">
        <f t="shared" si="13"/>
        <v>5</v>
      </c>
      <c r="AN15" s="199">
        <f>IF(P2_ComponentsMissing_hidden!G20&gt;2,"x",ROUND(AVERAGE(AG15,AH15,AI15,AM15),1))</f>
        <v>2.6</v>
      </c>
    </row>
    <row r="16" spans="1:40">
      <c r="A16" s="27" t="s">
        <v>107</v>
      </c>
      <c r="B16" s="20" t="s">
        <v>108</v>
      </c>
      <c r="C16" s="26">
        <f>IF(P2_IndicatorData!C16="No data","x",ROUND(IF(P2_IndicatorData!C16&gt;C$166,10,IF(P2_IndicatorData!C16&lt;C$165,0,10-(C$166-P2_IndicatorData!C16)/(C$166-C$165)*10)),1))</f>
        <v>10</v>
      </c>
      <c r="D16" s="26">
        <f>IF(P2_IndicatorData!D16="No data","x",ROUND(IF(P2_IndicatorData!D16&gt;D$166,0,IF(P2_IndicatorData!D16&lt;D$165,10,(D$166-P2_IndicatorData!D16)/(D$166-D$165)*10)),1))</f>
        <v>9.6999999999999993</v>
      </c>
      <c r="E16" s="26">
        <f>IF(P2_IndicatorData!E16="No data","x",ROUND(IF(P2_IndicatorData!E16&gt;E$166,0,IF(P2_IndicatorData!E16&lt;E$165,10,(E$166-P2_IndicatorData!E16)/(E$166-E$165)*10)),1))</f>
        <v>8</v>
      </c>
      <c r="F16" s="26" t="str">
        <f>IF(P2_IndicatorData!F16="No data","x",ROUND(IF(P2_IndicatorData!F16&gt;F$166,0,IF(P2_IndicatorData!F16&lt;F$165,10,(F$166-P2_IndicatorData!F16)/(F$166-F$165)*10)),1))</f>
        <v>x</v>
      </c>
      <c r="G16" s="26">
        <f>IF(P2_IndicatorData!G16="No data","x",ROUND(IF(P2_IndicatorData!G16&gt;G$166,0,IF(P2_IndicatorData!G16&lt;G$165,10,(G$166-P2_IndicatorData!G16)/(G$166-G$165)*10)),1))</f>
        <v>5.4</v>
      </c>
      <c r="H16" s="26">
        <f>IF(P2_IndicatorData!H16="No data","x",ROUND(IF(P2_IndicatorData!H16&gt;H$166,0,IF(P2_IndicatorData!H16&lt;H$165,10,(H$166-P2_IndicatorData!H16)/(H$166-H$165)*10)),1))</f>
        <v>9.3000000000000007</v>
      </c>
      <c r="I16" s="26">
        <f>IF(P2_IndicatorData!I16="No data","x",ROUND(IF(P2_IndicatorData!I16&gt;I$166,10,IF(P2_IndicatorData!I16&lt;I$165,0,10-(I$166-P2_IndicatorData!I16)/(I$166-I$165)*10)),1))</f>
        <v>8.9</v>
      </c>
      <c r="J16" s="26">
        <f>IF(P2_IndicatorData!J16="No data","x",ROUND(IF(P2_IndicatorData!J16&gt;J$166,10,IF(P2_IndicatorData!J16&lt;J$165,0,10-(J$166-P2_IndicatorData!J16)/(J$166-J$165)*10)),1))</f>
        <v>10</v>
      </c>
      <c r="K16" s="26">
        <f>IF(P2_IndicatorData!K16="No data","x",ROUND(IF(P2_IndicatorData!K16&gt;K$166,10,IF(P2_IndicatorData!K16&lt;K$165,0,10-(K$166-P2_IndicatorData!K16)/(K$166-K$165)*10)),1))</f>
        <v>7.9</v>
      </c>
      <c r="L16" s="26">
        <f>IF(P2_IndicatorData!L16="No data","x",ROUND(IF(P2_IndicatorData!L16&gt;L$166,10,IF(P2_IndicatorData!L16&lt;L$165,0,10-(L$166-P2_IndicatorData!L16)/(L$166-L$165)*10)),1))</f>
        <v>3.2</v>
      </c>
      <c r="M16" s="26" t="str">
        <f>IF(P2_IndicatorData!M16="No data","x",ROUND(IF(P2_IndicatorData!M16&gt;M$166,10,IF(P2_IndicatorData!M16&lt;M$165,0,10-(M$166-P2_IndicatorData!M16)/(M$166-M$165)*10)),1))</f>
        <v>x</v>
      </c>
      <c r="N16" s="26">
        <f>IF(P2_IndicatorData!N16="No data","x",ROUND(IF(P2_IndicatorData!N16&gt;N$166,0,IF(P2_IndicatorData!N16&lt;N$165,10,(N$166-P2_IndicatorData!N16)/(N$166-N$165)*10)),1))</f>
        <v>10</v>
      </c>
      <c r="O16" s="26">
        <f>IF(P2_IndicatorData!O16="No data","x",ROUND(IF(P2_IndicatorData!O16&gt;O$166,0,IF(P2_IndicatorData!O16&lt;O$165,10,(O$166-P2_IndicatorData!O16)/(O$166-O$165)*10)),1))</f>
        <v>5.0999999999999996</v>
      </c>
      <c r="P16" s="26" t="str">
        <f>IF(P2_IndicatorData!P16="No data","x",ROUND(IF(P2_IndicatorData!P16&gt;P$166,0,IF(P2_IndicatorData!P16&lt;P$165,10,(P$166-P2_IndicatorData!P16)/(P$166-P$165)*10)),1))</f>
        <v>x</v>
      </c>
      <c r="Q16" s="26">
        <f>IF(P2_IndicatorData!Q16="No data","x",ROUND(IF(P2_IndicatorData!Q16&gt;Q$166,0,IF(P2_IndicatorData!Q16&lt;Q$165,10,(Q$166-P2_IndicatorData!Q16)/(Q$166-Q$165)*10)),1))</f>
        <v>4.5999999999999996</v>
      </c>
      <c r="R16" s="26">
        <f>IF(P2_IndicatorData!R16="No data","x",ROUND(IF(P2_IndicatorData!R16&gt;R$166,10,IF(P2_IndicatorData!R16&lt;R$165,0,10-(R$166-P2_IndicatorData!R16)/(R$166-R$165)*10)),1))</f>
        <v>7.8</v>
      </c>
      <c r="S16" s="26">
        <f>IF(P2_IndicatorData!S16="No data","x",ROUND(IF(P2_IndicatorData!S16&gt;S$166,0,IF(P2_IndicatorData!S16&lt;S$165,10,(S$166-P2_IndicatorData!S16)/(S$166-S$165)*10)),1))</f>
        <v>7.7</v>
      </c>
      <c r="T16" s="35">
        <f>IF(P2_IndicatorData!X16="No data","x",ROUND(IF(P2_IndicatorData!X16&gt;T$166,10,IF(P2_IndicatorData!X16&lt;T$165,0,10-(T$166-P2_IndicatorData!X16)/(T$166-T$165)*10)),1))</f>
        <v>9</v>
      </c>
      <c r="U16" s="26">
        <f>IF(P2_IndicatorData!Y16="No data","x",ROUND(IF(P2_IndicatorData!Y16&gt;U$166,0,IF(P2_IndicatorData!Y16&lt;U$165,10,(U$166-P2_IndicatorData!Y16)/(U$166-U$165)*10)),1))</f>
        <v>10</v>
      </c>
      <c r="V16" s="26">
        <f>IF(P2_IndicatorData!Z16="No data","x",ROUND(IF(P2_IndicatorData!Z16&gt;V$166,10,IF(P2_IndicatorData!Z16&lt;V$165,0,10-(V$166-P2_IndicatorData!Z16)/(V$166-V$165)*10)),1))</f>
        <v>7.7</v>
      </c>
      <c r="W16" s="26">
        <f>IF(P2_IndicatorData!AA16="No data","x",ROUND(IF(P2_IndicatorData!AA16&gt;W$166,10,IF(P2_IndicatorData!AA16&lt;W$165,0,10-(W$166-P2_IndicatorData!AA16)/(W$166-W$165)*10)),1))</f>
        <v>9.1</v>
      </c>
      <c r="X16" s="26">
        <f>IF(P2_IndicatorData!AB16="No data","x",ROUND(IF(P2_IndicatorData!AB16&gt;X$166,0,IF(P2_IndicatorData!AB16&lt;X$165,10,(X$166-P2_IndicatorData!AB16)/(X$166-X$165)*10)),1))</f>
        <v>7.5</v>
      </c>
      <c r="Y16" s="26">
        <f>IF(P2_IndicatorData!AC16="No data","x",ROUND(IF(P2_IndicatorData!AC16&gt;Y$166,0,IF(P2_IndicatorData!AC16&lt;Y$165,10,(Y$166-P2_IndicatorData!AC16)/(Y$166-Y$165)*10)),1))</f>
        <v>9.5</v>
      </c>
      <c r="Z16" s="33">
        <f t="shared" si="0"/>
        <v>6.7</v>
      </c>
      <c r="AA16" s="33">
        <f t="shared" si="1"/>
        <v>3.2</v>
      </c>
      <c r="AB16" s="33">
        <f t="shared" si="2"/>
        <v>4.5999999999999996</v>
      </c>
      <c r="AC16" s="33">
        <f t="shared" si="3"/>
        <v>7.8</v>
      </c>
      <c r="AD16" s="181">
        <f t="shared" si="4"/>
        <v>8.4</v>
      </c>
      <c r="AE16" s="181">
        <f t="shared" si="5"/>
        <v>9.5</v>
      </c>
      <c r="AF16" s="181">
        <f t="shared" si="6"/>
        <v>9</v>
      </c>
      <c r="AG16" s="37">
        <f t="shared" si="7"/>
        <v>9</v>
      </c>
      <c r="AH16" s="37">
        <f t="shared" si="8"/>
        <v>6.1</v>
      </c>
      <c r="AI16" s="37">
        <f t="shared" si="9"/>
        <v>9.5</v>
      </c>
      <c r="AJ16" s="181">
        <f t="shared" si="10"/>
        <v>8.4</v>
      </c>
      <c r="AK16" s="181">
        <f t="shared" si="11"/>
        <v>8.5</v>
      </c>
      <c r="AL16" s="181">
        <f t="shared" si="12"/>
        <v>6.2</v>
      </c>
      <c r="AM16" s="37">
        <f t="shared" si="13"/>
        <v>7.7</v>
      </c>
      <c r="AN16" s="199">
        <f>IF(P2_ComponentsMissing_hidden!G21&gt;2,"x",ROUND(AVERAGE(AG16,AH16,AI16,AM16),1))</f>
        <v>8.1</v>
      </c>
    </row>
    <row r="17" spans="1:40">
      <c r="A17" s="27" t="s">
        <v>109</v>
      </c>
      <c r="B17" s="20" t="s">
        <v>110</v>
      </c>
      <c r="C17" s="26">
        <f>IF(P2_IndicatorData!C17="No data","x",ROUND(IF(P2_IndicatorData!C17&gt;C$166,10,IF(P2_IndicatorData!C17&lt;C$165,0,10-(C$166-P2_IndicatorData!C17)/(C$166-C$165)*10)),1))</f>
        <v>3.8</v>
      </c>
      <c r="D17" s="26">
        <f>IF(P2_IndicatorData!D17="No data","x",ROUND(IF(P2_IndicatorData!D17&gt;D$166,0,IF(P2_IndicatorData!D17&lt;D$165,10,(D$166-P2_IndicatorData!D17)/(D$166-D$165)*10)),1))</f>
        <v>8.5</v>
      </c>
      <c r="E17" s="26">
        <f>IF(P2_IndicatorData!E17="No data","x",ROUND(IF(P2_IndicatorData!E17&gt;E$166,0,IF(P2_IndicatorData!E17&lt;E$165,10,(E$166-P2_IndicatorData!E17)/(E$166-E$165)*10)),1))</f>
        <v>1</v>
      </c>
      <c r="F17" s="26">
        <f>IF(P2_IndicatorData!F17="No data","x",ROUND(IF(P2_IndicatorData!F17&gt;F$166,0,IF(P2_IndicatorData!F17&lt;F$165,10,(F$166-P2_IndicatorData!F17)/(F$166-F$165)*10)),1))</f>
        <v>1.8</v>
      </c>
      <c r="G17" s="26" t="str">
        <f>IF(P2_IndicatorData!G17="No data","x",ROUND(IF(P2_IndicatorData!G17&gt;G$166,0,IF(P2_IndicatorData!G17&lt;G$165,10,(G$166-P2_IndicatorData!G17)/(G$166-G$165)*10)),1))</f>
        <v>x</v>
      </c>
      <c r="H17" s="26">
        <f>IF(P2_IndicatorData!H17="No data","x",ROUND(IF(P2_IndicatorData!H17&gt;H$166,0,IF(P2_IndicatorData!H17&lt;H$165,10,(H$166-P2_IndicatorData!H17)/(H$166-H$165)*10)),1))</f>
        <v>6.5</v>
      </c>
      <c r="I17" s="26">
        <f>IF(P2_IndicatorData!I17="No data","x",ROUND(IF(P2_IndicatorData!I17&gt;I$166,10,IF(P2_IndicatorData!I17&lt;I$165,0,10-(I$166-P2_IndicatorData!I17)/(I$166-I$165)*10)),1))</f>
        <v>6.4</v>
      </c>
      <c r="J17" s="26">
        <f>IF(P2_IndicatorData!J17="No data","x",ROUND(IF(P2_IndicatorData!J17&gt;J$166,10,IF(P2_IndicatorData!J17&lt;J$165,0,10-(J$166-P2_IndicatorData!J17)/(J$166-J$165)*10)),1))</f>
        <v>7.8</v>
      </c>
      <c r="K17" s="26">
        <f>IF(P2_IndicatorData!K17="No data","x",ROUND(IF(P2_IndicatorData!K17&gt;K$166,10,IF(P2_IndicatorData!K17&lt;K$165,0,10-(K$166-P2_IndicatorData!K17)/(K$166-K$165)*10)),1))</f>
        <v>3.7</v>
      </c>
      <c r="L17" s="26">
        <f>IF(P2_IndicatorData!L17="No data","x",ROUND(IF(P2_IndicatorData!L17&gt;L$166,10,IF(P2_IndicatorData!L17&lt;L$165,0,10-(L$166-P2_IndicatorData!L17)/(L$166-L$165)*10)),1))</f>
        <v>1.8</v>
      </c>
      <c r="M17" s="26">
        <f>IF(P2_IndicatorData!M17="No data","x",ROUND(IF(P2_IndicatorData!M17&gt;M$166,10,IF(P2_IndicatorData!M17&lt;M$165,0,10-(M$166-P2_IndicatorData!M17)/(M$166-M$165)*10)),1))</f>
        <v>3.4</v>
      </c>
      <c r="N17" s="26">
        <f>IF(P2_IndicatorData!N17="No data","x",ROUND(IF(P2_IndicatorData!N17&gt;N$166,0,IF(P2_IndicatorData!N17&lt;N$165,10,(N$166-P2_IndicatorData!N17)/(N$166-N$165)*10)),1))</f>
        <v>2.2999999999999998</v>
      </c>
      <c r="O17" s="26">
        <f>IF(P2_IndicatorData!O17="No data","x",ROUND(IF(P2_IndicatorData!O17&gt;O$166,0,IF(P2_IndicatorData!O17&lt;O$165,10,(O$166-P2_IndicatorData!O17)/(O$166-O$165)*10)),1))</f>
        <v>0</v>
      </c>
      <c r="P17" s="26">
        <f>IF(P2_IndicatorData!P17="No data","x",ROUND(IF(P2_IndicatorData!P17&gt;P$166,0,IF(P2_IndicatorData!P17&lt;P$165,10,(P$166-P2_IndicatorData!P17)/(P$166-P$165)*10)),1))</f>
        <v>8.6</v>
      </c>
      <c r="Q17" s="26" t="str">
        <f>IF(P2_IndicatorData!Q17="No data","x",ROUND(IF(P2_IndicatorData!Q17&gt;Q$166,0,IF(P2_IndicatorData!Q17&lt;Q$165,10,(Q$166-P2_IndicatorData!Q17)/(Q$166-Q$165)*10)),1))</f>
        <v>x</v>
      </c>
      <c r="R17" s="26">
        <f>IF(P2_IndicatorData!R17="No data","x",ROUND(IF(P2_IndicatorData!R17&gt;R$166,10,IF(P2_IndicatorData!R17&lt;R$165,0,10-(R$166-P2_IndicatorData!R17)/(R$166-R$165)*10)),1))</f>
        <v>2.9</v>
      </c>
      <c r="S17" s="26">
        <f>IF(P2_IndicatorData!S17="No data","x",ROUND(IF(P2_IndicatorData!S17&gt;S$166,0,IF(P2_IndicatorData!S17&lt;S$165,10,(S$166-P2_IndicatorData!S17)/(S$166-S$165)*10)),1))</f>
        <v>8.3000000000000007</v>
      </c>
      <c r="T17" s="35">
        <f>IF(P2_IndicatorData!X17="No data","x",ROUND(IF(P2_IndicatorData!X17&gt;T$166,10,IF(P2_IndicatorData!X17&lt;T$165,0,10-(T$166-P2_IndicatorData!X17)/(T$166-T$165)*10)),1))</f>
        <v>0.4</v>
      </c>
      <c r="U17" s="26">
        <f>IF(P2_IndicatorData!Y17="No data","x",ROUND(IF(P2_IndicatorData!Y17&gt;U$166,0,IF(P2_IndicatorData!Y17&lt;U$165,10,(U$166-P2_IndicatorData!Y17)/(U$166-U$165)*10)),1))</f>
        <v>2.5</v>
      </c>
      <c r="V17" s="26">
        <f>IF(P2_IndicatorData!Z17="No data","x",ROUND(IF(P2_IndicatorData!Z17&gt;V$166,10,IF(P2_IndicatorData!Z17&lt;V$165,0,10-(V$166-P2_IndicatorData!Z17)/(V$166-V$165)*10)),1))</f>
        <v>1.6</v>
      </c>
      <c r="W17" s="26">
        <f>IF(P2_IndicatorData!AA17="No data","x",ROUND(IF(P2_IndicatorData!AA17&gt;W$166,10,IF(P2_IndicatorData!AA17&lt;W$165,0,10-(W$166-P2_IndicatorData!AA17)/(W$166-W$165)*10)),1))</f>
        <v>5</v>
      </c>
      <c r="X17" s="26">
        <f>IF(P2_IndicatorData!AB17="No data","x",ROUND(IF(P2_IndicatorData!AB17&gt;X$166,0,IF(P2_IndicatorData!AB17&lt;X$165,10,(X$166-P2_IndicatorData!AB17)/(X$166-X$165)*10)),1))</f>
        <v>7</v>
      </c>
      <c r="Y17" s="26">
        <f>IF(P2_IndicatorData!AC17="No data","x",ROUND(IF(P2_IndicatorData!AC17&gt;Y$166,0,IF(P2_IndicatorData!AC17&lt;Y$165,10,(Y$166-P2_IndicatorData!AC17)/(Y$166-Y$165)*10)),1))</f>
        <v>0.4</v>
      </c>
      <c r="Z17" s="33">
        <f t="shared" si="0"/>
        <v>1.4</v>
      </c>
      <c r="AA17" s="33">
        <f t="shared" si="1"/>
        <v>2.6</v>
      </c>
      <c r="AB17" s="33">
        <f t="shared" si="2"/>
        <v>8.6</v>
      </c>
      <c r="AC17" s="33">
        <f t="shared" si="3"/>
        <v>5.6</v>
      </c>
      <c r="AD17" s="181">
        <f t="shared" si="4"/>
        <v>2.6</v>
      </c>
      <c r="AE17" s="181">
        <f t="shared" si="5"/>
        <v>7.1</v>
      </c>
      <c r="AF17" s="181">
        <f t="shared" si="6"/>
        <v>6.2</v>
      </c>
      <c r="AG17" s="37">
        <f t="shared" si="7"/>
        <v>5.3</v>
      </c>
      <c r="AH17" s="37">
        <f t="shared" si="8"/>
        <v>1.6</v>
      </c>
      <c r="AI17" s="37">
        <f t="shared" si="9"/>
        <v>1.5</v>
      </c>
      <c r="AJ17" s="181">
        <f t="shared" si="10"/>
        <v>3.3</v>
      </c>
      <c r="AK17" s="181">
        <f t="shared" si="11"/>
        <v>3.7</v>
      </c>
      <c r="AL17" s="181">
        <f t="shared" si="12"/>
        <v>7.1</v>
      </c>
      <c r="AM17" s="37">
        <f t="shared" si="13"/>
        <v>4.7</v>
      </c>
      <c r="AN17" s="199">
        <f>IF(P2_ComponentsMissing_hidden!G22&gt;2,"x",ROUND(AVERAGE(AG17,AH17,AI17,AM17),1))</f>
        <v>3.3</v>
      </c>
    </row>
    <row r="18" spans="1:40">
      <c r="A18" s="27" t="s">
        <v>111</v>
      </c>
      <c r="B18" s="20" t="s">
        <v>112</v>
      </c>
      <c r="C18" s="26">
        <f>IF(P2_IndicatorData!C18="No data","x",ROUND(IF(P2_IndicatorData!C18&gt;C$166,10,IF(P2_IndicatorData!C18&lt;C$165,0,10-(C$166-P2_IndicatorData!C18)/(C$166-C$165)*10)),1))</f>
        <v>3.5</v>
      </c>
      <c r="D18" s="26">
        <f>IF(P2_IndicatorData!D18="No data","x",ROUND(IF(P2_IndicatorData!D18&gt;D$166,0,IF(P2_IndicatorData!D18&lt;D$165,10,(D$166-P2_IndicatorData!D18)/(D$166-D$165)*10)),1))</f>
        <v>8.6999999999999993</v>
      </c>
      <c r="E18" s="26">
        <f>IF(P2_IndicatorData!E18="No data","x",ROUND(IF(P2_IndicatorData!E18&gt;E$166,0,IF(P2_IndicatorData!E18&lt;E$165,10,(E$166-P2_IndicatorData!E18)/(E$166-E$165)*10)),1))</f>
        <v>5.7</v>
      </c>
      <c r="F18" s="26">
        <f>IF(P2_IndicatorData!F18="No data","x",ROUND(IF(P2_IndicatorData!F18&gt;F$166,0,IF(P2_IndicatorData!F18&lt;F$165,10,(F$166-P2_IndicatorData!F18)/(F$166-F$165)*10)),1))</f>
        <v>10</v>
      </c>
      <c r="G18" s="26">
        <f>IF(P2_IndicatorData!G18="No data","x",ROUND(IF(P2_IndicatorData!G18&gt;G$166,0,IF(P2_IndicatorData!G18&lt;G$165,10,(G$166-P2_IndicatorData!G18)/(G$166-G$165)*10)),1))</f>
        <v>3.4</v>
      </c>
      <c r="H18" s="26">
        <f>IF(P2_IndicatorData!H18="No data","x",ROUND(IF(P2_IndicatorData!H18&gt;H$166,0,IF(P2_IndicatorData!H18&lt;H$165,10,(H$166-P2_IndicatorData!H18)/(H$166-H$165)*10)),1))</f>
        <v>3.6</v>
      </c>
      <c r="I18" s="26">
        <f>IF(P2_IndicatorData!I18="No data","x",ROUND(IF(P2_IndicatorData!I18&gt;I$166,10,IF(P2_IndicatorData!I18&lt;I$165,0,10-(I$166-P2_IndicatorData!I18)/(I$166-I$165)*10)),1))</f>
        <v>3.6</v>
      </c>
      <c r="J18" s="26">
        <f>IF(P2_IndicatorData!J18="No data","x",ROUND(IF(P2_IndicatorData!J18&gt;J$166,10,IF(P2_IndicatorData!J18&lt;J$165,0,10-(J$166-P2_IndicatorData!J18)/(J$166-J$165)*10)),1))</f>
        <v>4.8</v>
      </c>
      <c r="K18" s="26">
        <f>IF(P2_IndicatorData!K18="No data","x",ROUND(IF(P2_IndicatorData!K18&gt;K$166,10,IF(P2_IndicatorData!K18&lt;K$165,0,10-(K$166-P2_IndicatorData!K18)/(K$166-K$165)*10)),1))</f>
        <v>3.1</v>
      </c>
      <c r="L18" s="26">
        <f>IF(P2_IndicatorData!L18="No data","x",ROUND(IF(P2_IndicatorData!L18&gt;L$166,10,IF(P2_IndicatorData!L18&lt;L$165,0,10-(L$166-P2_IndicatorData!L18)/(L$166-L$165)*10)),1))</f>
        <v>3.4</v>
      </c>
      <c r="M18" s="26">
        <f>IF(P2_IndicatorData!M18="No data","x",ROUND(IF(P2_IndicatorData!M18&gt;M$166,10,IF(P2_IndicatorData!M18&lt;M$165,0,10-(M$166-P2_IndicatorData!M18)/(M$166-M$165)*10)),1))</f>
        <v>3.8</v>
      </c>
      <c r="N18" s="26">
        <f>IF(P2_IndicatorData!N18="No data","x",ROUND(IF(P2_IndicatorData!N18&gt;N$166,0,IF(P2_IndicatorData!N18&lt;N$165,10,(N$166-P2_IndicatorData!N18)/(N$166-N$165)*10)),1))</f>
        <v>0.2</v>
      </c>
      <c r="O18" s="26" t="str">
        <f>IF(P2_IndicatorData!O18="No data","x",ROUND(IF(P2_IndicatorData!O18&gt;O$166,0,IF(P2_IndicatorData!O18&lt;O$165,10,(O$166-P2_IndicatorData!O18)/(O$166-O$165)*10)),1))</f>
        <v>x</v>
      </c>
      <c r="P18" s="26">
        <f>IF(P2_IndicatorData!P18="No data","x",ROUND(IF(P2_IndicatorData!P18&gt;P$166,0,IF(P2_IndicatorData!P18&lt;P$165,10,(P$166-P2_IndicatorData!P18)/(P$166-P$165)*10)),1))</f>
        <v>3.7</v>
      </c>
      <c r="Q18" s="26">
        <f>IF(P2_IndicatorData!Q18="No data","x",ROUND(IF(P2_IndicatorData!Q18&gt;Q$166,0,IF(P2_IndicatorData!Q18&lt;Q$165,10,(Q$166-P2_IndicatorData!Q18)/(Q$166-Q$165)*10)),1))</f>
        <v>4.5</v>
      </c>
      <c r="R18" s="26">
        <f>IF(P2_IndicatorData!R18="No data","x",ROUND(IF(P2_IndicatorData!R18&gt;R$166,10,IF(P2_IndicatorData!R18&lt;R$165,0,10-(R$166-P2_IndicatorData!R18)/(R$166-R$165)*10)),1))</f>
        <v>3.1</v>
      </c>
      <c r="S18" s="26">
        <f>IF(P2_IndicatorData!S18="No data","x",ROUND(IF(P2_IndicatorData!S18&gt;S$166,0,IF(P2_IndicatorData!S18&lt;S$165,10,(S$166-P2_IndicatorData!S18)/(S$166-S$165)*10)),1))</f>
        <v>5.7</v>
      </c>
      <c r="T18" s="35">
        <f>IF(P2_IndicatorData!X18="No data","x",ROUND(IF(P2_IndicatorData!X18&gt;T$166,10,IF(P2_IndicatorData!X18&lt;T$165,0,10-(T$166-P2_IndicatorData!X18)/(T$166-T$165)*10)),1))</f>
        <v>2.6</v>
      </c>
      <c r="U18" s="26">
        <f>IF(P2_IndicatorData!Y18="No data","x",ROUND(IF(P2_IndicatorData!Y18&gt;U$166,0,IF(P2_IndicatorData!Y18&lt;U$165,10,(U$166-P2_IndicatorData!Y18)/(U$166-U$165)*10)),1))</f>
        <v>9.3000000000000007</v>
      </c>
      <c r="V18" s="26">
        <f>IF(P2_IndicatorData!Z18="No data","x",ROUND(IF(P2_IndicatorData!Z18&gt;V$166,10,IF(P2_IndicatorData!Z18&lt;V$165,0,10-(V$166-P2_IndicatorData!Z18)/(V$166-V$165)*10)),1))</f>
        <v>6.9</v>
      </c>
      <c r="W18" s="26">
        <f>IF(P2_IndicatorData!AA18="No data","x",ROUND(IF(P2_IndicatorData!AA18&gt;W$166,10,IF(P2_IndicatorData!AA18&lt;W$165,0,10-(W$166-P2_IndicatorData!AA18)/(W$166-W$165)*10)),1))</f>
        <v>6.9</v>
      </c>
      <c r="X18" s="26">
        <f>IF(P2_IndicatorData!AB18="No data","x",ROUND(IF(P2_IndicatorData!AB18&gt;X$166,0,IF(P2_IndicatorData!AB18&lt;X$165,10,(X$166-P2_IndicatorData!AB18)/(X$166-X$165)*10)),1))</f>
        <v>6.6</v>
      </c>
      <c r="Y18" s="26">
        <f>IF(P2_IndicatorData!AC18="No data","x",ROUND(IF(P2_IndicatorData!AC18&gt;Y$166,0,IF(P2_IndicatorData!AC18&lt;Y$165,10,(Y$166-P2_IndicatorData!AC18)/(Y$166-Y$165)*10)),1))</f>
        <v>1.4</v>
      </c>
      <c r="Z18" s="33">
        <f t="shared" si="0"/>
        <v>6.4</v>
      </c>
      <c r="AA18" s="33">
        <f t="shared" si="1"/>
        <v>3.6</v>
      </c>
      <c r="AB18" s="33">
        <f t="shared" si="2"/>
        <v>4.0999999999999996</v>
      </c>
      <c r="AC18" s="33">
        <f t="shared" si="3"/>
        <v>4.4000000000000004</v>
      </c>
      <c r="AD18" s="181">
        <f t="shared" si="4"/>
        <v>5</v>
      </c>
      <c r="AE18" s="181">
        <f t="shared" si="5"/>
        <v>4.2</v>
      </c>
      <c r="AF18" s="181">
        <f t="shared" si="6"/>
        <v>5.0999999999999996</v>
      </c>
      <c r="AG18" s="37">
        <f t="shared" si="7"/>
        <v>4.8</v>
      </c>
      <c r="AH18" s="37">
        <f t="shared" si="8"/>
        <v>1.9</v>
      </c>
      <c r="AI18" s="37">
        <f t="shared" si="9"/>
        <v>6</v>
      </c>
      <c r="AJ18" s="181">
        <f t="shared" si="10"/>
        <v>6.9</v>
      </c>
      <c r="AK18" s="181">
        <f t="shared" si="11"/>
        <v>4</v>
      </c>
      <c r="AL18" s="181">
        <f t="shared" si="12"/>
        <v>4.3</v>
      </c>
      <c r="AM18" s="37">
        <f t="shared" si="13"/>
        <v>5.0999999999999996</v>
      </c>
      <c r="AN18" s="199">
        <f>IF(P2_ComponentsMissing_hidden!G23&gt;2,"x",ROUND(AVERAGE(AG18,AH18,AI18,AM18),1))</f>
        <v>4.5</v>
      </c>
    </row>
    <row r="19" spans="1:40">
      <c r="A19" s="27" t="s">
        <v>113</v>
      </c>
      <c r="B19" s="20" t="s">
        <v>114</v>
      </c>
      <c r="C19" s="26">
        <f>IF(P2_IndicatorData!C19="No data","x",ROUND(IF(P2_IndicatorData!C19&gt;C$166,10,IF(P2_IndicatorData!C19&lt;C$165,0,10-(C$166-P2_IndicatorData!C19)/(C$166-C$165)*10)),1))</f>
        <v>0.8</v>
      </c>
      <c r="D19" s="26">
        <f>IF(P2_IndicatorData!D19="No data","x",ROUND(IF(P2_IndicatorData!D19&gt;D$166,0,IF(P2_IndicatorData!D19&lt;D$165,10,(D$166-P2_IndicatorData!D19)/(D$166-D$165)*10)),1))</f>
        <v>5.2</v>
      </c>
      <c r="E19" s="26">
        <f>IF(P2_IndicatorData!E19="No data","x",ROUND(IF(P2_IndicatorData!E19&gt;E$166,0,IF(P2_IndicatorData!E19&lt;E$165,10,(E$166-P2_IndicatorData!E19)/(E$166-E$165)*10)),1))</f>
        <v>9</v>
      </c>
      <c r="F19" s="26">
        <f>IF(P2_IndicatorData!F19="No data","x",ROUND(IF(P2_IndicatorData!F19&gt;F$166,0,IF(P2_IndicatorData!F19&lt;F$165,10,(F$166-P2_IndicatorData!F19)/(F$166-F$165)*10)),1))</f>
        <v>4.8</v>
      </c>
      <c r="G19" s="26" t="str">
        <f>IF(P2_IndicatorData!G19="No data","x",ROUND(IF(P2_IndicatorData!G19&gt;G$166,0,IF(P2_IndicatorData!G19&lt;G$165,10,(G$166-P2_IndicatorData!G19)/(G$166-G$165)*10)),1))</f>
        <v>x</v>
      </c>
      <c r="H19" s="26">
        <f>IF(P2_IndicatorData!H19="No data","x",ROUND(IF(P2_IndicatorData!H19&gt;H$166,0,IF(P2_IndicatorData!H19&lt;H$165,10,(H$166-P2_IndicatorData!H19)/(H$166-H$165)*10)),1))</f>
        <v>1.1000000000000001</v>
      </c>
      <c r="I19" s="26">
        <f>IF(P2_IndicatorData!I19="No data","x",ROUND(IF(P2_IndicatorData!I19&gt;I$166,10,IF(P2_IndicatorData!I19&lt;I$165,0,10-(I$166-P2_IndicatorData!I19)/(I$166-I$165)*10)),1))</f>
        <v>2.6</v>
      </c>
      <c r="J19" s="26">
        <f>IF(P2_IndicatorData!J19="No data","x",ROUND(IF(P2_IndicatorData!J19&gt;J$166,10,IF(P2_IndicatorData!J19&lt;J$165,0,10-(J$166-P2_IndicatorData!J19)/(J$166-J$165)*10)),1))</f>
        <v>2.2999999999999998</v>
      </c>
      <c r="K19" s="26">
        <f>IF(P2_IndicatorData!K19="No data","x",ROUND(IF(P2_IndicatorData!K19&gt;K$166,10,IF(P2_IndicatorData!K19&lt;K$165,0,10-(K$166-P2_IndicatorData!K19)/(K$166-K$165)*10)),1))</f>
        <v>0.2</v>
      </c>
      <c r="L19" s="26" t="str">
        <f>IF(P2_IndicatorData!L19="No data","x",ROUND(IF(P2_IndicatorData!L19&gt;L$166,10,IF(P2_IndicatorData!L19&lt;L$165,0,10-(L$166-P2_IndicatorData!L19)/(L$166-L$165)*10)),1))</f>
        <v>x</v>
      </c>
      <c r="M19" s="26" t="str">
        <f>IF(P2_IndicatorData!M19="No data","x",ROUND(IF(P2_IndicatorData!M19&gt;M$166,10,IF(P2_IndicatorData!M19&lt;M$165,0,10-(M$166-P2_IndicatorData!M19)/(M$166-M$165)*10)),1))</f>
        <v>x</v>
      </c>
      <c r="N19" s="26" t="str">
        <f>IF(P2_IndicatorData!N19="No data","x",ROUND(IF(P2_IndicatorData!N19&gt;N$166,0,IF(P2_IndicatorData!N19&lt;N$165,10,(N$166-P2_IndicatorData!N19)/(N$166-N$165)*10)),1))</f>
        <v>x</v>
      </c>
      <c r="O19" s="26" t="str">
        <f>IF(P2_IndicatorData!O19="No data","x",ROUND(IF(P2_IndicatorData!O19&gt;O$166,0,IF(P2_IndicatorData!O19&lt;O$165,10,(O$166-P2_IndicatorData!O19)/(O$166-O$165)*10)),1))</f>
        <v>x</v>
      </c>
      <c r="P19" s="26" t="str">
        <f>IF(P2_IndicatorData!P19="No data","x",ROUND(IF(P2_IndicatorData!P19&gt;P$166,0,IF(P2_IndicatorData!P19&lt;P$165,10,(P$166-P2_IndicatorData!P19)/(P$166-P$165)*10)),1))</f>
        <v>x</v>
      </c>
      <c r="Q19" s="26">
        <f>IF(P2_IndicatorData!Q19="No data","x",ROUND(IF(P2_IndicatorData!Q19&gt;Q$166,0,IF(P2_IndicatorData!Q19&lt;Q$165,10,(Q$166-P2_IndicatorData!Q19)/(Q$166-Q$165)*10)),1))</f>
        <v>3</v>
      </c>
      <c r="R19" s="26">
        <f>IF(P2_IndicatorData!R19="No data","x",ROUND(IF(P2_IndicatorData!R19&gt;R$166,10,IF(P2_IndicatorData!R19&lt;R$165,0,10-(R$166-P2_IndicatorData!R19)/(R$166-R$165)*10)),1))</f>
        <v>2.4</v>
      </c>
      <c r="S19" s="26">
        <f>IF(P2_IndicatorData!S19="No data","x",ROUND(IF(P2_IndicatorData!S19&gt;S$166,0,IF(P2_IndicatorData!S19&lt;S$165,10,(S$166-P2_IndicatorData!S19)/(S$166-S$165)*10)),1))</f>
        <v>5.0999999999999996</v>
      </c>
      <c r="T19" s="35">
        <f>IF(P2_IndicatorData!X19="No data","x",ROUND(IF(P2_IndicatorData!X19&gt;T$166,10,IF(P2_IndicatorData!X19&lt;T$165,0,10-(T$166-P2_IndicatorData!X19)/(T$166-T$165)*10)),1))</f>
        <v>0.6</v>
      </c>
      <c r="U19" s="26">
        <f>IF(P2_IndicatorData!Y19="No data","x",ROUND(IF(P2_IndicatorData!Y19&gt;U$166,0,IF(P2_IndicatorData!Y19&lt;U$165,10,(U$166-P2_IndicatorData!Y19)/(U$166-U$165)*10)),1))</f>
        <v>0.4</v>
      </c>
      <c r="V19" s="26">
        <f>IF(P2_IndicatorData!Z19="No data","x",ROUND(IF(P2_IndicatorData!Z19&gt;V$166,10,IF(P2_IndicatorData!Z19&lt;V$165,0,10-(V$166-P2_IndicatorData!Z19)/(V$166-V$165)*10)),1))</f>
        <v>3.4</v>
      </c>
      <c r="W19" s="26" t="str">
        <f>IF(P2_IndicatorData!AA19="No data","x",ROUND(IF(P2_IndicatorData!AA19&gt;W$166,10,IF(P2_IndicatorData!AA19&lt;W$165,0,10-(W$166-P2_IndicatorData!AA19)/(W$166-W$165)*10)),1))</f>
        <v>x</v>
      </c>
      <c r="X19" s="26">
        <f>IF(P2_IndicatorData!AB19="No data","x",ROUND(IF(P2_IndicatorData!AB19&gt;X$166,0,IF(P2_IndicatorData!AB19&lt;X$165,10,(X$166-P2_IndicatorData!AB19)/(X$166-X$165)*10)),1))</f>
        <v>5.9</v>
      </c>
      <c r="Y19" s="26">
        <f>IF(P2_IndicatorData!AC19="No data","x",ROUND(IF(P2_IndicatorData!AC19&gt;Y$166,0,IF(P2_IndicatorData!AC19&lt;Y$165,10,(Y$166-P2_IndicatorData!AC19)/(Y$166-Y$165)*10)),1))</f>
        <v>0</v>
      </c>
      <c r="Z19" s="33">
        <f t="shared" si="0"/>
        <v>6.9</v>
      </c>
      <c r="AA19" s="33" t="str">
        <f t="shared" si="1"/>
        <v>x</v>
      </c>
      <c r="AB19" s="33">
        <f t="shared" si="2"/>
        <v>3</v>
      </c>
      <c r="AC19" s="33">
        <f t="shared" si="3"/>
        <v>3.8</v>
      </c>
      <c r="AD19" s="181">
        <f t="shared" si="4"/>
        <v>3.9</v>
      </c>
      <c r="AE19" s="181">
        <f t="shared" si="5"/>
        <v>2.5</v>
      </c>
      <c r="AF19" s="181">
        <f t="shared" si="6"/>
        <v>2.2000000000000002</v>
      </c>
      <c r="AG19" s="37">
        <f t="shared" si="7"/>
        <v>2.9</v>
      </c>
      <c r="AH19" s="37" t="str">
        <f t="shared" si="8"/>
        <v>x</v>
      </c>
      <c r="AI19" s="37">
        <f t="shared" si="9"/>
        <v>0.5</v>
      </c>
      <c r="AJ19" s="181">
        <f t="shared" si="10"/>
        <v>3.4</v>
      </c>
      <c r="AK19" s="181">
        <f t="shared" si="11"/>
        <v>3</v>
      </c>
      <c r="AL19" s="181">
        <f t="shared" si="12"/>
        <v>3.4</v>
      </c>
      <c r="AM19" s="37">
        <f t="shared" si="13"/>
        <v>3.3</v>
      </c>
      <c r="AN19" s="199">
        <f>IF(P2_ComponentsMissing_hidden!G24&gt;2,"x",ROUND(AVERAGE(AG19,AH19,AI19,AM19),1))</f>
        <v>2.2000000000000002</v>
      </c>
    </row>
    <row r="20" spans="1:40">
      <c r="A20" s="27" t="s">
        <v>115</v>
      </c>
      <c r="B20" s="20" t="s">
        <v>116</v>
      </c>
      <c r="C20" s="26">
        <f>IF(P2_IndicatorData!C20="No data","x",ROUND(IF(P2_IndicatorData!C20&gt;C$166,10,IF(P2_IndicatorData!C20&lt;C$165,0,10-(C$166-P2_IndicatorData!C20)/(C$166-C$165)*10)),1))</f>
        <v>5.5</v>
      </c>
      <c r="D20" s="26">
        <f>IF(P2_IndicatorData!D20="No data","x",ROUND(IF(P2_IndicatorData!D20&gt;D$166,0,IF(P2_IndicatorData!D20&lt;D$165,10,(D$166-P2_IndicatorData!D20)/(D$166-D$165)*10)),1))</f>
        <v>5.5</v>
      </c>
      <c r="E20" s="26">
        <f>IF(P2_IndicatorData!E20="No data","x",ROUND(IF(P2_IndicatorData!E20&gt;E$166,0,IF(P2_IndicatorData!E20&lt;E$165,10,(E$166-P2_IndicatorData!E20)/(E$166-E$165)*10)),1))</f>
        <v>1.7</v>
      </c>
      <c r="F20" s="26">
        <f>IF(P2_IndicatorData!F20="No data","x",ROUND(IF(P2_IndicatorData!F20&gt;F$166,0,IF(P2_IndicatorData!F20&lt;F$165,10,(F$166-P2_IndicatorData!F20)/(F$166-F$165)*10)),1))</f>
        <v>5.2</v>
      </c>
      <c r="G20" s="26">
        <f>IF(P2_IndicatorData!G20="No data","x",ROUND(IF(P2_IndicatorData!G20&gt;G$166,0,IF(P2_IndicatorData!G20&lt;G$165,10,(G$166-P2_IndicatorData!G20)/(G$166-G$165)*10)),1))</f>
        <v>1.8</v>
      </c>
      <c r="H20" s="26">
        <f>IF(P2_IndicatorData!H20="No data","x",ROUND(IF(P2_IndicatorData!H20&gt;H$166,0,IF(P2_IndicatorData!H20&lt;H$165,10,(H$166-P2_IndicatorData!H20)/(H$166-H$165)*10)),1))</f>
        <v>3.5</v>
      </c>
      <c r="I20" s="26">
        <f>IF(P2_IndicatorData!I20="No data","x",ROUND(IF(P2_IndicatorData!I20&gt;I$166,10,IF(P2_IndicatorData!I20&lt;I$165,0,10-(I$166-P2_IndicatorData!I20)/(I$166-I$165)*10)),1))</f>
        <v>6.5</v>
      </c>
      <c r="J20" s="26">
        <f>IF(P2_IndicatorData!J20="No data","x",ROUND(IF(P2_IndicatorData!J20&gt;J$166,10,IF(P2_IndicatorData!J20&lt;J$165,0,10-(J$166-P2_IndicatorData!J20)/(J$166-J$165)*10)),1))</f>
        <v>10</v>
      </c>
      <c r="K20" s="26">
        <f>IF(P2_IndicatorData!K20="No data","x",ROUND(IF(P2_IndicatorData!K20&gt;K$166,10,IF(P2_IndicatorData!K20&lt;K$165,0,10-(K$166-P2_IndicatorData!K20)/(K$166-K$165)*10)),1))</f>
        <v>2.9</v>
      </c>
      <c r="L20" s="26">
        <f>IF(P2_IndicatorData!L20="No data","x",ROUND(IF(P2_IndicatorData!L20&gt;L$166,10,IF(P2_IndicatorData!L20&lt;L$165,0,10-(L$166-P2_IndicatorData!L20)/(L$166-L$165)*10)),1))</f>
        <v>5.5</v>
      </c>
      <c r="M20" s="26" t="str">
        <f>IF(P2_IndicatorData!M20="No data","x",ROUND(IF(P2_IndicatorData!M20&gt;M$166,10,IF(P2_IndicatorData!M20&lt;M$165,0,10-(M$166-P2_IndicatorData!M20)/(M$166-M$165)*10)),1))</f>
        <v>x</v>
      </c>
      <c r="N20" s="26" t="str">
        <f>IF(P2_IndicatorData!N20="No data","x",ROUND(IF(P2_IndicatorData!N20&gt;N$166,0,IF(P2_IndicatorData!N20&lt;N$165,10,(N$166-P2_IndicatorData!N20)/(N$166-N$165)*10)),1))</f>
        <v>x</v>
      </c>
      <c r="O20" s="26" t="str">
        <f>IF(P2_IndicatorData!O20="No data","x",ROUND(IF(P2_IndicatorData!O20&gt;O$166,0,IF(P2_IndicatorData!O20&lt;O$165,10,(O$166-P2_IndicatorData!O20)/(O$166-O$165)*10)),1))</f>
        <v>x</v>
      </c>
      <c r="P20" s="26">
        <f>IF(P2_IndicatorData!P20="No data","x",ROUND(IF(P2_IndicatorData!P20&gt;P$166,0,IF(P2_IndicatorData!P20&lt;P$165,10,(P$166-P2_IndicatorData!P20)/(P$166-P$165)*10)),1))</f>
        <v>9.9</v>
      </c>
      <c r="Q20" s="26">
        <f>IF(P2_IndicatorData!Q20="No data","x",ROUND(IF(P2_IndicatorData!Q20&gt;Q$166,0,IF(P2_IndicatorData!Q20&lt;Q$165,10,(Q$166-P2_IndicatorData!Q20)/(Q$166-Q$165)*10)),1))</f>
        <v>3.2</v>
      </c>
      <c r="R20" s="26">
        <f>IF(P2_IndicatorData!R20="No data","x",ROUND(IF(P2_IndicatorData!R20&gt;R$166,10,IF(P2_IndicatorData!R20&lt;R$165,0,10-(R$166-P2_IndicatorData!R20)/(R$166-R$165)*10)),1))</f>
        <v>10</v>
      </c>
      <c r="S20" s="26">
        <f>IF(P2_IndicatorData!S20="No data","x",ROUND(IF(P2_IndicatorData!S20&gt;S$166,0,IF(P2_IndicatorData!S20&lt;S$165,10,(S$166-P2_IndicatorData!S20)/(S$166-S$165)*10)),1))</f>
        <v>6.1</v>
      </c>
      <c r="T20" s="35">
        <f>IF(P2_IndicatorData!X20="No data","x",ROUND(IF(P2_IndicatorData!X20&gt;T$166,10,IF(P2_IndicatorData!X20&lt;T$165,0,10-(T$166-P2_IndicatorData!X20)/(T$166-T$165)*10)),1))</f>
        <v>1.7</v>
      </c>
      <c r="U20" s="26" t="str">
        <f>IF(P2_IndicatorData!Y20="No data","x",ROUND(IF(P2_IndicatorData!Y20&gt;U$166,0,IF(P2_IndicatorData!Y20&lt;U$165,10,(U$166-P2_IndicatorData!Y20)/(U$166-U$165)*10)),1))</f>
        <v>x</v>
      </c>
      <c r="V20" s="26" t="str">
        <f>IF(P2_IndicatorData!Z20="No data","x",ROUND(IF(P2_IndicatorData!Z20&gt;V$166,10,IF(P2_IndicatorData!Z20&lt;V$165,0,10-(V$166-P2_IndicatorData!Z20)/(V$166-V$165)*10)),1))</f>
        <v>x</v>
      </c>
      <c r="W20" s="26">
        <f>IF(P2_IndicatorData!AA20="No data","x",ROUND(IF(P2_IndicatorData!AA20&gt;W$166,10,IF(P2_IndicatorData!AA20&lt;W$165,0,10-(W$166-P2_IndicatorData!AA20)/(W$166-W$165)*10)),1))</f>
        <v>10</v>
      </c>
      <c r="X20" s="26">
        <f>IF(P2_IndicatorData!AB20="No data","x",ROUND(IF(P2_IndicatorData!AB20&gt;X$166,0,IF(P2_IndicatorData!AB20&lt;X$165,10,(X$166-P2_IndicatorData!AB20)/(X$166-X$165)*10)),1))</f>
        <v>1.7</v>
      </c>
      <c r="Y20" s="26">
        <f>IF(P2_IndicatorData!AC20="No data","x",ROUND(IF(P2_IndicatorData!AC20&gt;Y$166,0,IF(P2_IndicatorData!AC20&lt;Y$165,10,(Y$166-P2_IndicatorData!AC20)/(Y$166-Y$165)*10)),1))</f>
        <v>6.2</v>
      </c>
      <c r="Z20" s="33">
        <f t="shared" si="0"/>
        <v>2.9</v>
      </c>
      <c r="AA20" s="33">
        <f t="shared" si="1"/>
        <v>5.5</v>
      </c>
      <c r="AB20" s="33">
        <f t="shared" si="2"/>
        <v>6.6</v>
      </c>
      <c r="AC20" s="33">
        <f t="shared" si="3"/>
        <v>8.1</v>
      </c>
      <c r="AD20" s="181">
        <f t="shared" si="4"/>
        <v>4.2</v>
      </c>
      <c r="AE20" s="181">
        <f t="shared" si="5"/>
        <v>8.3000000000000007</v>
      </c>
      <c r="AF20" s="181">
        <f t="shared" si="6"/>
        <v>4</v>
      </c>
      <c r="AG20" s="37">
        <f t="shared" si="7"/>
        <v>5.5</v>
      </c>
      <c r="AH20" s="37">
        <f t="shared" si="8"/>
        <v>5.5</v>
      </c>
      <c r="AI20" s="37">
        <f t="shared" si="9"/>
        <v>1.7</v>
      </c>
      <c r="AJ20" s="181">
        <f t="shared" si="10"/>
        <v>10</v>
      </c>
      <c r="AK20" s="181">
        <f t="shared" si="11"/>
        <v>4</v>
      </c>
      <c r="AL20" s="181">
        <f t="shared" si="12"/>
        <v>7.4</v>
      </c>
      <c r="AM20" s="37">
        <f t="shared" si="13"/>
        <v>7.1</v>
      </c>
      <c r="AN20" s="199">
        <f>IF(P2_ComponentsMissing_hidden!G25&gt;2,"x",ROUND(AVERAGE(AG20,AH20,AI20,AM20),1))</f>
        <v>5</v>
      </c>
    </row>
    <row r="21" spans="1:40">
      <c r="A21" s="27" t="s">
        <v>117</v>
      </c>
      <c r="B21" s="20" t="s">
        <v>118</v>
      </c>
      <c r="C21" s="26">
        <f>IF(P2_IndicatorData!C21="No data","x",ROUND(IF(P2_IndicatorData!C21&gt;C$166,10,IF(P2_IndicatorData!C21&lt;C$165,0,10-(C$166-P2_IndicatorData!C21)/(C$166-C$165)*10)),1))</f>
        <v>1.9</v>
      </c>
      <c r="D21" s="26">
        <f>IF(P2_IndicatorData!D21="No data","x",ROUND(IF(P2_IndicatorData!D21&gt;D$166,0,IF(P2_IndicatorData!D21&lt;D$165,10,(D$166-P2_IndicatorData!D21)/(D$166-D$165)*10)),1))</f>
        <v>1.6</v>
      </c>
      <c r="E21" s="26">
        <f>IF(P2_IndicatorData!E21="No data","x",ROUND(IF(P2_IndicatorData!E21&gt;E$166,0,IF(P2_IndicatorData!E21&lt;E$165,10,(E$166-P2_IndicatorData!E21)/(E$166-E$165)*10)),1))</f>
        <v>5.7</v>
      </c>
      <c r="F21" s="26">
        <f>IF(P2_IndicatorData!F21="No data","x",ROUND(IF(P2_IndicatorData!F21&gt;F$166,0,IF(P2_IndicatorData!F21&lt;F$165,10,(F$166-P2_IndicatorData!F21)/(F$166-F$165)*10)),1))</f>
        <v>6.2</v>
      </c>
      <c r="G21" s="26">
        <f>IF(P2_IndicatorData!G21="No data","x",ROUND(IF(P2_IndicatorData!G21&gt;G$166,0,IF(P2_IndicatorData!G21&lt;G$165,10,(G$166-P2_IndicatorData!G21)/(G$166-G$165)*10)),1))</f>
        <v>3.2</v>
      </c>
      <c r="H21" s="26">
        <f>IF(P2_IndicatorData!H21="No data","x",ROUND(IF(P2_IndicatorData!H21&gt;H$166,0,IF(P2_IndicatorData!H21&lt;H$165,10,(H$166-P2_IndicatorData!H21)/(H$166-H$165)*10)),1))</f>
        <v>4.3</v>
      </c>
      <c r="I21" s="26">
        <f>IF(P2_IndicatorData!I21="No data","x",ROUND(IF(P2_IndicatorData!I21&gt;I$166,10,IF(P2_IndicatorData!I21&lt;I$165,0,10-(I$166-P2_IndicatorData!I21)/(I$166-I$165)*10)),1))</f>
        <v>1.7</v>
      </c>
      <c r="J21" s="26">
        <f>IF(P2_IndicatorData!J21="No data","x",ROUND(IF(P2_IndicatorData!J21&gt;J$166,10,IF(P2_IndicatorData!J21&lt;J$165,0,10-(J$166-P2_IndicatorData!J21)/(J$166-J$165)*10)),1))</f>
        <v>5.6</v>
      </c>
      <c r="K21" s="26">
        <f>IF(P2_IndicatorData!K21="No data","x",ROUND(IF(P2_IndicatorData!K21&gt;K$166,10,IF(P2_IndicatorData!K21&lt;K$165,0,10-(K$166-P2_IndicatorData!K21)/(K$166-K$165)*10)),1))</f>
        <v>1.2</v>
      </c>
      <c r="L21" s="26" t="str">
        <f>IF(P2_IndicatorData!L21="No data","x",ROUND(IF(P2_IndicatorData!L21&gt;L$166,10,IF(P2_IndicatorData!L21&lt;L$165,0,10-(L$166-P2_IndicatorData!L21)/(L$166-L$165)*10)),1))</f>
        <v>x</v>
      </c>
      <c r="M21" s="26" t="str">
        <f>IF(P2_IndicatorData!M21="No data","x",ROUND(IF(P2_IndicatorData!M21&gt;M$166,10,IF(P2_IndicatorData!M21&lt;M$165,0,10-(M$166-P2_IndicatorData!M21)/(M$166-M$165)*10)),1))</f>
        <v>x</v>
      </c>
      <c r="N21" s="26">
        <f>IF(P2_IndicatorData!N21="No data","x",ROUND(IF(P2_IndicatorData!N21&gt;N$166,0,IF(P2_IndicatorData!N21&lt;N$165,10,(N$166-P2_IndicatorData!N21)/(N$166-N$165)*10)),1))</f>
        <v>0.3</v>
      </c>
      <c r="O21" s="26">
        <f>IF(P2_IndicatorData!O21="No data","x",ROUND(IF(P2_IndicatorData!O21&gt;O$166,0,IF(P2_IndicatorData!O21&lt;O$165,10,(O$166-P2_IndicatorData!O21)/(O$166-O$165)*10)),1))</f>
        <v>0</v>
      </c>
      <c r="P21" s="26">
        <f>IF(P2_IndicatorData!P21="No data","x",ROUND(IF(P2_IndicatorData!P21&gt;P$166,0,IF(P2_IndicatorData!P21&lt;P$165,10,(P$166-P2_IndicatorData!P21)/(P$166-P$165)*10)),1))</f>
        <v>0.3</v>
      </c>
      <c r="Q21" s="26">
        <f>IF(P2_IndicatorData!Q21="No data","x",ROUND(IF(P2_IndicatorData!Q21&gt;Q$166,0,IF(P2_IndicatorData!Q21&lt;Q$165,10,(Q$166-P2_IndicatorData!Q21)/(Q$166-Q$165)*10)),1))</f>
        <v>6.3</v>
      </c>
      <c r="R21" s="26">
        <f>IF(P2_IndicatorData!R21="No data","x",ROUND(IF(P2_IndicatorData!R21&gt;R$166,10,IF(P2_IndicatorData!R21&lt;R$165,0,10-(R$166-P2_IndicatorData!R21)/(R$166-R$165)*10)),1))</f>
        <v>7.2</v>
      </c>
      <c r="S21" s="26">
        <f>IF(P2_IndicatorData!S21="No data","x",ROUND(IF(P2_IndicatorData!S21&gt;S$166,0,IF(P2_IndicatorData!S21&lt;S$165,10,(S$166-P2_IndicatorData!S21)/(S$166-S$165)*10)),1))</f>
        <v>3.7</v>
      </c>
      <c r="T21" s="35">
        <f>IF(P2_IndicatorData!X21="No data","x",ROUND(IF(P2_IndicatorData!X21&gt;T$166,10,IF(P2_IndicatorData!X21&lt;T$165,0,10-(T$166-P2_IndicatorData!X21)/(T$166-T$165)*10)),1))</f>
        <v>0.2</v>
      </c>
      <c r="U21" s="26" t="str">
        <f>IF(P2_IndicatorData!Y21="No data","x",ROUND(IF(P2_IndicatorData!Y21&gt;U$166,0,IF(P2_IndicatorData!Y21&lt;U$165,10,(U$166-P2_IndicatorData!Y21)/(U$166-U$165)*10)),1))</f>
        <v>x</v>
      </c>
      <c r="V21" s="26" t="str">
        <f>IF(P2_IndicatorData!Z21="No data","x",ROUND(IF(P2_IndicatorData!Z21&gt;V$166,10,IF(P2_IndicatorData!Z21&lt;V$165,0,10-(V$166-P2_IndicatorData!Z21)/(V$166-V$165)*10)),1))</f>
        <v>x</v>
      </c>
      <c r="W21" s="26">
        <f>IF(P2_IndicatorData!AA21="No data","x",ROUND(IF(P2_IndicatorData!AA21&gt;W$166,10,IF(P2_IndicatorData!AA21&lt;W$165,0,10-(W$166-P2_IndicatorData!AA21)/(W$166-W$165)*10)),1))</f>
        <v>10</v>
      </c>
      <c r="X21" s="26">
        <f>IF(P2_IndicatorData!AB21="No data","x",ROUND(IF(P2_IndicatorData!AB21&gt;X$166,0,IF(P2_IndicatorData!AB21&lt;X$165,10,(X$166-P2_IndicatorData!AB21)/(X$166-X$165)*10)),1))</f>
        <v>6.7</v>
      </c>
      <c r="Y21" s="26">
        <f>IF(P2_IndicatorData!AC21="No data","x",ROUND(IF(P2_IndicatorData!AC21&gt;Y$166,0,IF(P2_IndicatorData!AC21&lt;Y$165,10,(Y$166-P2_IndicatorData!AC21)/(Y$166-Y$165)*10)),1))</f>
        <v>0</v>
      </c>
      <c r="Z21" s="33">
        <f t="shared" si="0"/>
        <v>5</v>
      </c>
      <c r="AA21" s="33" t="str">
        <f t="shared" si="1"/>
        <v>x</v>
      </c>
      <c r="AB21" s="33">
        <f t="shared" si="2"/>
        <v>3.3</v>
      </c>
      <c r="AC21" s="33">
        <f t="shared" si="3"/>
        <v>5.5</v>
      </c>
      <c r="AD21" s="181">
        <f t="shared" si="4"/>
        <v>3.5</v>
      </c>
      <c r="AE21" s="181">
        <f t="shared" si="5"/>
        <v>3.7</v>
      </c>
      <c r="AF21" s="181">
        <f t="shared" si="6"/>
        <v>2.4</v>
      </c>
      <c r="AG21" s="37">
        <f t="shared" si="7"/>
        <v>3.2</v>
      </c>
      <c r="AH21" s="37">
        <f t="shared" si="8"/>
        <v>0.2</v>
      </c>
      <c r="AI21" s="37">
        <f t="shared" si="9"/>
        <v>0.2</v>
      </c>
      <c r="AJ21" s="181">
        <f t="shared" si="10"/>
        <v>10</v>
      </c>
      <c r="AK21" s="181">
        <f t="shared" si="11"/>
        <v>3.4</v>
      </c>
      <c r="AL21" s="181">
        <f t="shared" si="12"/>
        <v>4.4000000000000004</v>
      </c>
      <c r="AM21" s="37">
        <f t="shared" si="13"/>
        <v>5.9</v>
      </c>
      <c r="AN21" s="199">
        <f>IF(P2_ComponentsMissing_hidden!G26&gt;2,"x",ROUND(AVERAGE(AG21,AH21,AI21,AM21),1))</f>
        <v>2.4</v>
      </c>
    </row>
    <row r="22" spans="1:40">
      <c r="A22" s="27" t="s">
        <v>120</v>
      </c>
      <c r="B22" s="20" t="s">
        <v>121</v>
      </c>
      <c r="C22" s="26">
        <f>IF(P2_IndicatorData!C22="No data","x",ROUND(IF(P2_IndicatorData!C22&gt;C$166,10,IF(P2_IndicatorData!C22&lt;C$165,0,10-(C$166-P2_IndicatorData!C22)/(C$166-C$165)*10)),1))</f>
        <v>1.5</v>
      </c>
      <c r="D22" s="26">
        <f>IF(P2_IndicatorData!D22="No data","x",ROUND(IF(P2_IndicatorData!D22&gt;D$166,0,IF(P2_IndicatorData!D22&lt;D$165,10,(D$166-P2_IndicatorData!D22)/(D$166-D$165)*10)),1))</f>
        <v>5.0999999999999996</v>
      </c>
      <c r="E22" s="26">
        <f>IF(P2_IndicatorData!E22="No data","x",ROUND(IF(P2_IndicatorData!E22&gt;E$166,0,IF(P2_IndicatorData!E22&lt;E$165,10,(E$166-P2_IndicatorData!E22)/(E$166-E$165)*10)),1))</f>
        <v>0.3</v>
      </c>
      <c r="F22" s="26">
        <f>IF(P2_IndicatorData!F22="No data","x",ROUND(IF(P2_IndicatorData!F22&gt;F$166,0,IF(P2_IndicatorData!F22&lt;F$165,10,(F$166-P2_IndicatorData!F22)/(F$166-F$165)*10)),1))</f>
        <v>0.4</v>
      </c>
      <c r="G22" s="26" t="str">
        <f>IF(P2_IndicatorData!G22="No data","x",ROUND(IF(P2_IndicatorData!G22&gt;G$166,0,IF(P2_IndicatorData!G22&lt;G$165,10,(G$166-P2_IndicatorData!G22)/(G$166-G$165)*10)),1))</f>
        <v>x</v>
      </c>
      <c r="H22" s="26">
        <f>IF(P2_IndicatorData!H22="No data","x",ROUND(IF(P2_IndicatorData!H22&gt;H$166,0,IF(P2_IndicatorData!H22&lt;H$165,10,(H$166-P2_IndicatorData!H22)/(H$166-H$165)*10)),1))</f>
        <v>6.7</v>
      </c>
      <c r="I22" s="26">
        <f>IF(P2_IndicatorData!I22="No data","x",ROUND(IF(P2_IndicatorData!I22&gt;I$166,10,IF(P2_IndicatorData!I22&lt;I$165,0,10-(I$166-P2_IndicatorData!I22)/(I$166-I$165)*10)),1))</f>
        <v>3.6</v>
      </c>
      <c r="J22" s="26">
        <f>IF(P2_IndicatorData!J22="No data","x",ROUND(IF(P2_IndicatorData!J22&gt;J$166,10,IF(P2_IndicatorData!J22&lt;J$165,0,10-(J$166-P2_IndicatorData!J22)/(J$166-J$165)*10)),1))</f>
        <v>7.2</v>
      </c>
      <c r="K22" s="26">
        <f>IF(P2_IndicatorData!K22="No data","x",ROUND(IF(P2_IndicatorData!K22&gt;K$166,10,IF(P2_IndicatorData!K22&lt;K$165,0,10-(K$166-P2_IndicatorData!K22)/(K$166-K$165)*10)),1))</f>
        <v>0.6</v>
      </c>
      <c r="L22" s="26">
        <f>IF(P2_IndicatorData!L22="No data","x",ROUND(IF(P2_IndicatorData!L22&gt;L$166,10,IF(P2_IndicatorData!L22&lt;L$165,0,10-(L$166-P2_IndicatorData!L22)/(L$166-L$165)*10)),1))</f>
        <v>0.3</v>
      </c>
      <c r="M22" s="26">
        <f>IF(P2_IndicatorData!M22="No data","x",ROUND(IF(P2_IndicatorData!M22&gt;M$166,10,IF(P2_IndicatorData!M22&lt;M$165,0,10-(M$166-P2_IndicatorData!M22)/(M$166-M$165)*10)),1))</f>
        <v>0.9</v>
      </c>
      <c r="N22" s="26">
        <f>IF(P2_IndicatorData!N22="No data","x",ROUND(IF(P2_IndicatorData!N22&gt;N$166,0,IF(P2_IndicatorData!N22&lt;N$165,10,(N$166-P2_IndicatorData!N22)/(N$166-N$165)*10)),1))</f>
        <v>0.1</v>
      </c>
      <c r="O22" s="26">
        <f>IF(P2_IndicatorData!O22="No data","x",ROUND(IF(P2_IndicatorData!O22&gt;O$166,0,IF(P2_IndicatorData!O22&lt;O$165,10,(O$166-P2_IndicatorData!O22)/(O$166-O$165)*10)),1))</f>
        <v>2.6</v>
      </c>
      <c r="P22" s="26" t="str">
        <f>IF(P2_IndicatorData!P22="No data","x",ROUND(IF(P2_IndicatorData!P22&gt;P$166,0,IF(P2_IndicatorData!P22&lt;P$165,10,(P$166-P2_IndicatorData!P22)/(P$166-P$165)*10)),1))</f>
        <v>x</v>
      </c>
      <c r="Q22" s="26" t="str">
        <f>IF(P2_IndicatorData!Q22="No data","x",ROUND(IF(P2_IndicatorData!Q22&gt;Q$166,0,IF(P2_IndicatorData!Q22&lt;Q$165,10,(Q$166-P2_IndicatorData!Q22)/(Q$166-Q$165)*10)),1))</f>
        <v>x</v>
      </c>
      <c r="R22" s="26" t="str">
        <f>IF(P2_IndicatorData!R22="No data","x",ROUND(IF(P2_IndicatorData!R22&gt;R$166,10,IF(P2_IndicatorData!R22&lt;R$165,0,10-(R$166-P2_IndicatorData!R22)/(R$166-R$165)*10)),1))</f>
        <v>x</v>
      </c>
      <c r="S22" s="26" t="str">
        <f>IF(P2_IndicatorData!S22="No data","x",ROUND(IF(P2_IndicatorData!S22&gt;S$166,0,IF(P2_IndicatorData!S22&lt;S$165,10,(S$166-P2_IndicatorData!S22)/(S$166-S$165)*10)),1))</f>
        <v>x</v>
      </c>
      <c r="T22" s="35">
        <f>IF(P2_IndicatorData!X22="No data","x",ROUND(IF(P2_IndicatorData!X22&gt;T$166,10,IF(P2_IndicatorData!X22&lt;T$165,0,10-(T$166-P2_IndicatorData!X22)/(T$166-T$165)*10)),1))</f>
        <v>0</v>
      </c>
      <c r="U22" s="26" t="str">
        <f>IF(P2_IndicatorData!Y22="No data","x",ROUND(IF(P2_IndicatorData!Y22&gt;U$166,0,IF(P2_IndicatorData!Y22&lt;U$165,10,(U$166-P2_IndicatorData!Y22)/(U$166-U$165)*10)),1))</f>
        <v>x</v>
      </c>
      <c r="V22" s="26" t="str">
        <f>IF(P2_IndicatorData!Z22="No data","x",ROUND(IF(P2_IndicatorData!Z22&gt;V$166,10,IF(P2_IndicatorData!Z22&lt;V$165,0,10-(V$166-P2_IndicatorData!Z22)/(V$166-V$165)*10)),1))</f>
        <v>x</v>
      </c>
      <c r="W22" s="26" t="str">
        <f>IF(P2_IndicatorData!AA22="No data","x",ROUND(IF(P2_IndicatorData!AA22&gt;W$166,10,IF(P2_IndicatorData!AA22&lt;W$165,0,10-(W$166-P2_IndicatorData!AA22)/(W$166-W$165)*10)),1))</f>
        <v>x</v>
      </c>
      <c r="X22" s="26">
        <f>IF(P2_IndicatorData!AB22="No data","x",ROUND(IF(P2_IndicatorData!AB22&gt;X$166,0,IF(P2_IndicatorData!AB22&lt;X$165,10,(X$166-P2_IndicatorData!AB22)/(X$166-X$165)*10)),1))</f>
        <v>4.8</v>
      </c>
      <c r="Y22" s="26">
        <f>IF(P2_IndicatorData!AC22="No data","x",ROUND(IF(P2_IndicatorData!AC22&gt;Y$166,0,IF(P2_IndicatorData!AC22&lt;Y$165,10,(Y$166-P2_IndicatorData!AC22)/(Y$166-Y$165)*10)),1))</f>
        <v>0</v>
      </c>
      <c r="Z22" s="33">
        <f t="shared" si="0"/>
        <v>0.4</v>
      </c>
      <c r="AA22" s="33">
        <f t="shared" si="1"/>
        <v>0.6</v>
      </c>
      <c r="AB22" s="33" t="str">
        <f t="shared" si="2"/>
        <v>x</v>
      </c>
      <c r="AC22" s="33" t="str">
        <f t="shared" si="3"/>
        <v>x</v>
      </c>
      <c r="AD22" s="181">
        <f t="shared" si="4"/>
        <v>1</v>
      </c>
      <c r="AE22" s="181">
        <f t="shared" si="5"/>
        <v>5.4</v>
      </c>
      <c r="AF22" s="181">
        <f t="shared" si="6"/>
        <v>4.0999999999999996</v>
      </c>
      <c r="AG22" s="37">
        <f t="shared" si="7"/>
        <v>3.5</v>
      </c>
      <c r="AH22" s="37">
        <f t="shared" si="8"/>
        <v>1.1000000000000001</v>
      </c>
      <c r="AI22" s="37">
        <f t="shared" si="9"/>
        <v>0</v>
      </c>
      <c r="AJ22" s="181" t="str">
        <f t="shared" si="10"/>
        <v>x</v>
      </c>
      <c r="AK22" s="181">
        <f t="shared" si="11"/>
        <v>2.4</v>
      </c>
      <c r="AL22" s="181" t="str">
        <f t="shared" si="12"/>
        <v>x</v>
      </c>
      <c r="AM22" s="37">
        <f t="shared" si="13"/>
        <v>2.4</v>
      </c>
      <c r="AN22" s="199">
        <f>IF(P2_ComponentsMissing_hidden!G28&gt;2,"x",ROUND(AVERAGE(AG22,AH22,AI22,AM22),1))</f>
        <v>1.8</v>
      </c>
    </row>
    <row r="23" spans="1:40">
      <c r="A23" s="27" t="s">
        <v>122</v>
      </c>
      <c r="B23" s="20" t="s">
        <v>123</v>
      </c>
      <c r="C23" s="26">
        <f>IF(P2_IndicatorData!C23="No data","x",ROUND(IF(P2_IndicatorData!C23&gt;C$166,10,IF(P2_IndicatorData!C23&lt;C$165,0,10-(C$166-P2_IndicatorData!C23)/(C$166-C$165)*10)),1))</f>
        <v>0.9</v>
      </c>
      <c r="D23" s="26">
        <f>IF(P2_IndicatorData!D23="No data","x",ROUND(IF(P2_IndicatorData!D23&gt;D$166,0,IF(P2_IndicatorData!D23&lt;D$165,10,(D$166-P2_IndicatorData!D23)/(D$166-D$165)*10)),1))</f>
        <v>6</v>
      </c>
      <c r="E23" s="26">
        <f>IF(P2_IndicatorData!E23="No data","x",ROUND(IF(P2_IndicatorData!E23&gt;E$166,0,IF(P2_IndicatorData!E23&lt;E$165,10,(E$166-P2_IndicatorData!E23)/(E$166-E$165)*10)),1))</f>
        <v>2.7</v>
      </c>
      <c r="F23" s="26">
        <f>IF(P2_IndicatorData!F23="No data","x",ROUND(IF(P2_IndicatorData!F23&gt;F$166,0,IF(P2_IndicatorData!F23&lt;F$165,10,(F$166-P2_IndicatorData!F23)/(F$166-F$165)*10)),1))</f>
        <v>2.6</v>
      </c>
      <c r="G23" s="26">
        <f>IF(P2_IndicatorData!G23="No data","x",ROUND(IF(P2_IndicatorData!G23&gt;G$166,0,IF(P2_IndicatorData!G23&lt;G$165,10,(G$166-P2_IndicatorData!G23)/(G$166-G$165)*10)),1))</f>
        <v>2.4</v>
      </c>
      <c r="H23" s="26">
        <f>IF(P2_IndicatorData!H23="No data","x",ROUND(IF(P2_IndicatorData!H23&gt;H$166,0,IF(P2_IndicatorData!H23&lt;H$165,10,(H$166-P2_IndicatorData!H23)/(H$166-H$165)*10)),1))</f>
        <v>4</v>
      </c>
      <c r="I23" s="26">
        <f>IF(P2_IndicatorData!I23="No data","x",ROUND(IF(P2_IndicatorData!I23&gt;I$166,10,IF(P2_IndicatorData!I23&lt;I$165,0,10-(I$166-P2_IndicatorData!I23)/(I$166-I$165)*10)),1))</f>
        <v>1.8</v>
      </c>
      <c r="J23" s="26">
        <f>IF(P2_IndicatorData!J23="No data","x",ROUND(IF(P2_IndicatorData!J23&gt;J$166,10,IF(P2_IndicatorData!J23&lt;J$165,0,10-(J$166-P2_IndicatorData!J23)/(J$166-J$165)*10)),1))</f>
        <v>6.4</v>
      </c>
      <c r="K23" s="26">
        <f>IF(P2_IndicatorData!K23="No data","x",ROUND(IF(P2_IndicatorData!K23&gt;K$166,10,IF(P2_IndicatorData!K23&lt;K$165,0,10-(K$166-P2_IndicatorData!K23)/(K$166-K$165)*10)),1))</f>
        <v>0.2</v>
      </c>
      <c r="L23" s="26">
        <f>IF(P2_IndicatorData!L23="No data","x",ROUND(IF(P2_IndicatorData!L23&gt;L$166,10,IF(P2_IndicatorData!L23&lt;L$165,0,10-(L$166-P2_IndicatorData!L23)/(L$166-L$165)*10)),1))</f>
        <v>6.7</v>
      </c>
      <c r="M23" s="26">
        <f>IF(P2_IndicatorData!M23="No data","x",ROUND(IF(P2_IndicatorData!M23&gt;M$166,10,IF(P2_IndicatorData!M23&lt;M$165,0,10-(M$166-P2_IndicatorData!M23)/(M$166-M$165)*10)),1))</f>
        <v>3.7</v>
      </c>
      <c r="N23" s="26" t="str">
        <f>IF(P2_IndicatorData!N23="No data","x",ROUND(IF(P2_IndicatorData!N23&gt;N$166,0,IF(P2_IndicatorData!N23&lt;N$165,10,(N$166-P2_IndicatorData!N23)/(N$166-N$165)*10)),1))</f>
        <v>x</v>
      </c>
      <c r="O23" s="26">
        <f>IF(P2_IndicatorData!O23="No data","x",ROUND(IF(P2_IndicatorData!O23&gt;O$166,0,IF(P2_IndicatorData!O23&lt;O$165,10,(O$166-P2_IndicatorData!O23)/(O$166-O$165)*10)),1))</f>
        <v>3.2</v>
      </c>
      <c r="P23" s="26">
        <f>IF(P2_IndicatorData!P23="No data","x",ROUND(IF(P2_IndicatorData!P23&gt;P$166,0,IF(P2_IndicatorData!P23&lt;P$165,10,(P$166-P2_IndicatorData!P23)/(P$166-P$165)*10)),1))</f>
        <v>5.4</v>
      </c>
      <c r="Q23" s="26">
        <f>IF(P2_IndicatorData!Q23="No data","x",ROUND(IF(P2_IndicatorData!Q23&gt;Q$166,0,IF(P2_IndicatorData!Q23&lt;Q$165,10,(Q$166-P2_IndicatorData!Q23)/(Q$166-Q$165)*10)),1))</f>
        <v>7.3</v>
      </c>
      <c r="R23" s="26">
        <f>IF(P2_IndicatorData!R23="No data","x",ROUND(IF(P2_IndicatorData!R23&gt;R$166,10,IF(P2_IndicatorData!R23&lt;R$165,0,10-(R$166-P2_IndicatorData!R23)/(R$166-R$165)*10)),1))</f>
        <v>3.4</v>
      </c>
      <c r="S23" s="26">
        <f>IF(P2_IndicatorData!S23="No data","x",ROUND(IF(P2_IndicatorData!S23&gt;S$166,0,IF(P2_IndicatorData!S23&lt;S$165,10,(S$166-P2_IndicatorData!S23)/(S$166-S$165)*10)),1))</f>
        <v>3.5</v>
      </c>
      <c r="T23" s="35">
        <f>IF(P2_IndicatorData!X23="No data","x",ROUND(IF(P2_IndicatorData!X23&gt;T$166,10,IF(P2_IndicatorData!X23&lt;T$165,0,10-(T$166-P2_IndicatorData!X23)/(T$166-T$165)*10)),1))</f>
        <v>0.3</v>
      </c>
      <c r="U23" s="26" t="str">
        <f>IF(P2_IndicatorData!Y23="No data","x",ROUND(IF(P2_IndicatorData!Y23&gt;U$166,0,IF(P2_IndicatorData!Y23&lt;U$165,10,(U$166-P2_IndicatorData!Y23)/(U$166-U$165)*10)),1))</f>
        <v>x</v>
      </c>
      <c r="V23" s="26">
        <f>IF(P2_IndicatorData!Z23="No data","x",ROUND(IF(P2_IndicatorData!Z23&gt;V$166,10,IF(P2_IndicatorData!Z23&lt;V$165,0,10-(V$166-P2_IndicatorData!Z23)/(V$166-V$165)*10)),1))</f>
        <v>4.5</v>
      </c>
      <c r="W23" s="26">
        <f>IF(P2_IndicatorData!AA23="No data","x",ROUND(IF(P2_IndicatorData!AA23&gt;W$166,10,IF(P2_IndicatorData!AA23&lt;W$165,0,10-(W$166-P2_IndicatorData!AA23)/(W$166-W$165)*10)),1))</f>
        <v>6.2</v>
      </c>
      <c r="X23" s="26">
        <f>IF(P2_IndicatorData!AB23="No data","x",ROUND(IF(P2_IndicatorData!AB23&gt;X$166,0,IF(P2_IndicatorData!AB23&lt;X$165,10,(X$166-P2_IndicatorData!AB23)/(X$166-X$165)*10)),1))</f>
        <v>5.6</v>
      </c>
      <c r="Y23" s="26">
        <f>IF(P2_IndicatorData!AC23="No data","x",ROUND(IF(P2_IndicatorData!AC23&gt;Y$166,0,IF(P2_IndicatorData!AC23&lt;Y$165,10,(Y$166-P2_IndicatorData!AC23)/(Y$166-Y$165)*10)),1))</f>
        <v>0</v>
      </c>
      <c r="Z23" s="33">
        <f t="shared" si="0"/>
        <v>2.6</v>
      </c>
      <c r="AA23" s="33">
        <f t="shared" si="1"/>
        <v>5.2</v>
      </c>
      <c r="AB23" s="33">
        <f t="shared" si="2"/>
        <v>6.4</v>
      </c>
      <c r="AC23" s="33">
        <f t="shared" si="3"/>
        <v>3.5</v>
      </c>
      <c r="AD23" s="181">
        <f t="shared" si="4"/>
        <v>1.8</v>
      </c>
      <c r="AE23" s="181">
        <f t="shared" si="5"/>
        <v>4.0999999999999996</v>
      </c>
      <c r="AF23" s="181">
        <f t="shared" si="6"/>
        <v>3.4</v>
      </c>
      <c r="AG23" s="37">
        <f t="shared" si="7"/>
        <v>3.1</v>
      </c>
      <c r="AH23" s="37">
        <f t="shared" si="8"/>
        <v>4.2</v>
      </c>
      <c r="AI23" s="37">
        <f t="shared" si="9"/>
        <v>0.3</v>
      </c>
      <c r="AJ23" s="181">
        <f t="shared" si="10"/>
        <v>5.4</v>
      </c>
      <c r="AK23" s="181">
        <f t="shared" si="11"/>
        <v>2.8</v>
      </c>
      <c r="AL23" s="181">
        <f t="shared" si="12"/>
        <v>5</v>
      </c>
      <c r="AM23" s="37">
        <f t="shared" si="13"/>
        <v>4.4000000000000004</v>
      </c>
      <c r="AN23" s="199">
        <f>IF(P2_ComponentsMissing_hidden!G29&gt;2,"x",ROUND(AVERAGE(AG23,AH23,AI23,AM23),1))</f>
        <v>3</v>
      </c>
    </row>
    <row r="24" spans="1:40">
      <c r="A24" s="27" t="s">
        <v>124</v>
      </c>
      <c r="B24" s="20" t="s">
        <v>125</v>
      </c>
      <c r="C24" s="26">
        <f>IF(P2_IndicatorData!C24="No data","x",ROUND(IF(P2_IndicatorData!C24&gt;C$166,10,IF(P2_IndicatorData!C24&lt;C$165,0,10-(C$166-P2_IndicatorData!C24)/(C$166-C$165)*10)),1))</f>
        <v>10</v>
      </c>
      <c r="D24" s="26">
        <f>IF(P2_IndicatorData!D24="No data","x",ROUND(IF(P2_IndicatorData!D24&gt;D$166,0,IF(P2_IndicatorData!D24&lt;D$165,10,(D$166-P2_IndicatorData!D24)/(D$166-D$165)*10)),1))</f>
        <v>9.3000000000000007</v>
      </c>
      <c r="E24" s="26">
        <f>IF(P2_IndicatorData!E24="No data","x",ROUND(IF(P2_IndicatorData!E24&gt;E$166,0,IF(P2_IndicatorData!E24&lt;E$165,10,(E$166-P2_IndicatorData!E24)/(E$166-E$165)*10)),1))</f>
        <v>3</v>
      </c>
      <c r="F24" s="26">
        <f>IF(P2_IndicatorData!F24="No data","x",ROUND(IF(P2_IndicatorData!F24&gt;F$166,0,IF(P2_IndicatorData!F24&lt;F$165,10,(F$166-P2_IndicatorData!F24)/(F$166-F$165)*10)),1))</f>
        <v>5.8</v>
      </c>
      <c r="G24" s="26">
        <f>IF(P2_IndicatorData!G24="No data","x",ROUND(IF(P2_IndicatorData!G24&gt;G$166,0,IF(P2_IndicatorData!G24&lt;G$165,10,(G$166-P2_IndicatorData!G24)/(G$166-G$165)*10)),1))</f>
        <v>1.8</v>
      </c>
      <c r="H24" s="26">
        <f>IF(P2_IndicatorData!H24="No data","x",ROUND(IF(P2_IndicatorData!H24&gt;H$166,0,IF(P2_IndicatorData!H24&lt;H$165,10,(H$166-P2_IndicatorData!H24)/(H$166-H$165)*10)),1))</f>
        <v>6.6</v>
      </c>
      <c r="I24" s="26">
        <f>IF(P2_IndicatorData!I24="No data","x",ROUND(IF(P2_IndicatorData!I24&gt;I$166,10,IF(P2_IndicatorData!I24&lt;I$165,0,10-(I$166-P2_IndicatorData!I24)/(I$166-I$165)*10)),1))</f>
        <v>7.3</v>
      </c>
      <c r="J24" s="26">
        <f>IF(P2_IndicatorData!J24="No data","x",ROUND(IF(P2_IndicatorData!J24&gt;J$166,10,IF(P2_IndicatorData!J24&lt;J$165,0,10-(J$166-P2_IndicatorData!J24)/(J$166-J$165)*10)),1))</f>
        <v>8.8000000000000007</v>
      </c>
      <c r="K24" s="26">
        <f>IF(P2_IndicatorData!K24="No data","x",ROUND(IF(P2_IndicatorData!K24&gt;K$166,10,IF(P2_IndicatorData!K24&lt;K$165,0,10-(K$166-P2_IndicatorData!K24)/(K$166-K$165)*10)),1))</f>
        <v>6.4</v>
      </c>
      <c r="L24" s="26">
        <f>IF(P2_IndicatorData!L24="No data","x",ROUND(IF(P2_IndicatorData!L24&gt;L$166,10,IF(P2_IndicatorData!L24&lt;L$165,0,10-(L$166-P2_IndicatorData!L24)/(L$166-L$165)*10)),1))</f>
        <v>10</v>
      </c>
      <c r="M24" s="26">
        <f>IF(P2_IndicatorData!M24="No data","x",ROUND(IF(P2_IndicatorData!M24&gt;M$166,10,IF(P2_IndicatorData!M24&lt;M$165,0,10-(M$166-P2_IndicatorData!M24)/(M$166-M$165)*10)),1))</f>
        <v>10</v>
      </c>
      <c r="N24" s="26">
        <f>IF(P2_IndicatorData!N24="No data","x",ROUND(IF(P2_IndicatorData!N24&gt;N$166,0,IF(P2_IndicatorData!N24&lt;N$165,10,(N$166-P2_IndicatorData!N24)/(N$166-N$165)*10)),1))</f>
        <v>10</v>
      </c>
      <c r="O24" s="26">
        <f>IF(P2_IndicatorData!O24="No data","x",ROUND(IF(P2_IndicatorData!O24&gt;O$166,0,IF(P2_IndicatorData!O24&lt;O$165,10,(O$166-P2_IndicatorData!O24)/(O$166-O$165)*10)),1))</f>
        <v>1</v>
      </c>
      <c r="P24" s="26" t="str">
        <f>IF(P2_IndicatorData!P24="No data","x",ROUND(IF(P2_IndicatorData!P24&gt;P$166,0,IF(P2_IndicatorData!P24&lt;P$165,10,(P$166-P2_IndicatorData!P24)/(P$166-P$165)*10)),1))</f>
        <v>x</v>
      </c>
      <c r="Q24" s="26">
        <f>IF(P2_IndicatorData!Q24="No data","x",ROUND(IF(P2_IndicatorData!Q24&gt;Q$166,0,IF(P2_IndicatorData!Q24&lt;Q$165,10,(Q$166-P2_IndicatorData!Q24)/(Q$166-Q$165)*10)),1))</f>
        <v>5.4</v>
      </c>
      <c r="R24" s="26">
        <f>IF(P2_IndicatorData!R24="No data","x",ROUND(IF(P2_IndicatorData!R24&gt;R$166,10,IF(P2_IndicatorData!R24&lt;R$165,0,10-(R$166-P2_IndicatorData!R24)/(R$166-R$165)*10)),1))</f>
        <v>4.5</v>
      </c>
      <c r="S24" s="26">
        <f>IF(P2_IndicatorData!S24="No data","x",ROUND(IF(P2_IndicatorData!S24&gt;S$166,0,IF(P2_IndicatorData!S24&lt;S$165,10,(S$166-P2_IndicatorData!S24)/(S$166-S$165)*10)),1))</f>
        <v>7.1</v>
      </c>
      <c r="T24" s="35">
        <f>IF(P2_IndicatorData!X24="No data","x",ROUND(IF(P2_IndicatorData!X24&gt;T$166,10,IF(P2_IndicatorData!X24&lt;T$165,0,10-(T$166-P2_IndicatorData!X24)/(T$166-T$165)*10)),1))</f>
        <v>10</v>
      </c>
      <c r="U24" s="26">
        <f>IF(P2_IndicatorData!Y24="No data","x",ROUND(IF(P2_IndicatorData!Y24&gt;U$166,0,IF(P2_IndicatorData!Y24&lt;U$165,10,(U$166-P2_IndicatorData!Y24)/(U$166-U$165)*10)),1))</f>
        <v>10</v>
      </c>
      <c r="V24" s="26">
        <f>IF(P2_IndicatorData!Z24="No data","x",ROUND(IF(P2_IndicatorData!Z24&gt;V$166,10,IF(P2_IndicatorData!Z24&lt;V$165,0,10-(V$166-P2_IndicatorData!Z24)/(V$166-V$165)*10)),1))</f>
        <v>8.3000000000000007</v>
      </c>
      <c r="W24" s="26">
        <f>IF(P2_IndicatorData!AA24="No data","x",ROUND(IF(P2_IndicatorData!AA24&gt;W$166,10,IF(P2_IndicatorData!AA24&lt;W$165,0,10-(W$166-P2_IndicatorData!AA24)/(W$166-W$165)*10)),1))</f>
        <v>4.0999999999999996</v>
      </c>
      <c r="X24" s="26">
        <f>IF(P2_IndicatorData!AB24="No data","x",ROUND(IF(P2_IndicatorData!AB24&gt;X$166,0,IF(P2_IndicatorData!AB24&lt;X$165,10,(X$166-P2_IndicatorData!AB24)/(X$166-X$165)*10)),1))</f>
        <v>6.7</v>
      </c>
      <c r="Y24" s="26">
        <f>IF(P2_IndicatorData!AC24="No data","x",ROUND(IF(P2_IndicatorData!AC24&gt;Y$166,0,IF(P2_IndicatorData!AC24&lt;Y$165,10,(Y$166-P2_IndicatorData!AC24)/(Y$166-Y$165)*10)),1))</f>
        <v>10</v>
      </c>
      <c r="Z24" s="33">
        <f t="shared" si="0"/>
        <v>3.5</v>
      </c>
      <c r="AA24" s="33">
        <f t="shared" si="1"/>
        <v>10</v>
      </c>
      <c r="AB24" s="33">
        <f t="shared" si="2"/>
        <v>5.4</v>
      </c>
      <c r="AC24" s="33">
        <f t="shared" si="3"/>
        <v>5.8</v>
      </c>
      <c r="AD24" s="181">
        <f t="shared" si="4"/>
        <v>6.8</v>
      </c>
      <c r="AE24" s="181">
        <f t="shared" si="5"/>
        <v>8.1</v>
      </c>
      <c r="AF24" s="181">
        <f t="shared" si="6"/>
        <v>7.4</v>
      </c>
      <c r="AG24" s="37">
        <f t="shared" si="7"/>
        <v>7.4</v>
      </c>
      <c r="AH24" s="37">
        <f t="shared" si="8"/>
        <v>7</v>
      </c>
      <c r="AI24" s="37">
        <f t="shared" si="9"/>
        <v>10</v>
      </c>
      <c r="AJ24" s="181">
        <f t="shared" si="10"/>
        <v>6.2</v>
      </c>
      <c r="AK24" s="181">
        <f t="shared" si="11"/>
        <v>8.4</v>
      </c>
      <c r="AL24" s="181">
        <f t="shared" si="12"/>
        <v>5.6</v>
      </c>
      <c r="AM24" s="37">
        <f t="shared" si="13"/>
        <v>6.7</v>
      </c>
      <c r="AN24" s="199">
        <f>IF(P2_ComponentsMissing_hidden!G30&gt;2,"x",ROUND(AVERAGE(AG24,AH24,AI24,AM24),1))</f>
        <v>7.8</v>
      </c>
    </row>
    <row r="25" spans="1:40">
      <c r="A25" s="27" t="s">
        <v>126</v>
      </c>
      <c r="B25" s="20" t="s">
        <v>127</v>
      </c>
      <c r="C25" s="26">
        <f>IF(P2_IndicatorData!C25="No data","x",ROUND(IF(P2_IndicatorData!C25&gt;C$166,10,IF(P2_IndicatorData!C25&lt;C$165,0,10-(C$166-P2_IndicatorData!C25)/(C$166-C$165)*10)),1))</f>
        <v>7.5</v>
      </c>
      <c r="D25" s="26">
        <f>IF(P2_IndicatorData!D25="No data","x",ROUND(IF(P2_IndicatorData!D25&gt;D$166,0,IF(P2_IndicatorData!D25&lt;D$165,10,(D$166-P2_IndicatorData!D25)/(D$166-D$165)*10)),1))</f>
        <v>9.3000000000000007</v>
      </c>
      <c r="E25" s="26">
        <f>IF(P2_IndicatorData!E25="No data","x",ROUND(IF(P2_IndicatorData!E25&gt;E$166,0,IF(P2_IndicatorData!E25&lt;E$165,10,(E$166-P2_IndicatorData!E25)/(E$166-E$165)*10)),1))</f>
        <v>3.3</v>
      </c>
      <c r="F25" s="26">
        <f>IF(P2_IndicatorData!F25="No data","x",ROUND(IF(P2_IndicatorData!F25&gt;F$166,0,IF(P2_IndicatorData!F25&lt;F$165,10,(F$166-P2_IndicatorData!F25)/(F$166-F$165)*10)),1))</f>
        <v>4.5999999999999996</v>
      </c>
      <c r="G25" s="26">
        <f>IF(P2_IndicatorData!G25="No data","x",ROUND(IF(P2_IndicatorData!G25&gt;G$166,0,IF(P2_IndicatorData!G25&lt;G$165,10,(G$166-P2_IndicatorData!G25)/(G$166-G$165)*10)),1))</f>
        <v>2</v>
      </c>
      <c r="H25" s="26">
        <f>IF(P2_IndicatorData!H25="No data","x",ROUND(IF(P2_IndicatorData!H25&gt;H$166,0,IF(P2_IndicatorData!H25&lt;H$165,10,(H$166-P2_IndicatorData!H25)/(H$166-H$165)*10)),1))</f>
        <v>7.3</v>
      </c>
      <c r="I25" s="26">
        <f>IF(P2_IndicatorData!I25="No data","x",ROUND(IF(P2_IndicatorData!I25&gt;I$166,10,IF(P2_IndicatorData!I25&lt;I$165,0,10-(I$166-P2_IndicatorData!I25)/(I$166-I$165)*10)),1))</f>
        <v>10</v>
      </c>
      <c r="J25" s="26">
        <f>IF(P2_IndicatorData!J25="No data","x",ROUND(IF(P2_IndicatorData!J25&gt;J$166,10,IF(P2_IndicatorData!J25&lt;J$165,0,10-(J$166-P2_IndicatorData!J25)/(J$166-J$165)*10)),1))</f>
        <v>10</v>
      </c>
      <c r="K25" s="26">
        <f>IF(P2_IndicatorData!K25="No data","x",ROUND(IF(P2_IndicatorData!K25&gt;K$166,10,IF(P2_IndicatorData!K25&lt;K$165,0,10-(K$166-P2_IndicatorData!K25)/(K$166-K$165)*10)),1))</f>
        <v>10</v>
      </c>
      <c r="L25" s="26">
        <f>IF(P2_IndicatorData!L25="No data","x",ROUND(IF(P2_IndicatorData!L25&gt;L$166,10,IF(P2_IndicatorData!L25&lt;L$165,0,10-(L$166-P2_IndicatorData!L25)/(L$166-L$165)*10)),1))</f>
        <v>3.8</v>
      </c>
      <c r="M25" s="26">
        <f>IF(P2_IndicatorData!M25="No data","x",ROUND(IF(P2_IndicatorData!M25&gt;M$166,10,IF(P2_IndicatorData!M25&lt;M$165,0,10-(M$166-P2_IndicatorData!M25)/(M$166-M$165)*10)),1))</f>
        <v>9.6</v>
      </c>
      <c r="N25" s="26">
        <f>IF(P2_IndicatorData!N25="No data","x",ROUND(IF(P2_IndicatorData!N25&gt;N$166,0,IF(P2_IndicatorData!N25&lt;N$165,10,(N$166-P2_IndicatorData!N25)/(N$166-N$165)*10)),1))</f>
        <v>3.9</v>
      </c>
      <c r="O25" s="26">
        <f>IF(P2_IndicatorData!O25="No data","x",ROUND(IF(P2_IndicatorData!O25&gt;O$166,0,IF(P2_IndicatorData!O25&lt;O$165,10,(O$166-P2_IndicatorData!O25)/(O$166-O$165)*10)),1))</f>
        <v>1.5</v>
      </c>
      <c r="P25" s="26" t="str">
        <f>IF(P2_IndicatorData!P25="No data","x",ROUND(IF(P2_IndicatorData!P25&gt;P$166,0,IF(P2_IndicatorData!P25&lt;P$165,10,(P$166-P2_IndicatorData!P25)/(P$166-P$165)*10)),1))</f>
        <v>x</v>
      </c>
      <c r="Q25" s="26">
        <f>IF(P2_IndicatorData!Q25="No data","x",ROUND(IF(P2_IndicatorData!Q25&gt;Q$166,0,IF(P2_IndicatorData!Q25&lt;Q$165,10,(Q$166-P2_IndicatorData!Q25)/(Q$166-Q$165)*10)),1))</f>
        <v>3.9</v>
      </c>
      <c r="R25" s="26">
        <f>IF(P2_IndicatorData!R25="No data","x",ROUND(IF(P2_IndicatorData!R25&gt;R$166,10,IF(P2_IndicatorData!R25&lt;R$165,0,10-(R$166-P2_IndicatorData!R25)/(R$166-R$165)*10)),1))</f>
        <v>9</v>
      </c>
      <c r="S25" s="26">
        <f>IF(P2_IndicatorData!S25="No data","x",ROUND(IF(P2_IndicatorData!S25&gt;S$166,0,IF(P2_IndicatorData!S25&lt;S$165,10,(S$166-P2_IndicatorData!S25)/(S$166-S$165)*10)),1))</f>
        <v>10</v>
      </c>
      <c r="T25" s="35">
        <f>IF(P2_IndicatorData!X25="No data","x",ROUND(IF(P2_IndicatorData!X25&gt;T$166,10,IF(P2_IndicatorData!X25&lt;T$165,0,10-(T$166-P2_IndicatorData!X25)/(T$166-T$165)*10)),1))</f>
        <v>8.5</v>
      </c>
      <c r="U25" s="26">
        <f>IF(P2_IndicatorData!Y25="No data","x",ROUND(IF(P2_IndicatorData!Y25&gt;U$166,0,IF(P2_IndicatorData!Y25&lt;U$165,10,(U$166-P2_IndicatorData!Y25)/(U$166-U$165)*10)),1))</f>
        <v>10</v>
      </c>
      <c r="V25" s="26" t="str">
        <f>IF(P2_IndicatorData!Z25="No data","x",ROUND(IF(P2_IndicatorData!Z25&gt;V$166,10,IF(P2_IndicatorData!Z25&lt;V$165,0,10-(V$166-P2_IndicatorData!Z25)/(V$166-V$165)*10)),1))</f>
        <v>x</v>
      </c>
      <c r="W25" s="26" t="str">
        <f>IF(P2_IndicatorData!AA25="No data","x",ROUND(IF(P2_IndicatorData!AA25&gt;W$166,10,IF(P2_IndicatorData!AA25&lt;W$165,0,10-(W$166-P2_IndicatorData!AA25)/(W$166-W$165)*10)),1))</f>
        <v>x</v>
      </c>
      <c r="X25" s="26">
        <f>IF(P2_IndicatorData!AB25="No data","x",ROUND(IF(P2_IndicatorData!AB25&gt;X$166,0,IF(P2_IndicatorData!AB25&lt;X$165,10,(X$166-P2_IndicatorData!AB25)/(X$166-X$165)*10)),1))</f>
        <v>9.5</v>
      </c>
      <c r="Y25" s="26">
        <f>IF(P2_IndicatorData!AC25="No data","x",ROUND(IF(P2_IndicatorData!AC25&gt;Y$166,0,IF(P2_IndicatorData!AC25&lt;Y$165,10,(Y$166-P2_IndicatorData!AC25)/(Y$166-Y$165)*10)),1))</f>
        <v>10</v>
      </c>
      <c r="Z25" s="33">
        <f t="shared" si="0"/>
        <v>3.3</v>
      </c>
      <c r="AA25" s="33">
        <f t="shared" si="1"/>
        <v>6.7</v>
      </c>
      <c r="AB25" s="33">
        <f t="shared" si="2"/>
        <v>3.9</v>
      </c>
      <c r="AC25" s="33">
        <f t="shared" si="3"/>
        <v>9.5</v>
      </c>
      <c r="AD25" s="181">
        <f t="shared" si="4"/>
        <v>5.4</v>
      </c>
      <c r="AE25" s="181">
        <f t="shared" si="5"/>
        <v>10</v>
      </c>
      <c r="AF25" s="181">
        <f t="shared" si="6"/>
        <v>8.9</v>
      </c>
      <c r="AG25" s="37">
        <f t="shared" si="7"/>
        <v>8.1</v>
      </c>
      <c r="AH25" s="37">
        <f t="shared" si="8"/>
        <v>4</v>
      </c>
      <c r="AI25" s="37">
        <f t="shared" si="9"/>
        <v>9.3000000000000007</v>
      </c>
      <c r="AJ25" s="181" t="str">
        <f t="shared" si="10"/>
        <v>x</v>
      </c>
      <c r="AK25" s="181">
        <f t="shared" si="11"/>
        <v>9.8000000000000007</v>
      </c>
      <c r="AL25" s="181">
        <f t="shared" si="12"/>
        <v>6.7</v>
      </c>
      <c r="AM25" s="37">
        <f t="shared" si="13"/>
        <v>8.3000000000000007</v>
      </c>
      <c r="AN25" s="199">
        <f>IF(P2_ComponentsMissing_hidden!G31&gt;2,"x",ROUND(AVERAGE(AG25,AH25,AI25,AM25),1))</f>
        <v>7.4</v>
      </c>
    </row>
    <row r="26" spans="1:40">
      <c r="A26" s="27" t="s">
        <v>129</v>
      </c>
      <c r="B26" s="20" t="s">
        <v>130</v>
      </c>
      <c r="C26" s="26">
        <f>IF(P2_IndicatorData!C26="No data","x",ROUND(IF(P2_IndicatorData!C26&gt;C$166,10,IF(P2_IndicatorData!C26&lt;C$165,0,10-(C$166-P2_IndicatorData!C26)/(C$166-C$165)*10)),1))</f>
        <v>3.5</v>
      </c>
      <c r="D26" s="26">
        <f>IF(P2_IndicatorData!D26="No data","x",ROUND(IF(P2_IndicatorData!D26&gt;D$166,0,IF(P2_IndicatorData!D26&lt;D$165,10,(D$166-P2_IndicatorData!D26)/(D$166-D$165)*10)),1))</f>
        <v>9.4</v>
      </c>
      <c r="E26" s="26">
        <f>IF(P2_IndicatorData!E26="No data","x",ROUND(IF(P2_IndicatorData!E26&gt;E$166,0,IF(P2_IndicatorData!E26&lt;E$165,10,(E$166-P2_IndicatorData!E26)/(E$166-E$165)*10)),1))</f>
        <v>2.7</v>
      </c>
      <c r="F26" s="26">
        <f>IF(P2_IndicatorData!F26="No data","x",ROUND(IF(P2_IndicatorData!F26&gt;F$166,0,IF(P2_IndicatorData!F26&lt;F$165,10,(F$166-P2_IndicatorData!F26)/(F$166-F$165)*10)),1))</f>
        <v>6</v>
      </c>
      <c r="G26" s="26">
        <f>IF(P2_IndicatorData!G26="No data","x",ROUND(IF(P2_IndicatorData!G26&gt;G$166,0,IF(P2_IndicatorData!G26&lt;G$165,10,(G$166-P2_IndicatorData!G26)/(G$166-G$165)*10)),1))</f>
        <v>3.2</v>
      </c>
      <c r="H26" s="26">
        <f>IF(P2_IndicatorData!H26="No data","x",ROUND(IF(P2_IndicatorData!H26&gt;H$166,0,IF(P2_IndicatorData!H26&lt;H$165,10,(H$166-P2_IndicatorData!H26)/(H$166-H$165)*10)),1))</f>
        <v>8.1999999999999993</v>
      </c>
      <c r="I26" s="26">
        <f>IF(P2_IndicatorData!I26="No data","x",ROUND(IF(P2_IndicatorData!I26&gt;I$166,10,IF(P2_IndicatorData!I26&lt;I$165,0,10-(I$166-P2_IndicatorData!I26)/(I$166-I$165)*10)),1))</f>
        <v>8.5</v>
      </c>
      <c r="J26" s="26">
        <f>IF(P2_IndicatorData!J26="No data","x",ROUND(IF(P2_IndicatorData!J26&gt;J$166,10,IF(P2_IndicatorData!J26&lt;J$165,0,10-(J$166-P2_IndicatorData!J26)/(J$166-J$165)*10)),1))</f>
        <v>8.1</v>
      </c>
      <c r="K26" s="26">
        <f>IF(P2_IndicatorData!K26="No data","x",ROUND(IF(P2_IndicatorData!K26&gt;K$166,10,IF(P2_IndicatorData!K26&lt;K$165,0,10-(K$166-P2_IndicatorData!K26)/(K$166-K$165)*10)),1))</f>
        <v>3.2</v>
      </c>
      <c r="L26" s="26">
        <f>IF(P2_IndicatorData!L26="No data","x",ROUND(IF(P2_IndicatorData!L26&gt;L$166,10,IF(P2_IndicatorData!L26&lt;L$165,0,10-(L$166-P2_IndicatorData!L26)/(L$166-L$165)*10)),1))</f>
        <v>4.7</v>
      </c>
      <c r="M26" s="26">
        <f>IF(P2_IndicatorData!M26="No data","x",ROUND(IF(P2_IndicatorData!M26&gt;M$166,10,IF(P2_IndicatorData!M26&lt;M$165,0,10-(M$166-P2_IndicatorData!M26)/(M$166-M$165)*10)),1))</f>
        <v>3.8</v>
      </c>
      <c r="N26" s="26">
        <f>IF(P2_IndicatorData!N26="No data","x",ROUND(IF(P2_IndicatorData!N26&gt;N$166,0,IF(P2_IndicatorData!N26&lt;N$165,10,(N$166-P2_IndicatorData!N26)/(N$166-N$165)*10)),1))</f>
        <v>2.6</v>
      </c>
      <c r="O26" s="26">
        <f>IF(P2_IndicatorData!O26="No data","x",ROUND(IF(P2_IndicatorData!O26&gt;O$166,0,IF(P2_IndicatorData!O26&lt;O$165,10,(O$166-P2_IndicatorData!O26)/(O$166-O$165)*10)),1))</f>
        <v>6.4</v>
      </c>
      <c r="P26" s="26">
        <f>IF(P2_IndicatorData!P26="No data","x",ROUND(IF(P2_IndicatorData!P26&gt;P$166,0,IF(P2_IndicatorData!P26&lt;P$165,10,(P$166-P2_IndicatorData!P26)/(P$166-P$165)*10)),1))</f>
        <v>9.4</v>
      </c>
      <c r="Q26" s="26">
        <f>IF(P2_IndicatorData!Q26="No data","x",ROUND(IF(P2_IndicatorData!Q26&gt;Q$166,0,IF(P2_IndicatorData!Q26&lt;Q$165,10,(Q$166-P2_IndicatorData!Q26)/(Q$166-Q$165)*10)),1))</f>
        <v>7.8</v>
      </c>
      <c r="R26" s="26">
        <f>IF(P2_IndicatorData!R26="No data","x",ROUND(IF(P2_IndicatorData!R26&gt;R$166,10,IF(P2_IndicatorData!R26&lt;R$165,0,10-(R$166-P2_IndicatorData!R26)/(R$166-R$165)*10)),1))</f>
        <v>4.7</v>
      </c>
      <c r="S26" s="26">
        <f>IF(P2_IndicatorData!S26="No data","x",ROUND(IF(P2_IndicatorData!S26&gt;S$166,0,IF(P2_IndicatorData!S26&lt;S$165,10,(S$166-P2_IndicatorData!S26)/(S$166-S$165)*10)),1))</f>
        <v>9.8000000000000007</v>
      </c>
      <c r="T26" s="35">
        <f>IF(P2_IndicatorData!X26="No data","x",ROUND(IF(P2_IndicatorData!X26&gt;T$166,10,IF(P2_IndicatorData!X26&lt;T$165,0,10-(T$166-P2_IndicatorData!X26)/(T$166-T$165)*10)),1))</f>
        <v>7.6</v>
      </c>
      <c r="U26" s="26">
        <f>IF(P2_IndicatorData!Y26="No data","x",ROUND(IF(P2_IndicatorData!Y26&gt;U$166,0,IF(P2_IndicatorData!Y26&lt;U$165,10,(U$166-P2_IndicatorData!Y26)/(U$166-U$165)*10)),1))</f>
        <v>4.2</v>
      </c>
      <c r="V26" s="26" t="str">
        <f>IF(P2_IndicatorData!Z26="No data","x",ROUND(IF(P2_IndicatorData!Z26&gt;V$166,10,IF(P2_IndicatorData!Z26&lt;V$165,0,10-(V$166-P2_IndicatorData!Z26)/(V$166-V$165)*10)),1))</f>
        <v>x</v>
      </c>
      <c r="W26" s="26" t="str">
        <f>IF(P2_IndicatorData!AA26="No data","x",ROUND(IF(P2_IndicatorData!AA26&gt;W$166,10,IF(P2_IndicatorData!AA26&lt;W$165,0,10-(W$166-P2_IndicatorData!AA26)/(W$166-W$165)*10)),1))</f>
        <v>x</v>
      </c>
      <c r="X26" s="26">
        <f>IF(P2_IndicatorData!AB26="No data","x",ROUND(IF(P2_IndicatorData!AB26&gt;X$166,0,IF(P2_IndicatorData!AB26&lt;X$165,10,(X$166-P2_IndicatorData!AB26)/(X$166-X$165)*10)),1))</f>
        <v>4.7</v>
      </c>
      <c r="Y26" s="26">
        <f>IF(P2_IndicatorData!AC26="No data","x",ROUND(IF(P2_IndicatorData!AC26&gt;Y$166,0,IF(P2_IndicatorData!AC26&lt;Y$165,10,(Y$166-P2_IndicatorData!AC26)/(Y$166-Y$165)*10)),1))</f>
        <v>1.8</v>
      </c>
      <c r="Z26" s="33">
        <f t="shared" si="0"/>
        <v>4</v>
      </c>
      <c r="AA26" s="33">
        <f t="shared" si="1"/>
        <v>4.3</v>
      </c>
      <c r="AB26" s="33">
        <f t="shared" si="2"/>
        <v>8.6</v>
      </c>
      <c r="AC26" s="33">
        <f t="shared" si="3"/>
        <v>7.3</v>
      </c>
      <c r="AD26" s="181">
        <f t="shared" si="4"/>
        <v>3.8</v>
      </c>
      <c r="AE26" s="181">
        <f t="shared" si="5"/>
        <v>8.3000000000000007</v>
      </c>
      <c r="AF26" s="181">
        <f t="shared" si="6"/>
        <v>6.9</v>
      </c>
      <c r="AG26" s="37">
        <f t="shared" si="7"/>
        <v>6.3</v>
      </c>
      <c r="AH26" s="37">
        <f t="shared" si="8"/>
        <v>4.4000000000000004</v>
      </c>
      <c r="AI26" s="37">
        <f t="shared" si="9"/>
        <v>5.9</v>
      </c>
      <c r="AJ26" s="181" t="str">
        <f t="shared" si="10"/>
        <v>x</v>
      </c>
      <c r="AK26" s="181">
        <f t="shared" si="11"/>
        <v>3.3</v>
      </c>
      <c r="AL26" s="181">
        <f t="shared" si="12"/>
        <v>8</v>
      </c>
      <c r="AM26" s="37">
        <f t="shared" si="13"/>
        <v>5.7</v>
      </c>
      <c r="AN26" s="199">
        <f>IF(P2_ComponentsMissing_hidden!G33&gt;2,"x",ROUND(AVERAGE(AG26,AH26,AI26,AM26),1))</f>
        <v>5.6</v>
      </c>
    </row>
    <row r="27" spans="1:40">
      <c r="A27" s="27" t="s">
        <v>131</v>
      </c>
      <c r="B27" s="20" t="s">
        <v>132</v>
      </c>
      <c r="C27" s="26">
        <f>IF(P2_IndicatorData!C27="No data","x",ROUND(IF(P2_IndicatorData!C27&gt;C$166,10,IF(P2_IndicatorData!C27&lt;C$165,0,10-(C$166-P2_IndicatorData!C27)/(C$166-C$165)*10)),1))</f>
        <v>10</v>
      </c>
      <c r="D27" s="26" t="str">
        <f>IF(P2_IndicatorData!D27="No data","x",ROUND(IF(P2_IndicatorData!D27&gt;D$166,0,IF(P2_IndicatorData!D27&lt;D$165,10,(D$166-P2_IndicatorData!D27)/(D$166-D$165)*10)),1))</f>
        <v>x</v>
      </c>
      <c r="E27" s="26">
        <f>IF(P2_IndicatorData!E27="No data","x",ROUND(IF(P2_IndicatorData!E27&gt;E$166,0,IF(P2_IndicatorData!E27&lt;E$165,10,(E$166-P2_IndicatorData!E27)/(E$166-E$165)*10)),1))</f>
        <v>7</v>
      </c>
      <c r="F27" s="26" t="str">
        <f>IF(P2_IndicatorData!F27="No data","x",ROUND(IF(P2_IndicatorData!F27&gt;F$166,0,IF(P2_IndicatorData!F27&lt;F$165,10,(F$166-P2_IndicatorData!F27)/(F$166-F$165)*10)),1))</f>
        <v>x</v>
      </c>
      <c r="G27" s="26">
        <f>IF(P2_IndicatorData!G27="No data","x",ROUND(IF(P2_IndicatorData!G27&gt;G$166,0,IF(P2_IndicatorData!G27&lt;G$165,10,(G$166-P2_IndicatorData!G27)/(G$166-G$165)*10)),1))</f>
        <v>4.2</v>
      </c>
      <c r="H27" s="26">
        <f>IF(P2_IndicatorData!H27="No data","x",ROUND(IF(P2_IndicatorData!H27&gt;H$166,0,IF(P2_IndicatorData!H27&lt;H$165,10,(H$166-P2_IndicatorData!H27)/(H$166-H$165)*10)),1))</f>
        <v>9.6999999999999993</v>
      </c>
      <c r="I27" s="26">
        <f>IF(P2_IndicatorData!I27="No data","x",ROUND(IF(P2_IndicatorData!I27&gt;I$166,10,IF(P2_IndicatorData!I27&lt;I$165,0,10-(I$166-P2_IndicatorData!I27)/(I$166-I$165)*10)),1))</f>
        <v>7.8</v>
      </c>
      <c r="J27" s="26">
        <f>IF(P2_IndicatorData!J27="No data","x",ROUND(IF(P2_IndicatorData!J27&gt;J$166,10,IF(P2_IndicatorData!J27&lt;J$165,0,10-(J$166-P2_IndicatorData!J27)/(J$166-J$165)*10)),1))</f>
        <v>8</v>
      </c>
      <c r="K27" s="26">
        <f>IF(P2_IndicatorData!K27="No data","x",ROUND(IF(P2_IndicatorData!K27&gt;K$166,10,IF(P2_IndicatorData!K27&lt;K$165,0,10-(K$166-P2_IndicatorData!K27)/(K$166-K$165)*10)),1))</f>
        <v>10</v>
      </c>
      <c r="L27" s="26">
        <f>IF(P2_IndicatorData!L27="No data","x",ROUND(IF(P2_IndicatorData!L27&gt;L$166,10,IF(P2_IndicatorData!L27&lt;L$165,0,10-(L$166-P2_IndicatorData!L27)/(L$166-L$165)*10)),1))</f>
        <v>4.2</v>
      </c>
      <c r="M27" s="26">
        <f>IF(P2_IndicatorData!M27="No data","x",ROUND(IF(P2_IndicatorData!M27&gt;M$166,10,IF(P2_IndicatorData!M27&lt;M$165,0,10-(M$166-P2_IndicatorData!M27)/(M$166-M$165)*10)),1))</f>
        <v>10</v>
      </c>
      <c r="N27" s="26">
        <f>IF(P2_IndicatorData!N27="No data","x",ROUND(IF(P2_IndicatorData!N27&gt;N$166,0,IF(P2_IndicatorData!N27&lt;N$165,10,(N$166-P2_IndicatorData!N27)/(N$166-N$165)*10)),1))</f>
        <v>5</v>
      </c>
      <c r="O27" s="26">
        <f>IF(P2_IndicatorData!O27="No data","x",ROUND(IF(P2_IndicatorData!O27&gt;O$166,0,IF(P2_IndicatorData!O27&lt;O$165,10,(O$166-P2_IndicatorData!O27)/(O$166-O$165)*10)),1))</f>
        <v>4.8</v>
      </c>
      <c r="P27" s="26">
        <f>IF(P2_IndicatorData!P27="No data","x",ROUND(IF(P2_IndicatorData!P27&gt;P$166,0,IF(P2_IndicatorData!P27&lt;P$165,10,(P$166-P2_IndicatorData!P27)/(P$166-P$165)*10)),1))</f>
        <v>10</v>
      </c>
      <c r="Q27" s="26">
        <f>IF(P2_IndicatorData!Q27="No data","x",ROUND(IF(P2_IndicatorData!Q27&gt;Q$166,0,IF(P2_IndicatorData!Q27&lt;Q$165,10,(Q$166-P2_IndicatorData!Q27)/(Q$166-Q$165)*10)),1))</f>
        <v>9.9</v>
      </c>
      <c r="R27" s="26">
        <f>IF(P2_IndicatorData!R27="No data","x",ROUND(IF(P2_IndicatorData!R27&gt;R$166,10,IF(P2_IndicatorData!R27&lt;R$165,0,10-(R$166-P2_IndicatorData!R27)/(R$166-R$165)*10)),1))</f>
        <v>7</v>
      </c>
      <c r="S27" s="26">
        <f>IF(P2_IndicatorData!S27="No data","x",ROUND(IF(P2_IndicatorData!S27&gt;S$166,0,IF(P2_IndicatorData!S27&lt;S$165,10,(S$166-P2_IndicatorData!S27)/(S$166-S$165)*10)),1))</f>
        <v>8.1999999999999993</v>
      </c>
      <c r="T27" s="35">
        <f>IF(P2_IndicatorData!X27="No data","x",ROUND(IF(P2_IndicatorData!X27&gt;T$166,10,IF(P2_IndicatorData!X27&lt;T$165,0,10-(T$166-P2_IndicatorData!X27)/(T$166-T$165)*10)),1))</f>
        <v>8.9</v>
      </c>
      <c r="U27" s="26">
        <f>IF(P2_IndicatorData!Y27="No data","x",ROUND(IF(P2_IndicatorData!Y27&gt;U$166,0,IF(P2_IndicatorData!Y27&lt;U$165,10,(U$166-P2_IndicatorData!Y27)/(U$166-U$165)*10)),1))</f>
        <v>10</v>
      </c>
      <c r="V27" s="26">
        <f>IF(P2_IndicatorData!Z27="No data","x",ROUND(IF(P2_IndicatorData!Z27&gt;V$166,10,IF(P2_IndicatorData!Z27&lt;V$165,0,10-(V$166-P2_IndicatorData!Z27)/(V$166-V$165)*10)),1))</f>
        <v>7.5</v>
      </c>
      <c r="W27" s="26">
        <f>IF(P2_IndicatorData!AA27="No data","x",ROUND(IF(P2_IndicatorData!AA27&gt;W$166,10,IF(P2_IndicatorData!AA27&lt;W$165,0,10-(W$166-P2_IndicatorData!AA27)/(W$166-W$165)*10)),1))</f>
        <v>8.6</v>
      </c>
      <c r="X27" s="26">
        <f>IF(P2_IndicatorData!AB27="No data","x",ROUND(IF(P2_IndicatorData!AB27&gt;X$166,0,IF(P2_IndicatorData!AB27&lt;X$165,10,(X$166-P2_IndicatorData!AB27)/(X$166-X$165)*10)),1))</f>
        <v>7.9</v>
      </c>
      <c r="Y27" s="26">
        <f>IF(P2_IndicatorData!AC27="No data","x",ROUND(IF(P2_IndicatorData!AC27&gt;Y$166,0,IF(P2_IndicatorData!AC27&lt;Y$165,10,(Y$166-P2_IndicatorData!AC27)/(Y$166-Y$165)*10)),1))</f>
        <v>6.4</v>
      </c>
      <c r="Z27" s="33">
        <f t="shared" si="0"/>
        <v>5.6</v>
      </c>
      <c r="AA27" s="33">
        <f t="shared" si="1"/>
        <v>7.1</v>
      </c>
      <c r="AB27" s="33">
        <f t="shared" si="2"/>
        <v>10</v>
      </c>
      <c r="AC27" s="33">
        <f t="shared" si="3"/>
        <v>7.6</v>
      </c>
      <c r="AD27" s="181">
        <f t="shared" si="4"/>
        <v>7.8</v>
      </c>
      <c r="AE27" s="181">
        <f t="shared" si="5"/>
        <v>7.9</v>
      </c>
      <c r="AF27" s="181">
        <f t="shared" si="6"/>
        <v>9.9</v>
      </c>
      <c r="AG27" s="37">
        <f t="shared" si="7"/>
        <v>8.5</v>
      </c>
      <c r="AH27" s="37">
        <f t="shared" si="8"/>
        <v>5.6</v>
      </c>
      <c r="AI27" s="37">
        <f t="shared" si="9"/>
        <v>9.5</v>
      </c>
      <c r="AJ27" s="181">
        <f t="shared" si="10"/>
        <v>8.1</v>
      </c>
      <c r="AK27" s="181">
        <f t="shared" si="11"/>
        <v>7.2</v>
      </c>
      <c r="AL27" s="181">
        <f t="shared" si="12"/>
        <v>8.8000000000000007</v>
      </c>
      <c r="AM27" s="37">
        <f t="shared" si="13"/>
        <v>8</v>
      </c>
      <c r="AN27" s="199">
        <f>IF(P2_ComponentsMissing_hidden!G34&gt;2,"x",ROUND(AVERAGE(AG27,AH27,AI27,AM27),1))</f>
        <v>7.9</v>
      </c>
    </row>
    <row r="28" spans="1:40">
      <c r="A28" s="27" t="s">
        <v>134</v>
      </c>
      <c r="B28" s="20" t="s">
        <v>135</v>
      </c>
      <c r="C28" s="26">
        <f>IF(P2_IndicatorData!C28="No data","x",ROUND(IF(P2_IndicatorData!C28&gt;C$166,10,IF(P2_IndicatorData!C28&lt;C$165,0,10-(C$166-P2_IndicatorData!C28)/(C$166-C$165)*10)),1))</f>
        <v>0.7</v>
      </c>
      <c r="D28" s="26">
        <f>IF(P2_IndicatorData!D28="No data","x",ROUND(IF(P2_IndicatorData!D28&gt;D$166,0,IF(P2_IndicatorData!D28&lt;D$165,10,(D$166-P2_IndicatorData!D28)/(D$166-D$165)*10)),1))</f>
        <v>1.7</v>
      </c>
      <c r="E28" s="26">
        <f>IF(P2_IndicatorData!E28="No data","x",ROUND(IF(P2_IndicatorData!E28&gt;E$166,0,IF(P2_IndicatorData!E28&lt;E$165,10,(E$166-P2_IndicatorData!E28)/(E$166-E$165)*10)),1))</f>
        <v>3</v>
      </c>
      <c r="F28" s="26">
        <f>IF(P2_IndicatorData!F28="No data","x",ROUND(IF(P2_IndicatorData!F28&gt;F$166,0,IF(P2_IndicatorData!F28&lt;F$165,10,(F$166-P2_IndicatorData!F28)/(F$166-F$165)*10)),1))</f>
        <v>2.6</v>
      </c>
      <c r="G28" s="26">
        <f>IF(P2_IndicatorData!G28="No data","x",ROUND(IF(P2_IndicatorData!G28&gt;G$166,0,IF(P2_IndicatorData!G28&lt;G$165,10,(G$166-P2_IndicatorData!G28)/(G$166-G$165)*10)),1))</f>
        <v>3.8</v>
      </c>
      <c r="H28" s="26">
        <f>IF(P2_IndicatorData!H28="No data","x",ROUND(IF(P2_IndicatorData!H28&gt;H$166,0,IF(P2_IndicatorData!H28&lt;H$165,10,(H$166-P2_IndicatorData!H28)/(H$166-H$165)*10)),1))</f>
        <v>0</v>
      </c>
      <c r="I28" s="26" t="str">
        <f>IF(P2_IndicatorData!I28="No data","x",ROUND(IF(P2_IndicatorData!I28&gt;I$166,10,IF(P2_IndicatorData!I28&lt;I$165,0,10-(I$166-P2_IndicatorData!I28)/(I$166-I$165)*10)),1))</f>
        <v>x</v>
      </c>
      <c r="J28" s="26">
        <f>IF(P2_IndicatorData!J28="No data","x",ROUND(IF(P2_IndicatorData!J28&gt;J$166,10,IF(P2_IndicatorData!J28&lt;J$165,0,10-(J$166-P2_IndicatorData!J28)/(J$166-J$165)*10)),1))</f>
        <v>4.3</v>
      </c>
      <c r="K28" s="26">
        <f>IF(P2_IndicatorData!K28="No data","x",ROUND(IF(P2_IndicatorData!K28&gt;K$166,10,IF(P2_IndicatorData!K28&lt;K$165,0,10-(K$166-P2_IndicatorData!K28)/(K$166-K$165)*10)),1))</f>
        <v>0.2</v>
      </c>
      <c r="L28" s="26">
        <f>IF(P2_IndicatorData!L28="No data","x",ROUND(IF(P2_IndicatorData!L28&gt;L$166,10,IF(P2_IndicatorData!L28&lt;L$165,0,10-(L$166-P2_IndicatorData!L28)/(L$166-L$165)*10)),1))</f>
        <v>0.1</v>
      </c>
      <c r="M28" s="26">
        <f>IF(P2_IndicatorData!M28="No data","x",ROUND(IF(P2_IndicatorData!M28&gt;M$166,10,IF(P2_IndicatorData!M28&lt;M$165,0,10-(M$166-P2_IndicatorData!M28)/(M$166-M$165)*10)),1))</f>
        <v>0</v>
      </c>
      <c r="N28" s="26" t="str">
        <f>IF(P2_IndicatorData!N28="No data","x",ROUND(IF(P2_IndicatorData!N28&gt;N$166,0,IF(P2_IndicatorData!N28&lt;N$165,10,(N$166-P2_IndicatorData!N28)/(N$166-N$165)*10)),1))</f>
        <v>x</v>
      </c>
      <c r="O28" s="26" t="str">
        <f>IF(P2_IndicatorData!O28="No data","x",ROUND(IF(P2_IndicatorData!O28&gt;O$166,0,IF(P2_IndicatorData!O28&lt;O$165,10,(O$166-P2_IndicatorData!O28)/(O$166-O$165)*10)),1))</f>
        <v>x</v>
      </c>
      <c r="P28" s="26">
        <f>IF(P2_IndicatorData!P28="No data","x",ROUND(IF(P2_IndicatorData!P28&gt;P$166,0,IF(P2_IndicatorData!P28&lt;P$165,10,(P$166-P2_IndicatorData!P28)/(P$166-P$165)*10)),1))</f>
        <v>6.3</v>
      </c>
      <c r="Q28" s="26" t="str">
        <f>IF(P2_IndicatorData!Q28="No data","x",ROUND(IF(P2_IndicatorData!Q28&gt;Q$166,0,IF(P2_IndicatorData!Q28&lt;Q$165,10,(Q$166-P2_IndicatorData!Q28)/(Q$166-Q$165)*10)),1))</f>
        <v>x</v>
      </c>
      <c r="R28" s="26">
        <f>IF(P2_IndicatorData!R28="No data","x",ROUND(IF(P2_IndicatorData!R28&gt;R$166,10,IF(P2_IndicatorData!R28&lt;R$165,0,10-(R$166-P2_IndicatorData!R28)/(R$166-R$165)*10)),1))</f>
        <v>1</v>
      </c>
      <c r="S28" s="26">
        <f>IF(P2_IndicatorData!S28="No data","x",ROUND(IF(P2_IndicatorData!S28&gt;S$166,0,IF(P2_IndicatorData!S28&lt;S$165,10,(S$166-P2_IndicatorData!S28)/(S$166-S$165)*10)),1))</f>
        <v>0</v>
      </c>
      <c r="T28" s="35">
        <f>IF(P2_IndicatorData!X28="No data","x",ROUND(IF(P2_IndicatorData!X28&gt;T$166,10,IF(P2_IndicatorData!X28&lt;T$165,0,10-(T$166-P2_IndicatorData!X28)/(T$166-T$165)*10)),1))</f>
        <v>0.2</v>
      </c>
      <c r="U28" s="26" t="str">
        <f>IF(P2_IndicatorData!Y28="No data","x",ROUND(IF(P2_IndicatorData!Y28&gt;U$166,0,IF(P2_IndicatorData!Y28&lt;U$165,10,(U$166-P2_IndicatorData!Y28)/(U$166-U$165)*10)),1))</f>
        <v>x</v>
      </c>
      <c r="V28" s="26" t="str">
        <f>IF(P2_IndicatorData!Z28="No data","x",ROUND(IF(P2_IndicatorData!Z28&gt;V$166,10,IF(P2_IndicatorData!Z28&lt;V$165,0,10-(V$166-P2_IndicatorData!Z28)/(V$166-V$165)*10)),1))</f>
        <v>x</v>
      </c>
      <c r="W28" s="26">
        <f>IF(P2_IndicatorData!AA28="No data","x",ROUND(IF(P2_IndicatorData!AA28&gt;W$166,10,IF(P2_IndicatorData!AA28&lt;W$165,0,10-(W$166-P2_IndicatorData!AA28)/(W$166-W$165)*10)),1))</f>
        <v>3.3</v>
      </c>
      <c r="X28" s="26">
        <f>IF(P2_IndicatorData!AB28="No data","x",ROUND(IF(P2_IndicatorData!AB28&gt;X$166,0,IF(P2_IndicatorData!AB28&lt;X$165,10,(X$166-P2_IndicatorData!AB28)/(X$166-X$165)*10)),1))</f>
        <v>7.2</v>
      </c>
      <c r="Y28" s="26">
        <f>IF(P2_IndicatorData!AC28="No data","x",ROUND(IF(P2_IndicatorData!AC28&gt;Y$166,0,IF(P2_IndicatorData!AC28&lt;Y$165,10,(Y$166-P2_IndicatorData!AC28)/(Y$166-Y$165)*10)),1))</f>
        <v>0</v>
      </c>
      <c r="Z28" s="33">
        <f t="shared" si="0"/>
        <v>3.1</v>
      </c>
      <c r="AA28" s="33">
        <f t="shared" si="1"/>
        <v>0.1</v>
      </c>
      <c r="AB28" s="33">
        <f t="shared" si="2"/>
        <v>6.3</v>
      </c>
      <c r="AC28" s="33">
        <f t="shared" si="3"/>
        <v>0.5</v>
      </c>
      <c r="AD28" s="181">
        <f t="shared" si="4"/>
        <v>1.9</v>
      </c>
      <c r="AE28" s="181">
        <f t="shared" si="5"/>
        <v>4.3</v>
      </c>
      <c r="AF28" s="181">
        <f t="shared" si="6"/>
        <v>0.6</v>
      </c>
      <c r="AG28" s="37">
        <f t="shared" si="7"/>
        <v>2.2999999999999998</v>
      </c>
      <c r="AH28" s="37">
        <f t="shared" si="8"/>
        <v>0.1</v>
      </c>
      <c r="AI28" s="37">
        <f t="shared" si="9"/>
        <v>0.2</v>
      </c>
      <c r="AJ28" s="181">
        <f t="shared" si="10"/>
        <v>3.3</v>
      </c>
      <c r="AK28" s="181">
        <f t="shared" si="11"/>
        <v>3.6</v>
      </c>
      <c r="AL28" s="181">
        <f t="shared" si="12"/>
        <v>3.4</v>
      </c>
      <c r="AM28" s="37">
        <f t="shared" si="13"/>
        <v>3.4</v>
      </c>
      <c r="AN28" s="199">
        <f>IF(P2_ComponentsMissing_hidden!G35&gt;2,"x",ROUND(AVERAGE(AG28,AH28,AI28,AM28),1))</f>
        <v>1.5</v>
      </c>
    </row>
    <row r="29" spans="1:40">
      <c r="A29" s="27" t="s">
        <v>136</v>
      </c>
      <c r="B29" s="20" t="s">
        <v>137</v>
      </c>
      <c r="C29" s="26">
        <f>IF(P2_IndicatorData!C29="No data","x",ROUND(IF(P2_IndicatorData!C29&gt;C$166,10,IF(P2_IndicatorData!C29&lt;C$165,0,10-(C$166-P2_IndicatorData!C29)/(C$166-C$165)*10)),1))</f>
        <v>10</v>
      </c>
      <c r="D29" s="26">
        <f>IF(P2_IndicatorData!D29="No data","x",ROUND(IF(P2_IndicatorData!D29&gt;D$166,0,IF(P2_IndicatorData!D29&lt;D$165,10,(D$166-P2_IndicatorData!D29)/(D$166-D$165)*10)),1))</f>
        <v>9.8000000000000007</v>
      </c>
      <c r="E29" s="26">
        <f>IF(P2_IndicatorData!E29="No data","x",ROUND(IF(P2_IndicatorData!E29&gt;E$166,0,IF(P2_IndicatorData!E29&lt;E$165,10,(E$166-P2_IndicatorData!E29)/(E$166-E$165)*10)),1))</f>
        <v>10</v>
      </c>
      <c r="F29" s="26" t="str">
        <f>IF(P2_IndicatorData!F29="No data","x",ROUND(IF(P2_IndicatorData!F29&gt;F$166,0,IF(P2_IndicatorData!F29&lt;F$165,10,(F$166-P2_IndicatorData!F29)/(F$166-F$165)*10)),1))</f>
        <v>x</v>
      </c>
      <c r="G29" s="26">
        <f>IF(P2_IndicatorData!G29="No data","x",ROUND(IF(P2_IndicatorData!G29&gt;G$166,0,IF(P2_IndicatorData!G29&lt;G$165,10,(G$166-P2_IndicatorData!G29)/(G$166-G$165)*10)),1))</f>
        <v>10</v>
      </c>
      <c r="H29" s="26">
        <f>IF(P2_IndicatorData!H29="No data","x",ROUND(IF(P2_IndicatorData!H29&gt;H$166,0,IF(P2_IndicatorData!H29&lt;H$165,10,(H$166-P2_IndicatorData!H29)/(H$166-H$165)*10)),1))</f>
        <v>9</v>
      </c>
      <c r="I29" s="26">
        <f>IF(P2_IndicatorData!I29="No data","x",ROUND(IF(P2_IndicatorData!I29&gt;I$166,10,IF(P2_IndicatorData!I29&lt;I$165,0,10-(I$166-P2_IndicatorData!I29)/(I$166-I$165)*10)),1))</f>
        <v>10</v>
      </c>
      <c r="J29" s="26">
        <f>IF(P2_IndicatorData!J29="No data","x",ROUND(IF(P2_IndicatorData!J29&gt;J$166,10,IF(P2_IndicatorData!J29&lt;J$165,0,10-(J$166-P2_IndicatorData!J29)/(J$166-J$165)*10)),1))</f>
        <v>9.6999999999999993</v>
      </c>
      <c r="K29" s="26">
        <f>IF(P2_IndicatorData!K29="No data","x",ROUND(IF(P2_IndicatorData!K29&gt;K$166,10,IF(P2_IndicatorData!K29&lt;K$165,0,10-(K$166-P2_IndicatorData!K29)/(K$166-K$165)*10)),1))</f>
        <v>10</v>
      </c>
      <c r="L29" s="26" t="str">
        <f>IF(P2_IndicatorData!L29="No data","x",ROUND(IF(P2_IndicatorData!L29&gt;L$166,10,IF(P2_IndicatorData!L29&lt;L$165,0,10-(L$166-P2_IndicatorData!L29)/(L$166-L$165)*10)),1))</f>
        <v>x</v>
      </c>
      <c r="M29" s="26" t="str">
        <f>IF(P2_IndicatorData!M29="No data","x",ROUND(IF(P2_IndicatorData!M29&gt;M$166,10,IF(P2_IndicatorData!M29&lt;M$165,0,10-(M$166-P2_IndicatorData!M29)/(M$166-M$165)*10)),1))</f>
        <v>x</v>
      </c>
      <c r="N29" s="26">
        <f>IF(P2_IndicatorData!N29="No data","x",ROUND(IF(P2_IndicatorData!N29&gt;N$166,0,IF(P2_IndicatorData!N29&lt;N$165,10,(N$166-P2_IndicatorData!N29)/(N$166-N$165)*10)),1))</f>
        <v>10</v>
      </c>
      <c r="O29" s="26" t="str">
        <f>IF(P2_IndicatorData!O29="No data","x",ROUND(IF(P2_IndicatorData!O29&gt;O$166,0,IF(P2_IndicatorData!O29&lt;O$165,10,(O$166-P2_IndicatorData!O29)/(O$166-O$165)*10)),1))</f>
        <v>x</v>
      </c>
      <c r="P29" s="26">
        <f>IF(P2_IndicatorData!P29="No data","x",ROUND(IF(P2_IndicatorData!P29&gt;P$166,0,IF(P2_IndicatorData!P29&lt;P$165,10,(P$166-P2_IndicatorData!P29)/(P$166-P$165)*10)),1))</f>
        <v>10</v>
      </c>
      <c r="Q29" s="26">
        <f>IF(P2_IndicatorData!Q29="No data","x",ROUND(IF(P2_IndicatorData!Q29&gt;Q$166,0,IF(P2_IndicatorData!Q29&lt;Q$165,10,(Q$166-P2_IndicatorData!Q29)/(Q$166-Q$165)*10)),1))</f>
        <v>3.5</v>
      </c>
      <c r="R29" s="26">
        <f>IF(P2_IndicatorData!R29="No data","x",ROUND(IF(P2_IndicatorData!R29&gt;R$166,10,IF(P2_IndicatorData!R29&lt;R$165,0,10-(R$166-P2_IndicatorData!R29)/(R$166-R$165)*10)),1))</f>
        <v>10</v>
      </c>
      <c r="S29" s="26">
        <f>IF(P2_IndicatorData!S29="No data","x",ROUND(IF(P2_IndicatorData!S29&gt;S$166,0,IF(P2_IndicatorData!S29&lt;S$165,10,(S$166-P2_IndicatorData!S29)/(S$166-S$165)*10)),1))</f>
        <v>10</v>
      </c>
      <c r="T29" s="35">
        <f>IF(P2_IndicatorData!X29="No data","x",ROUND(IF(P2_IndicatorData!X29&gt;T$166,10,IF(P2_IndicatorData!X29&lt;T$165,0,10-(T$166-P2_IndicatorData!X29)/(T$166-T$165)*10)),1))</f>
        <v>10</v>
      </c>
      <c r="U29" s="26">
        <f>IF(P2_IndicatorData!Y29="No data","x",ROUND(IF(P2_IndicatorData!Y29&gt;U$166,0,IF(P2_IndicatorData!Y29&lt;U$165,10,(U$166-P2_IndicatorData!Y29)/(U$166-U$165)*10)),1))</f>
        <v>10</v>
      </c>
      <c r="V29" s="26" t="str">
        <f>IF(P2_IndicatorData!Z29="No data","x",ROUND(IF(P2_IndicatorData!Z29&gt;V$166,10,IF(P2_IndicatorData!Z29&lt;V$165,0,10-(V$166-P2_IndicatorData!Z29)/(V$166-V$165)*10)),1))</f>
        <v>x</v>
      </c>
      <c r="W29" s="26" t="str">
        <f>IF(P2_IndicatorData!AA29="No data","x",ROUND(IF(P2_IndicatorData!AA29&gt;W$166,10,IF(P2_IndicatorData!AA29&lt;W$165,0,10-(W$166-P2_IndicatorData!AA29)/(W$166-W$165)*10)),1))</f>
        <v>x</v>
      </c>
      <c r="X29" s="26">
        <f>IF(P2_IndicatorData!AB29="No data","x",ROUND(IF(P2_IndicatorData!AB29&gt;X$166,0,IF(P2_IndicatorData!AB29&lt;X$165,10,(X$166-P2_IndicatorData!AB29)/(X$166-X$165)*10)),1))</f>
        <v>10</v>
      </c>
      <c r="Y29" s="26">
        <f>IF(P2_IndicatorData!AC29="No data","x",ROUND(IF(P2_IndicatorData!AC29&gt;Y$166,0,IF(P2_IndicatorData!AC29&lt;Y$165,10,(Y$166-P2_IndicatorData!AC29)/(Y$166-Y$165)*10)),1))</f>
        <v>10</v>
      </c>
      <c r="Z29" s="33">
        <f t="shared" si="0"/>
        <v>10</v>
      </c>
      <c r="AA29" s="33" t="str">
        <f t="shared" si="1"/>
        <v>x</v>
      </c>
      <c r="AB29" s="33">
        <f t="shared" si="2"/>
        <v>6.8</v>
      </c>
      <c r="AC29" s="33">
        <f t="shared" si="3"/>
        <v>10</v>
      </c>
      <c r="AD29" s="181">
        <f t="shared" si="4"/>
        <v>10</v>
      </c>
      <c r="AE29" s="181">
        <f t="shared" si="5"/>
        <v>9.9</v>
      </c>
      <c r="AF29" s="181">
        <f t="shared" si="6"/>
        <v>9.6</v>
      </c>
      <c r="AG29" s="37">
        <f t="shared" si="7"/>
        <v>9.8000000000000007</v>
      </c>
      <c r="AH29" s="37">
        <f t="shared" si="8"/>
        <v>10</v>
      </c>
      <c r="AI29" s="37">
        <f t="shared" si="9"/>
        <v>10</v>
      </c>
      <c r="AJ29" s="181" t="str">
        <f t="shared" si="10"/>
        <v>x</v>
      </c>
      <c r="AK29" s="181">
        <f t="shared" si="11"/>
        <v>10</v>
      </c>
      <c r="AL29" s="181">
        <f t="shared" si="12"/>
        <v>8.4</v>
      </c>
      <c r="AM29" s="37">
        <f t="shared" si="13"/>
        <v>9.1999999999999993</v>
      </c>
      <c r="AN29" s="199">
        <f>IF(P2_ComponentsMissing_hidden!G36&gt;2,"x",ROUND(AVERAGE(AG29,AH29,AI29,AM29),1))</f>
        <v>9.8000000000000007</v>
      </c>
    </row>
    <row r="30" spans="1:40">
      <c r="A30" s="27" t="s">
        <v>138</v>
      </c>
      <c r="B30" s="20" t="s">
        <v>139</v>
      </c>
      <c r="C30" s="26">
        <f>IF(P2_IndicatorData!C30="No data","x",ROUND(IF(P2_IndicatorData!C30&gt;C$166,10,IF(P2_IndicatorData!C30&lt;C$165,0,10-(C$166-P2_IndicatorData!C30)/(C$166-C$165)*10)),1))</f>
        <v>10</v>
      </c>
      <c r="D30" s="26">
        <f>IF(P2_IndicatorData!D30="No data","x",ROUND(IF(P2_IndicatorData!D30&gt;D$166,0,IF(P2_IndicatorData!D30&lt;D$165,10,(D$166-P2_IndicatorData!D30)/(D$166-D$165)*10)),1))</f>
        <v>9.8000000000000007</v>
      </c>
      <c r="E30" s="26">
        <f>IF(P2_IndicatorData!E30="No data","x",ROUND(IF(P2_IndicatorData!E30&gt;E$166,0,IF(P2_IndicatorData!E30&lt;E$165,10,(E$166-P2_IndicatorData!E30)/(E$166-E$165)*10)),1))</f>
        <v>10</v>
      </c>
      <c r="F30" s="26" t="str">
        <f>IF(P2_IndicatorData!F30="No data","x",ROUND(IF(P2_IndicatorData!F30&gt;F$166,0,IF(P2_IndicatorData!F30&lt;F$165,10,(F$166-P2_IndicatorData!F30)/(F$166-F$165)*10)),1))</f>
        <v>x</v>
      </c>
      <c r="G30" s="26" t="str">
        <f>IF(P2_IndicatorData!G30="No data","x",ROUND(IF(P2_IndicatorData!G30&gt;G$166,0,IF(P2_IndicatorData!G30&lt;G$165,10,(G$166-P2_IndicatorData!G30)/(G$166-G$165)*10)),1))</f>
        <v>x</v>
      </c>
      <c r="H30" s="26">
        <f>IF(P2_IndicatorData!H30="No data","x",ROUND(IF(P2_IndicatorData!H30&gt;H$166,0,IF(P2_IndicatorData!H30&lt;H$165,10,(H$166-P2_IndicatorData!H30)/(H$166-H$165)*10)),1))</f>
        <v>9</v>
      </c>
      <c r="I30" s="26">
        <f>IF(P2_IndicatorData!I30="No data","x",ROUND(IF(P2_IndicatorData!I30&gt;I$166,10,IF(P2_IndicatorData!I30&lt;I$165,0,10-(I$166-P2_IndicatorData!I30)/(I$166-I$165)*10)),1))</f>
        <v>10</v>
      </c>
      <c r="J30" s="26" t="str">
        <f>IF(P2_IndicatorData!J30="No data","x",ROUND(IF(P2_IndicatorData!J30&gt;J$166,10,IF(P2_IndicatorData!J30&lt;J$165,0,10-(J$166-P2_IndicatorData!J30)/(J$166-J$165)*10)),1))</f>
        <v>x</v>
      </c>
      <c r="K30" s="26">
        <f>IF(P2_IndicatorData!K30="No data","x",ROUND(IF(P2_IndicatorData!K30&gt;K$166,10,IF(P2_IndicatorData!K30&lt;K$165,0,10-(K$166-P2_IndicatorData!K30)/(K$166-K$165)*10)),1))</f>
        <v>10</v>
      </c>
      <c r="L30" s="26">
        <f>IF(P2_IndicatorData!L30="No data","x",ROUND(IF(P2_IndicatorData!L30&gt;L$166,10,IF(P2_IndicatorData!L30&lt;L$165,0,10-(L$166-P2_IndicatorData!L30)/(L$166-L$165)*10)),1))</f>
        <v>10</v>
      </c>
      <c r="M30" s="26">
        <f>IF(P2_IndicatorData!M30="No data","x",ROUND(IF(P2_IndicatorData!M30&gt;M$166,10,IF(P2_IndicatorData!M30&lt;M$165,0,10-(M$166-P2_IndicatorData!M30)/(M$166-M$165)*10)),1))</f>
        <v>10</v>
      </c>
      <c r="N30" s="26">
        <f>IF(P2_IndicatorData!N30="No data","x",ROUND(IF(P2_IndicatorData!N30&gt;N$166,0,IF(P2_IndicatorData!N30&lt;N$165,10,(N$166-P2_IndicatorData!N30)/(N$166-N$165)*10)),1))</f>
        <v>10</v>
      </c>
      <c r="O30" s="26">
        <f>IF(P2_IndicatorData!O30="No data","x",ROUND(IF(P2_IndicatorData!O30&gt;O$166,0,IF(P2_IndicatorData!O30&lt;O$165,10,(O$166-P2_IndicatorData!O30)/(O$166-O$165)*10)),1))</f>
        <v>5.9</v>
      </c>
      <c r="P30" s="26" t="str">
        <f>IF(P2_IndicatorData!P30="No data","x",ROUND(IF(P2_IndicatorData!P30&gt;P$166,0,IF(P2_IndicatorData!P30&lt;P$165,10,(P$166-P2_IndicatorData!P30)/(P$166-P$165)*10)),1))</f>
        <v>x</v>
      </c>
      <c r="Q30" s="26">
        <f>IF(P2_IndicatorData!Q30="No data","x",ROUND(IF(P2_IndicatorData!Q30&gt;Q$166,0,IF(P2_IndicatorData!Q30&lt;Q$165,10,(Q$166-P2_IndicatorData!Q30)/(Q$166-Q$165)*10)),1))</f>
        <v>8.1</v>
      </c>
      <c r="R30" s="26">
        <f>IF(P2_IndicatorData!R30="No data","x",ROUND(IF(P2_IndicatorData!R30&gt;R$166,10,IF(P2_IndicatorData!R30&lt;R$165,0,10-(R$166-P2_IndicatorData!R30)/(R$166-R$165)*10)),1))</f>
        <v>8.4</v>
      </c>
      <c r="S30" s="26">
        <f>IF(P2_IndicatorData!S30="No data","x",ROUND(IF(P2_IndicatorData!S30&gt;S$166,0,IF(P2_IndicatorData!S30&lt;S$165,10,(S$166-P2_IndicatorData!S30)/(S$166-S$165)*10)),1))</f>
        <v>9.8000000000000007</v>
      </c>
      <c r="T30" s="35">
        <f>IF(P2_IndicatorData!X30="No data","x",ROUND(IF(P2_IndicatorData!X30&gt;T$166,10,IF(P2_IndicatorData!X30&lt;T$165,0,10-(T$166-P2_IndicatorData!X30)/(T$166-T$165)*10)),1))</f>
        <v>10</v>
      </c>
      <c r="U30" s="26">
        <f>IF(P2_IndicatorData!Y30="No data","x",ROUND(IF(P2_IndicatorData!Y30&gt;U$166,0,IF(P2_IndicatorData!Y30&lt;U$165,10,(U$166-P2_IndicatorData!Y30)/(U$166-U$165)*10)),1))</f>
        <v>10</v>
      </c>
      <c r="V30" s="26">
        <f>IF(P2_IndicatorData!Z30="No data","x",ROUND(IF(P2_IndicatorData!Z30&gt;V$166,10,IF(P2_IndicatorData!Z30&lt;V$165,0,10-(V$166-P2_IndicatorData!Z30)/(V$166-V$165)*10)),1))</f>
        <v>8.5</v>
      </c>
      <c r="W30" s="26" t="str">
        <f>IF(P2_IndicatorData!AA30="No data","x",ROUND(IF(P2_IndicatorData!AA30&gt;W$166,10,IF(P2_IndicatorData!AA30&lt;W$165,0,10-(W$166-P2_IndicatorData!AA30)/(W$166-W$165)*10)),1))</f>
        <v>x</v>
      </c>
      <c r="X30" s="26">
        <f>IF(P2_IndicatorData!AB30="No data","x",ROUND(IF(P2_IndicatorData!AB30&gt;X$166,0,IF(P2_IndicatorData!AB30&lt;X$165,10,(X$166-P2_IndicatorData!AB30)/(X$166-X$165)*10)),1))</f>
        <v>10</v>
      </c>
      <c r="Y30" s="26">
        <f>IF(P2_IndicatorData!AC30="No data","x",ROUND(IF(P2_IndicatorData!AC30&gt;Y$166,0,IF(P2_IndicatorData!AC30&lt;Y$165,10,(Y$166-P2_IndicatorData!AC30)/(Y$166-Y$165)*10)),1))</f>
        <v>10</v>
      </c>
      <c r="Z30" s="33">
        <f t="shared" si="0"/>
        <v>10</v>
      </c>
      <c r="AA30" s="33">
        <f t="shared" si="1"/>
        <v>10</v>
      </c>
      <c r="AB30" s="33">
        <f t="shared" si="2"/>
        <v>8.1</v>
      </c>
      <c r="AC30" s="33">
        <f t="shared" si="3"/>
        <v>9.1</v>
      </c>
      <c r="AD30" s="181">
        <f t="shared" si="4"/>
        <v>10</v>
      </c>
      <c r="AE30" s="181">
        <f t="shared" si="5"/>
        <v>10</v>
      </c>
      <c r="AF30" s="181">
        <f t="shared" si="6"/>
        <v>9.6</v>
      </c>
      <c r="AG30" s="37">
        <f t="shared" si="7"/>
        <v>9.9</v>
      </c>
      <c r="AH30" s="37">
        <f t="shared" si="8"/>
        <v>8.6</v>
      </c>
      <c r="AI30" s="37">
        <f t="shared" si="9"/>
        <v>10</v>
      </c>
      <c r="AJ30" s="181">
        <f t="shared" si="10"/>
        <v>8.5</v>
      </c>
      <c r="AK30" s="181">
        <f t="shared" si="11"/>
        <v>10</v>
      </c>
      <c r="AL30" s="181">
        <f t="shared" si="12"/>
        <v>8.6</v>
      </c>
      <c r="AM30" s="37">
        <f t="shared" si="13"/>
        <v>9</v>
      </c>
      <c r="AN30" s="199">
        <f>IF(P2_ComponentsMissing_hidden!G37&gt;2,"x",ROUND(AVERAGE(AG30,AH30,AI30,AM30),1))</f>
        <v>9.4</v>
      </c>
    </row>
    <row r="31" spans="1:40">
      <c r="A31" s="27" t="s">
        <v>140</v>
      </c>
      <c r="B31" s="20" t="s">
        <v>141</v>
      </c>
      <c r="C31" s="26">
        <f>IF(P2_IndicatorData!C31="No data","x",ROUND(IF(P2_IndicatorData!C31&gt;C$166,10,IF(P2_IndicatorData!C31&lt;C$165,0,10-(C$166-P2_IndicatorData!C31)/(C$166-C$165)*10)),1))</f>
        <v>0.9</v>
      </c>
      <c r="D31" s="26">
        <f>IF(P2_IndicatorData!D31="No data","x",ROUND(IF(P2_IndicatorData!D31&gt;D$166,0,IF(P2_IndicatorData!D31&lt;D$165,10,(D$166-P2_IndicatorData!D31)/(D$166-D$165)*10)),1))</f>
        <v>0</v>
      </c>
      <c r="E31" s="26">
        <f>IF(P2_IndicatorData!E31="No data","x",ROUND(IF(P2_IndicatorData!E31&gt;E$166,0,IF(P2_IndicatorData!E31&lt;E$165,10,(E$166-P2_IndicatorData!E31)/(E$166-E$165)*10)),1))</f>
        <v>1.7</v>
      </c>
      <c r="F31" s="26">
        <f>IF(P2_IndicatorData!F31="No data","x",ROUND(IF(P2_IndicatorData!F31&gt;F$166,0,IF(P2_IndicatorData!F31&lt;F$165,10,(F$166-P2_IndicatorData!F31)/(F$166-F$165)*10)),1))</f>
        <v>1.4</v>
      </c>
      <c r="G31" s="26">
        <f>IF(P2_IndicatorData!G31="No data","x",ROUND(IF(P2_IndicatorData!G31&gt;G$166,0,IF(P2_IndicatorData!G31&lt;G$165,10,(G$166-P2_IndicatorData!G31)/(G$166-G$165)*10)),1))</f>
        <v>1.4</v>
      </c>
      <c r="H31" s="26">
        <f>IF(P2_IndicatorData!H31="No data","x",ROUND(IF(P2_IndicatorData!H31&gt;H$166,0,IF(P2_IndicatorData!H31&lt;H$165,10,(H$166-P2_IndicatorData!H31)/(H$166-H$165)*10)),1))</f>
        <v>3.4</v>
      </c>
      <c r="I31" s="26">
        <f>IF(P2_IndicatorData!I31="No data","x",ROUND(IF(P2_IndicatorData!I31&gt;I$166,10,IF(P2_IndicatorData!I31&lt;I$165,0,10-(I$166-P2_IndicatorData!I31)/(I$166-I$165)*10)),1))</f>
        <v>0.5</v>
      </c>
      <c r="J31" s="26">
        <f>IF(P2_IndicatorData!J31="No data","x",ROUND(IF(P2_IndicatorData!J31&gt;J$166,10,IF(P2_IndicatorData!J31&lt;J$165,0,10-(J$166-P2_IndicatorData!J31)/(J$166-J$165)*10)),1))</f>
        <v>4.2</v>
      </c>
      <c r="K31" s="26">
        <f>IF(P2_IndicatorData!K31="No data","x",ROUND(IF(P2_IndicatorData!K31&gt;K$166,10,IF(P2_IndicatorData!K31&lt;K$165,0,10-(K$166-P2_IndicatorData!K31)/(K$166-K$165)*10)),1))</f>
        <v>0.3</v>
      </c>
      <c r="L31" s="26">
        <f>IF(P2_IndicatorData!L31="No data","x",ROUND(IF(P2_IndicatorData!L31&gt;L$166,10,IF(P2_IndicatorData!L31&lt;L$165,0,10-(L$166-P2_IndicatorData!L31)/(L$166-L$165)*10)),1))</f>
        <v>0.6</v>
      </c>
      <c r="M31" s="26">
        <f>IF(P2_IndicatorData!M31="No data","x",ROUND(IF(P2_IndicatorData!M31&gt;M$166,10,IF(P2_IndicatorData!M31&lt;M$165,0,10-(M$166-P2_IndicatorData!M31)/(M$166-M$165)*10)),1))</f>
        <v>1.5</v>
      </c>
      <c r="N31" s="26">
        <f>IF(P2_IndicatorData!N31="No data","x",ROUND(IF(P2_IndicatorData!N31&gt;N$166,0,IF(P2_IndicatorData!N31&lt;N$165,10,(N$166-P2_IndicatorData!N31)/(N$166-N$165)*10)),1))</f>
        <v>0.3</v>
      </c>
      <c r="O31" s="26">
        <f>IF(P2_IndicatorData!O31="No data","x",ROUND(IF(P2_IndicatorData!O31&gt;O$166,0,IF(P2_IndicatorData!O31&lt;O$165,10,(O$166-P2_IndicatorData!O31)/(O$166-O$165)*10)),1))</f>
        <v>1</v>
      </c>
      <c r="P31" s="26">
        <f>IF(P2_IndicatorData!P31="No data","x",ROUND(IF(P2_IndicatorData!P31&gt;P$166,0,IF(P2_IndicatorData!P31&lt;P$165,10,(P$166-P2_IndicatorData!P31)/(P$166-P$165)*10)),1))</f>
        <v>0.7</v>
      </c>
      <c r="Q31" s="26">
        <f>IF(P2_IndicatorData!Q31="No data","x",ROUND(IF(P2_IndicatorData!Q31&gt;Q$166,0,IF(P2_IndicatorData!Q31&lt;Q$165,10,(Q$166-P2_IndicatorData!Q31)/(Q$166-Q$165)*10)),1))</f>
        <v>0.5</v>
      </c>
      <c r="R31" s="26">
        <f>IF(P2_IndicatorData!R31="No data","x",ROUND(IF(P2_IndicatorData!R31&gt;R$166,10,IF(P2_IndicatorData!R31&lt;R$165,0,10-(R$166-P2_IndicatorData!R31)/(R$166-R$165)*10)),1))</f>
        <v>7.6</v>
      </c>
      <c r="S31" s="26">
        <f>IF(P2_IndicatorData!S31="No data","x",ROUND(IF(P2_IndicatorData!S31&gt;S$166,0,IF(P2_IndicatorData!S31&lt;S$165,10,(S$166-P2_IndicatorData!S31)/(S$166-S$165)*10)),1))</f>
        <v>3.2</v>
      </c>
      <c r="T31" s="35">
        <f>IF(P2_IndicatorData!X31="No data","x",ROUND(IF(P2_IndicatorData!X31&gt;T$166,10,IF(P2_IndicatorData!X31&lt;T$165,0,10-(T$166-P2_IndicatorData!X31)/(T$166-T$165)*10)),1))</f>
        <v>0</v>
      </c>
      <c r="U31" s="26" t="str">
        <f>IF(P2_IndicatorData!Y31="No data","x",ROUND(IF(P2_IndicatorData!Y31&gt;U$166,0,IF(P2_IndicatorData!Y31&lt;U$165,10,(U$166-P2_IndicatorData!Y31)/(U$166-U$165)*10)),1))</f>
        <v>x</v>
      </c>
      <c r="V31" s="26">
        <f>IF(P2_IndicatorData!Z31="No data","x",ROUND(IF(P2_IndicatorData!Z31&gt;V$166,10,IF(P2_IndicatorData!Z31&lt;V$165,0,10-(V$166-P2_IndicatorData!Z31)/(V$166-V$165)*10)),1))</f>
        <v>1.7</v>
      </c>
      <c r="W31" s="26">
        <f>IF(P2_IndicatorData!AA31="No data","x",ROUND(IF(P2_IndicatorData!AA31&gt;W$166,10,IF(P2_IndicatorData!AA31&lt;W$165,0,10-(W$166-P2_IndicatorData!AA31)/(W$166-W$165)*10)),1))</f>
        <v>7.8</v>
      </c>
      <c r="X31" s="26">
        <f>IF(P2_IndicatorData!AB31="No data","x",ROUND(IF(P2_IndicatorData!AB31&gt;X$166,0,IF(P2_IndicatorData!AB31&lt;X$165,10,(X$166-P2_IndicatorData!AB31)/(X$166-X$165)*10)),1))</f>
        <v>4.5</v>
      </c>
      <c r="Y31" s="26">
        <f>IF(P2_IndicatorData!AC31="No data","x",ROUND(IF(P2_IndicatorData!AC31&gt;Y$166,0,IF(P2_IndicatorData!AC31&lt;Y$165,10,(Y$166-P2_IndicatorData!AC31)/(Y$166-Y$165)*10)),1))</f>
        <v>0</v>
      </c>
      <c r="Z31" s="33">
        <f t="shared" si="0"/>
        <v>1.5</v>
      </c>
      <c r="AA31" s="33">
        <f t="shared" si="1"/>
        <v>1.1000000000000001</v>
      </c>
      <c r="AB31" s="33">
        <f t="shared" si="2"/>
        <v>0.6</v>
      </c>
      <c r="AC31" s="33">
        <f t="shared" si="3"/>
        <v>5.4</v>
      </c>
      <c r="AD31" s="181">
        <f t="shared" si="4"/>
        <v>1.2</v>
      </c>
      <c r="AE31" s="181">
        <f t="shared" si="5"/>
        <v>2.4</v>
      </c>
      <c r="AF31" s="181">
        <f t="shared" si="6"/>
        <v>1.2</v>
      </c>
      <c r="AG31" s="37">
        <f t="shared" si="7"/>
        <v>1.6</v>
      </c>
      <c r="AH31" s="37">
        <f t="shared" si="8"/>
        <v>0.8</v>
      </c>
      <c r="AI31" s="37">
        <f t="shared" si="9"/>
        <v>0</v>
      </c>
      <c r="AJ31" s="181">
        <f t="shared" si="10"/>
        <v>4.8</v>
      </c>
      <c r="AK31" s="181">
        <f t="shared" si="11"/>
        <v>2.2999999999999998</v>
      </c>
      <c r="AL31" s="181">
        <f t="shared" si="12"/>
        <v>3</v>
      </c>
      <c r="AM31" s="37">
        <f t="shared" si="13"/>
        <v>3.4</v>
      </c>
      <c r="AN31" s="199">
        <f>IF(P2_ComponentsMissing_hidden!G38&gt;2,"x",ROUND(AVERAGE(AG31,AH31,AI31,AM31),1))</f>
        <v>1.5</v>
      </c>
    </row>
    <row r="32" spans="1:40">
      <c r="A32" s="27" t="s">
        <v>143</v>
      </c>
      <c r="B32" s="20" t="s">
        <v>144</v>
      </c>
      <c r="C32" s="26">
        <f>IF(P2_IndicatorData!C32="No data","x",ROUND(IF(P2_IndicatorData!C32&gt;C$166,10,IF(P2_IndicatorData!C32&lt;C$165,0,10-(C$166-P2_IndicatorData!C32)/(C$166-C$165)*10)),1))</f>
        <v>1.1000000000000001</v>
      </c>
      <c r="D32" s="26">
        <f>IF(P2_IndicatorData!D32="No data","x",ROUND(IF(P2_IndicatorData!D32&gt;D$166,0,IF(P2_IndicatorData!D32&lt;D$165,10,(D$166-P2_IndicatorData!D32)/(D$166-D$165)*10)),1))</f>
        <v>7.8</v>
      </c>
      <c r="E32" s="26">
        <f>IF(P2_IndicatorData!E32="No data","x",ROUND(IF(P2_IndicatorData!E32&gt;E$166,0,IF(P2_IndicatorData!E32&lt;E$165,10,(E$166-P2_IndicatorData!E32)/(E$166-E$165)*10)),1))</f>
        <v>0.3</v>
      </c>
      <c r="F32" s="26">
        <f>IF(P2_IndicatorData!F32="No data","x",ROUND(IF(P2_IndicatorData!F32&gt;F$166,0,IF(P2_IndicatorData!F32&lt;F$165,10,(F$166-P2_IndicatorData!F32)/(F$166-F$165)*10)),1))</f>
        <v>0.2</v>
      </c>
      <c r="G32" s="26" t="str">
        <f>IF(P2_IndicatorData!G32="No data","x",ROUND(IF(P2_IndicatorData!G32&gt;G$166,0,IF(P2_IndicatorData!G32&lt;G$165,10,(G$166-P2_IndicatorData!G32)/(G$166-G$165)*10)),1))</f>
        <v>x</v>
      </c>
      <c r="H32" s="26">
        <f>IF(P2_IndicatorData!H32="No data","x",ROUND(IF(P2_IndicatorData!H32&gt;H$166,0,IF(P2_IndicatorData!H32&lt;H$165,10,(H$166-P2_IndicatorData!H32)/(H$166-H$165)*10)),1))</f>
        <v>5.7</v>
      </c>
      <c r="I32" s="26">
        <f>IF(P2_IndicatorData!I32="No data","x",ROUND(IF(P2_IndicatorData!I32&gt;I$166,10,IF(P2_IndicatorData!I32&lt;I$165,0,10-(I$166-P2_IndicatorData!I32)/(I$166-I$165)*10)),1))</f>
        <v>1.3</v>
      </c>
      <c r="J32" s="26">
        <f>IF(P2_IndicatorData!J32="No data","x",ROUND(IF(P2_IndicatorData!J32&gt;J$166,10,IF(P2_IndicatorData!J32&lt;J$165,0,10-(J$166-P2_IndicatorData!J32)/(J$166-J$165)*10)),1))</f>
        <v>3.3</v>
      </c>
      <c r="K32" s="26">
        <f>IF(P2_IndicatorData!K32="No data","x",ROUND(IF(P2_IndicatorData!K32&gt;K$166,10,IF(P2_IndicatorData!K32&lt;K$165,0,10-(K$166-P2_IndicatorData!K32)/(K$166-K$165)*10)),1))</f>
        <v>0.6</v>
      </c>
      <c r="L32" s="26" t="str">
        <f>IF(P2_IndicatorData!L32="No data","x",ROUND(IF(P2_IndicatorData!L32&gt;L$166,10,IF(P2_IndicatorData!L32&lt;L$165,0,10-(L$166-P2_IndicatorData!L32)/(L$166-L$165)*10)),1))</f>
        <v>x</v>
      </c>
      <c r="M32" s="26" t="str">
        <f>IF(P2_IndicatorData!M32="No data","x",ROUND(IF(P2_IndicatorData!M32&gt;M$166,10,IF(P2_IndicatorData!M32&lt;M$165,0,10-(M$166-P2_IndicatorData!M32)/(M$166-M$165)*10)),1))</f>
        <v>x</v>
      </c>
      <c r="N32" s="26">
        <f>IF(P2_IndicatorData!N32="No data","x",ROUND(IF(P2_IndicatorData!N32&gt;N$166,0,IF(P2_IndicatorData!N32&lt;N$165,10,(N$166-P2_IndicatorData!N32)/(N$166-N$165)*10)),1))</f>
        <v>0.1</v>
      </c>
      <c r="O32" s="26" t="str">
        <f>IF(P2_IndicatorData!O32="No data","x",ROUND(IF(P2_IndicatorData!O32&gt;O$166,0,IF(P2_IndicatorData!O32&lt;O$165,10,(O$166-P2_IndicatorData!O32)/(O$166-O$165)*10)),1))</f>
        <v>x</v>
      </c>
      <c r="P32" s="26">
        <f>IF(P2_IndicatorData!P32="No data","x",ROUND(IF(P2_IndicatorData!P32&gt;P$166,0,IF(P2_IndicatorData!P32&lt;P$165,10,(P$166-P2_IndicatorData!P32)/(P$166-P$165)*10)),1))</f>
        <v>10</v>
      </c>
      <c r="Q32" s="26">
        <f>IF(P2_IndicatorData!Q32="No data","x",ROUND(IF(P2_IndicatorData!Q32&gt;Q$166,0,IF(P2_IndicatorData!Q32&lt;Q$165,10,(Q$166-P2_IndicatorData!Q32)/(Q$166-Q$165)*10)),1))</f>
        <v>6.9</v>
      </c>
      <c r="R32" s="26">
        <f>IF(P2_IndicatorData!R32="No data","x",ROUND(IF(P2_IndicatorData!R32&gt;R$166,10,IF(P2_IndicatorData!R32&lt;R$165,0,10-(R$166-P2_IndicatorData!R32)/(R$166-R$165)*10)),1))</f>
        <v>4.5</v>
      </c>
      <c r="S32" s="26">
        <f>IF(P2_IndicatorData!S32="No data","x",ROUND(IF(P2_IndicatorData!S32&gt;S$166,0,IF(P2_IndicatorData!S32&lt;S$165,10,(S$166-P2_IndicatorData!S32)/(S$166-S$165)*10)),1))</f>
        <v>2.5</v>
      </c>
      <c r="T32" s="35">
        <f>IF(P2_IndicatorData!X32="No data","x",ROUND(IF(P2_IndicatorData!X32&gt;T$166,10,IF(P2_IndicatorData!X32&lt;T$165,0,10-(T$166-P2_IndicatorData!X32)/(T$166-T$165)*10)),1))</f>
        <v>1.6</v>
      </c>
      <c r="U32" s="26" t="str">
        <f>IF(P2_IndicatorData!Y32="No data","x",ROUND(IF(P2_IndicatorData!Y32&gt;U$166,0,IF(P2_IndicatorData!Y32&lt;U$165,10,(U$166-P2_IndicatorData!Y32)/(U$166-U$165)*10)),1))</f>
        <v>x</v>
      </c>
      <c r="V32" s="26">
        <f>IF(P2_IndicatorData!Z32="No data","x",ROUND(IF(P2_IndicatorData!Z32&gt;V$166,10,IF(P2_IndicatorData!Z32&lt;V$165,0,10-(V$166-P2_IndicatorData!Z32)/(V$166-V$165)*10)),1))</f>
        <v>0.1</v>
      </c>
      <c r="W32" s="26">
        <f>IF(P2_IndicatorData!AA32="No data","x",ROUND(IF(P2_IndicatorData!AA32&gt;W$166,10,IF(P2_IndicatorData!AA32&lt;W$165,0,10-(W$166-P2_IndicatorData!AA32)/(W$166-W$165)*10)),1))</f>
        <v>5.4</v>
      </c>
      <c r="X32" s="26">
        <f>IF(P2_IndicatorData!AB32="No data","x",ROUND(IF(P2_IndicatorData!AB32&gt;X$166,0,IF(P2_IndicatorData!AB32&lt;X$165,10,(X$166-P2_IndicatorData!AB32)/(X$166-X$165)*10)),1))</f>
        <v>5.3</v>
      </c>
      <c r="Y32" s="26">
        <f>IF(P2_IndicatorData!AC32="No data","x",ROUND(IF(P2_IndicatorData!AC32&gt;Y$166,0,IF(P2_IndicatorData!AC32&lt;Y$165,10,(Y$166-P2_IndicatorData!AC32)/(Y$166-Y$165)*10)),1))</f>
        <v>0</v>
      </c>
      <c r="Z32" s="33">
        <f t="shared" si="0"/>
        <v>0.3</v>
      </c>
      <c r="AA32" s="33" t="str">
        <f t="shared" si="1"/>
        <v>x</v>
      </c>
      <c r="AB32" s="33">
        <f t="shared" si="2"/>
        <v>8.5</v>
      </c>
      <c r="AC32" s="33">
        <f t="shared" si="3"/>
        <v>3.5</v>
      </c>
      <c r="AD32" s="181">
        <f t="shared" si="4"/>
        <v>0.7</v>
      </c>
      <c r="AE32" s="181">
        <f t="shared" si="5"/>
        <v>2.2999999999999998</v>
      </c>
      <c r="AF32" s="181">
        <f t="shared" si="6"/>
        <v>4.7</v>
      </c>
      <c r="AG32" s="37">
        <f t="shared" si="7"/>
        <v>2.6</v>
      </c>
      <c r="AH32" s="37">
        <f t="shared" si="8"/>
        <v>0.1</v>
      </c>
      <c r="AI32" s="37">
        <f t="shared" si="9"/>
        <v>1.6</v>
      </c>
      <c r="AJ32" s="181">
        <f t="shared" si="10"/>
        <v>2.8</v>
      </c>
      <c r="AK32" s="181">
        <f t="shared" si="11"/>
        <v>2.7</v>
      </c>
      <c r="AL32" s="181">
        <f t="shared" si="12"/>
        <v>6</v>
      </c>
      <c r="AM32" s="37">
        <f t="shared" si="13"/>
        <v>3.8</v>
      </c>
      <c r="AN32" s="199">
        <f>IF(P2_ComponentsMissing_hidden!G39&gt;2,"x",ROUND(AVERAGE(AG32,AH32,AI32,AM32),1))</f>
        <v>2</v>
      </c>
    </row>
    <row r="33" spans="1:40">
      <c r="A33" s="27" t="s">
        <v>145</v>
      </c>
      <c r="B33" s="20" t="s">
        <v>146</v>
      </c>
      <c r="C33" s="26">
        <f>IF(P2_IndicatorData!C33="No data","x",ROUND(IF(P2_IndicatorData!C33&gt;C$166,10,IF(P2_IndicatorData!C33&lt;C$165,0,10-(C$166-P2_IndicatorData!C33)/(C$166-C$165)*10)),1))</f>
        <v>1.8</v>
      </c>
      <c r="D33" s="26">
        <f>IF(P2_IndicatorData!D33="No data","x",ROUND(IF(P2_IndicatorData!D33&gt;D$166,0,IF(P2_IndicatorData!D33&lt;D$165,10,(D$166-P2_IndicatorData!D33)/(D$166-D$165)*10)),1))</f>
        <v>8.9</v>
      </c>
      <c r="E33" s="26">
        <f>IF(P2_IndicatorData!E33="No data","x",ROUND(IF(P2_IndicatorData!E33&gt;E$166,0,IF(P2_IndicatorData!E33&lt;E$165,10,(E$166-P2_IndicatorData!E33)/(E$166-E$165)*10)),1))</f>
        <v>2.7</v>
      </c>
      <c r="F33" s="26">
        <f>IF(P2_IndicatorData!F33="No data","x",ROUND(IF(P2_IndicatorData!F33&gt;F$166,0,IF(P2_IndicatorData!F33&lt;F$165,10,(F$166-P2_IndicatorData!F33)/(F$166-F$165)*10)),1))</f>
        <v>2.4</v>
      </c>
      <c r="G33" s="26">
        <f>IF(P2_IndicatorData!G33="No data","x",ROUND(IF(P2_IndicatorData!G33&gt;G$166,0,IF(P2_IndicatorData!G33&lt;G$165,10,(G$166-P2_IndicatorData!G33)/(G$166-G$165)*10)),1))</f>
        <v>1.2</v>
      </c>
      <c r="H33" s="26">
        <f>IF(P2_IndicatorData!H33="No data","x",ROUND(IF(P2_IndicatorData!H33&gt;H$166,0,IF(P2_IndicatorData!H33&lt;H$165,10,(H$166-P2_IndicatorData!H33)/(H$166-H$165)*10)),1))</f>
        <v>2.2000000000000002</v>
      </c>
      <c r="I33" s="26">
        <f>IF(P2_IndicatorData!I33="No data","x",ROUND(IF(P2_IndicatorData!I33&gt;I$166,10,IF(P2_IndicatorData!I33&lt;I$165,0,10-(I$166-P2_IndicatorData!I33)/(I$166-I$165)*10)),1))</f>
        <v>3.3</v>
      </c>
      <c r="J33" s="26">
        <f>IF(P2_IndicatorData!J33="No data","x",ROUND(IF(P2_IndicatorData!J33&gt;J$166,10,IF(P2_IndicatorData!J33&lt;J$165,0,10-(J$166-P2_IndicatorData!J33)/(J$166-J$165)*10)),1))</f>
        <v>6.6</v>
      </c>
      <c r="K33" s="26">
        <f>IF(P2_IndicatorData!K33="No data","x",ROUND(IF(P2_IndicatorData!K33&gt;K$166,10,IF(P2_IndicatorData!K33&lt;K$165,0,10-(K$166-P2_IndicatorData!K33)/(K$166-K$165)*10)),1))</f>
        <v>1.7</v>
      </c>
      <c r="L33" s="26">
        <f>IF(P2_IndicatorData!L33="No data","x",ROUND(IF(P2_IndicatorData!L33&gt;L$166,10,IF(P2_IndicatorData!L33&lt;L$165,0,10-(L$166-P2_IndicatorData!L33)/(L$166-L$165)*10)),1))</f>
        <v>1.1000000000000001</v>
      </c>
      <c r="M33" s="26">
        <f>IF(P2_IndicatorData!M33="No data","x",ROUND(IF(P2_IndicatorData!M33&gt;M$166,10,IF(P2_IndicatorData!M33&lt;M$165,0,10-(M$166-P2_IndicatorData!M33)/(M$166-M$165)*10)),1))</f>
        <v>1.7</v>
      </c>
      <c r="N33" s="26">
        <f>IF(P2_IndicatorData!N33="No data","x",ROUND(IF(P2_IndicatorData!N33&gt;N$166,0,IF(P2_IndicatorData!N33&lt;N$165,10,(N$166-P2_IndicatorData!N33)/(N$166-N$165)*10)),1))</f>
        <v>0.4</v>
      </c>
      <c r="O33" s="26">
        <f>IF(P2_IndicatorData!O33="No data","x",ROUND(IF(P2_IndicatorData!O33&gt;O$166,0,IF(P2_IndicatorData!O33&lt;O$165,10,(O$166-P2_IndicatorData!O33)/(O$166-O$165)*10)),1))</f>
        <v>2.6</v>
      </c>
      <c r="P33" s="26">
        <f>IF(P2_IndicatorData!P33="No data","x",ROUND(IF(P2_IndicatorData!P33&gt;P$166,0,IF(P2_IndicatorData!P33&lt;P$165,10,(P$166-P2_IndicatorData!P33)/(P$166-P$165)*10)),1))</f>
        <v>6.7</v>
      </c>
      <c r="Q33" s="26">
        <f>IF(P2_IndicatorData!Q33="No data","x",ROUND(IF(P2_IndicatorData!Q33&gt;Q$166,0,IF(P2_IndicatorData!Q33&lt;Q$165,10,(Q$166-P2_IndicatorData!Q33)/(Q$166-Q$165)*10)),1))</f>
        <v>3.1</v>
      </c>
      <c r="R33" s="26">
        <f>IF(P2_IndicatorData!R33="No data","x",ROUND(IF(P2_IndicatorData!R33&gt;R$166,10,IF(P2_IndicatorData!R33&lt;R$165,0,10-(R$166-P2_IndicatorData!R33)/(R$166-R$165)*10)),1))</f>
        <v>8.6999999999999993</v>
      </c>
      <c r="S33" s="26">
        <f>IF(P2_IndicatorData!S33="No data","x",ROUND(IF(P2_IndicatorData!S33&gt;S$166,0,IF(P2_IndicatorData!S33&lt;S$165,10,(S$166-P2_IndicatorData!S33)/(S$166-S$165)*10)),1))</f>
        <v>6.8</v>
      </c>
      <c r="T33" s="35">
        <f>IF(P2_IndicatorData!X33="No data","x",ROUND(IF(P2_IndicatorData!X33&gt;T$166,10,IF(P2_IndicatorData!X33&lt;T$165,0,10-(T$166-P2_IndicatorData!X33)/(T$166-T$165)*10)),1))</f>
        <v>0.9</v>
      </c>
      <c r="U33" s="26">
        <f>IF(P2_IndicatorData!Y33="No data","x",ROUND(IF(P2_IndicatorData!Y33&gt;U$166,0,IF(P2_IndicatorData!Y33&lt;U$165,10,(U$166-P2_IndicatorData!Y33)/(U$166-U$165)*10)),1))</f>
        <v>4.3</v>
      </c>
      <c r="V33" s="26">
        <f>IF(P2_IndicatorData!Z33="No data","x",ROUND(IF(P2_IndicatorData!Z33&gt;V$166,10,IF(P2_IndicatorData!Z33&lt;V$165,0,10-(V$166-P2_IndicatorData!Z33)/(V$166-V$165)*10)),1))</f>
        <v>5.4</v>
      </c>
      <c r="W33" s="26">
        <f>IF(P2_IndicatorData!AA33="No data","x",ROUND(IF(P2_IndicatorData!AA33&gt;W$166,10,IF(P2_IndicatorData!AA33&lt;W$165,0,10-(W$166-P2_IndicatorData!AA33)/(W$166-W$165)*10)),1))</f>
        <v>10</v>
      </c>
      <c r="X33" s="26">
        <f>IF(P2_IndicatorData!AB33="No data","x",ROUND(IF(P2_IndicatorData!AB33&gt;X$166,0,IF(P2_IndicatorData!AB33&lt;X$165,10,(X$166-P2_IndicatorData!AB33)/(X$166-X$165)*10)),1))</f>
        <v>4.5999999999999996</v>
      </c>
      <c r="Y33" s="26">
        <f>IF(P2_IndicatorData!AC33="No data","x",ROUND(IF(P2_IndicatorData!AC33&gt;Y$166,0,IF(P2_IndicatorData!AC33&lt;Y$165,10,(Y$166-P2_IndicatorData!AC33)/(Y$166-Y$165)*10)),1))</f>
        <v>0.1</v>
      </c>
      <c r="Z33" s="33">
        <f t="shared" si="0"/>
        <v>2.1</v>
      </c>
      <c r="AA33" s="33">
        <f t="shared" si="1"/>
        <v>1.4</v>
      </c>
      <c r="AB33" s="33">
        <f t="shared" si="2"/>
        <v>4.9000000000000004</v>
      </c>
      <c r="AC33" s="33">
        <f t="shared" si="3"/>
        <v>7.8</v>
      </c>
      <c r="AD33" s="181">
        <f t="shared" si="4"/>
        <v>2</v>
      </c>
      <c r="AE33" s="181">
        <f t="shared" si="5"/>
        <v>5</v>
      </c>
      <c r="AF33" s="181">
        <f t="shared" si="6"/>
        <v>4.3</v>
      </c>
      <c r="AG33" s="37">
        <f t="shared" si="7"/>
        <v>3.8</v>
      </c>
      <c r="AH33" s="37">
        <f t="shared" si="8"/>
        <v>1.5</v>
      </c>
      <c r="AI33" s="37">
        <f t="shared" si="9"/>
        <v>2.6</v>
      </c>
      <c r="AJ33" s="181">
        <f t="shared" si="10"/>
        <v>7.7</v>
      </c>
      <c r="AK33" s="181">
        <f t="shared" si="11"/>
        <v>2.4</v>
      </c>
      <c r="AL33" s="181">
        <f t="shared" si="12"/>
        <v>6.4</v>
      </c>
      <c r="AM33" s="37">
        <f t="shared" si="13"/>
        <v>5.5</v>
      </c>
      <c r="AN33" s="199">
        <f>IF(P2_ComponentsMissing_hidden!G40&gt;2,"x",ROUND(AVERAGE(AG33,AH33,AI33,AM33),1))</f>
        <v>3.4</v>
      </c>
    </row>
    <row r="34" spans="1:40">
      <c r="A34" s="27" t="s">
        <v>147</v>
      </c>
      <c r="B34" s="20" t="s">
        <v>148</v>
      </c>
      <c r="C34" s="26">
        <f>IF(P2_IndicatorData!C34="No data","x",ROUND(IF(P2_IndicatorData!C34&gt;C$166,10,IF(P2_IndicatorData!C34&lt;C$165,0,10-(C$166-P2_IndicatorData!C34)/(C$166-C$165)*10)),1))</f>
        <v>6.4</v>
      </c>
      <c r="D34" s="26">
        <f>IF(P2_IndicatorData!D34="No data","x",ROUND(IF(P2_IndicatorData!D34&gt;D$166,0,IF(P2_IndicatorData!D34&lt;D$165,10,(D$166-P2_IndicatorData!D34)/(D$166-D$165)*10)),1))</f>
        <v>9.5</v>
      </c>
      <c r="E34" s="26">
        <f>IF(P2_IndicatorData!E34="No data","x",ROUND(IF(P2_IndicatorData!E34&gt;E$166,0,IF(P2_IndicatorData!E34&lt;E$165,10,(E$166-P2_IndicatorData!E34)/(E$166-E$165)*10)),1))</f>
        <v>8.3000000000000007</v>
      </c>
      <c r="F34" s="26" t="str">
        <f>IF(P2_IndicatorData!F34="No data","x",ROUND(IF(P2_IndicatorData!F34&gt;F$166,0,IF(P2_IndicatorData!F34&lt;F$165,10,(F$166-P2_IndicatorData!F34)/(F$166-F$165)*10)),1))</f>
        <v>x</v>
      </c>
      <c r="G34" s="26">
        <f>IF(P2_IndicatorData!G34="No data","x",ROUND(IF(P2_IndicatorData!G34&gt;G$166,0,IF(P2_IndicatorData!G34&lt;G$165,10,(G$166-P2_IndicatorData!G34)/(G$166-G$165)*10)),1))</f>
        <v>5.4</v>
      </c>
      <c r="H34" s="26">
        <f>IF(P2_IndicatorData!H34="No data","x",ROUND(IF(P2_IndicatorData!H34&gt;H$166,0,IF(P2_IndicatorData!H34&lt;H$165,10,(H$166-P2_IndicatorData!H34)/(H$166-H$165)*10)),1))</f>
        <v>8.9</v>
      </c>
      <c r="I34" s="26">
        <f>IF(P2_IndicatorData!I34="No data","x",ROUND(IF(P2_IndicatorData!I34&gt;I$166,10,IF(P2_IndicatorData!I34&lt;I$165,0,10-(I$166-P2_IndicatorData!I34)/(I$166-I$165)*10)),1))</f>
        <v>5.0999999999999996</v>
      </c>
      <c r="J34" s="26">
        <f>IF(P2_IndicatorData!J34="No data","x",ROUND(IF(P2_IndicatorData!J34&gt;J$166,10,IF(P2_IndicatorData!J34&lt;J$165,0,10-(J$166-P2_IndicatorData!J34)/(J$166-J$165)*10)),1))</f>
        <v>7.7</v>
      </c>
      <c r="K34" s="26">
        <f>IF(P2_IndicatorData!K34="No data","x",ROUND(IF(P2_IndicatorData!K34&gt;K$166,10,IF(P2_IndicatorData!K34&lt;K$165,0,10-(K$166-P2_IndicatorData!K34)/(K$166-K$165)*10)),1))</f>
        <v>7.6</v>
      </c>
      <c r="L34" s="26" t="str">
        <f>IF(P2_IndicatorData!L34="No data","x",ROUND(IF(P2_IndicatorData!L34&gt;L$166,10,IF(P2_IndicatorData!L34&lt;L$165,0,10-(L$166-P2_IndicatorData!L34)/(L$166-L$165)*10)),1))</f>
        <v>x</v>
      </c>
      <c r="M34" s="26" t="str">
        <f>IF(P2_IndicatorData!M34="No data","x",ROUND(IF(P2_IndicatorData!M34&gt;M$166,10,IF(P2_IndicatorData!M34&lt;M$165,0,10-(M$166-P2_IndicatorData!M34)/(M$166-M$165)*10)),1))</f>
        <v>x</v>
      </c>
      <c r="N34" s="26">
        <f>IF(P2_IndicatorData!N34="No data","x",ROUND(IF(P2_IndicatorData!N34&gt;N$166,0,IF(P2_IndicatorData!N34&lt;N$165,10,(N$166-P2_IndicatorData!N34)/(N$166-N$165)*10)),1))</f>
        <v>6</v>
      </c>
      <c r="O34" s="26">
        <f>IF(P2_IndicatorData!O34="No data","x",ROUND(IF(P2_IndicatorData!O34&gt;O$166,0,IF(P2_IndicatorData!O34&lt;O$165,10,(O$166-P2_IndicatorData!O34)/(O$166-O$165)*10)),1))</f>
        <v>4.0999999999999996</v>
      </c>
      <c r="P34" s="26" t="str">
        <f>IF(P2_IndicatorData!P34="No data","x",ROUND(IF(P2_IndicatorData!P34&gt;P$166,0,IF(P2_IndicatorData!P34&lt;P$165,10,(P$166-P2_IndicatorData!P34)/(P$166-P$165)*10)),1))</f>
        <v>x</v>
      </c>
      <c r="Q34" s="26">
        <f>IF(P2_IndicatorData!Q34="No data","x",ROUND(IF(P2_IndicatorData!Q34&gt;Q$166,0,IF(P2_IndicatorData!Q34&lt;Q$165,10,(Q$166-P2_IndicatorData!Q34)/(Q$166-Q$165)*10)),1))</f>
        <v>9.9</v>
      </c>
      <c r="R34" s="26">
        <f>IF(P2_IndicatorData!R34="No data","x",ROUND(IF(P2_IndicatorData!R34&gt;R$166,10,IF(P2_IndicatorData!R34&lt;R$165,0,10-(R$166-P2_IndicatorData!R34)/(R$166-R$165)*10)),1))</f>
        <v>8.9</v>
      </c>
      <c r="S34" s="26">
        <f>IF(P2_IndicatorData!S34="No data","x",ROUND(IF(P2_IndicatorData!S34&gt;S$166,0,IF(P2_IndicatorData!S34&lt;S$165,10,(S$166-P2_IndicatorData!S34)/(S$166-S$165)*10)),1))</f>
        <v>9.1999999999999993</v>
      </c>
      <c r="T34" s="35">
        <f>IF(P2_IndicatorData!X34="No data","x",ROUND(IF(P2_IndicatorData!X34&gt;T$166,10,IF(P2_IndicatorData!X34&lt;T$165,0,10-(T$166-P2_IndicatorData!X34)/(T$166-T$165)*10)),1))</f>
        <v>6.9</v>
      </c>
      <c r="U34" s="26">
        <f>IF(P2_IndicatorData!Y34="No data","x",ROUND(IF(P2_IndicatorData!Y34&gt;U$166,0,IF(P2_IndicatorData!Y34&lt;U$165,10,(U$166-P2_IndicatorData!Y34)/(U$166-U$165)*10)),1))</f>
        <v>6.5</v>
      </c>
      <c r="V34" s="26" t="str">
        <f>IF(P2_IndicatorData!Z34="No data","x",ROUND(IF(P2_IndicatorData!Z34&gt;V$166,10,IF(P2_IndicatorData!Z34&lt;V$165,0,10-(V$166-P2_IndicatorData!Z34)/(V$166-V$165)*10)),1))</f>
        <v>x</v>
      </c>
      <c r="W34" s="26" t="str">
        <f>IF(P2_IndicatorData!AA34="No data","x",ROUND(IF(P2_IndicatorData!AA34&gt;W$166,10,IF(P2_IndicatorData!AA34&lt;W$165,0,10-(W$166-P2_IndicatorData!AA34)/(W$166-W$165)*10)),1))</f>
        <v>x</v>
      </c>
      <c r="X34" s="26">
        <f>IF(P2_IndicatorData!AB34="No data","x",ROUND(IF(P2_IndicatorData!AB34&gt;X$166,0,IF(P2_IndicatorData!AB34&lt;X$165,10,(X$166-P2_IndicatorData!AB34)/(X$166-X$165)*10)),1))</f>
        <v>7</v>
      </c>
      <c r="Y34" s="26">
        <f>IF(P2_IndicatorData!AC34="No data","x",ROUND(IF(P2_IndicatorData!AC34&gt;Y$166,0,IF(P2_IndicatorData!AC34&lt;Y$165,10,(Y$166-P2_IndicatorData!AC34)/(Y$166-Y$165)*10)),1))</f>
        <v>5.6</v>
      </c>
      <c r="Z34" s="33">
        <f t="shared" si="0"/>
        <v>6.9</v>
      </c>
      <c r="AA34" s="33" t="str">
        <f t="shared" si="1"/>
        <v>x</v>
      </c>
      <c r="AB34" s="33">
        <f t="shared" si="2"/>
        <v>9.9</v>
      </c>
      <c r="AC34" s="33">
        <f t="shared" si="3"/>
        <v>9.1</v>
      </c>
      <c r="AD34" s="181">
        <f t="shared" si="4"/>
        <v>6.7</v>
      </c>
      <c r="AE34" s="181">
        <f t="shared" si="5"/>
        <v>6.4</v>
      </c>
      <c r="AF34" s="181">
        <f t="shared" si="6"/>
        <v>8.6999999999999993</v>
      </c>
      <c r="AG34" s="37">
        <f t="shared" si="7"/>
        <v>7.3</v>
      </c>
      <c r="AH34" s="37">
        <f t="shared" si="8"/>
        <v>5.0999999999999996</v>
      </c>
      <c r="AI34" s="37">
        <f t="shared" si="9"/>
        <v>6.7</v>
      </c>
      <c r="AJ34" s="181" t="str">
        <f t="shared" si="10"/>
        <v>x</v>
      </c>
      <c r="AK34" s="181">
        <f t="shared" si="11"/>
        <v>6.3</v>
      </c>
      <c r="AL34" s="181">
        <f t="shared" si="12"/>
        <v>9.5</v>
      </c>
      <c r="AM34" s="37">
        <f t="shared" si="13"/>
        <v>7.9</v>
      </c>
      <c r="AN34" s="199">
        <f>IF(P2_ComponentsMissing_hidden!G42&gt;2,"x",ROUND(AVERAGE(AG34,AH34,AI34,AM34),1))</f>
        <v>6.8</v>
      </c>
    </row>
    <row r="35" spans="1:40">
      <c r="A35" s="27" t="s">
        <v>149</v>
      </c>
      <c r="B35" s="20" t="s">
        <v>150</v>
      </c>
      <c r="C35" s="26">
        <f>IF(P2_IndicatorData!C35="No data","x",ROUND(IF(P2_IndicatorData!C35&gt;C$166,10,IF(P2_IndicatorData!C35&lt;C$165,0,10-(C$166-P2_IndicatorData!C35)/(C$166-C$165)*10)),1))</f>
        <v>1.1000000000000001</v>
      </c>
      <c r="D35" s="26">
        <f>IF(P2_IndicatorData!D35="No data","x",ROUND(IF(P2_IndicatorData!D35&gt;D$166,0,IF(P2_IndicatorData!D35&lt;D$165,10,(D$166-P2_IndicatorData!D35)/(D$166-D$165)*10)),1))</f>
        <v>7.2</v>
      </c>
      <c r="E35" s="26">
        <f>IF(P2_IndicatorData!E35="No data","x",ROUND(IF(P2_IndicatorData!E35&gt;E$166,0,IF(P2_IndicatorData!E35&lt;E$165,10,(E$166-P2_IndicatorData!E35)/(E$166-E$165)*10)),1))</f>
        <v>2</v>
      </c>
      <c r="F35" s="26">
        <f>IF(P2_IndicatorData!F35="No data","x",ROUND(IF(P2_IndicatorData!F35&gt;F$166,0,IF(P2_IndicatorData!F35&lt;F$165,10,(F$166-P2_IndicatorData!F35)/(F$166-F$165)*10)),1))</f>
        <v>1.4</v>
      </c>
      <c r="G35" s="26">
        <f>IF(P2_IndicatorData!G35="No data","x",ROUND(IF(P2_IndicatorData!G35&gt;G$166,0,IF(P2_IndicatorData!G35&lt;G$165,10,(G$166-P2_IndicatorData!G35)/(G$166-G$165)*10)),1))</f>
        <v>0.8</v>
      </c>
      <c r="H35" s="26">
        <f>IF(P2_IndicatorData!H35="No data","x",ROUND(IF(P2_IndicatorData!H35&gt;H$166,0,IF(P2_IndicatorData!H35&lt;H$165,10,(H$166-P2_IndicatorData!H35)/(H$166-H$165)*10)),1))</f>
        <v>2.2000000000000002</v>
      </c>
      <c r="I35" s="26">
        <f>IF(P2_IndicatorData!I35="No data","x",ROUND(IF(P2_IndicatorData!I35&gt;I$166,10,IF(P2_IndicatorData!I35&lt;I$165,0,10-(I$166-P2_IndicatorData!I35)/(I$166-I$165)*10)),1))</f>
        <v>2.5</v>
      </c>
      <c r="J35" s="26">
        <f>IF(P2_IndicatorData!J35="No data","x",ROUND(IF(P2_IndicatorData!J35&gt;J$166,10,IF(P2_IndicatorData!J35&lt;J$165,0,10-(J$166-P2_IndicatorData!J35)/(J$166-J$165)*10)),1))</f>
        <v>5</v>
      </c>
      <c r="K35" s="26">
        <f>IF(P2_IndicatorData!K35="No data","x",ROUND(IF(P2_IndicatorData!K35&gt;K$166,10,IF(P2_IndicatorData!K35&lt;K$165,0,10-(K$166-P2_IndicatorData!K35)/(K$166-K$165)*10)),1))</f>
        <v>0.5</v>
      </c>
      <c r="L35" s="26">
        <f>IF(P2_IndicatorData!L35="No data","x",ROUND(IF(P2_IndicatorData!L35&gt;L$166,10,IF(P2_IndicatorData!L35&lt;L$165,0,10-(L$166-P2_IndicatorData!L35)/(L$166-L$165)*10)),1))</f>
        <v>0.1</v>
      </c>
      <c r="M35" s="26">
        <f>IF(P2_IndicatorData!M35="No data","x",ROUND(IF(P2_IndicatorData!M35&gt;M$166,10,IF(P2_IndicatorData!M35&lt;M$165,0,10-(M$166-P2_IndicatorData!M35)/(M$166-M$165)*10)),1))</f>
        <v>0.5</v>
      </c>
      <c r="N35" s="26">
        <f>IF(P2_IndicatorData!N35="No data","x",ROUND(IF(P2_IndicatorData!N35&gt;N$166,0,IF(P2_IndicatorData!N35&lt;N$165,10,(N$166-P2_IndicatorData!N35)/(N$166-N$165)*10)),1))</f>
        <v>0.2</v>
      </c>
      <c r="O35" s="26">
        <f>IF(P2_IndicatorData!O35="No data","x",ROUND(IF(P2_IndicatorData!O35&gt;O$166,0,IF(P2_IndicatorData!O35&lt;O$165,10,(O$166-P2_IndicatorData!O35)/(O$166-O$165)*10)),1))</f>
        <v>0</v>
      </c>
      <c r="P35" s="26">
        <f>IF(P2_IndicatorData!P35="No data","x",ROUND(IF(P2_IndicatorData!P35&gt;P$166,0,IF(P2_IndicatorData!P35&lt;P$165,10,(P$166-P2_IndicatorData!P35)/(P$166-P$165)*10)),1))</f>
        <v>8.5</v>
      </c>
      <c r="Q35" s="26">
        <f>IF(P2_IndicatorData!Q35="No data","x",ROUND(IF(P2_IndicatorData!Q35&gt;Q$166,0,IF(P2_IndicatorData!Q35&lt;Q$165,10,(Q$166-P2_IndicatorData!Q35)/(Q$166-Q$165)*10)),1))</f>
        <v>6.3</v>
      </c>
      <c r="R35" s="26">
        <f>IF(P2_IndicatorData!R35="No data","x",ROUND(IF(P2_IndicatorData!R35&gt;R$166,10,IF(P2_IndicatorData!R35&lt;R$165,0,10-(R$166-P2_IndicatorData!R35)/(R$166-R$165)*10)),1))</f>
        <v>7.2</v>
      </c>
      <c r="S35" s="26">
        <f>IF(P2_IndicatorData!S35="No data","x",ROUND(IF(P2_IndicatorData!S35&gt;S$166,0,IF(P2_IndicatorData!S35&lt;S$165,10,(S$166-P2_IndicatorData!S35)/(S$166-S$165)*10)),1))</f>
        <v>4</v>
      </c>
      <c r="T35" s="35">
        <f>IF(P2_IndicatorData!X35="No data","x",ROUND(IF(P2_IndicatorData!X35&gt;T$166,10,IF(P2_IndicatorData!X35&lt;T$165,0,10-(T$166-P2_IndicatorData!X35)/(T$166-T$165)*10)),1))</f>
        <v>0</v>
      </c>
      <c r="U35" s="26">
        <f>IF(P2_IndicatorData!Y35="No data","x",ROUND(IF(P2_IndicatorData!Y35&gt;U$166,0,IF(P2_IndicatorData!Y35&lt;U$165,10,(U$166-P2_IndicatorData!Y35)/(U$166-U$165)*10)),1))</f>
        <v>2</v>
      </c>
      <c r="V35" s="26">
        <f>IF(P2_IndicatorData!Z35="No data","x",ROUND(IF(P2_IndicatorData!Z35&gt;V$166,10,IF(P2_IndicatorData!Z35&lt;V$165,0,10-(V$166-P2_IndicatorData!Z35)/(V$166-V$165)*10)),1))</f>
        <v>4.2</v>
      </c>
      <c r="W35" s="26">
        <f>IF(P2_IndicatorData!AA35="No data","x",ROUND(IF(P2_IndicatorData!AA35&gt;W$166,10,IF(P2_IndicatorData!AA35&lt;W$165,0,10-(W$166-P2_IndicatorData!AA35)/(W$166-W$165)*10)),1))</f>
        <v>9.1999999999999993</v>
      </c>
      <c r="X35" s="26">
        <f>IF(P2_IndicatorData!AB35="No data","x",ROUND(IF(P2_IndicatorData!AB35&gt;X$166,0,IF(P2_IndicatorData!AB35&lt;X$165,10,(X$166-P2_IndicatorData!AB35)/(X$166-X$165)*10)),1))</f>
        <v>2.5</v>
      </c>
      <c r="Y35" s="26">
        <f>IF(P2_IndicatorData!AC35="No data","x",ROUND(IF(P2_IndicatorData!AC35&gt;Y$166,0,IF(P2_IndicatorData!AC35&lt;Y$165,10,(Y$166-P2_IndicatorData!AC35)/(Y$166-Y$165)*10)),1))</f>
        <v>0.1</v>
      </c>
      <c r="Z35" s="33">
        <f t="shared" si="0"/>
        <v>1.4</v>
      </c>
      <c r="AA35" s="33">
        <f t="shared" si="1"/>
        <v>0.3</v>
      </c>
      <c r="AB35" s="33">
        <f t="shared" si="2"/>
        <v>7.4</v>
      </c>
      <c r="AC35" s="33">
        <f t="shared" si="3"/>
        <v>5.6</v>
      </c>
      <c r="AD35" s="181">
        <f t="shared" si="4"/>
        <v>1.3</v>
      </c>
      <c r="AE35" s="181">
        <f t="shared" si="5"/>
        <v>3.8</v>
      </c>
      <c r="AF35" s="181">
        <f t="shared" si="6"/>
        <v>3.3</v>
      </c>
      <c r="AG35" s="37">
        <f t="shared" si="7"/>
        <v>2.8</v>
      </c>
      <c r="AH35" s="37">
        <f t="shared" si="8"/>
        <v>0.2</v>
      </c>
      <c r="AI35" s="37">
        <f t="shared" si="9"/>
        <v>1</v>
      </c>
      <c r="AJ35" s="181">
        <f t="shared" si="10"/>
        <v>6.7</v>
      </c>
      <c r="AK35" s="181">
        <f t="shared" si="11"/>
        <v>1.3</v>
      </c>
      <c r="AL35" s="181">
        <f t="shared" si="12"/>
        <v>6.5</v>
      </c>
      <c r="AM35" s="37">
        <f t="shared" si="13"/>
        <v>4.8</v>
      </c>
      <c r="AN35" s="199">
        <f>IF(P2_ComponentsMissing_hidden!G44&gt;2,"x",ROUND(AVERAGE(AG35,AH35,AI35,AM35),1))</f>
        <v>2.2000000000000002</v>
      </c>
    </row>
    <row r="36" spans="1:40">
      <c r="A36" s="27" t="s">
        <v>151</v>
      </c>
      <c r="B36" s="20" t="s">
        <v>152</v>
      </c>
      <c r="C36" s="26">
        <f>IF(P2_IndicatorData!C36="No data","x",ROUND(IF(P2_IndicatorData!C36&gt;C$166,10,IF(P2_IndicatorData!C36&lt;C$165,0,10-(C$166-P2_IndicatorData!C36)/(C$166-C$165)*10)),1))</f>
        <v>10</v>
      </c>
      <c r="D36" s="26">
        <f>IF(P2_IndicatorData!D36="No data","x",ROUND(IF(P2_IndicatorData!D36&gt;D$166,0,IF(P2_IndicatorData!D36&lt;D$165,10,(D$166-P2_IndicatorData!D36)/(D$166-D$165)*10)),1))</f>
        <v>9.5</v>
      </c>
      <c r="E36" s="26">
        <f>IF(P2_IndicatorData!E36="No data","x",ROUND(IF(P2_IndicatorData!E36&gt;E$166,0,IF(P2_IndicatorData!E36&lt;E$165,10,(E$166-P2_IndicatorData!E36)/(E$166-E$165)*10)),1))</f>
        <v>6</v>
      </c>
      <c r="F36" s="26" t="str">
        <f>IF(P2_IndicatorData!F36="No data","x",ROUND(IF(P2_IndicatorData!F36&gt;F$166,0,IF(P2_IndicatorData!F36&lt;F$165,10,(F$166-P2_IndicatorData!F36)/(F$166-F$165)*10)),1))</f>
        <v>x</v>
      </c>
      <c r="G36" s="26">
        <f>IF(P2_IndicatorData!G36="No data","x",ROUND(IF(P2_IndicatorData!G36&gt;G$166,0,IF(P2_IndicatorData!G36&lt;G$165,10,(G$166-P2_IndicatorData!G36)/(G$166-G$165)*10)),1))</f>
        <v>3.8</v>
      </c>
      <c r="H36" s="26">
        <f>IF(P2_IndicatorData!H36="No data","x",ROUND(IF(P2_IndicatorData!H36&gt;H$166,0,IF(P2_IndicatorData!H36&lt;H$165,10,(H$166-P2_IndicatorData!H36)/(H$166-H$165)*10)),1))</f>
        <v>8.3000000000000007</v>
      </c>
      <c r="I36" s="26">
        <f>IF(P2_IndicatorData!I36="No data","x",ROUND(IF(P2_IndicatorData!I36&gt;I$166,10,IF(P2_IndicatorData!I36&lt;I$165,0,10-(I$166-P2_IndicatorData!I36)/(I$166-I$165)*10)),1))</f>
        <v>5.0999999999999996</v>
      </c>
      <c r="J36" s="26">
        <f>IF(P2_IndicatorData!J36="No data","x",ROUND(IF(P2_IndicatorData!J36&gt;J$166,10,IF(P2_IndicatorData!J36&lt;J$165,0,10-(J$166-P2_IndicatorData!J36)/(J$166-J$165)*10)),1))</f>
        <v>10</v>
      </c>
      <c r="K36" s="26">
        <f>IF(P2_IndicatorData!K36="No data","x",ROUND(IF(P2_IndicatorData!K36&gt;K$166,10,IF(P2_IndicatorData!K36&lt;K$165,0,10-(K$166-P2_IndicatorData!K36)/(K$166-K$165)*10)),1))</f>
        <v>10</v>
      </c>
      <c r="L36" s="26">
        <f>IF(P2_IndicatorData!L36="No data","x",ROUND(IF(P2_IndicatorData!L36&gt;L$166,10,IF(P2_IndicatorData!L36&lt;L$165,0,10-(L$166-P2_IndicatorData!L36)/(L$166-L$165)*10)),1))</f>
        <v>2.5</v>
      </c>
      <c r="M36" s="26">
        <f>IF(P2_IndicatorData!M36="No data","x",ROUND(IF(P2_IndicatorData!M36&gt;M$166,10,IF(P2_IndicatorData!M36&lt;M$165,0,10-(M$166-P2_IndicatorData!M36)/(M$166-M$165)*10)),1))</f>
        <v>10</v>
      </c>
      <c r="N36" s="26">
        <f>IF(P2_IndicatorData!N36="No data","x",ROUND(IF(P2_IndicatorData!N36&gt;N$166,0,IF(P2_IndicatorData!N36&lt;N$165,10,(N$166-P2_IndicatorData!N36)/(N$166-N$165)*10)),1))</f>
        <v>10</v>
      </c>
      <c r="O36" s="26">
        <f>IF(P2_IndicatorData!O36="No data","x",ROUND(IF(P2_IndicatorData!O36&gt;O$166,0,IF(P2_IndicatorData!O36&lt;O$165,10,(O$166-P2_IndicatorData!O36)/(O$166-O$165)*10)),1))</f>
        <v>4.5999999999999996</v>
      </c>
      <c r="P36" s="26" t="str">
        <f>IF(P2_IndicatorData!P36="No data","x",ROUND(IF(P2_IndicatorData!P36&gt;P$166,0,IF(P2_IndicatorData!P36&lt;P$165,10,(P$166-P2_IndicatorData!P36)/(P$166-P$165)*10)),1))</f>
        <v>x</v>
      </c>
      <c r="Q36" s="26">
        <f>IF(P2_IndicatorData!Q36="No data","x",ROUND(IF(P2_IndicatorData!Q36&gt;Q$166,0,IF(P2_IndicatorData!Q36&lt;Q$165,10,(Q$166-P2_IndicatorData!Q36)/(Q$166-Q$165)*10)),1))</f>
        <v>10</v>
      </c>
      <c r="R36" s="26">
        <f>IF(P2_IndicatorData!R36="No data","x",ROUND(IF(P2_IndicatorData!R36&gt;R$166,10,IF(P2_IndicatorData!R36&lt;R$165,0,10-(R$166-P2_IndicatorData!R36)/(R$166-R$165)*10)),1))</f>
        <v>6.2</v>
      </c>
      <c r="S36" s="26">
        <f>IF(P2_IndicatorData!S36="No data","x",ROUND(IF(P2_IndicatorData!S36&gt;S$166,0,IF(P2_IndicatorData!S36&lt;S$165,10,(S$166-P2_IndicatorData!S36)/(S$166-S$165)*10)),1))</f>
        <v>7.3</v>
      </c>
      <c r="T36" s="35">
        <f>IF(P2_IndicatorData!X36="No data","x",ROUND(IF(P2_IndicatorData!X36&gt;T$166,10,IF(P2_IndicatorData!X36&lt;T$165,0,10-(T$166-P2_IndicatorData!X36)/(T$166-T$165)*10)),1))</f>
        <v>7.9</v>
      </c>
      <c r="U36" s="26">
        <f>IF(P2_IndicatorData!Y36="No data","x",ROUND(IF(P2_IndicatorData!Y36&gt;U$166,0,IF(P2_IndicatorData!Y36&lt;U$165,10,(U$166-P2_IndicatorData!Y36)/(U$166-U$165)*10)),1))</f>
        <v>10</v>
      </c>
      <c r="V36" s="26">
        <f>IF(P2_IndicatorData!Z36="No data","x",ROUND(IF(P2_IndicatorData!Z36&gt;V$166,10,IF(P2_IndicatorData!Z36&lt;V$165,0,10-(V$166-P2_IndicatorData!Z36)/(V$166-V$165)*10)),1))</f>
        <v>7.9</v>
      </c>
      <c r="W36" s="26">
        <f>IF(P2_IndicatorData!AA36="No data","x",ROUND(IF(P2_IndicatorData!AA36&gt;W$166,10,IF(P2_IndicatorData!AA36&lt;W$165,0,10-(W$166-P2_IndicatorData!AA36)/(W$166-W$165)*10)),1))</f>
        <v>6.6</v>
      </c>
      <c r="X36" s="26">
        <f>IF(P2_IndicatorData!AB36="No data","x",ROUND(IF(P2_IndicatorData!AB36&gt;X$166,0,IF(P2_IndicatorData!AB36&lt;X$165,10,(X$166-P2_IndicatorData!AB36)/(X$166-X$165)*10)),1))</f>
        <v>3.6</v>
      </c>
      <c r="Y36" s="26">
        <f>IF(P2_IndicatorData!AC36="No data","x",ROUND(IF(P2_IndicatorData!AC36&gt;Y$166,0,IF(P2_IndicatorData!AC36&lt;Y$165,10,(Y$166-P2_IndicatorData!AC36)/(Y$166-Y$165)*10)),1))</f>
        <v>5.7</v>
      </c>
      <c r="Z36" s="33">
        <f t="shared" si="0"/>
        <v>4.9000000000000004</v>
      </c>
      <c r="AA36" s="33">
        <f t="shared" si="1"/>
        <v>6.3</v>
      </c>
      <c r="AB36" s="33">
        <f t="shared" si="2"/>
        <v>10</v>
      </c>
      <c r="AC36" s="33">
        <f t="shared" si="3"/>
        <v>6.8</v>
      </c>
      <c r="AD36" s="181">
        <f t="shared" si="4"/>
        <v>7.5</v>
      </c>
      <c r="AE36" s="181">
        <f t="shared" si="5"/>
        <v>7.6</v>
      </c>
      <c r="AF36" s="181">
        <f t="shared" si="6"/>
        <v>9.3000000000000007</v>
      </c>
      <c r="AG36" s="37">
        <f t="shared" si="7"/>
        <v>8.1</v>
      </c>
      <c r="AH36" s="37">
        <f t="shared" si="8"/>
        <v>7</v>
      </c>
      <c r="AI36" s="37">
        <f t="shared" si="9"/>
        <v>9</v>
      </c>
      <c r="AJ36" s="181">
        <f t="shared" si="10"/>
        <v>7.3</v>
      </c>
      <c r="AK36" s="181">
        <f t="shared" si="11"/>
        <v>4.7</v>
      </c>
      <c r="AL36" s="181">
        <f t="shared" si="12"/>
        <v>8.4</v>
      </c>
      <c r="AM36" s="37">
        <f t="shared" si="13"/>
        <v>6.8</v>
      </c>
      <c r="AN36" s="199">
        <f>IF(P2_ComponentsMissing_hidden!G45&gt;2,"x",ROUND(AVERAGE(AG36,AH36,AI36,AM36),1))</f>
        <v>7.7</v>
      </c>
    </row>
    <row r="37" spans="1:40">
      <c r="A37" s="27" t="s">
        <v>153</v>
      </c>
      <c r="B37" s="20" t="s">
        <v>154</v>
      </c>
      <c r="C37" s="26">
        <f>IF(P2_IndicatorData!C37="No data","x",ROUND(IF(P2_IndicatorData!C37&gt;C$166,10,IF(P2_IndicatorData!C37&lt;C$165,0,10-(C$166-P2_IndicatorData!C37)/(C$166-C$165)*10)),1))</f>
        <v>0.6</v>
      </c>
      <c r="D37" s="26">
        <f>IF(P2_IndicatorData!D37="No data","x",ROUND(IF(P2_IndicatorData!D37&gt;D$166,0,IF(P2_IndicatorData!D37&lt;D$165,10,(D$166-P2_IndicatorData!D37)/(D$166-D$165)*10)),1))</f>
        <v>3.2</v>
      </c>
      <c r="E37" s="26">
        <f>IF(P2_IndicatorData!E37="No data","x",ROUND(IF(P2_IndicatorData!E37&gt;E$166,0,IF(P2_IndicatorData!E37&lt;E$165,10,(E$166-P2_IndicatorData!E37)/(E$166-E$165)*10)),1))</f>
        <v>2.2999999999999998</v>
      </c>
      <c r="F37" s="26">
        <f>IF(P2_IndicatorData!F37="No data","x",ROUND(IF(P2_IndicatorData!F37&gt;F$166,0,IF(P2_IndicatorData!F37&lt;F$165,10,(F$166-P2_IndicatorData!F37)/(F$166-F$165)*10)),1))</f>
        <v>1</v>
      </c>
      <c r="G37" s="26" t="str">
        <f>IF(P2_IndicatorData!G37="No data","x",ROUND(IF(P2_IndicatorData!G37&gt;G$166,0,IF(P2_IndicatorData!G37&lt;G$165,10,(G$166-P2_IndicatorData!G37)/(G$166-G$165)*10)),1))</f>
        <v>x</v>
      </c>
      <c r="H37" s="26">
        <f>IF(P2_IndicatorData!H37="No data","x",ROUND(IF(P2_IndicatorData!H37&gt;H$166,0,IF(P2_IndicatorData!H37&lt;H$165,10,(H$166-P2_IndicatorData!H37)/(H$166-H$165)*10)),1))</f>
        <v>1.9</v>
      </c>
      <c r="I37" s="26" t="str">
        <f>IF(P2_IndicatorData!I37="No data","x",ROUND(IF(P2_IndicatorData!I37&gt;I$166,10,IF(P2_IndicatorData!I37&lt;I$165,0,10-(I$166-P2_IndicatorData!I37)/(I$166-I$165)*10)),1))</f>
        <v>x</v>
      </c>
      <c r="J37" s="26">
        <f>IF(P2_IndicatorData!J37="No data","x",ROUND(IF(P2_IndicatorData!J37&gt;J$166,10,IF(P2_IndicatorData!J37&lt;J$165,0,10-(J$166-P2_IndicatorData!J37)/(J$166-J$165)*10)),1))</f>
        <v>3.4</v>
      </c>
      <c r="K37" s="26">
        <f>IF(P2_IndicatorData!K37="No data","x",ROUND(IF(P2_IndicatorData!K37&gt;K$166,10,IF(P2_IndicatorData!K37&lt;K$165,0,10-(K$166-P2_IndicatorData!K37)/(K$166-K$165)*10)),1))</f>
        <v>0.2</v>
      </c>
      <c r="L37" s="26">
        <f>IF(P2_IndicatorData!L37="No data","x",ROUND(IF(P2_IndicatorData!L37&gt;L$166,10,IF(P2_IndicatorData!L37&lt;L$165,0,10-(L$166-P2_IndicatorData!L37)/(L$166-L$165)*10)),1))</f>
        <v>0.8</v>
      </c>
      <c r="M37" s="26">
        <f>IF(P2_IndicatorData!M37="No data","x",ROUND(IF(P2_IndicatorData!M37&gt;M$166,10,IF(P2_IndicatorData!M37&lt;M$165,0,10-(M$166-P2_IndicatorData!M37)/(M$166-M$165)*10)),1))</f>
        <v>0.2</v>
      </c>
      <c r="N37" s="26" t="str">
        <f>IF(P2_IndicatorData!N37="No data","x",ROUND(IF(P2_IndicatorData!N37&gt;N$166,0,IF(P2_IndicatorData!N37&lt;N$165,10,(N$166-P2_IndicatorData!N37)/(N$166-N$165)*10)),1))</f>
        <v>x</v>
      </c>
      <c r="O37" s="26">
        <f>IF(P2_IndicatorData!O37="No data","x",ROUND(IF(P2_IndicatorData!O37&gt;O$166,0,IF(P2_IndicatorData!O37&lt;O$165,10,(O$166-P2_IndicatorData!O37)/(O$166-O$165)*10)),1))</f>
        <v>3.5</v>
      </c>
      <c r="P37" s="26" t="str">
        <f>IF(P2_IndicatorData!P37="No data","x",ROUND(IF(P2_IndicatorData!P37&gt;P$166,0,IF(P2_IndicatorData!P37&lt;P$165,10,(P$166-P2_IndicatorData!P37)/(P$166-P$165)*10)),1))</f>
        <v>x</v>
      </c>
      <c r="Q37" s="26">
        <f>IF(P2_IndicatorData!Q37="No data","x",ROUND(IF(P2_IndicatorData!Q37&gt;Q$166,0,IF(P2_IndicatorData!Q37&lt;Q$165,10,(Q$166-P2_IndicatorData!Q37)/(Q$166-Q$165)*10)),1))</f>
        <v>1.8</v>
      </c>
      <c r="R37" s="26">
        <f>IF(P2_IndicatorData!R37="No data","x",ROUND(IF(P2_IndicatorData!R37&gt;R$166,10,IF(P2_IndicatorData!R37&lt;R$165,0,10-(R$166-P2_IndicatorData!R37)/(R$166-R$165)*10)),1))</f>
        <v>5.9</v>
      </c>
      <c r="S37" s="26">
        <f>IF(P2_IndicatorData!S37="No data","x",ROUND(IF(P2_IndicatorData!S37&gt;S$166,0,IF(P2_IndicatorData!S37&lt;S$165,10,(S$166-P2_IndicatorData!S37)/(S$166-S$165)*10)),1))</f>
        <v>1.7</v>
      </c>
      <c r="T37" s="35" t="str">
        <f>IF(P2_IndicatorData!X37="No data","x",ROUND(IF(P2_IndicatorData!X37&gt;T$166,10,IF(P2_IndicatorData!X37&lt;T$165,0,10-(T$166-P2_IndicatorData!X37)/(T$166-T$165)*10)),1))</f>
        <v>x</v>
      </c>
      <c r="U37" s="26" t="str">
        <f>IF(P2_IndicatorData!Y37="No data","x",ROUND(IF(P2_IndicatorData!Y37&gt;U$166,0,IF(P2_IndicatorData!Y37&lt;U$165,10,(U$166-P2_IndicatorData!Y37)/(U$166-U$165)*10)),1))</f>
        <v>x</v>
      </c>
      <c r="V37" s="26">
        <f>IF(P2_IndicatorData!Z37="No data","x",ROUND(IF(P2_IndicatorData!Z37&gt;V$166,10,IF(P2_IndicatorData!Z37&lt;V$165,0,10-(V$166-P2_IndicatorData!Z37)/(V$166-V$165)*10)),1))</f>
        <v>3.7</v>
      </c>
      <c r="W37" s="26">
        <f>IF(P2_IndicatorData!AA37="No data","x",ROUND(IF(P2_IndicatorData!AA37&gt;W$166,10,IF(P2_IndicatorData!AA37&lt;W$165,0,10-(W$166-P2_IndicatorData!AA37)/(W$166-W$165)*10)),1))</f>
        <v>2.2000000000000002</v>
      </c>
      <c r="X37" s="26">
        <f>IF(P2_IndicatorData!AB37="No data","x",ROUND(IF(P2_IndicatorData!AB37&gt;X$166,0,IF(P2_IndicatorData!AB37&lt;X$165,10,(X$166-P2_IndicatorData!AB37)/(X$166-X$165)*10)),1))</f>
        <v>6.2</v>
      </c>
      <c r="Y37" s="26">
        <f>IF(P2_IndicatorData!AC37="No data","x",ROUND(IF(P2_IndicatorData!AC37&gt;Y$166,0,IF(P2_IndicatorData!AC37&lt;Y$165,10,(Y$166-P2_IndicatorData!AC37)/(Y$166-Y$165)*10)),1))</f>
        <v>0</v>
      </c>
      <c r="Z37" s="33">
        <f t="shared" si="0"/>
        <v>1.7</v>
      </c>
      <c r="AA37" s="33">
        <f t="shared" si="1"/>
        <v>0.5</v>
      </c>
      <c r="AB37" s="33">
        <f t="shared" si="2"/>
        <v>1.8</v>
      </c>
      <c r="AC37" s="33">
        <f t="shared" si="3"/>
        <v>3.8</v>
      </c>
      <c r="AD37" s="181">
        <f t="shared" si="4"/>
        <v>1.2</v>
      </c>
      <c r="AE37" s="181">
        <f t="shared" si="5"/>
        <v>3.4</v>
      </c>
      <c r="AF37" s="181">
        <f t="shared" si="6"/>
        <v>1.8</v>
      </c>
      <c r="AG37" s="37">
        <f t="shared" si="7"/>
        <v>2.1</v>
      </c>
      <c r="AH37" s="37">
        <f t="shared" si="8"/>
        <v>2</v>
      </c>
      <c r="AI37" s="37" t="str">
        <f t="shared" si="9"/>
        <v>x</v>
      </c>
      <c r="AJ37" s="181">
        <f t="shared" si="10"/>
        <v>3</v>
      </c>
      <c r="AK37" s="181">
        <f t="shared" si="11"/>
        <v>3.1</v>
      </c>
      <c r="AL37" s="181">
        <f t="shared" si="12"/>
        <v>2.8</v>
      </c>
      <c r="AM37" s="37">
        <f t="shared" si="13"/>
        <v>3</v>
      </c>
      <c r="AN37" s="199">
        <f>IF(P2_ComponentsMissing_hidden!G46&gt;2,"x",ROUND(AVERAGE(AG37,AH37,AI37,AM37),1))</f>
        <v>2.4</v>
      </c>
    </row>
    <row r="38" spans="1:40">
      <c r="A38" s="27" t="s">
        <v>155</v>
      </c>
      <c r="B38" s="20" t="s">
        <v>156</v>
      </c>
      <c r="C38" s="26">
        <f>IF(P2_IndicatorData!C38="No data","x",ROUND(IF(P2_IndicatorData!C38&gt;C$166,10,IF(P2_IndicatorData!C38&lt;C$165,0,10-(C$166-P2_IndicatorData!C38)/(C$166-C$165)*10)),1))</f>
        <v>0.7</v>
      </c>
      <c r="D38" s="26">
        <f>IF(P2_IndicatorData!D38="No data","x",ROUND(IF(P2_IndicatorData!D38&gt;D$166,0,IF(P2_IndicatorData!D38&lt;D$165,10,(D$166-P2_IndicatorData!D38)/(D$166-D$165)*10)),1))</f>
        <v>3.7</v>
      </c>
      <c r="E38" s="26">
        <f>IF(P2_IndicatorData!E38="No data","x",ROUND(IF(P2_IndicatorData!E38&gt;E$166,0,IF(P2_IndicatorData!E38&lt;E$165,10,(E$166-P2_IndicatorData!E38)/(E$166-E$165)*10)),1))</f>
        <v>0.3</v>
      </c>
      <c r="F38" s="26">
        <f>IF(P2_IndicatorData!F38="No data","x",ROUND(IF(P2_IndicatorData!F38&gt;F$166,0,IF(P2_IndicatorData!F38&lt;F$165,10,(F$166-P2_IndicatorData!F38)/(F$166-F$165)*10)),1))</f>
        <v>0.2</v>
      </c>
      <c r="G38" s="26" t="str">
        <f>IF(P2_IndicatorData!G38="No data","x",ROUND(IF(P2_IndicatorData!G38&gt;G$166,0,IF(P2_IndicatorData!G38&lt;G$165,10,(G$166-P2_IndicatorData!G38)/(G$166-G$165)*10)),1))</f>
        <v>x</v>
      </c>
      <c r="H38" s="26">
        <f>IF(P2_IndicatorData!H38="No data","x",ROUND(IF(P2_IndicatorData!H38&gt;H$166,0,IF(P2_IndicatorData!H38&lt;H$165,10,(H$166-P2_IndicatorData!H38)/(H$166-H$165)*10)),1))</f>
        <v>0</v>
      </c>
      <c r="I38" s="26">
        <f>IF(P2_IndicatorData!I38="No data","x",ROUND(IF(P2_IndicatorData!I38&gt;I$166,10,IF(P2_IndicatorData!I38&lt;I$165,0,10-(I$166-P2_IndicatorData!I38)/(I$166-I$165)*10)),1))</f>
        <v>2</v>
      </c>
      <c r="J38" s="26">
        <f>IF(P2_IndicatorData!J38="No data","x",ROUND(IF(P2_IndicatorData!J38&gt;J$166,10,IF(P2_IndicatorData!J38&lt;J$165,0,10-(J$166-P2_IndicatorData!J38)/(J$166-J$165)*10)),1))</f>
        <v>3.5</v>
      </c>
      <c r="K38" s="26">
        <f>IF(P2_IndicatorData!K38="No data","x",ROUND(IF(P2_IndicatorData!K38&gt;K$166,10,IF(P2_IndicatorData!K38&lt;K$165,0,10-(K$166-P2_IndicatorData!K38)/(K$166-K$165)*10)),1))</f>
        <v>0.7</v>
      </c>
      <c r="L38" s="26">
        <f>IF(P2_IndicatorData!L38="No data","x",ROUND(IF(P2_IndicatorData!L38&gt;L$166,10,IF(P2_IndicatorData!L38&lt;L$165,0,10-(L$166-P2_IndicatorData!L38)/(L$166-L$165)*10)),1))</f>
        <v>0.4</v>
      </c>
      <c r="M38" s="26">
        <f>IF(P2_IndicatorData!M38="No data","x",ROUND(IF(P2_IndicatorData!M38&gt;M$166,10,IF(P2_IndicatorData!M38&lt;M$165,0,10-(M$166-P2_IndicatorData!M38)/(M$166-M$165)*10)),1))</f>
        <v>2.9</v>
      </c>
      <c r="N38" s="26" t="str">
        <f>IF(P2_IndicatorData!N38="No data","x",ROUND(IF(P2_IndicatorData!N38&gt;N$166,0,IF(P2_IndicatorData!N38&lt;N$165,10,(N$166-P2_IndicatorData!N38)/(N$166-N$165)*10)),1))</f>
        <v>x</v>
      </c>
      <c r="O38" s="26" t="str">
        <f>IF(P2_IndicatorData!O38="No data","x",ROUND(IF(P2_IndicatorData!O38&gt;O$166,0,IF(P2_IndicatorData!O38&lt;O$165,10,(O$166-P2_IndicatorData!O38)/(O$166-O$165)*10)),1))</f>
        <v>x</v>
      </c>
      <c r="P38" s="26" t="str">
        <f>IF(P2_IndicatorData!P38="No data","x",ROUND(IF(P2_IndicatorData!P38&gt;P$166,0,IF(P2_IndicatorData!P38&lt;P$165,10,(P$166-P2_IndicatorData!P38)/(P$166-P$165)*10)),1))</f>
        <v>x</v>
      </c>
      <c r="Q38" s="26" t="str">
        <f>IF(P2_IndicatorData!Q38="No data","x",ROUND(IF(P2_IndicatorData!Q38&gt;Q$166,0,IF(P2_IndicatorData!Q38&lt;Q$165,10,(Q$166-P2_IndicatorData!Q38)/(Q$166-Q$165)*10)),1))</f>
        <v>x</v>
      </c>
      <c r="R38" s="26" t="str">
        <f>IF(P2_IndicatorData!R38="No data","x",ROUND(IF(P2_IndicatorData!R38&gt;R$166,10,IF(P2_IndicatorData!R38&lt;R$165,0,10-(R$166-P2_IndicatorData!R38)/(R$166-R$165)*10)),1))</f>
        <v>x</v>
      </c>
      <c r="S38" s="26" t="str">
        <f>IF(P2_IndicatorData!S38="No data","x",ROUND(IF(P2_IndicatorData!S38&gt;S$166,0,IF(P2_IndicatorData!S38&lt;S$165,10,(S$166-P2_IndicatorData!S38)/(S$166-S$165)*10)),1))</f>
        <v>x</v>
      </c>
      <c r="T38" s="35">
        <f>IF(P2_IndicatorData!X38="No data","x",ROUND(IF(P2_IndicatorData!X38&gt;T$166,10,IF(P2_IndicatorData!X38&lt;T$165,0,10-(T$166-P2_IndicatorData!X38)/(T$166-T$165)*10)),1))</f>
        <v>0.7</v>
      </c>
      <c r="U38" s="26">
        <f>IF(P2_IndicatorData!Y38="No data","x",ROUND(IF(P2_IndicatorData!Y38&gt;U$166,0,IF(P2_IndicatorData!Y38&lt;U$165,10,(U$166-P2_IndicatorData!Y38)/(U$166-U$165)*10)),1))</f>
        <v>1.9</v>
      </c>
      <c r="V38" s="26" t="str">
        <f>IF(P2_IndicatorData!Z38="No data","x",ROUND(IF(P2_IndicatorData!Z38&gt;V$166,10,IF(P2_IndicatorData!Z38&lt;V$165,0,10-(V$166-P2_IndicatorData!Z38)/(V$166-V$165)*10)),1))</f>
        <v>x</v>
      </c>
      <c r="W38" s="26" t="str">
        <f>IF(P2_IndicatorData!AA38="No data","x",ROUND(IF(P2_IndicatorData!AA38&gt;W$166,10,IF(P2_IndicatorData!AA38&lt;W$165,0,10-(W$166-P2_IndicatorData!AA38)/(W$166-W$165)*10)),1))</f>
        <v>x</v>
      </c>
      <c r="X38" s="26">
        <f>IF(P2_IndicatorData!AB38="No data","x",ROUND(IF(P2_IndicatorData!AB38&gt;X$166,0,IF(P2_IndicatorData!AB38&lt;X$165,10,(X$166-P2_IndicatorData!AB38)/(X$166-X$165)*10)),1))</f>
        <v>9.8000000000000007</v>
      </c>
      <c r="Y38" s="26">
        <f>IF(P2_IndicatorData!AC38="No data","x",ROUND(IF(P2_IndicatorData!AC38&gt;Y$166,0,IF(P2_IndicatorData!AC38&lt;Y$165,10,(Y$166-P2_IndicatorData!AC38)/(Y$166-Y$165)*10)),1))</f>
        <v>0</v>
      </c>
      <c r="Z38" s="33">
        <f t="shared" si="0"/>
        <v>0.3</v>
      </c>
      <c r="AA38" s="33">
        <f t="shared" si="1"/>
        <v>1.7</v>
      </c>
      <c r="AB38" s="33" t="str">
        <f t="shared" si="2"/>
        <v>x</v>
      </c>
      <c r="AC38" s="33" t="str">
        <f t="shared" si="3"/>
        <v>x</v>
      </c>
      <c r="AD38" s="181">
        <f t="shared" si="4"/>
        <v>0.5</v>
      </c>
      <c r="AE38" s="181">
        <f t="shared" si="5"/>
        <v>2.8</v>
      </c>
      <c r="AF38" s="181">
        <f t="shared" si="6"/>
        <v>1.5</v>
      </c>
      <c r="AG38" s="37">
        <f t="shared" si="7"/>
        <v>1.6</v>
      </c>
      <c r="AH38" s="37">
        <f t="shared" si="8"/>
        <v>1.7</v>
      </c>
      <c r="AI38" s="37">
        <f t="shared" si="9"/>
        <v>1.3</v>
      </c>
      <c r="AJ38" s="181" t="str">
        <f t="shared" si="10"/>
        <v>x</v>
      </c>
      <c r="AK38" s="181">
        <f t="shared" si="11"/>
        <v>4.9000000000000004</v>
      </c>
      <c r="AL38" s="181" t="str">
        <f t="shared" si="12"/>
        <v>x</v>
      </c>
      <c r="AM38" s="37">
        <f t="shared" si="13"/>
        <v>4.9000000000000004</v>
      </c>
      <c r="AN38" s="199">
        <f>IF(P2_ComponentsMissing_hidden!G47&gt;2,"x",ROUND(AVERAGE(AG38,AH38,AI38,AM38),1))</f>
        <v>2.4</v>
      </c>
    </row>
    <row r="39" spans="1:40">
      <c r="A39" s="27" t="s">
        <v>157</v>
      </c>
      <c r="B39" s="20" t="s">
        <v>158</v>
      </c>
      <c r="C39" s="26">
        <f>IF(P2_IndicatorData!C39="No data","x",ROUND(IF(P2_IndicatorData!C39&gt;C$166,10,IF(P2_IndicatorData!C39&lt;C$165,0,10-(C$166-P2_IndicatorData!C39)/(C$166-C$165)*10)),1))</f>
        <v>0.3</v>
      </c>
      <c r="D39" s="26">
        <f>IF(P2_IndicatorData!D39="No data","x",ROUND(IF(P2_IndicatorData!D39&gt;D$166,0,IF(P2_IndicatorData!D39&lt;D$165,10,(D$166-P2_IndicatorData!D39)/(D$166-D$165)*10)),1))</f>
        <v>5.6</v>
      </c>
      <c r="E39" s="26">
        <f>IF(P2_IndicatorData!E39="No data","x",ROUND(IF(P2_IndicatorData!E39&gt;E$166,0,IF(P2_IndicatorData!E39&lt;E$165,10,(E$166-P2_IndicatorData!E39)/(E$166-E$165)*10)),1))</f>
        <v>0.3</v>
      </c>
      <c r="F39" s="26">
        <f>IF(P2_IndicatorData!F39="No data","x",ROUND(IF(P2_IndicatorData!F39&gt;F$166,0,IF(P2_IndicatorData!F39&lt;F$165,10,(F$166-P2_IndicatorData!F39)/(F$166-F$165)*10)),1))</f>
        <v>2.4</v>
      </c>
      <c r="G39" s="26">
        <f>IF(P2_IndicatorData!G39="No data","x",ROUND(IF(P2_IndicatorData!G39&gt;G$166,0,IF(P2_IndicatorData!G39&lt;G$165,10,(G$166-P2_IndicatorData!G39)/(G$166-G$165)*10)),1))</f>
        <v>3.8</v>
      </c>
      <c r="H39" s="26">
        <f>IF(P2_IndicatorData!H39="No data","x",ROUND(IF(P2_IndicatorData!H39&gt;H$166,0,IF(P2_IndicatorData!H39&lt;H$165,10,(H$166-P2_IndicatorData!H39)/(H$166-H$165)*10)),1))</f>
        <v>5.9</v>
      </c>
      <c r="I39" s="26" t="str">
        <f>IF(P2_IndicatorData!I39="No data","x",ROUND(IF(P2_IndicatorData!I39&gt;I$166,10,IF(P2_IndicatorData!I39&lt;I$165,0,10-(I$166-P2_IndicatorData!I39)/(I$166-I$165)*10)),1))</f>
        <v>x</v>
      </c>
      <c r="J39" s="26" t="str">
        <f>IF(P2_IndicatorData!J39="No data","x",ROUND(IF(P2_IndicatorData!J39&gt;J$166,10,IF(P2_IndicatorData!J39&lt;J$165,0,10-(J$166-P2_IndicatorData!J39)/(J$166-J$165)*10)),1))</f>
        <v>x</v>
      </c>
      <c r="K39" s="26">
        <f>IF(P2_IndicatorData!K39="No data","x",ROUND(IF(P2_IndicatorData!K39&gt;K$166,10,IF(P2_IndicatorData!K39&lt;K$165,0,10-(K$166-P2_IndicatorData!K39)/(K$166-K$165)*10)),1))</f>
        <v>0.1</v>
      </c>
      <c r="L39" s="26">
        <f>IF(P2_IndicatorData!L39="No data","x",ROUND(IF(P2_IndicatorData!L39&gt;L$166,10,IF(P2_IndicatorData!L39&lt;L$165,0,10-(L$166-P2_IndicatorData!L39)/(L$166-L$165)*10)),1))</f>
        <v>0.3</v>
      </c>
      <c r="M39" s="26">
        <f>IF(P2_IndicatorData!M39="No data","x",ROUND(IF(P2_IndicatorData!M39&gt;M$166,10,IF(P2_IndicatorData!M39&lt;M$165,0,10-(M$166-P2_IndicatorData!M39)/(M$166-M$165)*10)),1))</f>
        <v>0.1</v>
      </c>
      <c r="N39" s="26" t="str">
        <f>IF(P2_IndicatorData!N39="No data","x",ROUND(IF(P2_IndicatorData!N39&gt;N$166,0,IF(P2_IndicatorData!N39&lt;N$165,10,(N$166-P2_IndicatorData!N39)/(N$166-N$165)*10)),1))</f>
        <v>x</v>
      </c>
      <c r="O39" s="26">
        <f>IF(P2_IndicatorData!O39="No data","x",ROUND(IF(P2_IndicatorData!O39&gt;O$166,0,IF(P2_IndicatorData!O39&lt;O$165,10,(O$166-P2_IndicatorData!O39)/(O$166-O$165)*10)),1))</f>
        <v>0.4</v>
      </c>
      <c r="P39" s="26">
        <f>IF(P2_IndicatorData!P39="No data","x",ROUND(IF(P2_IndicatorData!P39&gt;P$166,0,IF(P2_IndicatorData!P39&lt;P$165,10,(P$166-P2_IndicatorData!P39)/(P$166-P$165)*10)),1))</f>
        <v>4.2</v>
      </c>
      <c r="Q39" s="26" t="str">
        <f>IF(P2_IndicatorData!Q39="No data","x",ROUND(IF(P2_IndicatorData!Q39&gt;Q$166,0,IF(P2_IndicatorData!Q39&lt;Q$165,10,(Q$166-P2_IndicatorData!Q39)/(Q$166-Q$165)*10)),1))</f>
        <v>x</v>
      </c>
      <c r="R39" s="26">
        <f>IF(P2_IndicatorData!R39="No data","x",ROUND(IF(P2_IndicatorData!R39&gt;R$166,10,IF(P2_IndicatorData!R39&lt;R$165,0,10-(R$166-P2_IndicatorData!R39)/(R$166-R$165)*10)),1))</f>
        <v>4.0999999999999996</v>
      </c>
      <c r="S39" s="26">
        <f>IF(P2_IndicatorData!S39="No data","x",ROUND(IF(P2_IndicatorData!S39&gt;S$166,0,IF(P2_IndicatorData!S39&lt;S$165,10,(S$166-P2_IndicatorData!S39)/(S$166-S$165)*10)),1))</f>
        <v>1.4</v>
      </c>
      <c r="T39" s="35">
        <f>IF(P2_IndicatorData!X39="No data","x",ROUND(IF(P2_IndicatorData!X39&gt;T$166,10,IF(P2_IndicatorData!X39&lt;T$165,0,10-(T$166-P2_IndicatorData!X39)/(T$166-T$165)*10)),1))</f>
        <v>0.1</v>
      </c>
      <c r="U39" s="26" t="str">
        <f>IF(P2_IndicatorData!Y39="No data","x",ROUND(IF(P2_IndicatorData!Y39&gt;U$166,0,IF(P2_IndicatorData!Y39&lt;U$165,10,(U$166-P2_IndicatorData!Y39)/(U$166-U$165)*10)),1))</f>
        <v>x</v>
      </c>
      <c r="V39" s="26">
        <f>IF(P2_IndicatorData!Z39="No data","x",ROUND(IF(P2_IndicatorData!Z39&gt;V$166,10,IF(P2_IndicatorData!Z39&lt;V$165,0,10-(V$166-P2_IndicatorData!Z39)/(V$166-V$165)*10)),1))</f>
        <v>2.9</v>
      </c>
      <c r="W39" s="26">
        <f>IF(P2_IndicatorData!AA39="No data","x",ROUND(IF(P2_IndicatorData!AA39&gt;W$166,10,IF(P2_IndicatorData!AA39&lt;W$165,0,10-(W$166-P2_IndicatorData!AA39)/(W$166-W$165)*10)),1))</f>
        <v>2.6</v>
      </c>
      <c r="X39" s="26">
        <f>IF(P2_IndicatorData!AB39="No data","x",ROUND(IF(P2_IndicatorData!AB39&gt;X$166,0,IF(P2_IndicatorData!AB39&lt;X$165,10,(X$166-P2_IndicatorData!AB39)/(X$166-X$165)*10)),1))</f>
        <v>3.7</v>
      </c>
      <c r="Y39" s="26">
        <f>IF(P2_IndicatorData!AC39="No data","x",ROUND(IF(P2_IndicatorData!AC39&gt;Y$166,0,IF(P2_IndicatorData!AC39&lt;Y$165,10,(Y$166-P2_IndicatorData!AC39)/(Y$166-Y$165)*10)),1))</f>
        <v>0</v>
      </c>
      <c r="Z39" s="33">
        <f t="shared" si="0"/>
        <v>2.2000000000000002</v>
      </c>
      <c r="AA39" s="33">
        <f t="shared" si="1"/>
        <v>0.2</v>
      </c>
      <c r="AB39" s="33">
        <f t="shared" si="2"/>
        <v>4.2</v>
      </c>
      <c r="AC39" s="33">
        <f t="shared" si="3"/>
        <v>2.8</v>
      </c>
      <c r="AD39" s="181">
        <f t="shared" si="4"/>
        <v>1.3</v>
      </c>
      <c r="AE39" s="181" t="str">
        <f t="shared" si="5"/>
        <v>x</v>
      </c>
      <c r="AF39" s="181">
        <f t="shared" si="6"/>
        <v>3.9</v>
      </c>
      <c r="AG39" s="37">
        <f t="shared" si="7"/>
        <v>2.6</v>
      </c>
      <c r="AH39" s="37">
        <f t="shared" si="8"/>
        <v>0.3</v>
      </c>
      <c r="AI39" s="37">
        <f t="shared" si="9"/>
        <v>0.1</v>
      </c>
      <c r="AJ39" s="181">
        <f t="shared" si="10"/>
        <v>2.8</v>
      </c>
      <c r="AK39" s="181">
        <f t="shared" si="11"/>
        <v>1.9</v>
      </c>
      <c r="AL39" s="181">
        <f t="shared" si="12"/>
        <v>3.5</v>
      </c>
      <c r="AM39" s="37">
        <f t="shared" si="13"/>
        <v>2.7</v>
      </c>
      <c r="AN39" s="199">
        <f>IF(P2_ComponentsMissing_hidden!G48&gt;2,"x",ROUND(AVERAGE(AG39,AH39,AI39,AM39),1))</f>
        <v>1.4</v>
      </c>
    </row>
    <row r="40" spans="1:40">
      <c r="A40" s="27" t="s">
        <v>159</v>
      </c>
      <c r="B40" s="20" t="s">
        <v>160</v>
      </c>
      <c r="C40" s="26">
        <f>IF(P2_IndicatorData!C40="No data","x",ROUND(IF(P2_IndicatorData!C40&gt;C$166,10,IF(P2_IndicatorData!C40&lt;C$165,0,10-(C$166-P2_IndicatorData!C40)/(C$166-C$165)*10)),1))</f>
        <v>0.4</v>
      </c>
      <c r="D40" s="26">
        <f>IF(P2_IndicatorData!D40="No data","x",ROUND(IF(P2_IndicatorData!D40&gt;D$166,0,IF(P2_IndicatorData!D40&lt;D$165,10,(D$166-P2_IndicatorData!D40)/(D$166-D$165)*10)),1))</f>
        <v>3</v>
      </c>
      <c r="E40" s="26">
        <f>IF(P2_IndicatorData!E40="No data","x",ROUND(IF(P2_IndicatorData!E40&gt;E$166,0,IF(P2_IndicatorData!E40&lt;E$165,10,(E$166-P2_IndicatorData!E40)/(E$166-E$165)*10)),1))</f>
        <v>1.3</v>
      </c>
      <c r="F40" s="26">
        <f>IF(P2_IndicatorData!F40="No data","x",ROUND(IF(P2_IndicatorData!F40&gt;F$166,0,IF(P2_IndicatorData!F40&lt;F$165,10,(F$166-P2_IndicatorData!F40)/(F$166-F$165)*10)),1))</f>
        <v>3.2</v>
      </c>
      <c r="G40" s="26" t="str">
        <f>IF(P2_IndicatorData!G40="No data","x",ROUND(IF(P2_IndicatorData!G40&gt;G$166,0,IF(P2_IndicatorData!G40&lt;G$165,10,(G$166-P2_IndicatorData!G40)/(G$166-G$165)*10)),1))</f>
        <v>x</v>
      </c>
      <c r="H40" s="26">
        <f>IF(P2_IndicatorData!H40="No data","x",ROUND(IF(P2_IndicatorData!H40&gt;H$166,0,IF(P2_IndicatorData!H40&lt;H$165,10,(H$166-P2_IndicatorData!H40)/(H$166-H$165)*10)),1))</f>
        <v>1</v>
      </c>
      <c r="I40" s="26">
        <f>IF(P2_IndicatorData!I40="No data","x",ROUND(IF(P2_IndicatorData!I40&gt;I$166,10,IF(P2_IndicatorData!I40&lt;I$165,0,10-(I$166-P2_IndicatorData!I40)/(I$166-I$165)*10)),1))</f>
        <v>0.7</v>
      </c>
      <c r="J40" s="26">
        <f>IF(P2_IndicatorData!J40="No data","x",ROUND(IF(P2_IndicatorData!J40&gt;J$166,10,IF(P2_IndicatorData!J40&lt;J$165,0,10-(J$166-P2_IndicatorData!J40)/(J$166-J$165)*10)),1))</f>
        <v>5.2</v>
      </c>
      <c r="K40" s="26">
        <f>IF(P2_IndicatorData!K40="No data","x",ROUND(IF(P2_IndicatorData!K40&gt;K$166,10,IF(P2_IndicatorData!K40&lt;K$165,0,10-(K$166-P2_IndicatorData!K40)/(K$166-K$165)*10)),1))</f>
        <v>0.1</v>
      </c>
      <c r="L40" s="26">
        <f>IF(P2_IndicatorData!L40="No data","x",ROUND(IF(P2_IndicatorData!L40&gt;L$166,10,IF(P2_IndicatorData!L40&lt;L$165,0,10-(L$166-P2_IndicatorData!L40)/(L$166-L$165)*10)),1))</f>
        <v>0.2</v>
      </c>
      <c r="M40" s="26">
        <f>IF(P2_IndicatorData!M40="No data","x",ROUND(IF(P2_IndicatorData!M40&gt;M$166,10,IF(P2_IndicatorData!M40&lt;M$165,0,10-(M$166-P2_IndicatorData!M40)/(M$166-M$165)*10)),1))</f>
        <v>0.4</v>
      </c>
      <c r="N40" s="26">
        <f>IF(P2_IndicatorData!N40="No data","x",ROUND(IF(P2_IndicatorData!N40&gt;N$166,0,IF(P2_IndicatorData!N40&lt;N$165,10,(N$166-P2_IndicatorData!N40)/(N$166-N$165)*10)),1))</f>
        <v>0.1</v>
      </c>
      <c r="O40" s="26">
        <f>IF(P2_IndicatorData!O40="No data","x",ROUND(IF(P2_IndicatorData!O40&gt;O$166,0,IF(P2_IndicatorData!O40&lt;O$165,10,(O$166-P2_IndicatorData!O40)/(O$166-O$165)*10)),1))</f>
        <v>3.6</v>
      </c>
      <c r="P40" s="26" t="str">
        <f>IF(P2_IndicatorData!P40="No data","x",ROUND(IF(P2_IndicatorData!P40&gt;P$166,0,IF(P2_IndicatorData!P40&lt;P$165,10,(P$166-P2_IndicatorData!P40)/(P$166-P$165)*10)),1))</f>
        <v>x</v>
      </c>
      <c r="Q40" s="26">
        <f>IF(P2_IndicatorData!Q40="No data","x",ROUND(IF(P2_IndicatorData!Q40&gt;Q$166,0,IF(P2_IndicatorData!Q40&lt;Q$165,10,(Q$166-P2_IndicatorData!Q40)/(Q$166-Q$165)*10)),1))</f>
        <v>8</v>
      </c>
      <c r="R40" s="26">
        <f>IF(P2_IndicatorData!R40="No data","x",ROUND(IF(P2_IndicatorData!R40&gt;R$166,10,IF(P2_IndicatorData!R40&lt;R$165,0,10-(R$166-P2_IndicatorData!R40)/(R$166-R$165)*10)),1))</f>
        <v>4</v>
      </c>
      <c r="S40" s="26">
        <f>IF(P2_IndicatorData!S40="No data","x",ROUND(IF(P2_IndicatorData!S40&gt;S$166,0,IF(P2_IndicatorData!S40&lt;S$165,10,(S$166-P2_IndicatorData!S40)/(S$166-S$165)*10)),1))</f>
        <v>2.4</v>
      </c>
      <c r="T40" s="35">
        <f>IF(P2_IndicatorData!X40="No data","x",ROUND(IF(P2_IndicatorData!X40&gt;T$166,10,IF(P2_IndicatorData!X40&lt;T$165,0,10-(T$166-P2_IndicatorData!X40)/(T$166-T$165)*10)),1))</f>
        <v>0</v>
      </c>
      <c r="U40" s="26" t="str">
        <f>IF(P2_IndicatorData!Y40="No data","x",ROUND(IF(P2_IndicatorData!Y40&gt;U$166,0,IF(P2_IndicatorData!Y40&lt;U$165,10,(U$166-P2_IndicatorData!Y40)/(U$166-U$165)*10)),1))</f>
        <v>x</v>
      </c>
      <c r="V40" s="26">
        <f>IF(P2_IndicatorData!Z40="No data","x",ROUND(IF(P2_IndicatorData!Z40&gt;V$166,10,IF(P2_IndicatorData!Z40&lt;V$165,0,10-(V$166-P2_IndicatorData!Z40)/(V$166-V$165)*10)),1))</f>
        <v>2</v>
      </c>
      <c r="W40" s="26">
        <f>IF(P2_IndicatorData!AA40="No data","x",ROUND(IF(P2_IndicatorData!AA40&gt;W$166,10,IF(P2_IndicatorData!AA40&lt;W$165,0,10-(W$166-P2_IndicatorData!AA40)/(W$166-W$165)*10)),1))</f>
        <v>0</v>
      </c>
      <c r="X40" s="26">
        <f>IF(P2_IndicatorData!AB40="No data","x",ROUND(IF(P2_IndicatorData!AB40&gt;X$166,0,IF(P2_IndicatorData!AB40&lt;X$165,10,(X$166-P2_IndicatorData!AB40)/(X$166-X$165)*10)),1))</f>
        <v>5.0999999999999996</v>
      </c>
      <c r="Y40" s="26">
        <f>IF(P2_IndicatorData!AC40="No data","x",ROUND(IF(P2_IndicatorData!AC40&gt;Y$166,0,IF(P2_IndicatorData!AC40&lt;Y$165,10,(Y$166-P2_IndicatorData!AC40)/(Y$166-Y$165)*10)),1))</f>
        <v>0</v>
      </c>
      <c r="Z40" s="33">
        <f t="shared" si="0"/>
        <v>2.2999999999999998</v>
      </c>
      <c r="AA40" s="33">
        <f t="shared" si="1"/>
        <v>0.3</v>
      </c>
      <c r="AB40" s="33">
        <f t="shared" si="2"/>
        <v>8</v>
      </c>
      <c r="AC40" s="33">
        <f t="shared" si="3"/>
        <v>3.2</v>
      </c>
      <c r="AD40" s="181">
        <f t="shared" si="4"/>
        <v>1.4</v>
      </c>
      <c r="AE40" s="181">
        <f t="shared" si="5"/>
        <v>3</v>
      </c>
      <c r="AF40" s="181">
        <f t="shared" si="6"/>
        <v>1.4</v>
      </c>
      <c r="AG40" s="37">
        <f t="shared" si="7"/>
        <v>1.9</v>
      </c>
      <c r="AH40" s="37">
        <f t="shared" si="8"/>
        <v>1.3</v>
      </c>
      <c r="AI40" s="37">
        <f t="shared" si="9"/>
        <v>0</v>
      </c>
      <c r="AJ40" s="181">
        <f t="shared" si="10"/>
        <v>1</v>
      </c>
      <c r="AK40" s="181">
        <f t="shared" si="11"/>
        <v>2.6</v>
      </c>
      <c r="AL40" s="181">
        <f t="shared" si="12"/>
        <v>5.6</v>
      </c>
      <c r="AM40" s="37">
        <f t="shared" si="13"/>
        <v>3.1</v>
      </c>
      <c r="AN40" s="199">
        <f>IF(P2_ComponentsMissing_hidden!G49&gt;2,"x",ROUND(AVERAGE(AG40,AH40,AI40,AM40),1))</f>
        <v>1.6</v>
      </c>
    </row>
    <row r="41" spans="1:40">
      <c r="A41" s="27" t="s">
        <v>161</v>
      </c>
      <c r="B41" s="20" t="s">
        <v>162</v>
      </c>
      <c r="C41" s="26">
        <f>IF(P2_IndicatorData!C41="No data","x",ROUND(IF(P2_IndicatorData!C41&gt;C$166,10,IF(P2_IndicatorData!C41&lt;C$165,0,10-(C$166-P2_IndicatorData!C41)/(C$166-C$165)*10)),1))</f>
        <v>2.2999999999999998</v>
      </c>
      <c r="D41" s="26">
        <f>IF(P2_IndicatorData!D41="No data","x",ROUND(IF(P2_IndicatorData!D41&gt;D$166,0,IF(P2_IndicatorData!D41&lt;D$165,10,(D$166-P2_IndicatorData!D41)/(D$166-D$165)*10)),1))</f>
        <v>6.3</v>
      </c>
      <c r="E41" s="26">
        <f>IF(P2_IndicatorData!E41="No data","x",ROUND(IF(P2_IndicatorData!E41&gt;E$166,0,IF(P2_IndicatorData!E41&lt;E$165,10,(E$166-P2_IndicatorData!E41)/(E$166-E$165)*10)),1))</f>
        <v>1</v>
      </c>
      <c r="F41" s="26">
        <f>IF(P2_IndicatorData!F41="No data","x",ROUND(IF(P2_IndicatorData!F41&gt;F$166,0,IF(P2_IndicatorData!F41&lt;F$165,10,(F$166-P2_IndicatorData!F41)/(F$166-F$165)*10)),1))</f>
        <v>0.2</v>
      </c>
      <c r="G41" s="26" t="str">
        <f>IF(P2_IndicatorData!G41="No data","x",ROUND(IF(P2_IndicatorData!G41&gt;G$166,0,IF(P2_IndicatorData!G41&lt;G$165,10,(G$166-P2_IndicatorData!G41)/(G$166-G$165)*10)),1))</f>
        <v>x</v>
      </c>
      <c r="H41" s="26" t="str">
        <f>IF(P2_IndicatorData!H41="No data","x",ROUND(IF(P2_IndicatorData!H41&gt;H$166,0,IF(P2_IndicatorData!H41&lt;H$165,10,(H$166-P2_IndicatorData!H41)/(H$166-H$165)*10)),1))</f>
        <v>x</v>
      </c>
      <c r="I41" s="26">
        <f>IF(P2_IndicatorData!I41="No data","x",ROUND(IF(P2_IndicatorData!I41&gt;I$166,10,IF(P2_IndicatorData!I41&lt;I$165,0,10-(I$166-P2_IndicatorData!I41)/(I$166-I$165)*10)),1))</f>
        <v>5.2</v>
      </c>
      <c r="J41" s="26" t="str">
        <f>IF(P2_IndicatorData!J41="No data","x",ROUND(IF(P2_IndicatorData!J41&gt;J$166,10,IF(P2_IndicatorData!J41&lt;J$165,0,10-(J$166-P2_IndicatorData!J41)/(J$166-J$165)*10)),1))</f>
        <v>x</v>
      </c>
      <c r="K41" s="26">
        <f>IF(P2_IndicatorData!K41="No data","x",ROUND(IF(P2_IndicatorData!K41&gt;K$166,10,IF(P2_IndicatorData!K41&lt;K$165,0,10-(K$166-P2_IndicatorData!K41)/(K$166-K$165)*10)),1))</f>
        <v>1.8</v>
      </c>
      <c r="L41" s="26" t="str">
        <f>IF(P2_IndicatorData!L41="No data","x",ROUND(IF(P2_IndicatorData!L41&gt;L$166,10,IF(P2_IndicatorData!L41&lt;L$165,0,10-(L$166-P2_IndicatorData!L41)/(L$166-L$165)*10)),1))</f>
        <v>x</v>
      </c>
      <c r="M41" s="26" t="str">
        <f>IF(P2_IndicatorData!M41="No data","x",ROUND(IF(P2_IndicatorData!M41&gt;M$166,10,IF(P2_IndicatorData!M41&lt;M$165,0,10-(M$166-P2_IndicatorData!M41)/(M$166-M$165)*10)),1))</f>
        <v>x</v>
      </c>
      <c r="N41" s="26" t="str">
        <f>IF(P2_IndicatorData!N41="No data","x",ROUND(IF(P2_IndicatorData!N41&gt;N$166,0,IF(P2_IndicatorData!N41&lt;N$165,10,(N$166-P2_IndicatorData!N41)/(N$166-N$165)*10)),1))</f>
        <v>x</v>
      </c>
      <c r="O41" s="26" t="str">
        <f>IF(P2_IndicatorData!O41="No data","x",ROUND(IF(P2_IndicatorData!O41&gt;O$166,0,IF(P2_IndicatorData!O41&lt;O$165,10,(O$166-P2_IndicatorData!O41)/(O$166-O$165)*10)),1))</f>
        <v>x</v>
      </c>
      <c r="P41" s="26" t="str">
        <f>IF(P2_IndicatorData!P41="No data","x",ROUND(IF(P2_IndicatorData!P41&gt;P$166,0,IF(P2_IndicatorData!P41&lt;P$165,10,(P$166-P2_IndicatorData!P41)/(P$166-P$165)*10)),1))</f>
        <v>x</v>
      </c>
      <c r="Q41" s="26" t="str">
        <f>IF(P2_IndicatorData!Q41="No data","x",ROUND(IF(P2_IndicatorData!Q41&gt;Q$166,0,IF(P2_IndicatorData!Q41&lt;Q$165,10,(Q$166-P2_IndicatorData!Q41)/(Q$166-Q$165)*10)),1))</f>
        <v>x</v>
      </c>
      <c r="R41" s="26" t="str">
        <f>IF(P2_IndicatorData!R41="No data","x",ROUND(IF(P2_IndicatorData!R41&gt;R$166,10,IF(P2_IndicatorData!R41&lt;R$165,0,10-(R$166-P2_IndicatorData!R41)/(R$166-R$165)*10)),1))</f>
        <v>x</v>
      </c>
      <c r="S41" s="26" t="str">
        <f>IF(P2_IndicatorData!S41="No data","x",ROUND(IF(P2_IndicatorData!S41&gt;S$166,0,IF(P2_IndicatorData!S41&lt;S$165,10,(S$166-P2_IndicatorData!S41)/(S$166-S$165)*10)),1))</f>
        <v>x</v>
      </c>
      <c r="T41" s="35">
        <f>IF(P2_IndicatorData!X41="No data","x",ROUND(IF(P2_IndicatorData!X41&gt;T$166,10,IF(P2_IndicatorData!X41&lt;T$165,0,10-(T$166-P2_IndicatorData!X41)/(T$166-T$165)*10)),1))</f>
        <v>1.7</v>
      </c>
      <c r="U41" s="26" t="str">
        <f>IF(P2_IndicatorData!Y41="No data","x",ROUND(IF(P2_IndicatorData!Y41&gt;U$166,0,IF(P2_IndicatorData!Y41&lt;U$165,10,(U$166-P2_IndicatorData!Y41)/(U$166-U$165)*10)),1))</f>
        <v>x</v>
      </c>
      <c r="V41" s="26" t="str">
        <f>IF(P2_IndicatorData!Z41="No data","x",ROUND(IF(P2_IndicatorData!Z41&gt;V$166,10,IF(P2_IndicatorData!Z41&lt;V$165,0,10-(V$166-P2_IndicatorData!Z41)/(V$166-V$165)*10)),1))</f>
        <v>x</v>
      </c>
      <c r="W41" s="26" t="str">
        <f>IF(P2_IndicatorData!AA41="No data","x",ROUND(IF(P2_IndicatorData!AA41&gt;W$166,10,IF(P2_IndicatorData!AA41&lt;W$165,0,10-(W$166-P2_IndicatorData!AA41)/(W$166-W$165)*10)),1))</f>
        <v>x</v>
      </c>
      <c r="X41" s="26">
        <f>IF(P2_IndicatorData!AB41="No data","x",ROUND(IF(P2_IndicatorData!AB41&gt;X$166,0,IF(P2_IndicatorData!AB41&lt;X$165,10,(X$166-P2_IndicatorData!AB41)/(X$166-X$165)*10)),1))</f>
        <v>10</v>
      </c>
      <c r="Y41" s="26">
        <f>IF(P2_IndicatorData!AC41="No data","x",ROUND(IF(P2_IndicatorData!AC41&gt;Y$166,0,IF(P2_IndicatorData!AC41&lt;Y$165,10,(Y$166-P2_IndicatorData!AC41)/(Y$166-Y$165)*10)),1))</f>
        <v>9.4</v>
      </c>
      <c r="Z41" s="33">
        <f t="shared" si="0"/>
        <v>0.6</v>
      </c>
      <c r="AA41" s="33" t="str">
        <f t="shared" si="1"/>
        <v>x</v>
      </c>
      <c r="AB41" s="33" t="str">
        <f t="shared" si="2"/>
        <v>x</v>
      </c>
      <c r="AC41" s="33" t="str">
        <f t="shared" si="3"/>
        <v>x</v>
      </c>
      <c r="AD41" s="181">
        <f t="shared" si="4"/>
        <v>1.5</v>
      </c>
      <c r="AE41" s="181">
        <f t="shared" si="5"/>
        <v>5.2</v>
      </c>
      <c r="AF41" s="181">
        <f t="shared" si="6"/>
        <v>4.0999999999999996</v>
      </c>
      <c r="AG41" s="37">
        <f t="shared" si="7"/>
        <v>3.6</v>
      </c>
      <c r="AH41" s="37" t="str">
        <f t="shared" si="8"/>
        <v>x</v>
      </c>
      <c r="AI41" s="37">
        <f t="shared" si="9"/>
        <v>1.7</v>
      </c>
      <c r="AJ41" s="181" t="str">
        <f t="shared" si="10"/>
        <v>x</v>
      </c>
      <c r="AK41" s="181">
        <f t="shared" si="11"/>
        <v>9.6999999999999993</v>
      </c>
      <c r="AL41" s="181" t="str">
        <f t="shared" si="12"/>
        <v>x</v>
      </c>
      <c r="AM41" s="37">
        <f t="shared" si="13"/>
        <v>9.6999999999999993</v>
      </c>
      <c r="AN41" s="199">
        <f>IF(P2_ComponentsMissing_hidden!G50&gt;2,"x",ROUND(AVERAGE(AG41,AH41,AI41,AM41),1))</f>
        <v>5</v>
      </c>
    </row>
    <row r="42" spans="1:40">
      <c r="A42" s="27" t="s">
        <v>163</v>
      </c>
      <c r="B42" s="20" t="s">
        <v>164</v>
      </c>
      <c r="C42" s="26">
        <f>IF(P2_IndicatorData!C42="No data","x",ROUND(IF(P2_IndicatorData!C42&gt;C$166,10,IF(P2_IndicatorData!C42&lt;C$165,0,10-(C$166-P2_IndicatorData!C42)/(C$166-C$165)*10)),1))</f>
        <v>10</v>
      </c>
      <c r="D42" s="26">
        <f>IF(P2_IndicatorData!D42="No data","x",ROUND(IF(P2_IndicatorData!D42&gt;D$166,0,IF(P2_IndicatorData!D42&lt;D$165,10,(D$166-P2_IndicatorData!D42)/(D$166-D$165)*10)),1))</f>
        <v>9.1</v>
      </c>
      <c r="E42" s="26">
        <f>IF(P2_IndicatorData!E42="No data","x",ROUND(IF(P2_IndicatorData!E42&gt;E$166,0,IF(P2_IndicatorData!E42&lt;E$165,10,(E$166-P2_IndicatorData!E42)/(E$166-E$165)*10)),1))</f>
        <v>6.3</v>
      </c>
      <c r="F42" s="26" t="str">
        <f>IF(P2_IndicatorData!F42="No data","x",ROUND(IF(P2_IndicatorData!F42&gt;F$166,0,IF(P2_IndicatorData!F42&lt;F$165,10,(F$166-P2_IndicatorData!F42)/(F$166-F$165)*10)),1))</f>
        <v>x</v>
      </c>
      <c r="G42" s="26">
        <f>IF(P2_IndicatorData!G42="No data","x",ROUND(IF(P2_IndicatorData!G42&gt;G$166,0,IF(P2_IndicatorData!G42&lt;G$165,10,(G$166-P2_IndicatorData!G42)/(G$166-G$165)*10)),1))</f>
        <v>3.8</v>
      </c>
      <c r="H42" s="26">
        <f>IF(P2_IndicatorData!H42="No data","x",ROUND(IF(P2_IndicatorData!H42&gt;H$166,0,IF(P2_IndicatorData!H42&lt;H$165,10,(H$166-P2_IndicatorData!H42)/(H$166-H$165)*10)),1))</f>
        <v>9.3000000000000007</v>
      </c>
      <c r="I42" s="26">
        <f>IF(P2_IndicatorData!I42="No data","x",ROUND(IF(P2_IndicatorData!I42&gt;I$166,10,IF(P2_IndicatorData!I42&lt;I$165,0,10-(I$166-P2_IndicatorData!I42)/(I$166-I$165)*10)),1))</f>
        <v>10</v>
      </c>
      <c r="J42" s="26">
        <f>IF(P2_IndicatorData!J42="No data","x",ROUND(IF(P2_IndicatorData!J42&gt;J$166,10,IF(P2_IndicatorData!J42&lt;J$165,0,10-(J$166-P2_IndicatorData!J42)/(J$166-J$165)*10)),1))</f>
        <v>7.2</v>
      </c>
      <c r="K42" s="26">
        <f>IF(P2_IndicatorData!K42="No data","x",ROUND(IF(P2_IndicatorData!K42&gt;K$166,10,IF(P2_IndicatorData!K42&lt;K$165,0,10-(K$166-P2_IndicatorData!K42)/(K$166-K$165)*10)),1))</f>
        <v>9.5</v>
      </c>
      <c r="L42" s="26" t="str">
        <f>IF(P2_IndicatorData!L42="No data","x",ROUND(IF(P2_IndicatorData!L42&gt;L$166,10,IF(P2_IndicatorData!L42&lt;L$165,0,10-(L$166-P2_IndicatorData!L42)/(L$166-L$165)*10)),1))</f>
        <v>x</v>
      </c>
      <c r="M42" s="26" t="str">
        <f>IF(P2_IndicatorData!M42="No data","x",ROUND(IF(P2_IndicatorData!M42&gt;M$166,10,IF(P2_IndicatorData!M42&lt;M$165,0,10-(M$166-P2_IndicatorData!M42)/(M$166-M$165)*10)),1))</f>
        <v>x</v>
      </c>
      <c r="N42" s="26">
        <f>IF(P2_IndicatorData!N42="No data","x",ROUND(IF(P2_IndicatorData!N42&gt;N$166,0,IF(P2_IndicatorData!N42&lt;N$165,10,(N$166-P2_IndicatorData!N42)/(N$166-N$165)*10)),1))</f>
        <v>5</v>
      </c>
      <c r="O42" s="26">
        <f>IF(P2_IndicatorData!O42="No data","x",ROUND(IF(P2_IndicatorData!O42&gt;O$166,0,IF(P2_IndicatorData!O42&lt;O$165,10,(O$166-P2_IndicatorData!O42)/(O$166-O$165)*10)),1))</f>
        <v>7.6</v>
      </c>
      <c r="P42" s="26">
        <f>IF(P2_IndicatorData!P42="No data","x",ROUND(IF(P2_IndicatorData!P42&gt;P$166,0,IF(P2_IndicatorData!P42&lt;P$165,10,(P$166-P2_IndicatorData!P42)/(P$166-P$165)*10)),1))</f>
        <v>10</v>
      </c>
      <c r="Q42" s="26">
        <f>IF(P2_IndicatorData!Q42="No data","x",ROUND(IF(P2_IndicatorData!Q42&gt;Q$166,0,IF(P2_IndicatorData!Q42&lt;Q$165,10,(Q$166-P2_IndicatorData!Q42)/(Q$166-Q$165)*10)),1))</f>
        <v>8.3000000000000007</v>
      </c>
      <c r="R42" s="26">
        <f>IF(P2_IndicatorData!R42="No data","x",ROUND(IF(P2_IndicatorData!R42&gt;R$166,10,IF(P2_IndicatorData!R42&lt;R$165,0,10-(R$166-P2_IndicatorData!R42)/(R$166-R$165)*10)),1))</f>
        <v>7.8</v>
      </c>
      <c r="S42" s="26">
        <f>IF(P2_IndicatorData!S42="No data","x",ROUND(IF(P2_IndicatorData!S42&gt;S$166,0,IF(P2_IndicatorData!S42&lt;S$165,10,(S$166-P2_IndicatorData!S42)/(S$166-S$165)*10)),1))</f>
        <v>9.3000000000000007</v>
      </c>
      <c r="T42" s="35">
        <f>IF(P2_IndicatorData!X42="No data","x",ROUND(IF(P2_IndicatorData!X42&gt;T$166,10,IF(P2_IndicatorData!X42&lt;T$165,0,10-(T$166-P2_IndicatorData!X42)/(T$166-T$165)*10)),1))</f>
        <v>10</v>
      </c>
      <c r="U42" s="26">
        <f>IF(P2_IndicatorData!Y42="No data","x",ROUND(IF(P2_IndicatorData!Y42&gt;U$166,0,IF(P2_IndicatorData!Y42&lt;U$165,10,(U$166-P2_IndicatorData!Y42)/(U$166-U$165)*10)),1))</f>
        <v>10</v>
      </c>
      <c r="V42" s="26" t="str">
        <f>IF(P2_IndicatorData!Z42="No data","x",ROUND(IF(P2_IndicatorData!Z42&gt;V$166,10,IF(P2_IndicatorData!Z42&lt;V$165,0,10-(V$166-P2_IndicatorData!Z42)/(V$166-V$165)*10)),1))</f>
        <v>x</v>
      </c>
      <c r="W42" s="26" t="str">
        <f>IF(P2_IndicatorData!AA42="No data","x",ROUND(IF(P2_IndicatorData!AA42&gt;W$166,10,IF(P2_IndicatorData!AA42&lt;W$165,0,10-(W$166-P2_IndicatorData!AA42)/(W$166-W$165)*10)),1))</f>
        <v>x</v>
      </c>
      <c r="X42" s="26">
        <f>IF(P2_IndicatorData!AB42="No data","x",ROUND(IF(P2_IndicatorData!AB42&gt;X$166,0,IF(P2_IndicatorData!AB42&lt;X$165,10,(X$166-P2_IndicatorData!AB42)/(X$166-X$165)*10)),1))</f>
        <v>10</v>
      </c>
      <c r="Y42" s="26">
        <f>IF(P2_IndicatorData!AC42="No data","x",ROUND(IF(P2_IndicatorData!AC42&gt;Y$166,0,IF(P2_IndicatorData!AC42&lt;Y$165,10,(Y$166-P2_IndicatorData!AC42)/(Y$166-Y$165)*10)),1))</f>
        <v>10</v>
      </c>
      <c r="Z42" s="33">
        <f t="shared" si="0"/>
        <v>5.0999999999999996</v>
      </c>
      <c r="AA42" s="33" t="str">
        <f t="shared" si="1"/>
        <v>x</v>
      </c>
      <c r="AB42" s="33">
        <f t="shared" si="2"/>
        <v>9.1999999999999993</v>
      </c>
      <c r="AC42" s="33">
        <f t="shared" si="3"/>
        <v>8.6</v>
      </c>
      <c r="AD42" s="181">
        <f t="shared" si="4"/>
        <v>7.6</v>
      </c>
      <c r="AE42" s="181">
        <f t="shared" si="5"/>
        <v>8.6</v>
      </c>
      <c r="AF42" s="181">
        <f t="shared" si="6"/>
        <v>9.3000000000000007</v>
      </c>
      <c r="AG42" s="37">
        <f t="shared" si="7"/>
        <v>8.5</v>
      </c>
      <c r="AH42" s="37">
        <f t="shared" si="8"/>
        <v>6.3</v>
      </c>
      <c r="AI42" s="37">
        <f t="shared" si="9"/>
        <v>10</v>
      </c>
      <c r="AJ42" s="181" t="str">
        <f t="shared" si="10"/>
        <v>x</v>
      </c>
      <c r="AK42" s="181">
        <f t="shared" si="11"/>
        <v>10</v>
      </c>
      <c r="AL42" s="181">
        <f t="shared" si="12"/>
        <v>8.9</v>
      </c>
      <c r="AM42" s="37">
        <f t="shared" si="13"/>
        <v>9.5</v>
      </c>
      <c r="AN42" s="199">
        <f>IF(P2_ComponentsMissing_hidden!G51&gt;2,"x",ROUND(AVERAGE(AG42,AH42,AI42,AM42),1))</f>
        <v>8.6</v>
      </c>
    </row>
    <row r="43" spans="1:40">
      <c r="A43" s="27" t="s">
        <v>166</v>
      </c>
      <c r="B43" s="20" t="s">
        <v>167</v>
      </c>
      <c r="C43" s="26">
        <f>IF(P2_IndicatorData!C43="No data","x",ROUND(IF(P2_IndicatorData!C43&gt;C$166,10,IF(P2_IndicatorData!C43&lt;C$165,0,10-(C$166-P2_IndicatorData!C43)/(C$166-C$165)*10)),1))</f>
        <v>0.5</v>
      </c>
      <c r="D43" s="26">
        <f>IF(P2_IndicatorData!D43="No data","x",ROUND(IF(P2_IndicatorData!D43&gt;D$166,0,IF(P2_IndicatorData!D43&lt;D$165,10,(D$166-P2_IndicatorData!D43)/(D$166-D$165)*10)),1))</f>
        <v>1.4</v>
      </c>
      <c r="E43" s="26">
        <f>IF(P2_IndicatorData!E43="No data","x",ROUND(IF(P2_IndicatorData!E43&gt;E$166,0,IF(P2_IndicatorData!E43&lt;E$165,10,(E$166-P2_IndicatorData!E43)/(E$166-E$165)*10)),1))</f>
        <v>1</v>
      </c>
      <c r="F43" s="26">
        <f>IF(P2_IndicatorData!F43="No data","x",ROUND(IF(P2_IndicatorData!F43&gt;F$166,0,IF(P2_IndicatorData!F43&lt;F$165,10,(F$166-P2_IndicatorData!F43)/(F$166-F$165)*10)),1))</f>
        <v>2</v>
      </c>
      <c r="G43" s="26">
        <f>IF(P2_IndicatorData!G43="No data","x",ROUND(IF(P2_IndicatorData!G43&gt;G$166,0,IF(P2_IndicatorData!G43&lt;G$165,10,(G$166-P2_IndicatorData!G43)/(G$166-G$165)*10)),1))</f>
        <v>0.8</v>
      </c>
      <c r="H43" s="26">
        <f>IF(P2_IndicatorData!H43="No data","x",ROUND(IF(P2_IndicatorData!H43&gt;H$166,0,IF(P2_IndicatorData!H43&lt;H$165,10,(H$166-P2_IndicatorData!H43)/(H$166-H$165)*10)),1))</f>
        <v>0</v>
      </c>
      <c r="I43" s="26" t="str">
        <f>IF(P2_IndicatorData!I43="No data","x",ROUND(IF(P2_IndicatorData!I43&gt;I$166,10,IF(P2_IndicatorData!I43&lt;I$165,0,10-(I$166-P2_IndicatorData!I43)/(I$166-I$165)*10)),1))</f>
        <v>x</v>
      </c>
      <c r="J43" s="26">
        <f>IF(P2_IndicatorData!J43="No data","x",ROUND(IF(P2_IndicatorData!J43&gt;J$166,10,IF(P2_IndicatorData!J43&lt;J$165,0,10-(J$166-P2_IndicatorData!J43)/(J$166-J$165)*10)),1))</f>
        <v>3.6</v>
      </c>
      <c r="K43" s="26">
        <f>IF(P2_IndicatorData!K43="No data","x",ROUND(IF(P2_IndicatorData!K43&gt;K$166,10,IF(P2_IndicatorData!K43&lt;K$165,0,10-(K$166-P2_IndicatorData!K43)/(K$166-K$165)*10)),1))</f>
        <v>0.1</v>
      </c>
      <c r="L43" s="26">
        <f>IF(P2_IndicatorData!L43="No data","x",ROUND(IF(P2_IndicatorData!L43&gt;L$166,10,IF(P2_IndicatorData!L43&lt;L$165,0,10-(L$166-P2_IndicatorData!L43)/(L$166-L$165)*10)),1))</f>
        <v>0.3</v>
      </c>
      <c r="M43" s="26">
        <f>IF(P2_IndicatorData!M43="No data","x",ROUND(IF(P2_IndicatorData!M43&gt;M$166,10,IF(P2_IndicatorData!M43&lt;M$165,0,10-(M$166-P2_IndicatorData!M43)/(M$166-M$165)*10)),1))</f>
        <v>0.2</v>
      </c>
      <c r="N43" s="26" t="str">
        <f>IF(P2_IndicatorData!N43="No data","x",ROUND(IF(P2_IndicatorData!N43&gt;N$166,0,IF(P2_IndicatorData!N43&lt;N$165,10,(N$166-P2_IndicatorData!N43)/(N$166-N$165)*10)),1))</f>
        <v>x</v>
      </c>
      <c r="O43" s="26">
        <f>IF(P2_IndicatorData!O43="No data","x",ROUND(IF(P2_IndicatorData!O43&gt;O$166,0,IF(P2_IndicatorData!O43&lt;O$165,10,(O$166-P2_IndicatorData!O43)/(O$166-O$165)*10)),1))</f>
        <v>0</v>
      </c>
      <c r="P43" s="26">
        <f>IF(P2_IndicatorData!P43="No data","x",ROUND(IF(P2_IndicatorData!P43&gt;P$166,0,IF(P2_IndicatorData!P43&lt;P$165,10,(P$166-P2_IndicatorData!P43)/(P$166-P$165)*10)),1))</f>
        <v>0</v>
      </c>
      <c r="Q43" s="26" t="str">
        <f>IF(P2_IndicatorData!Q43="No data","x",ROUND(IF(P2_IndicatorData!Q43&gt;Q$166,0,IF(P2_IndicatorData!Q43&lt;Q$165,10,(Q$166-P2_IndicatorData!Q43)/(Q$166-Q$165)*10)),1))</f>
        <v>x</v>
      </c>
      <c r="R43" s="26">
        <f>IF(P2_IndicatorData!R43="No data","x",ROUND(IF(P2_IndicatorData!R43&gt;R$166,10,IF(P2_IndicatorData!R43&lt;R$165,0,10-(R$166-P2_IndicatorData!R43)/(R$166-R$165)*10)),1))</f>
        <v>0.6</v>
      </c>
      <c r="S43" s="26">
        <f>IF(P2_IndicatorData!S43="No data","x",ROUND(IF(P2_IndicatorData!S43&gt;S$166,0,IF(P2_IndicatorData!S43&lt;S$165,10,(S$166-P2_IndicatorData!S43)/(S$166-S$165)*10)),1))</f>
        <v>0</v>
      </c>
      <c r="T43" s="35">
        <f>IF(P2_IndicatorData!X43="No data","x",ROUND(IF(P2_IndicatorData!X43&gt;T$166,10,IF(P2_IndicatorData!X43&lt;T$165,0,10-(T$166-P2_IndicatorData!X43)/(T$166-T$165)*10)),1))</f>
        <v>0</v>
      </c>
      <c r="U43" s="26" t="str">
        <f>IF(P2_IndicatorData!Y43="No data","x",ROUND(IF(P2_IndicatorData!Y43&gt;U$166,0,IF(P2_IndicatorData!Y43&lt;U$165,10,(U$166-P2_IndicatorData!Y43)/(U$166-U$165)*10)),1))</f>
        <v>x</v>
      </c>
      <c r="V43" s="26">
        <f>IF(P2_IndicatorData!Z43="No data","x",ROUND(IF(P2_IndicatorData!Z43&gt;V$166,10,IF(P2_IndicatorData!Z43&lt;V$165,0,10-(V$166-P2_IndicatorData!Z43)/(V$166-V$165)*10)),1))</f>
        <v>2.5</v>
      </c>
      <c r="W43" s="26">
        <f>IF(P2_IndicatorData!AA43="No data","x",ROUND(IF(P2_IndicatorData!AA43&gt;W$166,10,IF(P2_IndicatorData!AA43&lt;W$165,0,10-(W$166-P2_IndicatorData!AA43)/(W$166-W$165)*10)),1))</f>
        <v>1.5</v>
      </c>
      <c r="X43" s="26">
        <f>IF(P2_IndicatorData!AB43="No data","x",ROUND(IF(P2_IndicatorData!AB43&gt;X$166,0,IF(P2_IndicatorData!AB43&lt;X$165,10,(X$166-P2_IndicatorData!AB43)/(X$166-X$165)*10)),1))</f>
        <v>5</v>
      </c>
      <c r="Y43" s="26">
        <f>IF(P2_IndicatorData!AC43="No data","x",ROUND(IF(P2_IndicatorData!AC43&gt;Y$166,0,IF(P2_IndicatorData!AC43&lt;Y$165,10,(Y$166-P2_IndicatorData!AC43)/(Y$166-Y$165)*10)),1))</f>
        <v>0</v>
      </c>
      <c r="Z43" s="33">
        <f t="shared" si="0"/>
        <v>1.3</v>
      </c>
      <c r="AA43" s="33">
        <f t="shared" si="1"/>
        <v>0.3</v>
      </c>
      <c r="AB43" s="33">
        <f t="shared" si="2"/>
        <v>0</v>
      </c>
      <c r="AC43" s="33">
        <f t="shared" si="3"/>
        <v>0.3</v>
      </c>
      <c r="AD43" s="181">
        <f t="shared" si="4"/>
        <v>0.9</v>
      </c>
      <c r="AE43" s="181">
        <f t="shared" si="5"/>
        <v>3.6</v>
      </c>
      <c r="AF43" s="181">
        <f t="shared" si="6"/>
        <v>0.5</v>
      </c>
      <c r="AG43" s="37">
        <f t="shared" si="7"/>
        <v>1.7</v>
      </c>
      <c r="AH43" s="37">
        <f t="shared" si="8"/>
        <v>0.2</v>
      </c>
      <c r="AI43" s="37">
        <f t="shared" si="9"/>
        <v>0</v>
      </c>
      <c r="AJ43" s="181">
        <f t="shared" si="10"/>
        <v>2</v>
      </c>
      <c r="AK43" s="181">
        <f t="shared" si="11"/>
        <v>2.5</v>
      </c>
      <c r="AL43" s="181">
        <f t="shared" si="12"/>
        <v>0.2</v>
      </c>
      <c r="AM43" s="37">
        <f t="shared" si="13"/>
        <v>1.6</v>
      </c>
      <c r="AN43" s="199">
        <f>IF(P2_ComponentsMissing_hidden!G52&gt;2,"x",ROUND(AVERAGE(AG43,AH43,AI43,AM43),1))</f>
        <v>0.9</v>
      </c>
    </row>
    <row r="44" spans="1:40">
      <c r="A44" s="27" t="s">
        <v>168</v>
      </c>
      <c r="B44" s="20" t="s">
        <v>169</v>
      </c>
      <c r="C44" s="26">
        <f>IF(P2_IndicatorData!C44="No data","x",ROUND(IF(P2_IndicatorData!C44&gt;C$166,10,IF(P2_IndicatorData!C44&lt;C$165,0,10-(C$166-P2_IndicatorData!C44)/(C$166-C$165)*10)),1))</f>
        <v>7.7</v>
      </c>
      <c r="D44" s="26">
        <f>IF(P2_IndicatorData!D44="No data","x",ROUND(IF(P2_IndicatorData!D44&gt;D$166,0,IF(P2_IndicatorData!D44&lt;D$165,10,(D$166-P2_IndicatorData!D44)/(D$166-D$165)*10)),1))</f>
        <v>9.4</v>
      </c>
      <c r="E44" s="26">
        <f>IF(P2_IndicatorData!E44="No data","x",ROUND(IF(P2_IndicatorData!E44&gt;E$166,0,IF(P2_IndicatorData!E44&lt;E$165,10,(E$166-P2_IndicatorData!E44)/(E$166-E$165)*10)),1))</f>
        <v>5.3</v>
      </c>
      <c r="F44" s="26">
        <f>IF(P2_IndicatorData!F44="No data","x",ROUND(IF(P2_IndicatorData!F44&gt;F$166,0,IF(P2_IndicatorData!F44&lt;F$165,10,(F$166-P2_IndicatorData!F44)/(F$166-F$165)*10)),1))</f>
        <v>3.8</v>
      </c>
      <c r="G44" s="26">
        <f>IF(P2_IndicatorData!G44="No data","x",ROUND(IF(P2_IndicatorData!G44&gt;G$166,0,IF(P2_IndicatorData!G44&lt;G$165,10,(G$166-P2_IndicatorData!G44)/(G$166-G$165)*10)),1))</f>
        <v>3.2</v>
      </c>
      <c r="H44" s="26">
        <f>IF(P2_IndicatorData!H44="No data","x",ROUND(IF(P2_IndicatorData!H44&gt;H$166,0,IF(P2_IndicatorData!H44&lt;H$165,10,(H$166-P2_IndicatorData!H44)/(H$166-H$165)*10)),1))</f>
        <v>8.4</v>
      </c>
      <c r="I44" s="26">
        <f>IF(P2_IndicatorData!I44="No data","x",ROUND(IF(P2_IndicatorData!I44&gt;I$166,10,IF(P2_IndicatorData!I44&lt;I$165,0,10-(I$166-P2_IndicatorData!I44)/(I$166-I$165)*10)),1))</f>
        <v>9.6999999999999993</v>
      </c>
      <c r="J44" s="26" t="str">
        <f>IF(P2_IndicatorData!J44="No data","x",ROUND(IF(P2_IndicatorData!J44&gt;J$166,10,IF(P2_IndicatorData!J44&lt;J$165,0,10-(J$166-P2_IndicatorData!J44)/(J$166-J$165)*10)),1))</f>
        <v>x</v>
      </c>
      <c r="K44" s="26">
        <f>IF(P2_IndicatorData!K44="No data","x",ROUND(IF(P2_IndicatorData!K44&gt;K$166,10,IF(P2_IndicatorData!K44&lt;K$165,0,10-(K$166-P2_IndicatorData!K44)/(K$166-K$165)*10)),1))</f>
        <v>5</v>
      </c>
      <c r="L44" s="26">
        <f>IF(P2_IndicatorData!L44="No data","x",ROUND(IF(P2_IndicatorData!L44&gt;L$166,10,IF(P2_IndicatorData!L44&lt;L$165,0,10-(L$166-P2_IndicatorData!L44)/(L$166-L$165)*10)),1))</f>
        <v>10</v>
      </c>
      <c r="M44" s="26">
        <f>IF(P2_IndicatorData!M44="No data","x",ROUND(IF(P2_IndicatorData!M44&gt;M$166,10,IF(P2_IndicatorData!M44&lt;M$165,0,10-(M$166-P2_IndicatorData!M44)/(M$166-M$165)*10)),1))</f>
        <v>10</v>
      </c>
      <c r="N44" s="26" t="str">
        <f>IF(P2_IndicatorData!N44="No data","x",ROUND(IF(P2_IndicatorData!N44&gt;N$166,0,IF(P2_IndicatorData!N44&lt;N$165,10,(N$166-P2_IndicatorData!N44)/(N$166-N$165)*10)),1))</f>
        <v>x</v>
      </c>
      <c r="O44" s="26">
        <f>IF(P2_IndicatorData!O44="No data","x",ROUND(IF(P2_IndicatorData!O44&gt;O$166,0,IF(P2_IndicatorData!O44&lt;O$165,10,(O$166-P2_IndicatorData!O44)/(O$166-O$165)*10)),1))</f>
        <v>4</v>
      </c>
      <c r="P44" s="26">
        <f>IF(P2_IndicatorData!P44="No data","x",ROUND(IF(P2_IndicatorData!P44&gt;P$166,0,IF(P2_IndicatorData!P44&lt;P$165,10,(P$166-P2_IndicatorData!P44)/(P$166-P$165)*10)),1))</f>
        <v>10</v>
      </c>
      <c r="Q44" s="26">
        <f>IF(P2_IndicatorData!Q44="No data","x",ROUND(IF(P2_IndicatorData!Q44&gt;Q$166,0,IF(P2_IndicatorData!Q44&lt;Q$165,10,(Q$166-P2_IndicatorData!Q44)/(Q$166-Q$165)*10)),1))</f>
        <v>9.6999999999999993</v>
      </c>
      <c r="R44" s="26" t="str">
        <f>IF(P2_IndicatorData!R44="No data","x",ROUND(IF(P2_IndicatorData!R44&gt;R$166,10,IF(P2_IndicatorData!R44&lt;R$165,0,10-(R$166-P2_IndicatorData!R44)/(R$166-R$165)*10)),1))</f>
        <v>x</v>
      </c>
      <c r="S44" s="26" t="str">
        <f>IF(P2_IndicatorData!S44="No data","x",ROUND(IF(P2_IndicatorData!S44&gt;S$166,0,IF(P2_IndicatorData!S44&lt;S$165,10,(S$166-P2_IndicatorData!S44)/(S$166-S$165)*10)),1))</f>
        <v>x</v>
      </c>
      <c r="T44" s="35">
        <f>IF(P2_IndicatorData!X44="No data","x",ROUND(IF(P2_IndicatorData!X44&gt;T$166,10,IF(P2_IndicatorData!X44&lt;T$165,0,10-(T$166-P2_IndicatorData!X44)/(T$166-T$165)*10)),1))</f>
        <v>5</v>
      </c>
      <c r="U44" s="26" t="str">
        <f>IF(P2_IndicatorData!Y44="No data","x",ROUND(IF(P2_IndicatorData!Y44&gt;U$166,0,IF(P2_IndicatorData!Y44&lt;U$165,10,(U$166-P2_IndicatorData!Y44)/(U$166-U$165)*10)),1))</f>
        <v>x</v>
      </c>
      <c r="V44" s="26">
        <f>IF(P2_IndicatorData!Z44="No data","x",ROUND(IF(P2_IndicatorData!Z44&gt;V$166,10,IF(P2_IndicatorData!Z44&lt;V$165,0,10-(V$166-P2_IndicatorData!Z44)/(V$166-V$165)*10)),1))</f>
        <v>4.2</v>
      </c>
      <c r="W44" s="26">
        <f>IF(P2_IndicatorData!AA44="No data","x",ROUND(IF(P2_IndicatorData!AA44&gt;W$166,10,IF(P2_IndicatorData!AA44&lt;W$165,0,10-(W$166-P2_IndicatorData!AA44)/(W$166-W$165)*10)),1))</f>
        <v>6.6</v>
      </c>
      <c r="X44" s="26">
        <f>IF(P2_IndicatorData!AB44="No data","x",ROUND(IF(P2_IndicatorData!AB44&gt;X$166,0,IF(P2_IndicatorData!AB44&lt;X$165,10,(X$166-P2_IndicatorData!AB44)/(X$166-X$165)*10)),1))</f>
        <v>10</v>
      </c>
      <c r="Y44" s="26">
        <f>IF(P2_IndicatorData!AC44="No data","x",ROUND(IF(P2_IndicatorData!AC44&gt;Y$166,0,IF(P2_IndicatorData!AC44&lt;Y$165,10,(Y$166-P2_IndicatorData!AC44)/(Y$166-Y$165)*10)),1))</f>
        <v>6.6</v>
      </c>
      <c r="Z44" s="33">
        <f t="shared" si="0"/>
        <v>4.0999999999999996</v>
      </c>
      <c r="AA44" s="33">
        <f t="shared" si="1"/>
        <v>10</v>
      </c>
      <c r="AB44" s="33">
        <f t="shared" si="2"/>
        <v>9.9</v>
      </c>
      <c r="AC44" s="33" t="str">
        <f t="shared" si="3"/>
        <v>x</v>
      </c>
      <c r="AD44" s="181">
        <f t="shared" si="4"/>
        <v>5.9</v>
      </c>
      <c r="AE44" s="181">
        <f t="shared" si="5"/>
        <v>9.6999999999999993</v>
      </c>
      <c r="AF44" s="181">
        <f t="shared" si="6"/>
        <v>7.6</v>
      </c>
      <c r="AG44" s="37">
        <f t="shared" si="7"/>
        <v>7.7</v>
      </c>
      <c r="AH44" s="37">
        <f t="shared" si="8"/>
        <v>7</v>
      </c>
      <c r="AI44" s="37">
        <f t="shared" si="9"/>
        <v>5</v>
      </c>
      <c r="AJ44" s="181">
        <f t="shared" si="10"/>
        <v>5.4</v>
      </c>
      <c r="AK44" s="181">
        <f t="shared" si="11"/>
        <v>8.3000000000000007</v>
      </c>
      <c r="AL44" s="181">
        <f t="shared" si="12"/>
        <v>9.9</v>
      </c>
      <c r="AM44" s="37">
        <f t="shared" si="13"/>
        <v>7.9</v>
      </c>
      <c r="AN44" s="199">
        <f>IF(P2_ComponentsMissing_hidden!G53&gt;2,"x",ROUND(AVERAGE(AG44,AH44,AI44,AM44),1))</f>
        <v>6.9</v>
      </c>
    </row>
    <row r="45" spans="1:40">
      <c r="A45" s="27" t="s">
        <v>170</v>
      </c>
      <c r="B45" s="20" t="s">
        <v>171</v>
      </c>
      <c r="C45" s="26">
        <f>IF(P2_IndicatorData!C45="No data","x",ROUND(IF(P2_IndicatorData!C45&gt;C$166,10,IF(P2_IndicatorData!C45&lt;C$165,0,10-(C$166-P2_IndicatorData!C45)/(C$166-C$165)*10)),1))</f>
        <v>3.7</v>
      </c>
      <c r="D45" s="26">
        <f>IF(P2_IndicatorData!D45="No data","x",ROUND(IF(P2_IndicatorData!D45&gt;D$166,0,IF(P2_IndicatorData!D45&lt;D$165,10,(D$166-P2_IndicatorData!D45)/(D$166-D$165)*10)),1))</f>
        <v>8.8000000000000007</v>
      </c>
      <c r="E45" s="26">
        <f>IF(P2_IndicatorData!E45="No data","x",ROUND(IF(P2_IndicatorData!E45&gt;E$166,0,IF(P2_IndicatorData!E45&lt;E$165,10,(E$166-P2_IndicatorData!E45)/(E$166-E$165)*10)),1))</f>
        <v>2</v>
      </c>
      <c r="F45" s="26">
        <f>IF(P2_IndicatorData!F45="No data","x",ROUND(IF(P2_IndicatorData!F45&gt;F$166,0,IF(P2_IndicatorData!F45&lt;F$165,10,(F$166-P2_IndicatorData!F45)/(F$166-F$165)*10)),1))</f>
        <v>10</v>
      </c>
      <c r="G45" s="26">
        <f>IF(P2_IndicatorData!G45="No data","x",ROUND(IF(P2_IndicatorData!G45&gt;G$166,0,IF(P2_IndicatorData!G45&lt;G$165,10,(G$166-P2_IndicatorData!G45)/(G$166-G$165)*10)),1))</f>
        <v>6</v>
      </c>
      <c r="H45" s="26">
        <f>IF(P2_IndicatorData!H45="No data","x",ROUND(IF(P2_IndicatorData!H45&gt;H$166,0,IF(P2_IndicatorData!H45&lt;H$165,10,(H$166-P2_IndicatorData!H45)/(H$166-H$165)*10)),1))</f>
        <v>6.4</v>
      </c>
      <c r="I45" s="26">
        <f>IF(P2_IndicatorData!I45="No data","x",ROUND(IF(P2_IndicatorData!I45&gt;I$166,10,IF(P2_IndicatorData!I45&lt;I$165,0,10-(I$166-P2_IndicatorData!I45)/(I$166-I$165)*10)),1))</f>
        <v>1.7</v>
      </c>
      <c r="J45" s="26">
        <f>IF(P2_IndicatorData!J45="No data","x",ROUND(IF(P2_IndicatorData!J45&gt;J$166,10,IF(P2_IndicatorData!J45&lt;J$165,0,10-(J$166-P2_IndicatorData!J45)/(J$166-J$165)*10)),1))</f>
        <v>7.5</v>
      </c>
      <c r="K45" s="26">
        <f>IF(P2_IndicatorData!K45="No data","x",ROUND(IF(P2_IndicatorData!K45&gt;K$166,10,IF(P2_IndicatorData!K45&lt;K$165,0,10-(K$166-P2_IndicatorData!K45)/(K$166-K$165)*10)),1))</f>
        <v>1.9</v>
      </c>
      <c r="L45" s="26">
        <f>IF(P2_IndicatorData!L45="No data","x",ROUND(IF(P2_IndicatorData!L45&gt;L$166,10,IF(P2_IndicatorData!L45&lt;L$165,0,10-(L$166-P2_IndicatorData!L45)/(L$166-L$165)*10)),1))</f>
        <v>2</v>
      </c>
      <c r="M45" s="26">
        <f>IF(P2_IndicatorData!M45="No data","x",ROUND(IF(P2_IndicatorData!M45&gt;M$166,10,IF(P2_IndicatorData!M45&lt;M$165,0,10-(M$166-P2_IndicatorData!M45)/(M$166-M$165)*10)),1))</f>
        <v>1.6</v>
      </c>
      <c r="N45" s="26">
        <f>IF(P2_IndicatorData!N45="No data","x",ROUND(IF(P2_IndicatorData!N45&gt;N$166,0,IF(P2_IndicatorData!N45&lt;N$165,10,(N$166-P2_IndicatorData!N45)/(N$166-N$165)*10)),1))</f>
        <v>0.4</v>
      </c>
      <c r="O45" s="26" t="str">
        <f>IF(P2_IndicatorData!O45="No data","x",ROUND(IF(P2_IndicatorData!O45&gt;O$166,0,IF(P2_IndicatorData!O45&lt;O$165,10,(O$166-P2_IndicatorData!O45)/(O$166-O$165)*10)),1))</f>
        <v>x</v>
      </c>
      <c r="P45" s="26" t="str">
        <f>IF(P2_IndicatorData!P45="No data","x",ROUND(IF(P2_IndicatorData!P45&gt;P$166,0,IF(P2_IndicatorData!P45&lt;P$165,10,(P$166-P2_IndicatorData!P45)/(P$166-P$165)*10)),1))</f>
        <v>x</v>
      </c>
      <c r="Q45" s="26">
        <f>IF(P2_IndicatorData!Q45="No data","x",ROUND(IF(P2_IndicatorData!Q45&gt;Q$166,0,IF(P2_IndicatorData!Q45&lt;Q$165,10,(Q$166-P2_IndicatorData!Q45)/(Q$166-Q$165)*10)),1))</f>
        <v>6</v>
      </c>
      <c r="R45" s="26">
        <f>IF(P2_IndicatorData!R45="No data","x",ROUND(IF(P2_IndicatorData!R45&gt;R$166,10,IF(P2_IndicatorData!R45&lt;R$165,0,10-(R$166-P2_IndicatorData!R45)/(R$166-R$165)*10)),1))</f>
        <v>6.2</v>
      </c>
      <c r="S45" s="26">
        <f>IF(P2_IndicatorData!S45="No data","x",ROUND(IF(P2_IndicatorData!S45&gt;S$166,0,IF(P2_IndicatorData!S45&lt;S$165,10,(S$166-P2_IndicatorData!S45)/(S$166-S$165)*10)),1))</f>
        <v>5.5</v>
      </c>
      <c r="T45" s="35">
        <f>IF(P2_IndicatorData!X45="No data","x",ROUND(IF(P2_IndicatorData!X45&gt;T$166,10,IF(P2_IndicatorData!X45&lt;T$165,0,10-(T$166-P2_IndicatorData!X45)/(T$166-T$165)*10)),1))</f>
        <v>1.1000000000000001</v>
      </c>
      <c r="U45" s="26">
        <f>IF(P2_IndicatorData!Y45="No data","x",ROUND(IF(P2_IndicatorData!Y45&gt;U$166,0,IF(P2_IndicatorData!Y45&lt;U$165,10,(U$166-P2_IndicatorData!Y45)/(U$166-U$165)*10)),1))</f>
        <v>5.6</v>
      </c>
      <c r="V45" s="26">
        <f>IF(P2_IndicatorData!Z45="No data","x",ROUND(IF(P2_IndicatorData!Z45&gt;V$166,10,IF(P2_IndicatorData!Z45&lt;V$165,0,10-(V$166-P2_IndicatorData!Z45)/(V$166-V$165)*10)),1))</f>
        <v>4.2</v>
      </c>
      <c r="W45" s="26">
        <f>IF(P2_IndicatorData!AA45="No data","x",ROUND(IF(P2_IndicatorData!AA45&gt;W$166,10,IF(P2_IndicatorData!AA45&lt;W$165,0,10-(W$166-P2_IndicatorData!AA45)/(W$166-W$165)*10)),1))</f>
        <v>7.5</v>
      </c>
      <c r="X45" s="26">
        <f>IF(P2_IndicatorData!AB45="No data","x",ROUND(IF(P2_IndicatorData!AB45&gt;X$166,0,IF(P2_IndicatorData!AB45&lt;X$165,10,(X$166-P2_IndicatorData!AB45)/(X$166-X$165)*10)),1))</f>
        <v>7.8</v>
      </c>
      <c r="Y45" s="26">
        <f>IF(P2_IndicatorData!AC45="No data","x",ROUND(IF(P2_IndicatorData!AC45&gt;Y$166,0,IF(P2_IndicatorData!AC45&lt;Y$165,10,(Y$166-P2_IndicatorData!AC45)/(Y$166-Y$165)*10)),1))</f>
        <v>0</v>
      </c>
      <c r="Z45" s="33">
        <f t="shared" si="0"/>
        <v>6</v>
      </c>
      <c r="AA45" s="33">
        <f t="shared" si="1"/>
        <v>1.8</v>
      </c>
      <c r="AB45" s="33">
        <f t="shared" si="2"/>
        <v>6</v>
      </c>
      <c r="AC45" s="33">
        <f t="shared" si="3"/>
        <v>5.9</v>
      </c>
      <c r="AD45" s="181">
        <f t="shared" si="4"/>
        <v>4.9000000000000004</v>
      </c>
      <c r="AE45" s="181">
        <f t="shared" si="5"/>
        <v>4.5999999999999996</v>
      </c>
      <c r="AF45" s="181">
        <f t="shared" si="6"/>
        <v>5.7</v>
      </c>
      <c r="AG45" s="37">
        <f t="shared" si="7"/>
        <v>5.0999999999999996</v>
      </c>
      <c r="AH45" s="37">
        <f t="shared" si="8"/>
        <v>1.1000000000000001</v>
      </c>
      <c r="AI45" s="37">
        <f t="shared" si="9"/>
        <v>3.4</v>
      </c>
      <c r="AJ45" s="181">
        <f t="shared" si="10"/>
        <v>5.9</v>
      </c>
      <c r="AK45" s="181">
        <f t="shared" si="11"/>
        <v>3.9</v>
      </c>
      <c r="AL45" s="181">
        <f t="shared" si="12"/>
        <v>6</v>
      </c>
      <c r="AM45" s="37">
        <f t="shared" si="13"/>
        <v>5.3</v>
      </c>
      <c r="AN45" s="199">
        <f>IF(P2_ComponentsMissing_hidden!G55&gt;2,"x",ROUND(AVERAGE(AG45,AH45,AI45,AM45),1))</f>
        <v>3.7</v>
      </c>
    </row>
    <row r="46" spans="1:40">
      <c r="A46" s="27" t="s">
        <v>172</v>
      </c>
      <c r="B46" s="20" t="s">
        <v>173</v>
      </c>
      <c r="C46" s="26">
        <f>IF(P2_IndicatorData!C46="No data","x",ROUND(IF(P2_IndicatorData!C46&gt;C$166,10,IF(P2_IndicatorData!C46&lt;C$165,0,10-(C$166-P2_IndicatorData!C46)/(C$166-C$165)*10)),1))</f>
        <v>1.9</v>
      </c>
      <c r="D46" s="26">
        <f>IF(P2_IndicatorData!D46="No data","x",ROUND(IF(P2_IndicatorData!D46&gt;D$166,0,IF(P2_IndicatorData!D46&lt;D$165,10,(D$166-P2_IndicatorData!D46)/(D$166-D$165)*10)),1))</f>
        <v>7.9</v>
      </c>
      <c r="E46" s="26">
        <f>IF(P2_IndicatorData!E46="No data","x",ROUND(IF(P2_IndicatorData!E46&gt;E$166,0,IF(P2_IndicatorData!E46&lt;E$165,10,(E$166-P2_IndicatorData!E46)/(E$166-E$165)*10)),1))</f>
        <v>5</v>
      </c>
      <c r="F46" s="26">
        <f>IF(P2_IndicatorData!F46="No data","x",ROUND(IF(P2_IndicatorData!F46&gt;F$166,0,IF(P2_IndicatorData!F46&lt;F$165,10,(F$166-P2_IndicatorData!F46)/(F$166-F$165)*10)),1))</f>
        <v>5.2</v>
      </c>
      <c r="G46" s="26">
        <f>IF(P2_IndicatorData!G46="No data","x",ROUND(IF(P2_IndicatorData!G46&gt;G$166,0,IF(P2_IndicatorData!G46&lt;G$165,10,(G$166-P2_IndicatorData!G46)/(G$166-G$165)*10)),1))</f>
        <v>3</v>
      </c>
      <c r="H46" s="26">
        <f>IF(P2_IndicatorData!H46="No data","x",ROUND(IF(P2_IndicatorData!H46&gt;H$166,0,IF(P2_IndicatorData!H46&lt;H$165,10,(H$166-P2_IndicatorData!H46)/(H$166-H$165)*10)),1))</f>
        <v>4</v>
      </c>
      <c r="I46" s="26">
        <f>IF(P2_IndicatorData!I46="No data","x",ROUND(IF(P2_IndicatorData!I46&gt;I$166,10,IF(P2_IndicatorData!I46&lt;I$165,0,10-(I$166-P2_IndicatorData!I46)/(I$166-I$165)*10)),1))</f>
        <v>6.6</v>
      </c>
      <c r="J46" s="26">
        <f>IF(P2_IndicatorData!J46="No data","x",ROUND(IF(P2_IndicatorData!J46&gt;J$166,10,IF(P2_IndicatorData!J46&lt;J$165,0,10-(J$166-P2_IndicatorData!J46)/(J$166-J$165)*10)),1))</f>
        <v>7.5</v>
      </c>
      <c r="K46" s="26">
        <f>IF(P2_IndicatorData!K46="No data","x",ROUND(IF(P2_IndicatorData!K46&gt;K$166,10,IF(P2_IndicatorData!K46&lt;K$165,0,10-(K$166-P2_IndicatorData!K46)/(K$166-K$165)*10)),1))</f>
        <v>1.2</v>
      </c>
      <c r="L46" s="26">
        <f>IF(P2_IndicatorData!L46="No data","x",ROUND(IF(P2_IndicatorData!L46&gt;L$166,10,IF(P2_IndicatorData!L46&lt;L$165,0,10-(L$166-P2_IndicatorData!L46)/(L$166-L$165)*10)),1))</f>
        <v>0.7</v>
      </c>
      <c r="M46" s="26">
        <f>IF(P2_IndicatorData!M46="No data","x",ROUND(IF(P2_IndicatorData!M46&gt;M$166,10,IF(P2_IndicatorData!M46&lt;M$165,0,10-(M$166-P2_IndicatorData!M46)/(M$166-M$165)*10)),1))</f>
        <v>1.4</v>
      </c>
      <c r="N46" s="26">
        <f>IF(P2_IndicatorData!N46="No data","x",ROUND(IF(P2_IndicatorData!N46&gt;N$166,0,IF(P2_IndicatorData!N46&lt;N$165,10,(N$166-P2_IndicatorData!N46)/(N$166-N$165)*10)),1))</f>
        <v>0.2</v>
      </c>
      <c r="O46" s="26">
        <f>IF(P2_IndicatorData!O46="No data","x",ROUND(IF(P2_IndicatorData!O46&gt;O$166,0,IF(P2_IndicatorData!O46&lt;O$165,10,(O$166-P2_IndicatorData!O46)/(O$166-O$165)*10)),1))</f>
        <v>1.7</v>
      </c>
      <c r="P46" s="26">
        <f>IF(P2_IndicatorData!P46="No data","x",ROUND(IF(P2_IndicatorData!P46&gt;P$166,0,IF(P2_IndicatorData!P46&lt;P$165,10,(P$166-P2_IndicatorData!P46)/(P$166-P$165)*10)),1))</f>
        <v>9.8000000000000007</v>
      </c>
      <c r="Q46" s="26">
        <f>IF(P2_IndicatorData!Q46="No data","x",ROUND(IF(P2_IndicatorData!Q46&gt;Q$166,0,IF(P2_IndicatorData!Q46&lt;Q$165,10,(Q$166-P2_IndicatorData!Q46)/(Q$166-Q$165)*10)),1))</f>
        <v>6.3</v>
      </c>
      <c r="R46" s="26">
        <f>IF(P2_IndicatorData!R46="No data","x",ROUND(IF(P2_IndicatorData!R46&gt;R$166,10,IF(P2_IndicatorData!R46&lt;R$165,0,10-(R$166-P2_IndicatorData!R46)/(R$166-R$165)*10)),1))</f>
        <v>7.5</v>
      </c>
      <c r="S46" s="26">
        <f>IF(P2_IndicatorData!S46="No data","x",ROUND(IF(P2_IndicatorData!S46&gt;S$166,0,IF(P2_IndicatorData!S46&lt;S$165,10,(S$166-P2_IndicatorData!S46)/(S$166-S$165)*10)),1))</f>
        <v>6.1</v>
      </c>
      <c r="T46" s="35">
        <f>IF(P2_IndicatorData!X46="No data","x",ROUND(IF(P2_IndicatorData!X46&gt;T$166,10,IF(P2_IndicatorData!X46&lt;T$165,0,10-(T$166-P2_IndicatorData!X46)/(T$166-T$165)*10)),1))</f>
        <v>1.6</v>
      </c>
      <c r="U46" s="26">
        <f>IF(P2_IndicatorData!Y46="No data","x",ROUND(IF(P2_IndicatorData!Y46&gt;U$166,0,IF(P2_IndicatorData!Y46&lt;U$165,10,(U$166-P2_IndicatorData!Y46)/(U$166-U$165)*10)),1))</f>
        <v>2.4</v>
      </c>
      <c r="V46" s="26">
        <f>IF(P2_IndicatorData!Z46="No data","x",ROUND(IF(P2_IndicatorData!Z46&gt;V$166,10,IF(P2_IndicatorData!Z46&lt;V$165,0,10-(V$166-P2_IndicatorData!Z46)/(V$166-V$165)*10)),1))</f>
        <v>5</v>
      </c>
      <c r="W46" s="26">
        <f>IF(P2_IndicatorData!AA46="No data","x",ROUND(IF(P2_IndicatorData!AA46&gt;W$166,10,IF(P2_IndicatorData!AA46&lt;W$165,0,10-(W$166-P2_IndicatorData!AA46)/(W$166-W$165)*10)),1))</f>
        <v>8.1999999999999993</v>
      </c>
      <c r="X46" s="26">
        <f>IF(P2_IndicatorData!AB46="No data","x",ROUND(IF(P2_IndicatorData!AB46&gt;X$166,0,IF(P2_IndicatorData!AB46&lt;X$165,10,(X$166-P2_IndicatorData!AB46)/(X$166-X$165)*10)),1))</f>
        <v>7.3</v>
      </c>
      <c r="Y46" s="26">
        <f>IF(P2_IndicatorData!AC46="No data","x",ROUND(IF(P2_IndicatorData!AC46&gt;Y$166,0,IF(P2_IndicatorData!AC46&lt;Y$165,10,(Y$166-P2_IndicatorData!AC46)/(Y$166-Y$165)*10)),1))</f>
        <v>0</v>
      </c>
      <c r="Z46" s="33">
        <f t="shared" si="0"/>
        <v>4.4000000000000004</v>
      </c>
      <c r="AA46" s="33">
        <f t="shared" si="1"/>
        <v>1.1000000000000001</v>
      </c>
      <c r="AB46" s="33">
        <f t="shared" si="2"/>
        <v>8.1</v>
      </c>
      <c r="AC46" s="33">
        <f t="shared" si="3"/>
        <v>6.8</v>
      </c>
      <c r="AD46" s="181">
        <f t="shared" si="4"/>
        <v>3.2</v>
      </c>
      <c r="AE46" s="181">
        <f t="shared" si="5"/>
        <v>7.1</v>
      </c>
      <c r="AF46" s="181">
        <f t="shared" si="6"/>
        <v>4.4000000000000004</v>
      </c>
      <c r="AG46" s="37">
        <f t="shared" si="7"/>
        <v>4.9000000000000004</v>
      </c>
      <c r="AH46" s="37">
        <f t="shared" si="8"/>
        <v>1</v>
      </c>
      <c r="AI46" s="37">
        <f t="shared" si="9"/>
        <v>2</v>
      </c>
      <c r="AJ46" s="181">
        <f t="shared" si="10"/>
        <v>6.6</v>
      </c>
      <c r="AK46" s="181">
        <f t="shared" si="11"/>
        <v>3.7</v>
      </c>
      <c r="AL46" s="181">
        <f t="shared" si="12"/>
        <v>7.5</v>
      </c>
      <c r="AM46" s="37">
        <f t="shared" si="13"/>
        <v>5.9</v>
      </c>
      <c r="AN46" s="199">
        <f>IF(P2_ComponentsMissing_hidden!G56&gt;2,"x",ROUND(AVERAGE(AG46,AH46,AI46,AM46),1))</f>
        <v>3.5</v>
      </c>
    </row>
    <row r="47" spans="1:40">
      <c r="A47" s="27" t="s">
        <v>174</v>
      </c>
      <c r="B47" s="20" t="s">
        <v>175</v>
      </c>
      <c r="C47" s="26">
        <f>IF(P2_IndicatorData!C47="No data","x",ROUND(IF(P2_IndicatorData!C47&gt;C$166,10,IF(P2_IndicatorData!C47&lt;C$165,0,10-(C$166-P2_IndicatorData!C47)/(C$166-C$165)*10)),1))</f>
        <v>2.7</v>
      </c>
      <c r="D47" s="26">
        <f>IF(P2_IndicatorData!D47="No data","x",ROUND(IF(P2_IndicatorData!D47&gt;D$166,0,IF(P2_IndicatorData!D47&lt;D$165,10,(D$166-P2_IndicatorData!D47)/(D$166-D$165)*10)),1))</f>
        <v>8.4</v>
      </c>
      <c r="E47" s="26">
        <f>IF(P2_IndicatorData!E47="No data","x",ROUND(IF(P2_IndicatorData!E47&gt;E$166,0,IF(P2_IndicatorData!E47&lt;E$165,10,(E$166-P2_IndicatorData!E47)/(E$166-E$165)*10)),1))</f>
        <v>1.7</v>
      </c>
      <c r="F47" s="26">
        <f>IF(P2_IndicatorData!F47="No data","x",ROUND(IF(P2_IndicatorData!F47&gt;F$166,0,IF(P2_IndicatorData!F47&lt;F$165,10,(F$166-P2_IndicatorData!F47)/(F$166-F$165)*10)),1))</f>
        <v>1.2</v>
      </c>
      <c r="G47" s="26" t="str">
        <f>IF(P2_IndicatorData!G47="No data","x",ROUND(IF(P2_IndicatorData!G47&gt;G$166,0,IF(P2_IndicatorData!G47&lt;G$165,10,(G$166-P2_IndicatorData!G47)/(G$166-G$165)*10)),1))</f>
        <v>x</v>
      </c>
      <c r="H47" s="26">
        <f>IF(P2_IndicatorData!H47="No data","x",ROUND(IF(P2_IndicatorData!H47&gt;H$166,0,IF(P2_IndicatorData!H47&lt;H$165,10,(H$166-P2_IndicatorData!H47)/(H$166-H$165)*10)),1))</f>
        <v>8</v>
      </c>
      <c r="I47" s="26">
        <f>IF(P2_IndicatorData!I47="No data","x",ROUND(IF(P2_IndicatorData!I47&gt;I$166,10,IF(P2_IndicatorData!I47&lt;I$165,0,10-(I$166-P2_IndicatorData!I47)/(I$166-I$165)*10)),1))</f>
        <v>6.4</v>
      </c>
      <c r="J47" s="26" t="str">
        <f>IF(P2_IndicatorData!J47="No data","x",ROUND(IF(P2_IndicatorData!J47&gt;J$166,10,IF(P2_IndicatorData!J47&lt;J$165,0,10-(J$166-P2_IndicatorData!J47)/(J$166-J$165)*10)),1))</f>
        <v>x</v>
      </c>
      <c r="K47" s="26">
        <f>IF(P2_IndicatorData!K47="No data","x",ROUND(IF(P2_IndicatorData!K47&gt;K$166,10,IF(P2_IndicatorData!K47&lt;K$165,0,10-(K$166-P2_IndicatorData!K47)/(K$166-K$165)*10)),1))</f>
        <v>0.7</v>
      </c>
      <c r="L47" s="26">
        <f>IF(P2_IndicatorData!L47="No data","x",ROUND(IF(P2_IndicatorData!L47&gt;L$166,10,IF(P2_IndicatorData!L47&lt;L$165,0,10-(L$166-P2_IndicatorData!L47)/(L$166-L$165)*10)),1))</f>
        <v>0.4</v>
      </c>
      <c r="M47" s="26">
        <f>IF(P2_IndicatorData!M47="No data","x",ROUND(IF(P2_IndicatorData!M47&gt;M$166,10,IF(P2_IndicatorData!M47&lt;M$165,0,10-(M$166-P2_IndicatorData!M47)/(M$166-M$165)*10)),1))</f>
        <v>0.7</v>
      </c>
      <c r="N47" s="26">
        <f>IF(P2_IndicatorData!N47="No data","x",ROUND(IF(P2_IndicatorData!N47&gt;N$166,0,IF(P2_IndicatorData!N47&lt;N$165,10,(N$166-P2_IndicatorData!N47)/(N$166-N$165)*10)),1))</f>
        <v>3.9</v>
      </c>
      <c r="O47" s="26" t="str">
        <f>IF(P2_IndicatorData!O47="No data","x",ROUND(IF(P2_IndicatorData!O47&gt;O$166,0,IF(P2_IndicatorData!O47&lt;O$165,10,(O$166-P2_IndicatorData!O47)/(O$166-O$165)*10)),1))</f>
        <v>x</v>
      </c>
      <c r="P47" s="26" t="str">
        <f>IF(P2_IndicatorData!P47="No data","x",ROUND(IF(P2_IndicatorData!P47&gt;P$166,0,IF(P2_IndicatorData!P47&lt;P$165,10,(P$166-P2_IndicatorData!P47)/(P$166-P$165)*10)),1))</f>
        <v>x</v>
      </c>
      <c r="Q47" s="26">
        <f>IF(P2_IndicatorData!Q47="No data","x",ROUND(IF(P2_IndicatorData!Q47&gt;Q$166,0,IF(P2_IndicatorData!Q47&lt;Q$165,10,(Q$166-P2_IndicatorData!Q47)/(Q$166-Q$165)*10)),1))</f>
        <v>1.2</v>
      </c>
      <c r="R47" s="26">
        <f>IF(P2_IndicatorData!R47="No data","x",ROUND(IF(P2_IndicatorData!R47&gt;R$166,10,IF(P2_IndicatorData!R47&lt;R$165,0,10-(R$166-P2_IndicatorData!R47)/(R$166-R$165)*10)),1))</f>
        <v>8.1999999999999993</v>
      </c>
      <c r="S47" s="26">
        <f>IF(P2_IndicatorData!S47="No data","x",ROUND(IF(P2_IndicatorData!S47&gt;S$166,0,IF(P2_IndicatorData!S47&lt;S$165,10,(S$166-P2_IndicatorData!S47)/(S$166-S$165)*10)),1))</f>
        <v>8.4</v>
      </c>
      <c r="T47" s="35">
        <f>IF(P2_IndicatorData!X47="No data","x",ROUND(IF(P2_IndicatorData!X47&gt;T$166,10,IF(P2_IndicatorData!X47&lt;T$165,0,10-(T$166-P2_IndicatorData!X47)/(T$166-T$165)*10)),1))</f>
        <v>0.1</v>
      </c>
      <c r="U47" s="26">
        <f>IF(P2_IndicatorData!Y47="No data","x",ROUND(IF(P2_IndicatorData!Y47&gt;U$166,0,IF(P2_IndicatorData!Y47&lt;U$165,10,(U$166-P2_IndicatorData!Y47)/(U$166-U$165)*10)),1))</f>
        <v>1.3</v>
      </c>
      <c r="V47" s="26">
        <f>IF(P2_IndicatorData!Z47="No data","x",ROUND(IF(P2_IndicatorData!Z47&gt;V$166,10,IF(P2_IndicatorData!Z47&lt;V$165,0,10-(V$166-P2_IndicatorData!Z47)/(V$166-V$165)*10)),1))</f>
        <v>6.5</v>
      </c>
      <c r="W47" s="26">
        <f>IF(P2_IndicatorData!AA47="No data","x",ROUND(IF(P2_IndicatorData!AA47&gt;W$166,10,IF(P2_IndicatorData!AA47&lt;W$165,0,10-(W$166-P2_IndicatorData!AA47)/(W$166-W$165)*10)),1))</f>
        <v>2.6</v>
      </c>
      <c r="X47" s="26">
        <f>IF(P2_IndicatorData!AB47="No data","x",ROUND(IF(P2_IndicatorData!AB47&gt;X$166,0,IF(P2_IndicatorData!AB47&lt;X$165,10,(X$166-P2_IndicatorData!AB47)/(X$166-X$165)*10)),1))</f>
        <v>7</v>
      </c>
      <c r="Y47" s="26">
        <f>IF(P2_IndicatorData!AC47="No data","x",ROUND(IF(P2_IndicatorData!AC47&gt;Y$166,0,IF(P2_IndicatorData!AC47&lt;Y$165,10,(Y$166-P2_IndicatorData!AC47)/(Y$166-Y$165)*10)),1))</f>
        <v>0</v>
      </c>
      <c r="Z47" s="33">
        <f t="shared" si="0"/>
        <v>1.5</v>
      </c>
      <c r="AA47" s="33">
        <f t="shared" si="1"/>
        <v>0.6</v>
      </c>
      <c r="AB47" s="33">
        <f t="shared" si="2"/>
        <v>1.2</v>
      </c>
      <c r="AC47" s="33">
        <f t="shared" si="3"/>
        <v>8.3000000000000007</v>
      </c>
      <c r="AD47" s="181">
        <f t="shared" si="4"/>
        <v>2.1</v>
      </c>
      <c r="AE47" s="181">
        <f t="shared" si="5"/>
        <v>6.4</v>
      </c>
      <c r="AF47" s="181">
        <f t="shared" si="6"/>
        <v>5.7</v>
      </c>
      <c r="AG47" s="37">
        <f t="shared" si="7"/>
        <v>4.7</v>
      </c>
      <c r="AH47" s="37">
        <f t="shared" si="8"/>
        <v>2.2999999999999998</v>
      </c>
      <c r="AI47" s="37">
        <f t="shared" si="9"/>
        <v>0.7</v>
      </c>
      <c r="AJ47" s="181">
        <f t="shared" si="10"/>
        <v>4.5999999999999996</v>
      </c>
      <c r="AK47" s="181">
        <f t="shared" si="11"/>
        <v>3.5</v>
      </c>
      <c r="AL47" s="181">
        <f t="shared" si="12"/>
        <v>4.8</v>
      </c>
      <c r="AM47" s="37">
        <f t="shared" si="13"/>
        <v>4.3</v>
      </c>
      <c r="AN47" s="199">
        <f>IF(P2_ComponentsMissing_hidden!G57&gt;2,"x",ROUND(AVERAGE(AG47,AH47,AI47,AM47),1))</f>
        <v>3</v>
      </c>
    </row>
    <row r="48" spans="1:40">
      <c r="A48" s="27" t="s">
        <v>176</v>
      </c>
      <c r="B48" s="20" t="s">
        <v>177</v>
      </c>
      <c r="C48" s="26">
        <f>IF(P2_IndicatorData!C48="No data","x",ROUND(IF(P2_IndicatorData!C48&gt;C$166,10,IF(P2_IndicatorData!C48&lt;C$165,0,10-(C$166-P2_IndicatorData!C48)/(C$166-C$165)*10)),1))</f>
        <v>1.8</v>
      </c>
      <c r="D48" s="26">
        <f>IF(P2_IndicatorData!D48="No data","x",ROUND(IF(P2_IndicatorData!D48&gt;D$166,0,IF(P2_IndicatorData!D48&lt;D$165,10,(D$166-P2_IndicatorData!D48)/(D$166-D$165)*10)),1))</f>
        <v>8.5</v>
      </c>
      <c r="E48" s="26">
        <f>IF(P2_IndicatorData!E48="No data","x",ROUND(IF(P2_IndicatorData!E48&gt;E$166,0,IF(P2_IndicatorData!E48&lt;E$165,10,(E$166-P2_IndicatorData!E48)/(E$166-E$165)*10)),1))</f>
        <v>6.3</v>
      </c>
      <c r="F48" s="26">
        <f>IF(P2_IndicatorData!F48="No data","x",ROUND(IF(P2_IndicatorData!F48&gt;F$166,0,IF(P2_IndicatorData!F48&lt;F$165,10,(F$166-P2_IndicatorData!F48)/(F$166-F$165)*10)),1))</f>
        <v>3</v>
      </c>
      <c r="G48" s="26">
        <f>IF(P2_IndicatorData!G48="No data","x",ROUND(IF(P2_IndicatorData!G48&gt;G$166,0,IF(P2_IndicatorData!G48&lt;G$165,10,(G$166-P2_IndicatorData!G48)/(G$166-G$165)*10)),1))</f>
        <v>5</v>
      </c>
      <c r="H48" s="26">
        <f>IF(P2_IndicatorData!H48="No data","x",ROUND(IF(P2_IndicatorData!H48&gt;H$166,0,IF(P2_IndicatorData!H48&lt;H$165,10,(H$166-P2_IndicatorData!H48)/(H$166-H$165)*10)),1))</f>
        <v>3.5</v>
      </c>
      <c r="I48" s="26">
        <f>IF(P2_IndicatorData!I48="No data","x",ROUND(IF(P2_IndicatorData!I48&gt;I$166,10,IF(P2_IndicatorData!I48&lt;I$165,0,10-(I$166-P2_IndicatorData!I48)/(I$166-I$165)*10)),1))</f>
        <v>3.2</v>
      </c>
      <c r="J48" s="26">
        <f>IF(P2_IndicatorData!J48="No data","x",ROUND(IF(P2_IndicatorData!J48&gt;J$166,10,IF(P2_IndicatorData!J48&lt;J$165,0,10-(J$166-P2_IndicatorData!J48)/(J$166-J$165)*10)),1))</f>
        <v>6.9</v>
      </c>
      <c r="K48" s="26">
        <f>IF(P2_IndicatorData!K48="No data","x",ROUND(IF(P2_IndicatorData!K48&gt;K$166,10,IF(P2_IndicatorData!K48&lt;K$165,0,10-(K$166-P2_IndicatorData!K48)/(K$166-K$165)*10)),1))</f>
        <v>0.9</v>
      </c>
      <c r="L48" s="26">
        <f>IF(P2_IndicatorData!L48="No data","x",ROUND(IF(P2_IndicatorData!L48&gt;L$166,10,IF(P2_IndicatorData!L48&lt;L$165,0,10-(L$166-P2_IndicatorData!L48)/(L$166-L$165)*10)),1))</f>
        <v>6.8</v>
      </c>
      <c r="M48" s="26">
        <f>IF(P2_IndicatorData!M48="No data","x",ROUND(IF(P2_IndicatorData!M48&gt;M$166,10,IF(P2_IndicatorData!M48&lt;M$165,0,10-(M$166-P2_IndicatorData!M48)/(M$166-M$165)*10)),1))</f>
        <v>4.9000000000000004</v>
      </c>
      <c r="N48" s="26">
        <f>IF(P2_IndicatorData!N48="No data","x",ROUND(IF(P2_IndicatorData!N48&gt;N$166,0,IF(P2_IndicatorData!N48&lt;N$165,10,(N$166-P2_IndicatorData!N48)/(N$166-N$165)*10)),1))</f>
        <v>0.7</v>
      </c>
      <c r="O48" s="26">
        <f>IF(P2_IndicatorData!O48="No data","x",ROUND(IF(P2_IndicatorData!O48&gt;O$166,0,IF(P2_IndicatorData!O48&lt;O$165,10,(O$166-P2_IndicatorData!O48)/(O$166-O$165)*10)),1))</f>
        <v>4</v>
      </c>
      <c r="P48" s="26">
        <f>IF(P2_IndicatorData!P48="No data","x",ROUND(IF(P2_IndicatorData!P48&gt;P$166,0,IF(P2_IndicatorData!P48&lt;P$165,10,(P$166-P2_IndicatorData!P48)/(P$166-P$165)*10)),1))</f>
        <v>9.6</v>
      </c>
      <c r="Q48" s="26">
        <f>IF(P2_IndicatorData!Q48="No data","x",ROUND(IF(P2_IndicatorData!Q48&gt;Q$166,0,IF(P2_IndicatorData!Q48&lt;Q$165,10,(Q$166-P2_IndicatorData!Q48)/(Q$166-Q$165)*10)),1))</f>
        <v>7.5</v>
      </c>
      <c r="R48" s="26">
        <f>IF(P2_IndicatorData!R48="No data","x",ROUND(IF(P2_IndicatorData!R48&gt;R$166,10,IF(P2_IndicatorData!R48&lt;R$165,0,10-(R$166-P2_IndicatorData!R48)/(R$166-R$165)*10)),1))</f>
        <v>7.4</v>
      </c>
      <c r="S48" s="26">
        <f>IF(P2_IndicatorData!S48="No data","x",ROUND(IF(P2_IndicatorData!S48&gt;S$166,0,IF(P2_IndicatorData!S48&lt;S$165,10,(S$166-P2_IndicatorData!S48)/(S$166-S$165)*10)),1))</f>
        <v>8.6999999999999993</v>
      </c>
      <c r="T48" s="35">
        <f>IF(P2_IndicatorData!X48="No data","x",ROUND(IF(P2_IndicatorData!X48&gt;T$166,10,IF(P2_IndicatorData!X48&lt;T$165,0,10-(T$166-P2_IndicatorData!X48)/(T$166-T$165)*10)),1))</f>
        <v>0.8</v>
      </c>
      <c r="U48" s="26">
        <f>IF(P2_IndicatorData!Y48="No data","x",ROUND(IF(P2_IndicatorData!Y48&gt;U$166,0,IF(P2_IndicatorData!Y48&lt;U$165,10,(U$166-P2_IndicatorData!Y48)/(U$166-U$165)*10)),1))</f>
        <v>1.2</v>
      </c>
      <c r="V48" s="26">
        <f>IF(P2_IndicatorData!Z48="No data","x",ROUND(IF(P2_IndicatorData!Z48&gt;V$166,10,IF(P2_IndicatorData!Z48&lt;V$165,0,10-(V$166-P2_IndicatorData!Z48)/(V$166-V$165)*10)),1))</f>
        <v>4.5999999999999996</v>
      </c>
      <c r="W48" s="26">
        <f>IF(P2_IndicatorData!AA48="No data","x",ROUND(IF(P2_IndicatorData!AA48&gt;W$166,10,IF(P2_IndicatorData!AA48&lt;W$165,0,10-(W$166-P2_IndicatorData!AA48)/(W$166-W$165)*10)),1))</f>
        <v>5.4</v>
      </c>
      <c r="X48" s="26">
        <f>IF(P2_IndicatorData!AB48="No data","x",ROUND(IF(P2_IndicatorData!AB48&gt;X$166,0,IF(P2_IndicatorData!AB48&lt;X$165,10,(X$166-P2_IndicatorData!AB48)/(X$166-X$165)*10)),1))</f>
        <v>3.5</v>
      </c>
      <c r="Y48" s="26">
        <f>IF(P2_IndicatorData!AC48="No data","x",ROUND(IF(P2_IndicatorData!AC48&gt;Y$166,0,IF(P2_IndicatorData!AC48&lt;Y$165,10,(Y$166-P2_IndicatorData!AC48)/(Y$166-Y$165)*10)),1))</f>
        <v>0.1</v>
      </c>
      <c r="Z48" s="33">
        <f t="shared" si="0"/>
        <v>4.8</v>
      </c>
      <c r="AA48" s="33">
        <f t="shared" si="1"/>
        <v>5.9</v>
      </c>
      <c r="AB48" s="33">
        <f t="shared" si="2"/>
        <v>8.6</v>
      </c>
      <c r="AC48" s="33">
        <f t="shared" si="3"/>
        <v>8.1</v>
      </c>
      <c r="AD48" s="181">
        <f t="shared" si="4"/>
        <v>3.3</v>
      </c>
      <c r="AE48" s="181">
        <f t="shared" si="5"/>
        <v>5.0999999999999996</v>
      </c>
      <c r="AF48" s="181">
        <f t="shared" si="6"/>
        <v>4.3</v>
      </c>
      <c r="AG48" s="37">
        <f t="shared" si="7"/>
        <v>4.2</v>
      </c>
      <c r="AH48" s="37">
        <f t="shared" si="8"/>
        <v>3.5</v>
      </c>
      <c r="AI48" s="37">
        <f t="shared" si="9"/>
        <v>1</v>
      </c>
      <c r="AJ48" s="181">
        <f t="shared" si="10"/>
        <v>5</v>
      </c>
      <c r="AK48" s="181">
        <f t="shared" si="11"/>
        <v>1.8</v>
      </c>
      <c r="AL48" s="181">
        <f t="shared" si="12"/>
        <v>8.4</v>
      </c>
      <c r="AM48" s="37">
        <f t="shared" si="13"/>
        <v>5.0999999999999996</v>
      </c>
      <c r="AN48" s="199">
        <f>IF(P2_ComponentsMissing_hidden!G58&gt;2,"x",ROUND(AVERAGE(AG48,AH48,AI48,AM48),1))</f>
        <v>3.5</v>
      </c>
    </row>
    <row r="49" spans="1:40">
      <c r="A49" s="27" t="s">
        <v>178</v>
      </c>
      <c r="B49" s="20" t="s">
        <v>179</v>
      </c>
      <c r="C49" s="26">
        <f>IF(P2_IndicatorData!C49="No data","x",ROUND(IF(P2_IndicatorData!C49&gt;C$166,10,IF(P2_IndicatorData!C49&lt;C$165,0,10-(C$166-P2_IndicatorData!C49)/(C$166-C$165)*10)),1))</f>
        <v>10</v>
      </c>
      <c r="D49" s="26">
        <f>IF(P2_IndicatorData!D49="No data","x",ROUND(IF(P2_IndicatorData!D49&gt;D$166,0,IF(P2_IndicatorData!D49&lt;D$165,10,(D$166-P2_IndicatorData!D49)/(D$166-D$165)*10)),1))</f>
        <v>9.6</v>
      </c>
      <c r="E49" s="26">
        <f>IF(P2_IndicatorData!E49="No data","x",ROUND(IF(P2_IndicatorData!E49&gt;E$166,0,IF(P2_IndicatorData!E49&lt;E$165,10,(E$166-P2_IndicatorData!E49)/(E$166-E$165)*10)),1))</f>
        <v>10</v>
      </c>
      <c r="F49" s="26" t="str">
        <f>IF(P2_IndicatorData!F49="No data","x",ROUND(IF(P2_IndicatorData!F49&gt;F$166,0,IF(P2_IndicatorData!F49&lt;F$165,10,(F$166-P2_IndicatorData!F49)/(F$166-F$165)*10)),1))</f>
        <v>x</v>
      </c>
      <c r="G49" s="26" t="str">
        <f>IF(P2_IndicatorData!G49="No data","x",ROUND(IF(P2_IndicatorData!G49&gt;G$166,0,IF(P2_IndicatorData!G49&lt;G$165,10,(G$166-P2_IndicatorData!G49)/(G$166-G$165)*10)),1))</f>
        <v>x</v>
      </c>
      <c r="H49" s="26">
        <f>IF(P2_IndicatorData!H49="No data","x",ROUND(IF(P2_IndicatorData!H49&gt;H$166,0,IF(P2_IndicatorData!H49&lt;H$165,10,(H$166-P2_IndicatorData!H49)/(H$166-H$165)*10)),1))</f>
        <v>9.1</v>
      </c>
      <c r="I49" s="26">
        <f>IF(P2_IndicatorData!I49="No data","x",ROUND(IF(P2_IndicatorData!I49&gt;I$166,10,IF(P2_IndicatorData!I49&lt;I$165,0,10-(I$166-P2_IndicatorData!I49)/(I$166-I$165)*10)),1))</f>
        <v>5.6</v>
      </c>
      <c r="J49" s="26" t="str">
        <f>IF(P2_IndicatorData!J49="No data","x",ROUND(IF(P2_IndicatorData!J49&gt;J$166,10,IF(P2_IndicatorData!J49&lt;J$165,0,10-(J$166-P2_IndicatorData!J49)/(J$166-J$165)*10)),1))</f>
        <v>x</v>
      </c>
      <c r="K49" s="26">
        <f>IF(P2_IndicatorData!K49="No data","x",ROUND(IF(P2_IndicatorData!K49&gt;K$166,10,IF(P2_IndicatorData!K49&lt;K$165,0,10-(K$166-P2_IndicatorData!K49)/(K$166-K$165)*10)),1))</f>
        <v>6</v>
      </c>
      <c r="L49" s="26">
        <f>IF(P2_IndicatorData!L49="No data","x",ROUND(IF(P2_IndicatorData!L49&gt;L$166,10,IF(P2_IndicatorData!L49&lt;L$165,0,10-(L$166-P2_IndicatorData!L49)/(L$166-L$165)*10)),1))</f>
        <v>10</v>
      </c>
      <c r="M49" s="26" t="str">
        <f>IF(P2_IndicatorData!M49="No data","x",ROUND(IF(P2_IndicatorData!M49&gt;M$166,10,IF(P2_IndicatorData!M49&lt;M$165,0,10-(M$166-P2_IndicatorData!M49)/(M$166-M$165)*10)),1))</f>
        <v>x</v>
      </c>
      <c r="N49" s="26" t="str">
        <f>IF(P2_IndicatorData!N49="No data","x",ROUND(IF(P2_IndicatorData!N49&gt;N$166,0,IF(P2_IndicatorData!N49&lt;N$165,10,(N$166-P2_IndicatorData!N49)/(N$166-N$165)*10)),1))</f>
        <v>x</v>
      </c>
      <c r="O49" s="26" t="str">
        <f>IF(P2_IndicatorData!O49="No data","x",ROUND(IF(P2_IndicatorData!O49&gt;O$166,0,IF(P2_IndicatorData!O49&lt;O$165,10,(O$166-P2_IndicatorData!O49)/(O$166-O$165)*10)),1))</f>
        <v>x</v>
      </c>
      <c r="P49" s="26" t="str">
        <f>IF(P2_IndicatorData!P49="No data","x",ROUND(IF(P2_IndicatorData!P49&gt;P$166,0,IF(P2_IndicatorData!P49&lt;P$165,10,(P$166-P2_IndicatorData!P49)/(P$166-P$165)*10)),1))</f>
        <v>x</v>
      </c>
      <c r="Q49" s="26" t="str">
        <f>IF(P2_IndicatorData!Q49="No data","x",ROUND(IF(P2_IndicatorData!Q49&gt;Q$166,0,IF(P2_IndicatorData!Q49&lt;Q$165,10,(Q$166-P2_IndicatorData!Q49)/(Q$166-Q$165)*10)),1))</f>
        <v>x</v>
      </c>
      <c r="R49" s="26" t="str">
        <f>IF(P2_IndicatorData!R49="No data","x",ROUND(IF(P2_IndicatorData!R49&gt;R$166,10,IF(P2_IndicatorData!R49&lt;R$165,0,10-(R$166-P2_IndicatorData!R49)/(R$166-R$165)*10)),1))</f>
        <v>x</v>
      </c>
      <c r="S49" s="26" t="str">
        <f>IF(P2_IndicatorData!S49="No data","x",ROUND(IF(P2_IndicatorData!S49&gt;S$166,0,IF(P2_IndicatorData!S49&lt;S$165,10,(S$166-P2_IndicatorData!S49)/(S$166-S$165)*10)),1))</f>
        <v>x</v>
      </c>
      <c r="T49" s="35">
        <f>IF(P2_IndicatorData!X49="No data","x",ROUND(IF(P2_IndicatorData!X49&gt;T$166,10,IF(P2_IndicatorData!X49&lt;T$165,0,10-(T$166-P2_IndicatorData!X49)/(T$166-T$165)*10)),1))</f>
        <v>10</v>
      </c>
      <c r="U49" s="26">
        <f>IF(P2_IndicatorData!Y49="No data","x",ROUND(IF(P2_IndicatorData!Y49&gt;U$166,0,IF(P2_IndicatorData!Y49&lt;U$165,10,(U$166-P2_IndicatorData!Y49)/(U$166-U$165)*10)),1))</f>
        <v>9.4</v>
      </c>
      <c r="V49" s="26" t="str">
        <f>IF(P2_IndicatorData!Z49="No data","x",ROUND(IF(P2_IndicatorData!Z49&gt;V$166,10,IF(P2_IndicatorData!Z49&lt;V$165,0,10-(V$166-P2_IndicatorData!Z49)/(V$166-V$165)*10)),1))</f>
        <v>x</v>
      </c>
      <c r="W49" s="26" t="str">
        <f>IF(P2_IndicatorData!AA49="No data","x",ROUND(IF(P2_IndicatorData!AA49&gt;W$166,10,IF(P2_IndicatorData!AA49&lt;W$165,0,10-(W$166-P2_IndicatorData!AA49)/(W$166-W$165)*10)),1))</f>
        <v>x</v>
      </c>
      <c r="X49" s="26">
        <f>IF(P2_IndicatorData!AB49="No data","x",ROUND(IF(P2_IndicatorData!AB49&gt;X$166,0,IF(P2_IndicatorData!AB49&lt;X$165,10,(X$166-P2_IndicatorData!AB49)/(X$166-X$165)*10)),1))</f>
        <v>10</v>
      </c>
      <c r="Y49" s="26">
        <f>IF(P2_IndicatorData!AC49="No data","x",ROUND(IF(P2_IndicatorData!AC49&gt;Y$166,0,IF(P2_IndicatorData!AC49&lt;Y$165,10,(Y$166-P2_IndicatorData!AC49)/(Y$166-Y$165)*10)),1))</f>
        <v>5.5</v>
      </c>
      <c r="Z49" s="33">
        <f t="shared" si="0"/>
        <v>10</v>
      </c>
      <c r="AA49" s="33">
        <f t="shared" si="1"/>
        <v>10</v>
      </c>
      <c r="AB49" s="33" t="str">
        <f t="shared" si="2"/>
        <v>x</v>
      </c>
      <c r="AC49" s="33" t="str">
        <f t="shared" si="3"/>
        <v>x</v>
      </c>
      <c r="AD49" s="181">
        <f t="shared" si="4"/>
        <v>10</v>
      </c>
      <c r="AE49" s="181">
        <f t="shared" si="5"/>
        <v>5.6</v>
      </c>
      <c r="AF49" s="181">
        <f t="shared" si="6"/>
        <v>8.1999999999999993</v>
      </c>
      <c r="AG49" s="37">
        <f t="shared" si="7"/>
        <v>7.9</v>
      </c>
      <c r="AH49" s="37">
        <f t="shared" si="8"/>
        <v>10</v>
      </c>
      <c r="AI49" s="37">
        <f t="shared" si="9"/>
        <v>9.6999999999999993</v>
      </c>
      <c r="AJ49" s="181" t="str">
        <f t="shared" si="10"/>
        <v>x</v>
      </c>
      <c r="AK49" s="181">
        <f t="shared" si="11"/>
        <v>7.8</v>
      </c>
      <c r="AL49" s="181" t="str">
        <f t="shared" si="12"/>
        <v>x</v>
      </c>
      <c r="AM49" s="37">
        <f t="shared" si="13"/>
        <v>7.8</v>
      </c>
      <c r="AN49" s="199">
        <f>IF(P2_ComponentsMissing_hidden!G59&gt;2,"x",ROUND(AVERAGE(AG49,AH49,AI49,AM49),1))</f>
        <v>8.9</v>
      </c>
    </row>
    <row r="50" spans="1:40">
      <c r="A50" s="27" t="s">
        <v>180</v>
      </c>
      <c r="B50" s="20" t="s">
        <v>181</v>
      </c>
      <c r="C50" s="26">
        <f>IF(P2_IndicatorData!C50="No data","x",ROUND(IF(P2_IndicatorData!C50&gt;C$166,10,IF(P2_IndicatorData!C50&lt;C$165,0,10-(C$166-P2_IndicatorData!C50)/(C$166-C$165)*10)),1))</f>
        <v>5.4</v>
      </c>
      <c r="D50" s="26">
        <f>IF(P2_IndicatorData!D50="No data","x",ROUND(IF(P2_IndicatorData!D50&gt;D$166,0,IF(P2_IndicatorData!D50&lt;D$165,10,(D$166-P2_IndicatorData!D50)/(D$166-D$165)*10)),1))</f>
        <v>8.8000000000000007</v>
      </c>
      <c r="E50" s="26">
        <f>IF(P2_IndicatorData!E50="No data","x",ROUND(IF(P2_IndicatorData!E50&gt;E$166,0,IF(P2_IndicatorData!E50&lt;E$165,10,(E$166-P2_IndicatorData!E50)/(E$166-E$165)*10)),1))</f>
        <v>1.7</v>
      </c>
      <c r="F50" s="26">
        <f>IF(P2_IndicatorData!F50="No data","x",ROUND(IF(P2_IndicatorData!F50&gt;F$166,0,IF(P2_IndicatorData!F50&lt;F$165,10,(F$166-P2_IndicatorData!F50)/(F$166-F$165)*10)),1))</f>
        <v>2.4</v>
      </c>
      <c r="G50" s="26">
        <f>IF(P2_IndicatorData!G50="No data","x",ROUND(IF(P2_IndicatorData!G50&gt;G$166,0,IF(P2_IndicatorData!G50&lt;G$165,10,(G$166-P2_IndicatorData!G50)/(G$166-G$165)*10)),1))</f>
        <v>1</v>
      </c>
      <c r="H50" s="26">
        <f>IF(P2_IndicatorData!H50="No data","x",ROUND(IF(P2_IndicatorData!H50&gt;H$166,0,IF(P2_IndicatorData!H50&lt;H$165,10,(H$166-P2_IndicatorData!H50)/(H$166-H$165)*10)),1))</f>
        <v>9.1</v>
      </c>
      <c r="I50" s="26">
        <f>IF(P2_IndicatorData!I50="No data","x",ROUND(IF(P2_IndicatorData!I50&gt;I$166,10,IF(P2_IndicatorData!I50&lt;I$165,0,10-(I$166-P2_IndicatorData!I50)/(I$166-I$165)*10)),1))</f>
        <v>10</v>
      </c>
      <c r="J50" s="26" t="str">
        <f>IF(P2_IndicatorData!J50="No data","x",ROUND(IF(P2_IndicatorData!J50&gt;J$166,10,IF(P2_IndicatorData!J50&lt;J$165,0,10-(J$166-P2_IndicatorData!J50)/(J$166-J$165)*10)),1))</f>
        <v>x</v>
      </c>
      <c r="K50" s="26">
        <f>IF(P2_IndicatorData!K50="No data","x",ROUND(IF(P2_IndicatorData!K50&gt;K$166,10,IF(P2_IndicatorData!K50&lt;K$165,0,10-(K$166-P2_IndicatorData!K50)/(K$166-K$165)*10)),1))</f>
        <v>9.6</v>
      </c>
      <c r="L50" s="26">
        <f>IF(P2_IndicatorData!L50="No data","x",ROUND(IF(P2_IndicatorData!L50&gt;L$166,10,IF(P2_IndicatorData!L50&lt;L$165,0,10-(L$166-P2_IndicatorData!L50)/(L$166-L$165)*10)),1))</f>
        <v>10</v>
      </c>
      <c r="M50" s="26">
        <f>IF(P2_IndicatorData!M50="No data","x",ROUND(IF(P2_IndicatorData!M50&gt;M$166,10,IF(P2_IndicatorData!M50&lt;M$165,0,10-(M$166-P2_IndicatorData!M50)/(M$166-M$165)*10)),1))</f>
        <v>10</v>
      </c>
      <c r="N50" s="26">
        <f>IF(P2_IndicatorData!N50="No data","x",ROUND(IF(P2_IndicatorData!N50&gt;N$166,0,IF(P2_IndicatorData!N50&lt;N$165,10,(N$166-P2_IndicatorData!N50)/(N$166-N$165)*10)),1))</f>
        <v>2.2000000000000002</v>
      </c>
      <c r="O50" s="26" t="str">
        <f>IF(P2_IndicatorData!O50="No data","x",ROUND(IF(P2_IndicatorData!O50&gt;O$166,0,IF(P2_IndicatorData!O50&lt;O$165,10,(O$166-P2_IndicatorData!O50)/(O$166-O$165)*10)),1))</f>
        <v>x</v>
      </c>
      <c r="P50" s="26" t="str">
        <f>IF(P2_IndicatorData!P50="No data","x",ROUND(IF(P2_IndicatorData!P50&gt;P$166,0,IF(P2_IndicatorData!P50&lt;P$165,10,(P$166-P2_IndicatorData!P50)/(P$166-P$165)*10)),1))</f>
        <v>x</v>
      </c>
      <c r="Q50" s="26" t="str">
        <f>IF(P2_IndicatorData!Q50="No data","x",ROUND(IF(P2_IndicatorData!Q50&gt;Q$166,0,IF(P2_IndicatorData!Q50&lt;Q$165,10,(Q$166-P2_IndicatorData!Q50)/(Q$166-Q$165)*10)),1))</f>
        <v>x</v>
      </c>
      <c r="R50" s="26" t="str">
        <f>IF(P2_IndicatorData!R50="No data","x",ROUND(IF(P2_IndicatorData!R50&gt;R$166,10,IF(P2_IndicatorData!R50&lt;R$165,0,10-(R$166-P2_IndicatorData!R50)/(R$166-R$165)*10)),1))</f>
        <v>x</v>
      </c>
      <c r="S50" s="26" t="str">
        <f>IF(P2_IndicatorData!S50="No data","x",ROUND(IF(P2_IndicatorData!S50&gt;S$166,0,IF(P2_IndicatorData!S50&lt;S$165,10,(S$166-P2_IndicatorData!S50)/(S$166-S$165)*10)),1))</f>
        <v>x</v>
      </c>
      <c r="T50" s="35">
        <f>IF(P2_IndicatorData!X50="No data","x",ROUND(IF(P2_IndicatorData!X50&gt;T$166,10,IF(P2_IndicatorData!X50&lt;T$165,0,10-(T$166-P2_IndicatorData!X50)/(T$166-T$165)*10)),1))</f>
        <v>10</v>
      </c>
      <c r="U50" s="26" t="str">
        <f>IF(P2_IndicatorData!Y50="No data","x",ROUND(IF(P2_IndicatorData!Y50&gt;U$166,0,IF(P2_IndicatorData!Y50&lt;U$165,10,(U$166-P2_IndicatorData!Y50)/(U$166-U$165)*10)),1))</f>
        <v>x</v>
      </c>
      <c r="V50" s="26" t="str">
        <f>IF(P2_IndicatorData!Z50="No data","x",ROUND(IF(P2_IndicatorData!Z50&gt;V$166,10,IF(P2_IndicatorData!Z50&lt;V$165,0,10-(V$166-P2_IndicatorData!Z50)/(V$166-V$165)*10)),1))</f>
        <v>x</v>
      </c>
      <c r="W50" s="26" t="str">
        <f>IF(P2_IndicatorData!AA50="No data","x",ROUND(IF(P2_IndicatorData!AA50&gt;W$166,10,IF(P2_IndicatorData!AA50&lt;W$165,0,10-(W$166-P2_IndicatorData!AA50)/(W$166-W$165)*10)),1))</f>
        <v>x</v>
      </c>
      <c r="X50" s="26">
        <f>IF(P2_IndicatorData!AB50="No data","x",ROUND(IF(P2_IndicatorData!AB50&gt;X$166,0,IF(P2_IndicatorData!AB50&lt;X$165,10,(X$166-P2_IndicatorData!AB50)/(X$166-X$165)*10)),1))</f>
        <v>10</v>
      </c>
      <c r="Y50" s="26">
        <f>IF(P2_IndicatorData!AC50="No data","x",ROUND(IF(P2_IndicatorData!AC50&gt;Y$166,0,IF(P2_IndicatorData!AC50&lt;Y$165,10,(Y$166-P2_IndicatorData!AC50)/(Y$166-Y$165)*10)),1))</f>
        <v>8.6</v>
      </c>
      <c r="Z50" s="33">
        <f t="shared" si="0"/>
        <v>1.7</v>
      </c>
      <c r="AA50" s="33">
        <f t="shared" si="1"/>
        <v>10</v>
      </c>
      <c r="AB50" s="33" t="str">
        <f t="shared" si="2"/>
        <v>x</v>
      </c>
      <c r="AC50" s="33" t="str">
        <f t="shared" si="3"/>
        <v>x</v>
      </c>
      <c r="AD50" s="181">
        <f t="shared" si="4"/>
        <v>3.6</v>
      </c>
      <c r="AE50" s="181">
        <f t="shared" si="5"/>
        <v>10</v>
      </c>
      <c r="AF50" s="181">
        <f t="shared" si="6"/>
        <v>9.1999999999999993</v>
      </c>
      <c r="AG50" s="37">
        <f t="shared" si="7"/>
        <v>7.6</v>
      </c>
      <c r="AH50" s="37">
        <f t="shared" si="8"/>
        <v>6.1</v>
      </c>
      <c r="AI50" s="37">
        <f t="shared" si="9"/>
        <v>10</v>
      </c>
      <c r="AJ50" s="181" t="str">
        <f t="shared" si="10"/>
        <v>x</v>
      </c>
      <c r="AK50" s="181">
        <f t="shared" si="11"/>
        <v>9.3000000000000007</v>
      </c>
      <c r="AL50" s="181" t="str">
        <f t="shared" si="12"/>
        <v>x</v>
      </c>
      <c r="AM50" s="37">
        <f t="shared" si="13"/>
        <v>9.3000000000000007</v>
      </c>
      <c r="AN50" s="199">
        <f>IF(P2_ComponentsMissing_hidden!G60&gt;2,"x",ROUND(AVERAGE(AG50,AH50,AI50,AM50),1))</f>
        <v>8.3000000000000007</v>
      </c>
    </row>
    <row r="51" spans="1:40">
      <c r="A51" s="27" t="s">
        <v>182</v>
      </c>
      <c r="B51" s="20" t="s">
        <v>183</v>
      </c>
      <c r="C51" s="26">
        <f>IF(P2_IndicatorData!C51="No data","x",ROUND(IF(P2_IndicatorData!C51&gt;C$166,10,IF(P2_IndicatorData!C51&lt;C$165,0,10-(C$166-P2_IndicatorData!C51)/(C$166-C$165)*10)),1))</f>
        <v>0.3</v>
      </c>
      <c r="D51" s="26">
        <f>IF(P2_IndicatorData!D51="No data","x",ROUND(IF(P2_IndicatorData!D51&gt;D$166,0,IF(P2_IndicatorData!D51&lt;D$165,10,(D$166-P2_IndicatorData!D51)/(D$166-D$165)*10)),1))</f>
        <v>0.7</v>
      </c>
      <c r="E51" s="26">
        <f>IF(P2_IndicatorData!E51="No data","x",ROUND(IF(P2_IndicatorData!E51&gt;E$166,0,IF(P2_IndicatorData!E51&lt;E$165,10,(E$166-P2_IndicatorData!E51)/(E$166-E$165)*10)),1))</f>
        <v>2.7</v>
      </c>
      <c r="F51" s="26">
        <f>IF(P2_IndicatorData!F51="No data","x",ROUND(IF(P2_IndicatorData!F51&gt;F$166,0,IF(P2_IndicatorData!F51&lt;F$165,10,(F$166-P2_IndicatorData!F51)/(F$166-F$165)*10)),1))</f>
        <v>2.4</v>
      </c>
      <c r="G51" s="26" t="str">
        <f>IF(P2_IndicatorData!G51="No data","x",ROUND(IF(P2_IndicatorData!G51&gt;G$166,0,IF(P2_IndicatorData!G51&lt;G$165,10,(G$166-P2_IndicatorData!G51)/(G$166-G$165)*10)),1))</f>
        <v>x</v>
      </c>
      <c r="H51" s="26">
        <f>IF(P2_IndicatorData!H51="No data","x",ROUND(IF(P2_IndicatorData!H51&gt;H$166,0,IF(P2_IndicatorData!H51&lt;H$165,10,(H$166-P2_IndicatorData!H51)/(H$166-H$165)*10)),1))</f>
        <v>3</v>
      </c>
      <c r="I51" s="26">
        <f>IF(P2_IndicatorData!I51="No data","x",ROUND(IF(P2_IndicatorData!I51&gt;I$166,10,IF(P2_IndicatorData!I51&lt;I$165,0,10-(I$166-P2_IndicatorData!I51)/(I$166-I$165)*10)),1))</f>
        <v>0.3</v>
      </c>
      <c r="J51" s="26">
        <f>IF(P2_IndicatorData!J51="No data","x",ROUND(IF(P2_IndicatorData!J51&gt;J$166,10,IF(P2_IndicatorData!J51&lt;J$165,0,10-(J$166-P2_IndicatorData!J51)/(J$166-J$165)*10)),1))</f>
        <v>2.9</v>
      </c>
      <c r="K51" s="26">
        <f>IF(P2_IndicatorData!K51="No data","x",ROUND(IF(P2_IndicatorData!K51&gt;K$166,10,IF(P2_IndicatorData!K51&lt;K$165,0,10-(K$166-P2_IndicatorData!K51)/(K$166-K$165)*10)),1))</f>
        <v>0.2</v>
      </c>
      <c r="L51" s="26">
        <f>IF(P2_IndicatorData!L51="No data","x",ROUND(IF(P2_IndicatorData!L51&gt;L$166,10,IF(P2_IndicatorData!L51&lt;L$165,0,10-(L$166-P2_IndicatorData!L51)/(L$166-L$165)*10)),1))</f>
        <v>1.1000000000000001</v>
      </c>
      <c r="M51" s="26">
        <f>IF(P2_IndicatorData!M51="No data","x",ROUND(IF(P2_IndicatorData!M51&gt;M$166,10,IF(P2_IndicatorData!M51&lt;M$165,0,10-(M$166-P2_IndicatorData!M51)/(M$166-M$165)*10)),1))</f>
        <v>0.3</v>
      </c>
      <c r="N51" s="26" t="str">
        <f>IF(P2_IndicatorData!N51="No data","x",ROUND(IF(P2_IndicatorData!N51&gt;N$166,0,IF(P2_IndicatorData!N51&lt;N$165,10,(N$166-P2_IndicatorData!N51)/(N$166-N$165)*10)),1))</f>
        <v>x</v>
      </c>
      <c r="O51" s="26">
        <f>IF(P2_IndicatorData!O51="No data","x",ROUND(IF(P2_IndicatorData!O51&gt;O$166,0,IF(P2_IndicatorData!O51&lt;O$165,10,(O$166-P2_IndicatorData!O51)/(O$166-O$165)*10)),1))</f>
        <v>1.7</v>
      </c>
      <c r="P51" s="26">
        <f>IF(P2_IndicatorData!P51="No data","x",ROUND(IF(P2_IndicatorData!P51&gt;P$166,0,IF(P2_IndicatorData!P51&lt;P$165,10,(P$166-P2_IndicatorData!P51)/(P$166-P$165)*10)),1))</f>
        <v>0</v>
      </c>
      <c r="Q51" s="26">
        <f>IF(P2_IndicatorData!Q51="No data","x",ROUND(IF(P2_IndicatorData!Q51&gt;Q$166,0,IF(P2_IndicatorData!Q51&lt;Q$165,10,(Q$166-P2_IndicatorData!Q51)/(Q$166-Q$165)*10)),1))</f>
        <v>2.2000000000000002</v>
      </c>
      <c r="R51" s="26">
        <f>IF(P2_IndicatorData!R51="No data","x",ROUND(IF(P2_IndicatorData!R51&gt;R$166,10,IF(P2_IndicatorData!R51&lt;R$165,0,10-(R$166-P2_IndicatorData!R51)/(R$166-R$165)*10)),1))</f>
        <v>2.7</v>
      </c>
      <c r="S51" s="26">
        <f>IF(P2_IndicatorData!S51="No data","x",ROUND(IF(P2_IndicatorData!S51&gt;S$166,0,IF(P2_IndicatorData!S51&lt;S$165,10,(S$166-P2_IndicatorData!S51)/(S$166-S$165)*10)),1))</f>
        <v>0.3</v>
      </c>
      <c r="T51" s="35">
        <f>IF(P2_IndicatorData!X51="No data","x",ROUND(IF(P2_IndicatorData!X51&gt;T$166,10,IF(P2_IndicatorData!X51&lt;T$165,0,10-(T$166-P2_IndicatorData!X51)/(T$166-T$165)*10)),1))</f>
        <v>0.1</v>
      </c>
      <c r="U51" s="26" t="str">
        <f>IF(P2_IndicatorData!Y51="No data","x",ROUND(IF(P2_IndicatorData!Y51&gt;U$166,0,IF(P2_IndicatorData!Y51&lt;U$165,10,(U$166-P2_IndicatorData!Y51)/(U$166-U$165)*10)),1))</f>
        <v>x</v>
      </c>
      <c r="V51" s="26">
        <f>IF(P2_IndicatorData!Z51="No data","x",ROUND(IF(P2_IndicatorData!Z51&gt;V$166,10,IF(P2_IndicatorData!Z51&lt;V$165,0,10-(V$166-P2_IndicatorData!Z51)/(V$166-V$165)*10)),1))</f>
        <v>4.3</v>
      </c>
      <c r="W51" s="26">
        <f>IF(P2_IndicatorData!AA51="No data","x",ROUND(IF(P2_IndicatorData!AA51&gt;W$166,10,IF(P2_IndicatorData!AA51&lt;W$165,0,10-(W$166-P2_IndicatorData!AA51)/(W$166-W$165)*10)),1))</f>
        <v>2.2000000000000002</v>
      </c>
      <c r="X51" s="26">
        <f>IF(P2_IndicatorData!AB51="No data","x",ROUND(IF(P2_IndicatorData!AB51&gt;X$166,0,IF(P2_IndicatorData!AB51&lt;X$165,10,(X$166-P2_IndicatorData!AB51)/(X$166-X$165)*10)),1))</f>
        <v>3.5</v>
      </c>
      <c r="Y51" s="26">
        <f>IF(P2_IndicatorData!AC51="No data","x",ROUND(IF(P2_IndicatorData!AC51&gt;Y$166,0,IF(P2_IndicatorData!AC51&lt;Y$165,10,(Y$166-P2_IndicatorData!AC51)/(Y$166-Y$165)*10)),1))</f>
        <v>0</v>
      </c>
      <c r="Z51" s="33">
        <f t="shared" si="0"/>
        <v>2.6</v>
      </c>
      <c r="AA51" s="33">
        <f t="shared" si="1"/>
        <v>0.7</v>
      </c>
      <c r="AB51" s="33">
        <f t="shared" si="2"/>
        <v>1.1000000000000001</v>
      </c>
      <c r="AC51" s="33">
        <f t="shared" si="3"/>
        <v>1.5</v>
      </c>
      <c r="AD51" s="181">
        <f t="shared" si="4"/>
        <v>1.5</v>
      </c>
      <c r="AE51" s="181">
        <f t="shared" si="5"/>
        <v>1.6</v>
      </c>
      <c r="AF51" s="181">
        <f t="shared" si="6"/>
        <v>1.3</v>
      </c>
      <c r="AG51" s="37">
        <f t="shared" si="7"/>
        <v>1.5</v>
      </c>
      <c r="AH51" s="37">
        <f t="shared" si="8"/>
        <v>1.2</v>
      </c>
      <c r="AI51" s="37">
        <f t="shared" si="9"/>
        <v>0.1</v>
      </c>
      <c r="AJ51" s="181">
        <f t="shared" si="10"/>
        <v>3.3</v>
      </c>
      <c r="AK51" s="181">
        <f t="shared" si="11"/>
        <v>1.8</v>
      </c>
      <c r="AL51" s="181">
        <f t="shared" si="12"/>
        <v>1.3</v>
      </c>
      <c r="AM51" s="37">
        <f t="shared" si="13"/>
        <v>2.1</v>
      </c>
      <c r="AN51" s="199">
        <f>IF(P2_ComponentsMissing_hidden!G61&gt;2,"x",ROUND(AVERAGE(AG51,AH51,AI51,AM51),1))</f>
        <v>1.2</v>
      </c>
    </row>
    <row r="52" spans="1:40">
      <c r="A52" s="27" t="s">
        <v>184</v>
      </c>
      <c r="B52" s="20" t="s">
        <v>185</v>
      </c>
      <c r="C52" s="26">
        <f>IF(P2_IndicatorData!C52="No data","x",ROUND(IF(P2_IndicatorData!C52&gt;C$166,10,IF(P2_IndicatorData!C52&lt;C$165,0,10-(C$166-P2_IndicatorData!C52)/(C$166-C$165)*10)),1))</f>
        <v>6.6</v>
      </c>
      <c r="D52" s="26">
        <f>IF(P2_IndicatorData!D52="No data","x",ROUND(IF(P2_IndicatorData!D52&gt;D$166,0,IF(P2_IndicatorData!D52&lt;D$165,10,(D$166-P2_IndicatorData!D52)/(D$166-D$165)*10)),1))</f>
        <v>6.5</v>
      </c>
      <c r="E52" s="26">
        <f>IF(P2_IndicatorData!E52="No data","x",ROUND(IF(P2_IndicatorData!E52&gt;E$166,0,IF(P2_IndicatorData!E52&lt;E$165,10,(E$166-P2_IndicatorData!E52)/(E$166-E$165)*10)),1))</f>
        <v>3.3</v>
      </c>
      <c r="F52" s="26">
        <f>IF(P2_IndicatorData!F52="No data","x",ROUND(IF(P2_IndicatorData!F52&gt;F$166,0,IF(P2_IndicatorData!F52&lt;F$165,10,(F$166-P2_IndicatorData!F52)/(F$166-F$165)*10)),1))</f>
        <v>5</v>
      </c>
      <c r="G52" s="26">
        <f>IF(P2_IndicatorData!G52="No data","x",ROUND(IF(P2_IndicatorData!G52&gt;G$166,0,IF(P2_IndicatorData!G52&lt;G$165,10,(G$166-P2_IndicatorData!G52)/(G$166-G$165)*10)),1))</f>
        <v>2.4</v>
      </c>
      <c r="H52" s="26">
        <f>IF(P2_IndicatorData!H52="No data","x",ROUND(IF(P2_IndicatorData!H52&gt;H$166,0,IF(P2_IndicatorData!H52&lt;H$165,10,(H$166-P2_IndicatorData!H52)/(H$166-H$165)*10)),1))</f>
        <v>6.9</v>
      </c>
      <c r="I52" s="26">
        <f>IF(P2_IndicatorData!I52="No data","x",ROUND(IF(P2_IndicatorData!I52&gt;I$166,10,IF(P2_IndicatorData!I52&lt;I$165,0,10-(I$166-P2_IndicatorData!I52)/(I$166-I$165)*10)),1))</f>
        <v>6.5</v>
      </c>
      <c r="J52" s="26">
        <f>IF(P2_IndicatorData!J52="No data","x",ROUND(IF(P2_IndicatorData!J52&gt;J$166,10,IF(P2_IndicatorData!J52&lt;J$165,0,10-(J$166-P2_IndicatorData!J52)/(J$166-J$165)*10)),1))</f>
        <v>6.9</v>
      </c>
      <c r="K52" s="26">
        <f>IF(P2_IndicatorData!K52="No data","x",ROUND(IF(P2_IndicatorData!K52&gt;K$166,10,IF(P2_IndicatorData!K52&lt;K$165,0,10-(K$166-P2_IndicatorData!K52)/(K$166-K$165)*10)),1))</f>
        <v>8.6999999999999993</v>
      </c>
      <c r="L52" s="26">
        <f>IF(P2_IndicatorData!L52="No data","x",ROUND(IF(P2_IndicatorData!L52&gt;L$166,10,IF(P2_IndicatorData!L52&lt;L$165,0,10-(L$166-P2_IndicatorData!L52)/(L$166-L$165)*10)),1))</f>
        <v>8.1999999999999993</v>
      </c>
      <c r="M52" s="26">
        <f>IF(P2_IndicatorData!M52="No data","x",ROUND(IF(P2_IndicatorData!M52&gt;M$166,10,IF(P2_IndicatorData!M52&lt;M$165,0,10-(M$166-P2_IndicatorData!M52)/(M$166-M$165)*10)),1))</f>
        <v>0.8</v>
      </c>
      <c r="N52" s="26">
        <f>IF(P2_IndicatorData!N52="No data","x",ROUND(IF(P2_IndicatorData!N52&gt;N$166,0,IF(P2_IndicatorData!N52&lt;N$165,10,(N$166-P2_IndicatorData!N52)/(N$166-N$165)*10)),1))</f>
        <v>1.5</v>
      </c>
      <c r="O52" s="26" t="str">
        <f>IF(P2_IndicatorData!O52="No data","x",ROUND(IF(P2_IndicatorData!O52&gt;O$166,0,IF(P2_IndicatorData!O52&lt;O$165,10,(O$166-P2_IndicatorData!O52)/(O$166-O$165)*10)),1))</f>
        <v>x</v>
      </c>
      <c r="P52" s="26" t="str">
        <f>IF(P2_IndicatorData!P52="No data","x",ROUND(IF(P2_IndicatorData!P52&gt;P$166,0,IF(P2_IndicatorData!P52&lt;P$165,10,(P$166-P2_IndicatorData!P52)/(P$166-P$165)*10)),1))</f>
        <v>x</v>
      </c>
      <c r="Q52" s="26">
        <f>IF(P2_IndicatorData!Q52="No data","x",ROUND(IF(P2_IndicatorData!Q52&gt;Q$166,0,IF(P2_IndicatorData!Q52&lt;Q$165,10,(Q$166-P2_IndicatorData!Q52)/(Q$166-Q$165)*10)),1))</f>
        <v>6.2</v>
      </c>
      <c r="R52" s="26" t="str">
        <f>IF(P2_IndicatorData!R52="No data","x",ROUND(IF(P2_IndicatorData!R52&gt;R$166,10,IF(P2_IndicatorData!R52&lt;R$165,0,10-(R$166-P2_IndicatorData!R52)/(R$166-R$165)*10)),1))</f>
        <v>x</v>
      </c>
      <c r="S52" s="26" t="str">
        <f>IF(P2_IndicatorData!S52="No data","x",ROUND(IF(P2_IndicatorData!S52&gt;S$166,0,IF(P2_IndicatorData!S52&lt;S$165,10,(S$166-P2_IndicatorData!S52)/(S$166-S$165)*10)),1))</f>
        <v>x</v>
      </c>
      <c r="T52" s="35">
        <f>IF(P2_IndicatorData!X52="No data","x",ROUND(IF(P2_IndicatorData!X52&gt;T$166,10,IF(P2_IndicatorData!X52&lt;T$165,0,10-(T$166-P2_IndicatorData!X52)/(T$166-T$165)*10)),1))</f>
        <v>8.4</v>
      </c>
      <c r="U52" s="26">
        <f>IF(P2_IndicatorData!Y52="No data","x",ROUND(IF(P2_IndicatorData!Y52&gt;U$166,0,IF(P2_IndicatorData!Y52&lt;U$165,10,(U$166-P2_IndicatorData!Y52)/(U$166-U$165)*10)),1))</f>
        <v>9.5</v>
      </c>
      <c r="V52" s="26">
        <f>IF(P2_IndicatorData!Z52="No data","x",ROUND(IF(P2_IndicatorData!Z52&gt;V$166,10,IF(P2_IndicatorData!Z52&lt;V$165,0,10-(V$166-P2_IndicatorData!Z52)/(V$166-V$165)*10)),1))</f>
        <v>10</v>
      </c>
      <c r="W52" s="26">
        <f>IF(P2_IndicatorData!AA52="No data","x",ROUND(IF(P2_IndicatorData!AA52&gt;W$166,10,IF(P2_IndicatorData!AA52&lt;W$165,0,10-(W$166-P2_IndicatorData!AA52)/(W$166-W$165)*10)),1))</f>
        <v>10</v>
      </c>
      <c r="X52" s="26">
        <f>IF(P2_IndicatorData!AB52="No data","x",ROUND(IF(P2_IndicatorData!AB52&gt;X$166,0,IF(P2_IndicatorData!AB52&lt;X$165,10,(X$166-P2_IndicatorData!AB52)/(X$166-X$165)*10)),1))</f>
        <v>7.1</v>
      </c>
      <c r="Y52" s="26" t="str">
        <f>IF(P2_IndicatorData!AC52="No data","x",ROUND(IF(P2_IndicatorData!AC52&gt;Y$166,0,IF(P2_IndicatorData!AC52&lt;Y$165,10,(Y$166-P2_IndicatorData!AC52)/(Y$166-Y$165)*10)),1))</f>
        <v>x</v>
      </c>
      <c r="Z52" s="33">
        <f t="shared" si="0"/>
        <v>3.6</v>
      </c>
      <c r="AA52" s="33">
        <f t="shared" si="1"/>
        <v>4.5</v>
      </c>
      <c r="AB52" s="33">
        <f t="shared" si="2"/>
        <v>6.2</v>
      </c>
      <c r="AC52" s="33" t="str">
        <f t="shared" si="3"/>
        <v>x</v>
      </c>
      <c r="AD52" s="181">
        <f t="shared" si="4"/>
        <v>5.0999999999999996</v>
      </c>
      <c r="AE52" s="181">
        <f t="shared" si="5"/>
        <v>6.7</v>
      </c>
      <c r="AF52" s="181">
        <f t="shared" si="6"/>
        <v>7.4</v>
      </c>
      <c r="AG52" s="37">
        <f t="shared" si="7"/>
        <v>6.4</v>
      </c>
      <c r="AH52" s="37">
        <f t="shared" si="8"/>
        <v>3</v>
      </c>
      <c r="AI52" s="37">
        <f t="shared" si="9"/>
        <v>9</v>
      </c>
      <c r="AJ52" s="181">
        <f t="shared" si="10"/>
        <v>10</v>
      </c>
      <c r="AK52" s="181">
        <f t="shared" si="11"/>
        <v>7.1</v>
      </c>
      <c r="AL52" s="181">
        <f t="shared" si="12"/>
        <v>6.2</v>
      </c>
      <c r="AM52" s="37">
        <f t="shared" si="13"/>
        <v>7.8</v>
      </c>
      <c r="AN52" s="199">
        <f>IF(P2_ComponentsMissing_hidden!G62&gt;2,"x",ROUND(AVERAGE(AG52,AH52,AI52,AM52),1))</f>
        <v>6.6</v>
      </c>
    </row>
    <row r="53" spans="1:40">
      <c r="A53" s="27" t="s">
        <v>186</v>
      </c>
      <c r="B53" s="20" t="s">
        <v>187</v>
      </c>
      <c r="C53" s="26">
        <f>IF(P2_IndicatorData!C53="No data","x",ROUND(IF(P2_IndicatorData!C53&gt;C$166,10,IF(P2_IndicatorData!C53&lt;C$165,0,10-(C$166-P2_IndicatorData!C53)/(C$166-C$165)*10)),1))</f>
        <v>6.8</v>
      </c>
      <c r="D53" s="26">
        <f>IF(P2_IndicatorData!D53="No data","x",ROUND(IF(P2_IndicatorData!D53&gt;D$166,0,IF(P2_IndicatorData!D53&lt;D$165,10,(D$166-P2_IndicatorData!D53)/(D$166-D$165)*10)),1))</f>
        <v>9.4</v>
      </c>
      <c r="E53" s="26">
        <f>IF(P2_IndicatorData!E53="No data","x",ROUND(IF(P2_IndicatorData!E53&gt;E$166,0,IF(P2_IndicatorData!E53&lt;E$165,10,(E$166-P2_IndicatorData!E53)/(E$166-E$165)*10)),1))</f>
        <v>9.3000000000000007</v>
      </c>
      <c r="F53" s="26" t="str">
        <f>IF(P2_IndicatorData!F53="No data","x",ROUND(IF(P2_IndicatorData!F53&gt;F$166,0,IF(P2_IndicatorData!F53&lt;F$165,10,(F$166-P2_IndicatorData!F53)/(F$166-F$165)*10)),1))</f>
        <v>x</v>
      </c>
      <c r="G53" s="26">
        <f>IF(P2_IndicatorData!G53="No data","x",ROUND(IF(P2_IndicatorData!G53&gt;G$166,0,IF(P2_IndicatorData!G53&lt;G$165,10,(G$166-P2_IndicatorData!G53)/(G$166-G$165)*10)),1))</f>
        <v>6.6</v>
      </c>
      <c r="H53" s="26">
        <f>IF(P2_IndicatorData!H53="No data","x",ROUND(IF(P2_IndicatorData!H53&gt;H$166,0,IF(P2_IndicatorData!H53&lt;H$165,10,(H$166-P2_IndicatorData!H53)/(H$166-H$165)*10)),1))</f>
        <v>8.9</v>
      </c>
      <c r="I53" s="26">
        <f>IF(P2_IndicatorData!I53="No data","x",ROUND(IF(P2_IndicatorData!I53&gt;I$166,10,IF(P2_IndicatorData!I53&lt;I$165,0,10-(I$166-P2_IndicatorData!I53)/(I$166-I$165)*10)),1))</f>
        <v>10</v>
      </c>
      <c r="J53" s="26" t="str">
        <f>IF(P2_IndicatorData!J53="No data","x",ROUND(IF(P2_IndicatorData!J53&gt;J$166,10,IF(P2_IndicatorData!J53&lt;J$165,0,10-(J$166-P2_IndicatorData!J53)/(J$166-J$165)*10)),1))</f>
        <v>x</v>
      </c>
      <c r="K53" s="26">
        <f>IF(P2_IndicatorData!K53="No data","x",ROUND(IF(P2_IndicatorData!K53&gt;K$166,10,IF(P2_IndicatorData!K53&lt;K$165,0,10-(K$166-P2_IndicatorData!K53)/(K$166-K$165)*10)),1))</f>
        <v>8</v>
      </c>
      <c r="L53" s="26">
        <f>IF(P2_IndicatorData!L53="No data","x",ROUND(IF(P2_IndicatorData!L53&gt;L$166,10,IF(P2_IndicatorData!L53&lt;L$165,0,10-(L$166-P2_IndicatorData!L53)/(L$166-L$165)*10)),1))</f>
        <v>7.2</v>
      </c>
      <c r="M53" s="26">
        <f>IF(P2_IndicatorData!M53="No data","x",ROUND(IF(P2_IndicatorData!M53&gt;M$166,10,IF(P2_IndicatorData!M53&lt;M$165,0,10-(M$166-P2_IndicatorData!M53)/(M$166-M$165)*10)),1))</f>
        <v>10</v>
      </c>
      <c r="N53" s="26">
        <f>IF(P2_IndicatorData!N53="No data","x",ROUND(IF(P2_IndicatorData!N53&gt;N$166,0,IF(P2_IndicatorData!N53&lt;N$165,10,(N$166-P2_IndicatorData!N53)/(N$166-N$165)*10)),1))</f>
        <v>9.1</v>
      </c>
      <c r="O53" s="26">
        <f>IF(P2_IndicatorData!O53="No data","x",ROUND(IF(P2_IndicatorData!O53&gt;O$166,0,IF(P2_IndicatorData!O53&lt;O$165,10,(O$166-P2_IndicatorData!O53)/(O$166-O$165)*10)),1))</f>
        <v>2.1</v>
      </c>
      <c r="P53" s="26" t="str">
        <f>IF(P2_IndicatorData!P53="No data","x",ROUND(IF(P2_IndicatorData!P53&gt;P$166,0,IF(P2_IndicatorData!P53&lt;P$165,10,(P$166-P2_IndicatorData!P53)/(P$166-P$165)*10)),1))</f>
        <v>x</v>
      </c>
      <c r="Q53" s="26">
        <f>IF(P2_IndicatorData!Q53="No data","x",ROUND(IF(P2_IndicatorData!Q53&gt;Q$166,0,IF(P2_IndicatorData!Q53&lt;Q$165,10,(Q$166-P2_IndicatorData!Q53)/(Q$166-Q$165)*10)),1))</f>
        <v>7.4</v>
      </c>
      <c r="R53" s="26">
        <f>IF(P2_IndicatorData!R53="No data","x",ROUND(IF(P2_IndicatorData!R53&gt;R$166,10,IF(P2_IndicatorData!R53&lt;R$165,0,10-(R$166-P2_IndicatorData!R53)/(R$166-R$165)*10)),1))</f>
        <v>5.4</v>
      </c>
      <c r="S53" s="26">
        <f>IF(P2_IndicatorData!S53="No data","x",ROUND(IF(P2_IndicatorData!S53&gt;S$166,0,IF(P2_IndicatorData!S53&lt;S$165,10,(S$166-P2_IndicatorData!S53)/(S$166-S$165)*10)),1))</f>
        <v>8.1</v>
      </c>
      <c r="T53" s="35">
        <f>IF(P2_IndicatorData!X53="No data","x",ROUND(IF(P2_IndicatorData!X53&gt;T$166,10,IF(P2_IndicatorData!X53&lt;T$165,0,10-(T$166-P2_IndicatorData!X53)/(T$166-T$165)*10)),1))</f>
        <v>10</v>
      </c>
      <c r="U53" s="26">
        <f>IF(P2_IndicatorData!Y53="No data","x",ROUND(IF(P2_IndicatorData!Y53&gt;U$166,0,IF(P2_IndicatorData!Y53&lt;U$165,10,(U$166-P2_IndicatorData!Y53)/(U$166-U$165)*10)),1))</f>
        <v>10</v>
      </c>
      <c r="V53" s="26">
        <f>IF(P2_IndicatorData!Z53="No data","x",ROUND(IF(P2_IndicatorData!Z53&gt;V$166,10,IF(P2_IndicatorData!Z53&lt;V$165,0,10-(V$166-P2_IndicatorData!Z53)/(V$166-V$165)*10)),1))</f>
        <v>4.7</v>
      </c>
      <c r="W53" s="26">
        <f>IF(P2_IndicatorData!AA53="No data","x",ROUND(IF(P2_IndicatorData!AA53&gt;W$166,10,IF(P2_IndicatorData!AA53&lt;W$165,0,10-(W$166-P2_IndicatorData!AA53)/(W$166-W$165)*10)),1))</f>
        <v>4</v>
      </c>
      <c r="X53" s="26">
        <f>IF(P2_IndicatorData!AB53="No data","x",ROUND(IF(P2_IndicatorData!AB53&gt;X$166,0,IF(P2_IndicatorData!AB53&lt;X$165,10,(X$166-P2_IndicatorData!AB53)/(X$166-X$165)*10)),1))</f>
        <v>10</v>
      </c>
      <c r="Y53" s="26">
        <f>IF(P2_IndicatorData!AC53="No data","x",ROUND(IF(P2_IndicatorData!AC53&gt;Y$166,0,IF(P2_IndicatorData!AC53&lt;Y$165,10,(Y$166-P2_IndicatorData!AC53)/(Y$166-Y$165)*10)),1))</f>
        <v>9.3000000000000007</v>
      </c>
      <c r="Z53" s="33">
        <f t="shared" si="0"/>
        <v>8</v>
      </c>
      <c r="AA53" s="33">
        <f t="shared" si="1"/>
        <v>8.6</v>
      </c>
      <c r="AB53" s="33">
        <f t="shared" si="2"/>
        <v>7.4</v>
      </c>
      <c r="AC53" s="33">
        <f t="shared" si="3"/>
        <v>6.8</v>
      </c>
      <c r="AD53" s="181">
        <f t="shared" si="4"/>
        <v>7.4</v>
      </c>
      <c r="AE53" s="181">
        <f t="shared" si="5"/>
        <v>10</v>
      </c>
      <c r="AF53" s="181">
        <f t="shared" si="6"/>
        <v>8.8000000000000007</v>
      </c>
      <c r="AG53" s="37">
        <f t="shared" si="7"/>
        <v>8.6999999999999993</v>
      </c>
      <c r="AH53" s="37">
        <f t="shared" si="8"/>
        <v>6.6</v>
      </c>
      <c r="AI53" s="37">
        <f t="shared" si="9"/>
        <v>10</v>
      </c>
      <c r="AJ53" s="181">
        <f t="shared" si="10"/>
        <v>4.4000000000000004</v>
      </c>
      <c r="AK53" s="181">
        <f t="shared" si="11"/>
        <v>9.6999999999999993</v>
      </c>
      <c r="AL53" s="181">
        <f t="shared" si="12"/>
        <v>7.1</v>
      </c>
      <c r="AM53" s="37">
        <f t="shared" si="13"/>
        <v>7.1</v>
      </c>
      <c r="AN53" s="199">
        <f>IF(P2_ComponentsMissing_hidden!G63&gt;2,"x",ROUND(AVERAGE(AG53,AH53,AI53,AM53),1))</f>
        <v>8.1</v>
      </c>
    </row>
    <row r="54" spans="1:40">
      <c r="A54" s="27" t="s">
        <v>188</v>
      </c>
      <c r="B54" s="20" t="s">
        <v>189</v>
      </c>
      <c r="C54" s="26">
        <f>IF(P2_IndicatorData!C54="No data","x",ROUND(IF(P2_IndicatorData!C54&gt;C$166,10,IF(P2_IndicatorData!C54&lt;C$165,0,10-(C$166-P2_IndicatorData!C54)/(C$166-C$165)*10)),1))</f>
        <v>0.3</v>
      </c>
      <c r="D54" s="26">
        <f>IF(P2_IndicatorData!D54="No data","x",ROUND(IF(P2_IndicatorData!D54&gt;D$166,0,IF(P2_IndicatorData!D54&lt;D$165,10,(D$166-P2_IndicatorData!D54)/(D$166-D$165)*10)),1))</f>
        <v>0</v>
      </c>
      <c r="E54" s="26">
        <f>IF(P2_IndicatorData!E54="No data","x",ROUND(IF(P2_IndicatorData!E54&gt;E$166,0,IF(P2_IndicatorData!E54&lt;E$165,10,(E$166-P2_IndicatorData!E54)/(E$166-E$165)*10)),1))</f>
        <v>3</v>
      </c>
      <c r="F54" s="26">
        <f>IF(P2_IndicatorData!F54="No data","x",ROUND(IF(P2_IndicatorData!F54&gt;F$166,0,IF(P2_IndicatorData!F54&lt;F$165,10,(F$166-P2_IndicatorData!F54)/(F$166-F$165)*10)),1))</f>
        <v>1.4</v>
      </c>
      <c r="G54" s="26">
        <f>IF(P2_IndicatorData!G54="No data","x",ROUND(IF(P2_IndicatorData!G54&gt;G$166,0,IF(P2_IndicatorData!G54&lt;G$165,10,(G$166-P2_IndicatorData!G54)/(G$166-G$165)*10)),1))</f>
        <v>2.4</v>
      </c>
      <c r="H54" s="26">
        <f>IF(P2_IndicatorData!H54="No data","x",ROUND(IF(P2_IndicatorData!H54&gt;H$166,0,IF(P2_IndicatorData!H54&lt;H$165,10,(H$166-P2_IndicatorData!H54)/(H$166-H$165)*10)),1))</f>
        <v>0</v>
      </c>
      <c r="I54" s="26" t="str">
        <f>IF(P2_IndicatorData!I54="No data","x",ROUND(IF(P2_IndicatorData!I54&gt;I$166,10,IF(P2_IndicatorData!I54&lt;I$165,0,10-(I$166-P2_IndicatorData!I54)/(I$166-I$165)*10)),1))</f>
        <v>x</v>
      </c>
      <c r="J54" s="26">
        <f>IF(P2_IndicatorData!J54="No data","x",ROUND(IF(P2_IndicatorData!J54&gt;J$166,10,IF(P2_IndicatorData!J54&lt;J$165,0,10-(J$166-P2_IndicatorData!J54)/(J$166-J$165)*10)),1))</f>
        <v>2.7</v>
      </c>
      <c r="K54" s="26">
        <f>IF(P2_IndicatorData!K54="No data","x",ROUND(IF(P2_IndicatorData!K54&gt;K$166,10,IF(P2_IndicatorData!K54&lt;K$165,0,10-(K$166-P2_IndicatorData!K54)/(K$166-K$165)*10)),1))</f>
        <v>0.1</v>
      </c>
      <c r="L54" s="26">
        <f>IF(P2_IndicatorData!L54="No data","x",ROUND(IF(P2_IndicatorData!L54&gt;L$166,10,IF(P2_IndicatorData!L54&lt;L$165,0,10-(L$166-P2_IndicatorData!L54)/(L$166-L$165)*10)),1))</f>
        <v>0.7</v>
      </c>
      <c r="M54" s="26">
        <f>IF(P2_IndicatorData!M54="No data","x",ROUND(IF(P2_IndicatorData!M54&gt;M$166,10,IF(P2_IndicatorData!M54&lt;M$165,0,10-(M$166-P2_IndicatorData!M54)/(M$166-M$165)*10)),1))</f>
        <v>0</v>
      </c>
      <c r="N54" s="26" t="str">
        <f>IF(P2_IndicatorData!N54="No data","x",ROUND(IF(P2_IndicatorData!N54&gt;N$166,0,IF(P2_IndicatorData!N54&lt;N$165,10,(N$166-P2_IndicatorData!N54)/(N$166-N$165)*10)),1))</f>
        <v>x</v>
      </c>
      <c r="O54" s="26">
        <f>IF(P2_IndicatorData!O54="No data","x",ROUND(IF(P2_IndicatorData!O54&gt;O$166,0,IF(P2_IndicatorData!O54&lt;O$165,10,(O$166-P2_IndicatorData!O54)/(O$166-O$165)*10)),1))</f>
        <v>0</v>
      </c>
      <c r="P54" s="26">
        <f>IF(P2_IndicatorData!P54="No data","x",ROUND(IF(P2_IndicatorData!P54&gt;P$166,0,IF(P2_IndicatorData!P54&lt;P$165,10,(P$166-P2_IndicatorData!P54)/(P$166-P$165)*10)),1))</f>
        <v>0</v>
      </c>
      <c r="Q54" s="26" t="str">
        <f>IF(P2_IndicatorData!Q54="No data","x",ROUND(IF(P2_IndicatorData!Q54&gt;Q$166,0,IF(P2_IndicatorData!Q54&lt;Q$165,10,(Q$166-P2_IndicatorData!Q54)/(Q$166-Q$165)*10)),1))</f>
        <v>x</v>
      </c>
      <c r="R54" s="26">
        <f>IF(P2_IndicatorData!R54="No data","x",ROUND(IF(P2_IndicatorData!R54&gt;R$166,10,IF(P2_IndicatorData!R54&lt;R$165,0,10-(R$166-P2_IndicatorData!R54)/(R$166-R$165)*10)),1))</f>
        <v>0.5</v>
      </c>
      <c r="S54" s="26">
        <f>IF(P2_IndicatorData!S54="No data","x",ROUND(IF(P2_IndicatorData!S54&gt;S$166,0,IF(P2_IndicatorData!S54&lt;S$165,10,(S$166-P2_IndicatorData!S54)/(S$166-S$165)*10)),1))</f>
        <v>0</v>
      </c>
      <c r="T54" s="35">
        <f>IF(P2_IndicatorData!X54="No data","x",ROUND(IF(P2_IndicatorData!X54&gt;T$166,10,IF(P2_IndicatorData!X54&lt;T$165,0,10-(T$166-P2_IndicatorData!X54)/(T$166-T$165)*10)),1))</f>
        <v>0</v>
      </c>
      <c r="U54" s="26" t="str">
        <f>IF(P2_IndicatorData!Y54="No data","x",ROUND(IF(P2_IndicatorData!Y54&gt;U$166,0,IF(P2_IndicatorData!Y54&lt;U$165,10,(U$166-P2_IndicatorData!Y54)/(U$166-U$165)*10)),1))</f>
        <v>x</v>
      </c>
      <c r="V54" s="26">
        <f>IF(P2_IndicatorData!Z54="No data","x",ROUND(IF(P2_IndicatorData!Z54&gt;V$166,10,IF(P2_IndicatorData!Z54&lt;V$165,0,10-(V$166-P2_IndicatorData!Z54)/(V$166-V$165)*10)),1))</f>
        <v>2.2999999999999998</v>
      </c>
      <c r="W54" s="26">
        <f>IF(P2_IndicatorData!AA54="No data","x",ROUND(IF(P2_IndicatorData!AA54&gt;W$166,10,IF(P2_IndicatorData!AA54&lt;W$165,0,10-(W$166-P2_IndicatorData!AA54)/(W$166-W$165)*10)),1))</f>
        <v>1</v>
      </c>
      <c r="X54" s="26">
        <f>IF(P2_IndicatorData!AB54="No data","x",ROUND(IF(P2_IndicatorData!AB54&gt;X$166,0,IF(P2_IndicatorData!AB54&lt;X$165,10,(X$166-P2_IndicatorData!AB54)/(X$166-X$165)*10)),1))</f>
        <v>4.7</v>
      </c>
      <c r="Y54" s="26">
        <f>IF(P2_IndicatorData!AC54="No data","x",ROUND(IF(P2_IndicatorData!AC54&gt;Y$166,0,IF(P2_IndicatorData!AC54&lt;Y$165,10,(Y$166-P2_IndicatorData!AC54)/(Y$166-Y$165)*10)),1))</f>
        <v>0</v>
      </c>
      <c r="Z54" s="33">
        <f t="shared" si="0"/>
        <v>2.2999999999999998</v>
      </c>
      <c r="AA54" s="33">
        <f t="shared" si="1"/>
        <v>0.4</v>
      </c>
      <c r="AB54" s="33">
        <f t="shared" si="2"/>
        <v>0</v>
      </c>
      <c r="AC54" s="33">
        <f t="shared" si="3"/>
        <v>0.3</v>
      </c>
      <c r="AD54" s="181">
        <f t="shared" si="4"/>
        <v>1.3</v>
      </c>
      <c r="AE54" s="181">
        <f t="shared" si="5"/>
        <v>2.7</v>
      </c>
      <c r="AF54" s="181">
        <f t="shared" si="6"/>
        <v>0</v>
      </c>
      <c r="AG54" s="37">
        <f t="shared" si="7"/>
        <v>1.3</v>
      </c>
      <c r="AH54" s="37">
        <f t="shared" si="8"/>
        <v>0.2</v>
      </c>
      <c r="AI54" s="37">
        <f t="shared" si="9"/>
        <v>0</v>
      </c>
      <c r="AJ54" s="181">
        <f t="shared" si="10"/>
        <v>1.7</v>
      </c>
      <c r="AK54" s="181">
        <f t="shared" si="11"/>
        <v>2.4</v>
      </c>
      <c r="AL54" s="181">
        <f t="shared" si="12"/>
        <v>0.2</v>
      </c>
      <c r="AM54" s="37">
        <f t="shared" si="13"/>
        <v>1.4</v>
      </c>
      <c r="AN54" s="199">
        <f>IF(P2_ComponentsMissing_hidden!G65&gt;2,"x",ROUND(AVERAGE(AG54,AH54,AI54,AM54),1))</f>
        <v>0.7</v>
      </c>
    </row>
    <row r="55" spans="1:40">
      <c r="A55" s="27" t="s">
        <v>190</v>
      </c>
      <c r="B55" s="20" t="s">
        <v>191</v>
      </c>
      <c r="C55" s="26">
        <f>IF(P2_IndicatorData!C55="No data","x",ROUND(IF(P2_IndicatorData!C55&gt;C$166,10,IF(P2_IndicatorData!C55&lt;C$165,0,10-(C$166-P2_IndicatorData!C55)/(C$166-C$165)*10)),1))</f>
        <v>0.6</v>
      </c>
      <c r="D55" s="26">
        <f>IF(P2_IndicatorData!D55="No data","x",ROUND(IF(P2_IndicatorData!D55&gt;D$166,0,IF(P2_IndicatorData!D55&lt;D$165,10,(D$166-P2_IndicatorData!D55)/(D$166-D$165)*10)),1))</f>
        <v>0.4</v>
      </c>
      <c r="E55" s="26">
        <f>IF(P2_IndicatorData!E55="No data","x",ROUND(IF(P2_IndicatorData!E55&gt;E$166,0,IF(P2_IndicatorData!E55&lt;E$165,10,(E$166-P2_IndicatorData!E55)/(E$166-E$165)*10)),1))</f>
        <v>1.3</v>
      </c>
      <c r="F55" s="26">
        <f>IF(P2_IndicatorData!F55="No data","x",ROUND(IF(P2_IndicatorData!F55&gt;F$166,0,IF(P2_IndicatorData!F55&lt;F$165,10,(F$166-P2_IndicatorData!F55)/(F$166-F$165)*10)),1))</f>
        <v>4</v>
      </c>
      <c r="G55" s="26">
        <f>IF(P2_IndicatorData!G55="No data","x",ROUND(IF(P2_IndicatorData!G55&gt;G$166,0,IF(P2_IndicatorData!G55&lt;G$165,10,(G$166-P2_IndicatorData!G55)/(G$166-G$165)*10)),1))</f>
        <v>1.6</v>
      </c>
      <c r="H55" s="26">
        <f>IF(P2_IndicatorData!H55="No data","x",ROUND(IF(P2_IndicatorData!H55&gt;H$166,0,IF(P2_IndicatorData!H55&lt;H$165,10,(H$166-P2_IndicatorData!H55)/(H$166-H$165)*10)),1))</f>
        <v>0</v>
      </c>
      <c r="I55" s="26" t="str">
        <f>IF(P2_IndicatorData!I55="No data","x",ROUND(IF(P2_IndicatorData!I55&gt;I$166,10,IF(P2_IndicatorData!I55&lt;I$165,0,10-(I$166-P2_IndicatorData!I55)/(I$166-I$165)*10)),1))</f>
        <v>x</v>
      </c>
      <c r="J55" s="26">
        <f>IF(P2_IndicatorData!J55="No data","x",ROUND(IF(P2_IndicatorData!J55&gt;J$166,10,IF(P2_IndicatorData!J55&lt;J$165,0,10-(J$166-P2_IndicatorData!J55)/(J$166-J$165)*10)),1))</f>
        <v>5</v>
      </c>
      <c r="K55" s="26">
        <f>IF(P2_IndicatorData!K55="No data","x",ROUND(IF(P2_IndicatorData!K55&gt;K$166,10,IF(P2_IndicatorData!K55&lt;K$165,0,10-(K$166-P2_IndicatorData!K55)/(K$166-K$165)*10)),1))</f>
        <v>0.2</v>
      </c>
      <c r="L55" s="26">
        <f>IF(P2_IndicatorData!L55="No data","x",ROUND(IF(P2_IndicatorData!L55&gt;L$166,10,IF(P2_IndicatorData!L55&lt;L$165,0,10-(L$166-P2_IndicatorData!L55)/(L$166-L$165)*10)),1))</f>
        <v>0</v>
      </c>
      <c r="M55" s="26">
        <f>IF(P2_IndicatorData!M55="No data","x",ROUND(IF(P2_IndicatorData!M55&gt;M$166,10,IF(P2_IndicatorData!M55&lt;M$165,0,10-(M$166-P2_IndicatorData!M55)/(M$166-M$165)*10)),1))</f>
        <v>0.2</v>
      </c>
      <c r="N55" s="26" t="str">
        <f>IF(P2_IndicatorData!N55="No data","x",ROUND(IF(P2_IndicatorData!N55&gt;N$166,0,IF(P2_IndicatorData!N55&lt;N$165,10,(N$166-P2_IndicatorData!N55)/(N$166-N$165)*10)),1))</f>
        <v>x</v>
      </c>
      <c r="O55" s="26">
        <f>IF(P2_IndicatorData!O55="No data","x",ROUND(IF(P2_IndicatorData!O55&gt;O$166,0,IF(P2_IndicatorData!O55&lt;O$165,10,(O$166-P2_IndicatorData!O55)/(O$166-O$165)*10)),1))</f>
        <v>0.9</v>
      </c>
      <c r="P55" s="26">
        <f>IF(P2_IndicatorData!P55="No data","x",ROUND(IF(P2_IndicatorData!P55&gt;P$166,0,IF(P2_IndicatorData!P55&lt;P$165,10,(P$166-P2_IndicatorData!P55)/(P$166-P$165)*10)),1))</f>
        <v>0</v>
      </c>
      <c r="Q55" s="26" t="str">
        <f>IF(P2_IndicatorData!Q55="No data","x",ROUND(IF(P2_IndicatorData!Q55&gt;Q$166,0,IF(P2_IndicatorData!Q55&lt;Q$165,10,(Q$166-P2_IndicatorData!Q55)/(Q$166-Q$165)*10)),1))</f>
        <v>x</v>
      </c>
      <c r="R55" s="26">
        <f>IF(P2_IndicatorData!R55="No data","x",ROUND(IF(P2_IndicatorData!R55&gt;R$166,10,IF(P2_IndicatorData!R55&lt;R$165,0,10-(R$166-P2_IndicatorData!R55)/(R$166-R$165)*10)),1))</f>
        <v>2.4</v>
      </c>
      <c r="S55" s="26">
        <f>IF(P2_IndicatorData!S55="No data","x",ROUND(IF(P2_IndicatorData!S55&gt;S$166,0,IF(P2_IndicatorData!S55&lt;S$165,10,(S$166-P2_IndicatorData!S55)/(S$166-S$165)*10)),1))</f>
        <v>0.7</v>
      </c>
      <c r="T55" s="35">
        <f>IF(P2_IndicatorData!X55="No data","x",ROUND(IF(P2_IndicatorData!X55&gt;T$166,10,IF(P2_IndicatorData!X55&lt;T$165,0,10-(T$166-P2_IndicatorData!X55)/(T$166-T$165)*10)),1))</f>
        <v>0</v>
      </c>
      <c r="U55" s="26" t="str">
        <f>IF(P2_IndicatorData!Y55="No data","x",ROUND(IF(P2_IndicatorData!Y55&gt;U$166,0,IF(P2_IndicatorData!Y55&lt;U$165,10,(U$166-P2_IndicatorData!Y55)/(U$166-U$165)*10)),1))</f>
        <v>x</v>
      </c>
      <c r="V55" s="26">
        <f>IF(P2_IndicatorData!Z55="No data","x",ROUND(IF(P2_IndicatorData!Z55&gt;V$166,10,IF(P2_IndicatorData!Z55&lt;V$165,0,10-(V$166-P2_IndicatorData!Z55)/(V$166-V$165)*10)),1))</f>
        <v>2.7</v>
      </c>
      <c r="W55" s="26">
        <f>IF(P2_IndicatorData!AA55="No data","x",ROUND(IF(P2_IndicatorData!AA55&gt;W$166,10,IF(P2_IndicatorData!AA55&lt;W$165,0,10-(W$166-P2_IndicatorData!AA55)/(W$166-W$165)*10)),1))</f>
        <v>2.6</v>
      </c>
      <c r="X55" s="26">
        <f>IF(P2_IndicatorData!AB55="No data","x",ROUND(IF(P2_IndicatorData!AB55&gt;X$166,0,IF(P2_IndicatorData!AB55&lt;X$165,10,(X$166-P2_IndicatorData!AB55)/(X$166-X$165)*10)),1))</f>
        <v>6</v>
      </c>
      <c r="Y55" s="26">
        <f>IF(P2_IndicatorData!AC55="No data","x",ROUND(IF(P2_IndicatorData!AC55&gt;Y$166,0,IF(P2_IndicatorData!AC55&lt;Y$165,10,(Y$166-P2_IndicatorData!AC55)/(Y$166-Y$165)*10)),1))</f>
        <v>0</v>
      </c>
      <c r="Z55" s="33">
        <f t="shared" ref="Z55:Z107" si="14">IF(AND(E55="x",F55="x",G55="x"),"x",ROUND(AVERAGE(E55,F55,G55),1))</f>
        <v>2.2999999999999998</v>
      </c>
      <c r="AA55" s="33">
        <f t="shared" ref="AA55:AA107" si="15">IF(AND(L55="x",M55="x"),"x",ROUND(AVERAGE(L55,M55),1))</f>
        <v>0.1</v>
      </c>
      <c r="AB55" s="33">
        <f t="shared" ref="AB55:AB107" si="16">IF(AND(P55="x",Q55="x"),"x",ROUND(AVERAGE(P55,Q55),1))</f>
        <v>0</v>
      </c>
      <c r="AC55" s="33">
        <f t="shared" ref="AC55:AC107" si="17">IF(AND(R55="x",S55="x"),"x",ROUND(AVERAGE(R55,S55),1))</f>
        <v>1.6</v>
      </c>
      <c r="AD55" s="181">
        <f t="shared" ref="AD55:AD107" si="18">IF(AND(C55="x",Z55="x"),"x",ROUND(AVERAGE(C55,Z55),1))</f>
        <v>1.5</v>
      </c>
      <c r="AE55" s="181">
        <f t="shared" ref="AE55:AE107" si="19">IF(AND(I55="x",J55="x"),"x",ROUND(AVERAGE(I55,J55),1))</f>
        <v>5</v>
      </c>
      <c r="AF55" s="181">
        <f t="shared" ref="AF55:AF107" si="20">IF(AND(K55="x",H55="x",D55="x"),"x",ROUND(AVERAGE(K55,H55,D55),1))</f>
        <v>0.2</v>
      </c>
      <c r="AG55" s="37">
        <f t="shared" ref="AG55:AG107" si="21">IF(AND(AD55="x",AE55="x",AF55="x"),"x",ROUND(AVERAGE(AD55,AE55,AF55),1))</f>
        <v>2.2000000000000002</v>
      </c>
      <c r="AH55" s="37">
        <f t="shared" ref="AH55:AH107" si="22">IF(AND(AA55="x",N55="x",O55="x"),"x",ROUND(AVERAGE(AA55,N55,O55),1))</f>
        <v>0.5</v>
      </c>
      <c r="AI55" s="37">
        <f t="shared" ref="AI55:AI107" si="23">IF(AND(T55="x",U55="x"),"x",ROUND(AVERAGE(T55,U55),1))</f>
        <v>0</v>
      </c>
      <c r="AJ55" s="181">
        <f t="shared" ref="AJ55:AJ107" si="24">IF(AND(V55="x",W55="x"),"x",ROUND(AVERAGE(V55,W55),1))</f>
        <v>2.7</v>
      </c>
      <c r="AK55" s="181">
        <f t="shared" ref="AK55:AK107" si="25">IF(AND(X55="x",Y55="x"),"x",ROUND(AVERAGE(X55,Y55),1))</f>
        <v>3</v>
      </c>
      <c r="AL55" s="181">
        <f t="shared" ref="AL55:AL107" si="26">IF(AND(AB55="x",AC55="x"),"x",ROUND(AVERAGE(AB55,AC55),1))</f>
        <v>0.8</v>
      </c>
      <c r="AM55" s="37">
        <f t="shared" ref="AM55:AM107" si="27">IF(AND(AJ55="x",AK55="x",AL55="x"),"x",IF(AND(AJ55="x",AL55="x"),AK55,ROUND(AVERAGE(AJ55,AK55,AL55),1)))</f>
        <v>2.2000000000000002</v>
      </c>
      <c r="AN55" s="199">
        <f>IF(P2_ComponentsMissing_hidden!G66&gt;2,"x",ROUND(AVERAGE(AG55,AH55,AI55,AM55),1))</f>
        <v>1.2</v>
      </c>
    </row>
    <row r="56" spans="1:40">
      <c r="A56" s="27" t="s">
        <v>192</v>
      </c>
      <c r="B56" s="20" t="s">
        <v>193</v>
      </c>
      <c r="C56" s="26">
        <f>IF(P2_IndicatorData!C56="No data","x",ROUND(IF(P2_IndicatorData!C56&gt;C$166,10,IF(P2_IndicatorData!C56&lt;C$165,0,10-(C$166-P2_IndicatorData!C56)/(C$166-C$165)*10)),1))</f>
        <v>5.7</v>
      </c>
      <c r="D56" s="26">
        <f>IF(P2_IndicatorData!D56="No data","x",ROUND(IF(P2_IndicatorData!D56&gt;D$166,0,IF(P2_IndicatorData!D56&lt;D$165,10,(D$166-P2_IndicatorData!D56)/(D$166-D$165)*10)),1))</f>
        <v>7.5</v>
      </c>
      <c r="E56" s="26">
        <f>IF(P2_IndicatorData!E56="No data","x",ROUND(IF(P2_IndicatorData!E56&gt;E$166,0,IF(P2_IndicatorData!E56&lt;E$165,10,(E$166-P2_IndicatorData!E56)/(E$166-E$165)*10)),1))</f>
        <v>10</v>
      </c>
      <c r="F56" s="26" t="str">
        <f>IF(P2_IndicatorData!F56="No data","x",ROUND(IF(P2_IndicatorData!F56&gt;F$166,0,IF(P2_IndicatorData!F56&lt;F$165,10,(F$166-P2_IndicatorData!F56)/(F$166-F$165)*10)),1))</f>
        <v>x</v>
      </c>
      <c r="G56" s="26" t="str">
        <f>IF(P2_IndicatorData!G56="No data","x",ROUND(IF(P2_IndicatorData!G56&gt;G$166,0,IF(P2_IndicatorData!G56&lt;G$165,10,(G$166-P2_IndicatorData!G56)/(G$166-G$165)*10)),1))</f>
        <v>x</v>
      </c>
      <c r="H56" s="26">
        <f>IF(P2_IndicatorData!H56="No data","x",ROUND(IF(P2_IndicatorData!H56&gt;H$166,0,IF(P2_IndicatorData!H56&lt;H$165,10,(H$166-P2_IndicatorData!H56)/(H$166-H$165)*10)),1))</f>
        <v>7.7</v>
      </c>
      <c r="I56" s="26">
        <f>IF(P2_IndicatorData!I56="No data","x",ROUND(IF(P2_IndicatorData!I56&gt;I$166,10,IF(P2_IndicatorData!I56&lt;I$165,0,10-(I$166-P2_IndicatorData!I56)/(I$166-I$165)*10)),1))</f>
        <v>4.0999999999999996</v>
      </c>
      <c r="J56" s="26">
        <f>IF(P2_IndicatorData!J56="No data","x",ROUND(IF(P2_IndicatorData!J56&gt;J$166,10,IF(P2_IndicatorData!J56&lt;J$165,0,10-(J$166-P2_IndicatorData!J56)/(J$166-J$165)*10)),1))</f>
        <v>9.5</v>
      </c>
      <c r="K56" s="26">
        <f>IF(P2_IndicatorData!K56="No data","x",ROUND(IF(P2_IndicatorData!K56&gt;K$166,10,IF(P2_IndicatorData!K56&lt;K$165,0,10-(K$166-P2_IndicatorData!K56)/(K$166-K$165)*10)),1))</f>
        <v>5</v>
      </c>
      <c r="L56" s="26" t="str">
        <f>IF(P2_IndicatorData!L56="No data","x",ROUND(IF(P2_IndicatorData!L56&gt;L$166,10,IF(P2_IndicatorData!L56&lt;L$165,0,10-(L$166-P2_IndicatorData!L56)/(L$166-L$165)*10)),1))</f>
        <v>x</v>
      </c>
      <c r="M56" s="26" t="str">
        <f>IF(P2_IndicatorData!M56="No data","x",ROUND(IF(P2_IndicatorData!M56&gt;M$166,10,IF(P2_IndicatorData!M56&lt;M$165,0,10-(M$166-P2_IndicatorData!M56)/(M$166-M$165)*10)),1))</f>
        <v>x</v>
      </c>
      <c r="N56" s="26">
        <f>IF(P2_IndicatorData!N56="No data","x",ROUND(IF(P2_IndicatorData!N56&gt;N$166,0,IF(P2_IndicatorData!N56&lt;N$165,10,(N$166-P2_IndicatorData!N56)/(N$166-N$165)*10)),1))</f>
        <v>3.4</v>
      </c>
      <c r="O56" s="26" t="str">
        <f>IF(P2_IndicatorData!O56="No data","x",ROUND(IF(P2_IndicatorData!O56&gt;O$166,0,IF(P2_IndicatorData!O56&lt;O$165,10,(O$166-P2_IndicatorData!O56)/(O$166-O$165)*10)),1))</f>
        <v>x</v>
      </c>
      <c r="P56" s="26" t="str">
        <f>IF(P2_IndicatorData!P56="No data","x",ROUND(IF(P2_IndicatorData!P56&gt;P$166,0,IF(P2_IndicatorData!P56&lt;P$165,10,(P$166-P2_IndicatorData!P56)/(P$166-P$165)*10)),1))</f>
        <v>x</v>
      </c>
      <c r="Q56" s="26">
        <f>IF(P2_IndicatorData!Q56="No data","x",ROUND(IF(P2_IndicatorData!Q56&gt;Q$166,0,IF(P2_IndicatorData!Q56&lt;Q$165,10,(Q$166-P2_IndicatorData!Q56)/(Q$166-Q$165)*10)),1))</f>
        <v>9.5</v>
      </c>
      <c r="R56" s="26">
        <f>IF(P2_IndicatorData!R56="No data","x",ROUND(IF(P2_IndicatorData!R56&gt;R$166,10,IF(P2_IndicatorData!R56&lt;R$165,0,10-(R$166-P2_IndicatorData!R56)/(R$166-R$165)*10)),1))</f>
        <v>9.1999999999999993</v>
      </c>
      <c r="S56" s="26">
        <f>IF(P2_IndicatorData!S56="No data","x",ROUND(IF(P2_IndicatorData!S56&gt;S$166,0,IF(P2_IndicatorData!S56&lt;S$165,10,(S$166-P2_IndicatorData!S56)/(S$166-S$165)*10)),1))</f>
        <v>5.2</v>
      </c>
      <c r="T56" s="35">
        <f>IF(P2_IndicatorData!X56="No data","x",ROUND(IF(P2_IndicatorData!X56&gt;T$166,10,IF(P2_IndicatorData!X56&lt;T$165,0,10-(T$166-P2_IndicatorData!X56)/(T$166-T$165)*10)),1))</f>
        <v>3.1</v>
      </c>
      <c r="U56" s="26" t="str">
        <f>IF(P2_IndicatorData!Y56="No data","x",ROUND(IF(P2_IndicatorData!Y56&gt;U$166,0,IF(P2_IndicatorData!Y56&lt;U$165,10,(U$166-P2_IndicatorData!Y56)/(U$166-U$165)*10)),1))</f>
        <v>x</v>
      </c>
      <c r="V56" s="26">
        <f>IF(P2_IndicatorData!Z56="No data","x",ROUND(IF(P2_IndicatorData!Z56&gt;V$166,10,IF(P2_IndicatorData!Z56&lt;V$165,0,10-(V$166-P2_IndicatorData!Z56)/(V$166-V$165)*10)),1))</f>
        <v>6.7</v>
      </c>
      <c r="W56" s="26">
        <f>IF(P2_IndicatorData!AA56="No data","x",ROUND(IF(P2_IndicatorData!AA56&gt;W$166,10,IF(P2_IndicatorData!AA56&lt;W$165,0,10-(W$166-P2_IndicatorData!AA56)/(W$166-W$165)*10)),1))</f>
        <v>5.2</v>
      </c>
      <c r="X56" s="26">
        <f>IF(P2_IndicatorData!AB56="No data","x",ROUND(IF(P2_IndicatorData!AB56&gt;X$166,0,IF(P2_IndicatorData!AB56&lt;X$165,10,(X$166-P2_IndicatorData!AB56)/(X$166-X$165)*10)),1))</f>
        <v>4.0999999999999996</v>
      </c>
      <c r="Y56" s="26">
        <f>IF(P2_IndicatorData!AC56="No data","x",ROUND(IF(P2_IndicatorData!AC56&gt;Y$166,0,IF(P2_IndicatorData!AC56&lt;Y$165,10,(Y$166-P2_IndicatorData!AC56)/(Y$166-Y$165)*10)),1))</f>
        <v>1.3</v>
      </c>
      <c r="Z56" s="33">
        <f t="shared" si="14"/>
        <v>10</v>
      </c>
      <c r="AA56" s="33" t="str">
        <f t="shared" si="15"/>
        <v>x</v>
      </c>
      <c r="AB56" s="33">
        <f t="shared" si="16"/>
        <v>9.5</v>
      </c>
      <c r="AC56" s="33">
        <f t="shared" si="17"/>
        <v>7.2</v>
      </c>
      <c r="AD56" s="181">
        <f t="shared" si="18"/>
        <v>7.9</v>
      </c>
      <c r="AE56" s="181">
        <f t="shared" si="19"/>
        <v>6.8</v>
      </c>
      <c r="AF56" s="181">
        <f t="shared" si="20"/>
        <v>6.7</v>
      </c>
      <c r="AG56" s="37">
        <f t="shared" si="21"/>
        <v>7.1</v>
      </c>
      <c r="AH56" s="37">
        <f t="shared" si="22"/>
        <v>3.4</v>
      </c>
      <c r="AI56" s="37">
        <f t="shared" si="23"/>
        <v>3.1</v>
      </c>
      <c r="AJ56" s="181">
        <f t="shared" si="24"/>
        <v>6</v>
      </c>
      <c r="AK56" s="181">
        <f t="shared" si="25"/>
        <v>2.7</v>
      </c>
      <c r="AL56" s="181">
        <f t="shared" si="26"/>
        <v>8.4</v>
      </c>
      <c r="AM56" s="37">
        <f t="shared" si="27"/>
        <v>5.7</v>
      </c>
      <c r="AN56" s="199">
        <f>IF(P2_ComponentsMissing_hidden!G67&gt;2,"x",ROUND(AVERAGE(AG56,AH56,AI56,AM56),1))</f>
        <v>4.8</v>
      </c>
    </row>
    <row r="57" spans="1:40">
      <c r="A57" s="27" t="s">
        <v>194</v>
      </c>
      <c r="B57" s="20" t="s">
        <v>195</v>
      </c>
      <c r="C57" s="26">
        <f>IF(P2_IndicatorData!C57="No data","x",ROUND(IF(P2_IndicatorData!C57&gt;C$166,10,IF(P2_IndicatorData!C57&lt;C$165,0,10-(C$166-P2_IndicatorData!C57)/(C$166-C$165)*10)),1))</f>
        <v>6.9</v>
      </c>
      <c r="D57" s="26">
        <f>IF(P2_IndicatorData!D57="No data","x",ROUND(IF(P2_IndicatorData!D57&gt;D$166,0,IF(P2_IndicatorData!D57&lt;D$165,10,(D$166-P2_IndicatorData!D57)/(D$166-D$165)*10)),1))</f>
        <v>8.6999999999999993</v>
      </c>
      <c r="E57" s="26">
        <f>IF(P2_IndicatorData!E57="No data","x",ROUND(IF(P2_IndicatorData!E57&gt;E$166,0,IF(P2_IndicatorData!E57&lt;E$165,10,(E$166-P2_IndicatorData!E57)/(E$166-E$165)*10)),1))</f>
        <v>2.2999999999999998</v>
      </c>
      <c r="F57" s="26">
        <f>IF(P2_IndicatorData!F57="No data","x",ROUND(IF(P2_IndicatorData!F57&gt;F$166,0,IF(P2_IndicatorData!F57&lt;F$165,10,(F$166-P2_IndicatorData!F57)/(F$166-F$165)*10)),1))</f>
        <v>5.8</v>
      </c>
      <c r="G57" s="26">
        <f>IF(P2_IndicatorData!G57="No data","x",ROUND(IF(P2_IndicatorData!G57&gt;G$166,0,IF(P2_IndicatorData!G57&lt;G$165,10,(G$166-P2_IndicatorData!G57)/(G$166-G$165)*10)),1))</f>
        <v>1.4</v>
      </c>
      <c r="H57" s="26">
        <f>IF(P2_IndicatorData!H57="No data","x",ROUND(IF(P2_IndicatorData!H57&gt;H$166,0,IF(P2_IndicatorData!H57&lt;H$165,10,(H$166-P2_IndicatorData!H57)/(H$166-H$165)*10)),1))</f>
        <v>8.6</v>
      </c>
      <c r="I57" s="26">
        <f>IF(P2_IndicatorData!I57="No data","x",ROUND(IF(P2_IndicatorData!I57&gt;I$166,10,IF(P2_IndicatorData!I57&lt;I$165,0,10-(I$166-P2_IndicatorData!I57)/(I$166-I$165)*10)),1))</f>
        <v>4.5999999999999996</v>
      </c>
      <c r="J57" s="26">
        <f>IF(P2_IndicatorData!J57="No data","x",ROUND(IF(P2_IndicatorData!J57&gt;J$166,10,IF(P2_IndicatorData!J57&lt;J$165,0,10-(J$166-P2_IndicatorData!J57)/(J$166-J$165)*10)),1))</f>
        <v>10</v>
      </c>
      <c r="K57" s="26">
        <f>IF(P2_IndicatorData!K57="No data","x",ROUND(IF(P2_IndicatorData!K57&gt;K$166,10,IF(P2_IndicatorData!K57&lt;K$165,0,10-(K$166-P2_IndicatorData!K57)/(K$166-K$165)*10)),1))</f>
        <v>10</v>
      </c>
      <c r="L57" s="26">
        <f>IF(P2_IndicatorData!L57="No data","x",ROUND(IF(P2_IndicatorData!L57&gt;L$166,10,IF(P2_IndicatorData!L57&lt;L$165,0,10-(L$166-P2_IndicatorData!L57)/(L$166-L$165)*10)),1))</f>
        <v>7.4</v>
      </c>
      <c r="M57" s="26" t="str">
        <f>IF(P2_IndicatorData!M57="No data","x",ROUND(IF(P2_IndicatorData!M57&gt;M$166,10,IF(P2_IndicatorData!M57&lt;M$165,0,10-(M$166-P2_IndicatorData!M57)/(M$166-M$165)*10)),1))</f>
        <v>x</v>
      </c>
      <c r="N57" s="26">
        <f>IF(P2_IndicatorData!N57="No data","x",ROUND(IF(P2_IndicatorData!N57&gt;N$166,0,IF(P2_IndicatorData!N57&lt;N$165,10,(N$166-P2_IndicatorData!N57)/(N$166-N$165)*10)),1))</f>
        <v>10</v>
      </c>
      <c r="O57" s="26">
        <f>IF(P2_IndicatorData!O57="No data","x",ROUND(IF(P2_IndicatorData!O57&gt;O$166,0,IF(P2_IndicatorData!O57&lt;O$165,10,(O$166-P2_IndicatorData!O57)/(O$166-O$165)*10)),1))</f>
        <v>6</v>
      </c>
      <c r="P57" s="26" t="str">
        <f>IF(P2_IndicatorData!P57="No data","x",ROUND(IF(P2_IndicatorData!P57&gt;P$166,0,IF(P2_IndicatorData!P57&lt;P$165,10,(P$166-P2_IndicatorData!P57)/(P$166-P$165)*10)),1))</f>
        <v>x</v>
      </c>
      <c r="Q57" s="26" t="str">
        <f>IF(P2_IndicatorData!Q57="No data","x",ROUND(IF(P2_IndicatorData!Q57&gt;Q$166,0,IF(P2_IndicatorData!Q57&lt;Q$165,10,(Q$166-P2_IndicatorData!Q57)/(Q$166-Q$165)*10)),1))</f>
        <v>x</v>
      </c>
      <c r="R57" s="26" t="str">
        <f>IF(P2_IndicatorData!R57="No data","x",ROUND(IF(P2_IndicatorData!R57&gt;R$166,10,IF(P2_IndicatorData!R57&lt;R$165,0,10-(R$166-P2_IndicatorData!R57)/(R$166-R$165)*10)),1))</f>
        <v>x</v>
      </c>
      <c r="S57" s="26" t="str">
        <f>IF(P2_IndicatorData!S57="No data","x",ROUND(IF(P2_IndicatorData!S57&gt;S$166,0,IF(P2_IndicatorData!S57&lt;S$165,10,(S$166-P2_IndicatorData!S57)/(S$166-S$165)*10)),1))</f>
        <v>x</v>
      </c>
      <c r="T57" s="35">
        <f>IF(P2_IndicatorData!X57="No data","x",ROUND(IF(P2_IndicatorData!X57&gt;T$166,10,IF(P2_IndicatorData!X57&lt;T$165,0,10-(T$166-P2_IndicatorData!X57)/(T$166-T$165)*10)),1))</f>
        <v>4.2</v>
      </c>
      <c r="U57" s="26">
        <f>IF(P2_IndicatorData!Y57="No data","x",ROUND(IF(P2_IndicatorData!Y57&gt;U$166,0,IF(P2_IndicatorData!Y57&lt;U$165,10,(U$166-P2_IndicatorData!Y57)/(U$166-U$165)*10)),1))</f>
        <v>10</v>
      </c>
      <c r="V57" s="26">
        <f>IF(P2_IndicatorData!Z57="No data","x",ROUND(IF(P2_IndicatorData!Z57&gt;V$166,10,IF(P2_IndicatorData!Z57&lt;V$165,0,10-(V$166-P2_IndicatorData!Z57)/(V$166-V$165)*10)),1))</f>
        <v>9.6999999999999993</v>
      </c>
      <c r="W57" s="26">
        <f>IF(P2_IndicatorData!AA57="No data","x",ROUND(IF(P2_IndicatorData!AA57&gt;W$166,10,IF(P2_IndicatorData!AA57&lt;W$165,0,10-(W$166-P2_IndicatorData!AA57)/(W$166-W$165)*10)),1))</f>
        <v>4.4000000000000004</v>
      </c>
      <c r="X57" s="26">
        <f>IF(P2_IndicatorData!AB57="No data","x",ROUND(IF(P2_IndicatorData!AB57&gt;X$166,0,IF(P2_IndicatorData!AB57&lt;X$165,10,(X$166-P2_IndicatorData!AB57)/(X$166-X$165)*10)),1))</f>
        <v>4</v>
      </c>
      <c r="Y57" s="26">
        <f>IF(P2_IndicatorData!AC57="No data","x",ROUND(IF(P2_IndicatorData!AC57&gt;Y$166,0,IF(P2_IndicatorData!AC57&lt;Y$165,10,(Y$166-P2_IndicatorData!AC57)/(Y$166-Y$165)*10)),1))</f>
        <v>7.3</v>
      </c>
      <c r="Z57" s="33">
        <f t="shared" si="14"/>
        <v>3.2</v>
      </c>
      <c r="AA57" s="33">
        <f t="shared" si="15"/>
        <v>7.4</v>
      </c>
      <c r="AB57" s="33" t="str">
        <f t="shared" si="16"/>
        <v>x</v>
      </c>
      <c r="AC57" s="33" t="str">
        <f t="shared" si="17"/>
        <v>x</v>
      </c>
      <c r="AD57" s="181">
        <f t="shared" si="18"/>
        <v>5.0999999999999996</v>
      </c>
      <c r="AE57" s="181">
        <f t="shared" si="19"/>
        <v>7.3</v>
      </c>
      <c r="AF57" s="181">
        <f t="shared" si="20"/>
        <v>9.1</v>
      </c>
      <c r="AG57" s="37">
        <f t="shared" si="21"/>
        <v>7.2</v>
      </c>
      <c r="AH57" s="37">
        <f t="shared" si="22"/>
        <v>7.8</v>
      </c>
      <c r="AI57" s="37">
        <f t="shared" si="23"/>
        <v>7.1</v>
      </c>
      <c r="AJ57" s="181">
        <f t="shared" si="24"/>
        <v>7.1</v>
      </c>
      <c r="AK57" s="181">
        <f t="shared" si="25"/>
        <v>5.7</v>
      </c>
      <c r="AL57" s="181" t="str">
        <f t="shared" si="26"/>
        <v>x</v>
      </c>
      <c r="AM57" s="37">
        <f t="shared" si="27"/>
        <v>6.4</v>
      </c>
      <c r="AN57" s="199">
        <f>IF(P2_ComponentsMissing_hidden!G68&gt;2,"x",ROUND(AVERAGE(AG57,AH57,AI57,AM57),1))</f>
        <v>7.1</v>
      </c>
    </row>
    <row r="58" spans="1:40">
      <c r="A58" s="27" t="s">
        <v>196</v>
      </c>
      <c r="B58" s="20" t="s">
        <v>197</v>
      </c>
      <c r="C58" s="26">
        <f>IF(P2_IndicatorData!C58="No data","x",ROUND(IF(P2_IndicatorData!C58&gt;C$166,10,IF(P2_IndicatorData!C58&lt;C$165,0,10-(C$166-P2_IndicatorData!C58)/(C$166-C$165)*10)),1))</f>
        <v>1.3</v>
      </c>
      <c r="D58" s="26">
        <f>IF(P2_IndicatorData!D58="No data","x",ROUND(IF(P2_IndicatorData!D58&gt;D$166,0,IF(P2_IndicatorData!D58&lt;D$165,10,(D$166-P2_IndicatorData!D58)/(D$166-D$165)*10)),1))</f>
        <v>6.1</v>
      </c>
      <c r="E58" s="26">
        <f>IF(P2_IndicatorData!E58="No data","x",ROUND(IF(P2_IndicatorData!E58&gt;E$166,0,IF(P2_IndicatorData!E58&lt;E$165,10,(E$166-P2_IndicatorData!E58)/(E$166-E$165)*10)),1))</f>
        <v>2.2999999999999998</v>
      </c>
      <c r="F58" s="26">
        <f>IF(P2_IndicatorData!F58="No data","x",ROUND(IF(P2_IndicatorData!F58&gt;F$166,0,IF(P2_IndicatorData!F58&lt;F$165,10,(F$166-P2_IndicatorData!F58)/(F$166-F$165)*10)),1))</f>
        <v>0.8</v>
      </c>
      <c r="G58" s="26">
        <f>IF(P2_IndicatorData!G58="No data","x",ROUND(IF(P2_IndicatorData!G58&gt;G$166,0,IF(P2_IndicatorData!G58&lt;G$165,10,(G$166-P2_IndicatorData!G58)/(G$166-G$165)*10)),1))</f>
        <v>3.8</v>
      </c>
      <c r="H58" s="26">
        <f>IF(P2_IndicatorData!H58="No data","x",ROUND(IF(P2_IndicatorData!H58&gt;H$166,0,IF(P2_IndicatorData!H58&lt;H$165,10,(H$166-P2_IndicatorData!H58)/(H$166-H$165)*10)),1))</f>
        <v>6</v>
      </c>
      <c r="I58" s="26">
        <f>IF(P2_IndicatorData!I58="No data","x",ROUND(IF(P2_IndicatorData!I58&gt;I$166,10,IF(P2_IndicatorData!I58&lt;I$165,0,10-(I$166-P2_IndicatorData!I58)/(I$166-I$165)*10)),1))</f>
        <v>1.6</v>
      </c>
      <c r="J58" s="26">
        <f>IF(P2_IndicatorData!J58="No data","x",ROUND(IF(P2_IndicatorData!J58&gt;J$166,10,IF(P2_IndicatorData!J58&lt;J$165,0,10-(J$166-P2_IndicatorData!J58)/(J$166-J$165)*10)),1))</f>
        <v>4.0999999999999996</v>
      </c>
      <c r="K58" s="26">
        <f>IF(P2_IndicatorData!K58="No data","x",ROUND(IF(P2_IndicatorData!K58&gt;K$166,10,IF(P2_IndicatorData!K58&lt;K$165,0,10-(K$166-P2_IndicatorData!K58)/(K$166-K$165)*10)),1))</f>
        <v>0.5</v>
      </c>
      <c r="L58" s="26">
        <f>IF(P2_IndicatorData!L58="No data","x",ROUND(IF(P2_IndicatorData!L58&gt;L$166,10,IF(P2_IndicatorData!L58&lt;L$165,0,10-(L$166-P2_IndicatorData!L58)/(L$166-L$165)*10)),1))</f>
        <v>0.3</v>
      </c>
      <c r="M58" s="26">
        <f>IF(P2_IndicatorData!M58="No data","x",ROUND(IF(P2_IndicatorData!M58&gt;M$166,10,IF(P2_IndicatorData!M58&lt;M$165,0,10-(M$166-P2_IndicatorData!M58)/(M$166-M$165)*10)),1))</f>
        <v>0</v>
      </c>
      <c r="N58" s="26">
        <f>IF(P2_IndicatorData!N58="No data","x",ROUND(IF(P2_IndicatorData!N58&gt;N$166,0,IF(P2_IndicatorData!N58&lt;N$165,10,(N$166-P2_IndicatorData!N58)/(N$166-N$165)*10)),1))</f>
        <v>0.1</v>
      </c>
      <c r="O58" s="26">
        <f>IF(P2_IndicatorData!O58="No data","x",ROUND(IF(P2_IndicatorData!O58&gt;O$166,0,IF(P2_IndicatorData!O58&lt;O$165,10,(O$166-P2_IndicatorData!O58)/(O$166-O$165)*10)),1))</f>
        <v>4.0999999999999996</v>
      </c>
      <c r="P58" s="26">
        <f>IF(P2_IndicatorData!P58="No data","x",ROUND(IF(P2_IndicatorData!P58&gt;P$166,0,IF(P2_IndicatorData!P58&lt;P$165,10,(P$166-P2_IndicatorData!P58)/(P$166-P$165)*10)),1))</f>
        <v>10</v>
      </c>
      <c r="Q58" s="26">
        <f>IF(P2_IndicatorData!Q58="No data","x",ROUND(IF(P2_IndicatorData!Q58&gt;Q$166,0,IF(P2_IndicatorData!Q58&lt;Q$165,10,(Q$166-P2_IndicatorData!Q58)/(Q$166-Q$165)*10)),1))</f>
        <v>0</v>
      </c>
      <c r="R58" s="26">
        <f>IF(P2_IndicatorData!R58="No data","x",ROUND(IF(P2_IndicatorData!R58&gt;R$166,10,IF(P2_IndicatorData!R58&lt;R$165,0,10-(R$166-P2_IndicatorData!R58)/(R$166-R$165)*10)),1))</f>
        <v>5.8</v>
      </c>
      <c r="S58" s="26">
        <f>IF(P2_IndicatorData!S58="No data","x",ROUND(IF(P2_IndicatorData!S58&gt;S$166,0,IF(P2_IndicatorData!S58&lt;S$165,10,(S$166-P2_IndicatorData!S58)/(S$166-S$165)*10)),1))</f>
        <v>4.8</v>
      </c>
      <c r="T58" s="35">
        <f>IF(P2_IndicatorData!X58="No data","x",ROUND(IF(P2_IndicatorData!X58&gt;T$166,10,IF(P2_IndicatorData!X58&lt;T$165,0,10-(T$166-P2_IndicatorData!X58)/(T$166-T$165)*10)),1))</f>
        <v>0.8</v>
      </c>
      <c r="U58" s="26" t="str">
        <f>IF(P2_IndicatorData!Y58="No data","x",ROUND(IF(P2_IndicatorData!Y58&gt;U$166,0,IF(P2_IndicatorData!Y58&lt;U$165,10,(U$166-P2_IndicatorData!Y58)/(U$166-U$165)*10)),1))</f>
        <v>x</v>
      </c>
      <c r="V58" s="26">
        <f>IF(P2_IndicatorData!Z58="No data","x",ROUND(IF(P2_IndicatorData!Z58&gt;V$166,10,IF(P2_IndicatorData!Z58&lt;V$165,0,10-(V$166-P2_IndicatorData!Z58)/(V$166-V$165)*10)),1))</f>
        <v>3.9</v>
      </c>
      <c r="W58" s="26">
        <f>IF(P2_IndicatorData!AA58="No data","x",ROUND(IF(P2_IndicatorData!AA58&gt;W$166,10,IF(P2_IndicatorData!AA58&lt;W$165,0,10-(W$166-P2_IndicatorData!AA58)/(W$166-W$165)*10)),1))</f>
        <v>4.5999999999999996</v>
      </c>
      <c r="X58" s="26">
        <f>IF(P2_IndicatorData!AB58="No data","x",ROUND(IF(P2_IndicatorData!AB58&gt;X$166,0,IF(P2_IndicatorData!AB58&lt;X$165,10,(X$166-P2_IndicatorData!AB58)/(X$166-X$165)*10)),1))</f>
        <v>4.4000000000000004</v>
      </c>
      <c r="Y58" s="26">
        <f>IF(P2_IndicatorData!AC58="No data","x",ROUND(IF(P2_IndicatorData!AC58&gt;Y$166,0,IF(P2_IndicatorData!AC58&lt;Y$165,10,(Y$166-P2_IndicatorData!AC58)/(Y$166-Y$165)*10)),1))</f>
        <v>0</v>
      </c>
      <c r="Z58" s="33">
        <f t="shared" si="14"/>
        <v>2.2999999999999998</v>
      </c>
      <c r="AA58" s="33">
        <f t="shared" si="15"/>
        <v>0.2</v>
      </c>
      <c r="AB58" s="33">
        <f t="shared" si="16"/>
        <v>5</v>
      </c>
      <c r="AC58" s="33">
        <f t="shared" si="17"/>
        <v>5.3</v>
      </c>
      <c r="AD58" s="181">
        <f t="shared" si="18"/>
        <v>1.8</v>
      </c>
      <c r="AE58" s="181">
        <f t="shared" si="19"/>
        <v>2.9</v>
      </c>
      <c r="AF58" s="181">
        <f t="shared" si="20"/>
        <v>4.2</v>
      </c>
      <c r="AG58" s="37">
        <f t="shared" si="21"/>
        <v>3</v>
      </c>
      <c r="AH58" s="37">
        <f t="shared" si="22"/>
        <v>1.5</v>
      </c>
      <c r="AI58" s="37">
        <f t="shared" si="23"/>
        <v>0.8</v>
      </c>
      <c r="AJ58" s="181">
        <f t="shared" si="24"/>
        <v>4.3</v>
      </c>
      <c r="AK58" s="181">
        <f t="shared" si="25"/>
        <v>2.2000000000000002</v>
      </c>
      <c r="AL58" s="181">
        <f t="shared" si="26"/>
        <v>5.2</v>
      </c>
      <c r="AM58" s="37">
        <f t="shared" si="27"/>
        <v>3.9</v>
      </c>
      <c r="AN58" s="199">
        <f>IF(P2_ComponentsMissing_hidden!G69&gt;2,"x",ROUND(AVERAGE(AG58,AH58,AI58,AM58),1))</f>
        <v>2.2999999999999998</v>
      </c>
    </row>
    <row r="59" spans="1:40">
      <c r="A59" s="27" t="s">
        <v>198</v>
      </c>
      <c r="B59" s="20" t="s">
        <v>199</v>
      </c>
      <c r="C59" s="26">
        <f>IF(P2_IndicatorData!C59="No data","x",ROUND(IF(P2_IndicatorData!C59&gt;C$166,10,IF(P2_IndicatorData!C59&lt;C$165,0,10-(C$166-P2_IndicatorData!C59)/(C$166-C$165)*10)),1))</f>
        <v>0.5</v>
      </c>
      <c r="D59" s="26">
        <f>IF(P2_IndicatorData!D59="No data","x",ROUND(IF(P2_IndicatorData!D59&gt;D$166,0,IF(P2_IndicatorData!D59&lt;D$165,10,(D$166-P2_IndicatorData!D59)/(D$166-D$165)*10)),1))</f>
        <v>0</v>
      </c>
      <c r="E59" s="26">
        <f>IF(P2_IndicatorData!E59="No data","x",ROUND(IF(P2_IndicatorData!E59&gt;E$166,0,IF(P2_IndicatorData!E59&lt;E$165,10,(E$166-P2_IndicatorData!E59)/(E$166-E$165)*10)),1))</f>
        <v>2.2999999999999998</v>
      </c>
      <c r="F59" s="26">
        <f>IF(P2_IndicatorData!F59="No data","x",ROUND(IF(P2_IndicatorData!F59&gt;F$166,0,IF(P2_IndicatorData!F59&lt;F$165,10,(F$166-P2_IndicatorData!F59)/(F$166-F$165)*10)),1))</f>
        <v>1.4</v>
      </c>
      <c r="G59" s="26">
        <f>IF(P2_IndicatorData!G59="No data","x",ROUND(IF(P2_IndicatorData!G59&gt;G$166,0,IF(P2_IndicatorData!G59&lt;G$165,10,(G$166-P2_IndicatorData!G59)/(G$166-G$165)*10)),1))</f>
        <v>3.2</v>
      </c>
      <c r="H59" s="26">
        <f>IF(P2_IndicatorData!H59="No data","x",ROUND(IF(P2_IndicatorData!H59&gt;H$166,0,IF(P2_IndicatorData!H59&lt;H$165,10,(H$166-P2_IndicatorData!H59)/(H$166-H$165)*10)),1))</f>
        <v>0</v>
      </c>
      <c r="I59" s="26">
        <f>IF(P2_IndicatorData!I59="No data","x",ROUND(IF(P2_IndicatorData!I59&gt;I$166,10,IF(P2_IndicatorData!I59&lt;I$165,0,10-(I$166-P2_IndicatorData!I59)/(I$166-I$165)*10)),1))</f>
        <v>0.5</v>
      </c>
      <c r="J59" s="26">
        <f>IF(P2_IndicatorData!J59="No data","x",ROUND(IF(P2_IndicatorData!J59&gt;J$166,10,IF(P2_IndicatorData!J59&lt;J$165,0,10-(J$166-P2_IndicatorData!J59)/(J$166-J$165)*10)),1))</f>
        <v>4.4000000000000004</v>
      </c>
      <c r="K59" s="26">
        <f>IF(P2_IndicatorData!K59="No data","x",ROUND(IF(P2_IndicatorData!K59&gt;K$166,10,IF(P2_IndicatorData!K59&lt;K$165,0,10-(K$166-P2_IndicatorData!K59)/(K$166-K$165)*10)),1))</f>
        <v>0.1</v>
      </c>
      <c r="L59" s="26">
        <f>IF(P2_IndicatorData!L59="No data","x",ROUND(IF(P2_IndicatorData!L59&gt;L$166,10,IF(P2_IndicatorData!L59&lt;L$165,0,10-(L$166-P2_IndicatorData!L59)/(L$166-L$165)*10)),1))</f>
        <v>0.3</v>
      </c>
      <c r="M59" s="26">
        <f>IF(P2_IndicatorData!M59="No data","x",ROUND(IF(P2_IndicatorData!M59&gt;M$166,10,IF(P2_IndicatorData!M59&lt;M$165,0,10-(M$166-P2_IndicatorData!M59)/(M$166-M$165)*10)),1))</f>
        <v>1.3</v>
      </c>
      <c r="N59" s="26" t="str">
        <f>IF(P2_IndicatorData!N59="No data","x",ROUND(IF(P2_IndicatorData!N59&gt;N$166,0,IF(P2_IndicatorData!N59&lt;N$165,10,(N$166-P2_IndicatorData!N59)/(N$166-N$165)*10)),1))</f>
        <v>x</v>
      </c>
      <c r="O59" s="26">
        <f>IF(P2_IndicatorData!O59="No data","x",ROUND(IF(P2_IndicatorData!O59&gt;O$166,0,IF(P2_IndicatorData!O59&lt;O$165,10,(O$166-P2_IndicatorData!O59)/(O$166-O$165)*10)),1))</f>
        <v>1.8</v>
      </c>
      <c r="P59" s="26">
        <f>IF(P2_IndicatorData!P59="No data","x",ROUND(IF(P2_IndicatorData!P59&gt;P$166,0,IF(P2_IndicatorData!P59&lt;P$165,10,(P$166-P2_IndicatorData!P59)/(P$166-P$165)*10)),1))</f>
        <v>0</v>
      </c>
      <c r="Q59" s="26" t="str">
        <f>IF(P2_IndicatorData!Q59="No data","x",ROUND(IF(P2_IndicatorData!Q59&gt;Q$166,0,IF(P2_IndicatorData!Q59&lt;Q$165,10,(Q$166-P2_IndicatorData!Q59)/(Q$166-Q$165)*10)),1))</f>
        <v>x</v>
      </c>
      <c r="R59" s="26">
        <f>IF(P2_IndicatorData!R59="No data","x",ROUND(IF(P2_IndicatorData!R59&gt;R$166,10,IF(P2_IndicatorData!R59&lt;R$165,0,10-(R$166-P2_IndicatorData!R59)/(R$166-R$165)*10)),1))</f>
        <v>0.2</v>
      </c>
      <c r="S59" s="26">
        <f>IF(P2_IndicatorData!S59="No data","x",ROUND(IF(P2_IndicatorData!S59&gt;S$166,0,IF(P2_IndicatorData!S59&lt;S$165,10,(S$166-P2_IndicatorData!S59)/(S$166-S$165)*10)),1))</f>
        <v>0.1</v>
      </c>
      <c r="T59" s="35">
        <f>IF(P2_IndicatorData!X59="No data","x",ROUND(IF(P2_IndicatorData!X59&gt;T$166,10,IF(P2_IndicatorData!X59&lt;T$165,0,10-(T$166-P2_IndicatorData!X59)/(T$166-T$165)*10)),1))</f>
        <v>0</v>
      </c>
      <c r="U59" s="26" t="str">
        <f>IF(P2_IndicatorData!Y59="No data","x",ROUND(IF(P2_IndicatorData!Y59&gt;U$166,0,IF(P2_IndicatorData!Y59&lt;U$165,10,(U$166-P2_IndicatorData!Y59)/(U$166-U$165)*10)),1))</f>
        <v>x</v>
      </c>
      <c r="V59" s="26">
        <f>IF(P2_IndicatorData!Z59="No data","x",ROUND(IF(P2_IndicatorData!Z59&gt;V$166,10,IF(P2_IndicatorData!Z59&lt;V$165,0,10-(V$166-P2_IndicatorData!Z59)/(V$166-V$165)*10)),1))</f>
        <v>3.2</v>
      </c>
      <c r="W59" s="26">
        <f>IF(P2_IndicatorData!AA59="No data","x",ROUND(IF(P2_IndicatorData!AA59&gt;W$166,10,IF(P2_IndicatorData!AA59&lt;W$165,0,10-(W$166-P2_IndicatorData!AA59)/(W$166-W$165)*10)),1))</f>
        <v>2.8</v>
      </c>
      <c r="X59" s="26">
        <f>IF(P2_IndicatorData!AB59="No data","x",ROUND(IF(P2_IndicatorData!AB59&gt;X$166,0,IF(P2_IndicatorData!AB59&lt;X$165,10,(X$166-P2_IndicatorData!AB59)/(X$166-X$165)*10)),1))</f>
        <v>4.8</v>
      </c>
      <c r="Y59" s="26">
        <f>IF(P2_IndicatorData!AC59="No data","x",ROUND(IF(P2_IndicatorData!AC59&gt;Y$166,0,IF(P2_IndicatorData!AC59&lt;Y$165,10,(Y$166-P2_IndicatorData!AC59)/(Y$166-Y$165)*10)),1))</f>
        <v>0</v>
      </c>
      <c r="Z59" s="33">
        <f t="shared" si="14"/>
        <v>2.2999999999999998</v>
      </c>
      <c r="AA59" s="33">
        <f t="shared" si="15"/>
        <v>0.8</v>
      </c>
      <c r="AB59" s="33">
        <f t="shared" si="16"/>
        <v>0</v>
      </c>
      <c r="AC59" s="33">
        <f t="shared" si="17"/>
        <v>0.2</v>
      </c>
      <c r="AD59" s="181">
        <f t="shared" si="18"/>
        <v>1.4</v>
      </c>
      <c r="AE59" s="181">
        <f t="shared" si="19"/>
        <v>2.5</v>
      </c>
      <c r="AF59" s="181">
        <f t="shared" si="20"/>
        <v>0</v>
      </c>
      <c r="AG59" s="37">
        <f t="shared" si="21"/>
        <v>1.3</v>
      </c>
      <c r="AH59" s="37">
        <f t="shared" si="22"/>
        <v>1.3</v>
      </c>
      <c r="AI59" s="37">
        <f t="shared" si="23"/>
        <v>0</v>
      </c>
      <c r="AJ59" s="181">
        <f t="shared" si="24"/>
        <v>3</v>
      </c>
      <c r="AK59" s="181">
        <f t="shared" si="25"/>
        <v>2.4</v>
      </c>
      <c r="AL59" s="181">
        <f t="shared" si="26"/>
        <v>0.1</v>
      </c>
      <c r="AM59" s="37">
        <f t="shared" si="27"/>
        <v>1.8</v>
      </c>
      <c r="AN59" s="199">
        <f>IF(P2_ComponentsMissing_hidden!G70&gt;2,"x",ROUND(AVERAGE(AG59,AH59,AI59,AM59),1))</f>
        <v>1.1000000000000001</v>
      </c>
    </row>
    <row r="60" spans="1:40">
      <c r="A60" s="27" t="s">
        <v>200</v>
      </c>
      <c r="B60" s="20" t="s">
        <v>201</v>
      </c>
      <c r="C60" s="26">
        <f>IF(P2_IndicatorData!C60="No data","x",ROUND(IF(P2_IndicatorData!C60&gt;C$166,10,IF(P2_IndicatorData!C60&lt;C$165,0,10-(C$166-P2_IndicatorData!C60)/(C$166-C$165)*10)),1))</f>
        <v>6.2</v>
      </c>
      <c r="D60" s="26">
        <f>IF(P2_IndicatorData!D60="No data","x",ROUND(IF(P2_IndicatorData!D60&gt;D$166,0,IF(P2_IndicatorData!D60&lt;D$165,10,(D$166-P2_IndicatorData!D60)/(D$166-D$165)*10)),1))</f>
        <v>6.5</v>
      </c>
      <c r="E60" s="26">
        <f>IF(P2_IndicatorData!E60="No data","x",ROUND(IF(P2_IndicatorData!E60&gt;E$166,0,IF(P2_IndicatorData!E60&lt;E$165,10,(E$166-P2_IndicatorData!E60)/(E$166-E$165)*10)),1))</f>
        <v>1</v>
      </c>
      <c r="F60" s="26">
        <f>IF(P2_IndicatorData!F60="No data","x",ROUND(IF(P2_IndicatorData!F60&gt;F$166,0,IF(P2_IndicatorData!F60&lt;F$165,10,(F$166-P2_IndicatorData!F60)/(F$166-F$165)*10)),1))</f>
        <v>3.4</v>
      </c>
      <c r="G60" s="26">
        <f>IF(P2_IndicatorData!G60="No data","x",ROUND(IF(P2_IndicatorData!G60&gt;G$166,0,IF(P2_IndicatorData!G60&lt;G$165,10,(G$166-P2_IndicatorData!G60)/(G$166-G$165)*10)),1))</f>
        <v>0.8</v>
      </c>
      <c r="H60" s="26">
        <f>IF(P2_IndicatorData!H60="No data","x",ROUND(IF(P2_IndicatorData!H60&gt;H$166,0,IF(P2_IndicatorData!H60&lt;H$165,10,(H$166-P2_IndicatorData!H60)/(H$166-H$165)*10)),1))</f>
        <v>8</v>
      </c>
      <c r="I60" s="26">
        <f>IF(P2_IndicatorData!I60="No data","x",ROUND(IF(P2_IndicatorData!I60&gt;I$166,10,IF(P2_IndicatorData!I60&lt;I$165,0,10-(I$166-P2_IndicatorData!I60)/(I$166-I$165)*10)),1))</f>
        <v>4.0999999999999996</v>
      </c>
      <c r="J60" s="26">
        <f>IF(P2_IndicatorData!J60="No data","x",ROUND(IF(P2_IndicatorData!J60&gt;J$166,10,IF(P2_IndicatorData!J60&lt;J$165,0,10-(J$166-P2_IndicatorData!J60)/(J$166-J$165)*10)),1))</f>
        <v>9.4</v>
      </c>
      <c r="K60" s="26">
        <f>IF(P2_IndicatorData!K60="No data","x",ROUND(IF(P2_IndicatorData!K60&gt;K$166,10,IF(P2_IndicatorData!K60&lt;K$165,0,10-(K$166-P2_IndicatorData!K60)/(K$166-K$165)*10)),1))</f>
        <v>6.2</v>
      </c>
      <c r="L60" s="26">
        <f>IF(P2_IndicatorData!L60="No data","x",ROUND(IF(P2_IndicatorData!L60&gt;L$166,10,IF(P2_IndicatorData!L60&lt;L$165,0,10-(L$166-P2_IndicatorData!L60)/(L$166-L$165)*10)),1))</f>
        <v>0.4</v>
      </c>
      <c r="M60" s="26">
        <f>IF(P2_IndicatorData!M60="No data","x",ROUND(IF(P2_IndicatorData!M60&gt;M$166,10,IF(P2_IndicatorData!M60&lt;M$165,0,10-(M$166-P2_IndicatorData!M60)/(M$166-M$165)*10)),1))</f>
        <v>3</v>
      </c>
      <c r="N60" s="26">
        <f>IF(P2_IndicatorData!N60="No data","x",ROUND(IF(P2_IndicatorData!N60&gt;N$166,0,IF(P2_IndicatorData!N60&lt;N$165,10,(N$166-P2_IndicatorData!N60)/(N$166-N$165)*10)),1))</f>
        <v>2.5</v>
      </c>
      <c r="O60" s="26">
        <f>IF(P2_IndicatorData!O60="No data","x",ROUND(IF(P2_IndicatorData!O60&gt;O$166,0,IF(P2_IndicatorData!O60&lt;O$165,10,(O$166-P2_IndicatorData!O60)/(O$166-O$165)*10)),1))</f>
        <v>3.4</v>
      </c>
      <c r="P60" s="26">
        <f>IF(P2_IndicatorData!P60="No data","x",ROUND(IF(P2_IndicatorData!P60&gt;P$166,0,IF(P2_IndicatorData!P60&lt;P$165,10,(P$166-P2_IndicatorData!P60)/(P$166-P$165)*10)),1))</f>
        <v>9.9</v>
      </c>
      <c r="Q60" s="26">
        <f>IF(P2_IndicatorData!Q60="No data","x",ROUND(IF(P2_IndicatorData!Q60&gt;Q$166,0,IF(P2_IndicatorData!Q60&lt;Q$165,10,(Q$166-P2_IndicatorData!Q60)/(Q$166-Q$165)*10)),1))</f>
        <v>8.9</v>
      </c>
      <c r="R60" s="26">
        <f>IF(P2_IndicatorData!R60="No data","x",ROUND(IF(P2_IndicatorData!R60&gt;R$166,10,IF(P2_IndicatorData!R60&lt;R$165,0,10-(R$166-P2_IndicatorData!R60)/(R$166-R$165)*10)),1))</f>
        <v>5.4</v>
      </c>
      <c r="S60" s="26">
        <f>IF(P2_IndicatorData!S60="No data","x",ROUND(IF(P2_IndicatorData!S60&gt;S$166,0,IF(P2_IndicatorData!S60&lt;S$165,10,(S$166-P2_IndicatorData!S60)/(S$166-S$165)*10)),1))</f>
        <v>5.3</v>
      </c>
      <c r="T60" s="35">
        <f>IF(P2_IndicatorData!X60="No data","x",ROUND(IF(P2_IndicatorData!X60&gt;T$166,10,IF(P2_IndicatorData!X60&lt;T$165,0,10-(T$166-P2_IndicatorData!X60)/(T$166-T$165)*10)),1))</f>
        <v>3.8</v>
      </c>
      <c r="U60" s="26">
        <f>IF(P2_IndicatorData!Y60="No data","x",ROUND(IF(P2_IndicatorData!Y60&gt;U$166,0,IF(P2_IndicatorData!Y60&lt;U$165,10,(U$166-P2_IndicatorData!Y60)/(U$166-U$165)*10)),1))</f>
        <v>7.4</v>
      </c>
      <c r="V60" s="26">
        <f>IF(P2_IndicatorData!Z60="No data","x",ROUND(IF(P2_IndicatorData!Z60&gt;V$166,10,IF(P2_IndicatorData!Z60&lt;V$165,0,10-(V$166-P2_IndicatorData!Z60)/(V$166-V$165)*10)),1))</f>
        <v>4.7</v>
      </c>
      <c r="W60" s="26">
        <f>IF(P2_IndicatorData!AA60="No data","x",ROUND(IF(P2_IndicatorData!AA60&gt;W$166,10,IF(P2_IndicatorData!AA60&lt;W$165,0,10-(W$166-P2_IndicatorData!AA60)/(W$166-W$165)*10)),1))</f>
        <v>7.4</v>
      </c>
      <c r="X60" s="26">
        <f>IF(P2_IndicatorData!AB60="No data","x",ROUND(IF(P2_IndicatorData!AB60&gt;X$166,0,IF(P2_IndicatorData!AB60&lt;X$165,10,(X$166-P2_IndicatorData!AB60)/(X$166-X$165)*10)),1))</f>
        <v>4.4000000000000004</v>
      </c>
      <c r="Y60" s="26">
        <f>IF(P2_IndicatorData!AC60="No data","x",ROUND(IF(P2_IndicatorData!AC60&gt;Y$166,0,IF(P2_IndicatorData!AC60&lt;Y$165,10,(Y$166-P2_IndicatorData!AC60)/(Y$166-Y$165)*10)),1))</f>
        <v>3.5</v>
      </c>
      <c r="Z60" s="33">
        <f t="shared" si="14"/>
        <v>1.7</v>
      </c>
      <c r="AA60" s="33">
        <f t="shared" si="15"/>
        <v>1.7</v>
      </c>
      <c r="AB60" s="33">
        <f t="shared" si="16"/>
        <v>9.4</v>
      </c>
      <c r="AC60" s="33">
        <f t="shared" si="17"/>
        <v>5.4</v>
      </c>
      <c r="AD60" s="181">
        <f t="shared" si="18"/>
        <v>4</v>
      </c>
      <c r="AE60" s="181">
        <f t="shared" si="19"/>
        <v>6.8</v>
      </c>
      <c r="AF60" s="181">
        <f t="shared" si="20"/>
        <v>6.9</v>
      </c>
      <c r="AG60" s="37">
        <f t="shared" si="21"/>
        <v>5.9</v>
      </c>
      <c r="AH60" s="37">
        <f t="shared" si="22"/>
        <v>2.5</v>
      </c>
      <c r="AI60" s="37">
        <f t="shared" si="23"/>
        <v>5.6</v>
      </c>
      <c r="AJ60" s="181">
        <f t="shared" si="24"/>
        <v>6.1</v>
      </c>
      <c r="AK60" s="181">
        <f t="shared" si="25"/>
        <v>4</v>
      </c>
      <c r="AL60" s="181">
        <f t="shared" si="26"/>
        <v>7.4</v>
      </c>
      <c r="AM60" s="37">
        <f t="shared" si="27"/>
        <v>5.8</v>
      </c>
      <c r="AN60" s="199">
        <f>IF(P2_ComponentsMissing_hidden!G71&gt;2,"x",ROUND(AVERAGE(AG60,AH60,AI60,AM60),1))</f>
        <v>5</v>
      </c>
    </row>
    <row r="61" spans="1:40">
      <c r="A61" s="27" t="s">
        <v>202</v>
      </c>
      <c r="B61" s="20" t="s">
        <v>203</v>
      </c>
      <c r="C61" s="26">
        <f>IF(P2_IndicatorData!C61="No data","x",ROUND(IF(P2_IndicatorData!C61&gt;C$166,10,IF(P2_IndicatorData!C61&lt;C$165,0,10-(C$166-P2_IndicatorData!C61)/(C$166-C$165)*10)),1))</f>
        <v>0.5</v>
      </c>
      <c r="D61" s="26">
        <f>IF(P2_IndicatorData!D61="No data","x",ROUND(IF(P2_IndicatorData!D61&gt;D$166,0,IF(P2_IndicatorData!D61&lt;D$165,10,(D$166-P2_IndicatorData!D61)/(D$166-D$165)*10)),1))</f>
        <v>7</v>
      </c>
      <c r="E61" s="26">
        <f>IF(P2_IndicatorData!E61="No data","x",ROUND(IF(P2_IndicatorData!E61&gt;E$166,0,IF(P2_IndicatorData!E61&lt;E$165,10,(E$166-P2_IndicatorData!E61)/(E$166-E$165)*10)),1))</f>
        <v>0.3</v>
      </c>
      <c r="F61" s="26">
        <f>IF(P2_IndicatorData!F61="No data","x",ROUND(IF(P2_IndicatorData!F61&gt;F$166,0,IF(P2_IndicatorData!F61&lt;F$165,10,(F$166-P2_IndicatorData!F61)/(F$166-F$165)*10)),1))</f>
        <v>3.4</v>
      </c>
      <c r="G61" s="26">
        <f>IF(P2_IndicatorData!G61="No data","x",ROUND(IF(P2_IndicatorData!G61&gt;G$166,0,IF(P2_IndicatorData!G61&lt;G$165,10,(G$166-P2_IndicatorData!G61)/(G$166-G$165)*10)),1))</f>
        <v>0.8</v>
      </c>
      <c r="H61" s="26">
        <f>IF(P2_IndicatorData!H61="No data","x",ROUND(IF(P2_IndicatorData!H61&gt;H$166,0,IF(P2_IndicatorData!H61&lt;H$165,10,(H$166-P2_IndicatorData!H61)/(H$166-H$165)*10)),1))</f>
        <v>4.3</v>
      </c>
      <c r="I61" s="26">
        <f>IF(P2_IndicatorData!I61="No data","x",ROUND(IF(P2_IndicatorData!I61&gt;I$166,10,IF(P2_IndicatorData!I61&lt;I$165,0,10-(I$166-P2_IndicatorData!I61)/(I$166-I$165)*10)),1))</f>
        <v>0.6</v>
      </c>
      <c r="J61" s="26">
        <f>IF(P2_IndicatorData!J61="No data","x",ROUND(IF(P2_IndicatorData!J61&gt;J$166,10,IF(P2_IndicatorData!J61&lt;J$165,0,10-(J$166-P2_IndicatorData!J61)/(J$166-J$165)*10)),1))</f>
        <v>5.8</v>
      </c>
      <c r="K61" s="26">
        <f>IF(P2_IndicatorData!K61="No data","x",ROUND(IF(P2_IndicatorData!K61&gt;K$166,10,IF(P2_IndicatorData!K61&lt;K$165,0,10-(K$166-P2_IndicatorData!K61)/(K$166-K$165)*10)),1))</f>
        <v>0.1</v>
      </c>
      <c r="L61" s="26">
        <f>IF(P2_IndicatorData!L61="No data","x",ROUND(IF(P2_IndicatorData!L61&gt;L$166,10,IF(P2_IndicatorData!L61&lt;L$165,0,10-(L$166-P2_IndicatorData!L61)/(L$166-L$165)*10)),1))</f>
        <v>0.7</v>
      </c>
      <c r="M61" s="26">
        <f>IF(P2_IndicatorData!M61="No data","x",ROUND(IF(P2_IndicatorData!M61&gt;M$166,10,IF(P2_IndicatorData!M61&lt;M$165,0,10-(M$166-P2_IndicatorData!M61)/(M$166-M$165)*10)),1))</f>
        <v>1.1000000000000001</v>
      </c>
      <c r="N61" s="26">
        <f>IF(P2_IndicatorData!N61="No data","x",ROUND(IF(P2_IndicatorData!N61&gt;N$166,0,IF(P2_IndicatorData!N61&lt;N$165,10,(N$166-P2_IndicatorData!N61)/(N$166-N$165)*10)),1))</f>
        <v>0.3</v>
      </c>
      <c r="O61" s="26" t="str">
        <f>IF(P2_IndicatorData!O61="No data","x",ROUND(IF(P2_IndicatorData!O61&gt;O$166,0,IF(P2_IndicatorData!O61&lt;O$165,10,(O$166-P2_IndicatorData!O61)/(O$166-O$165)*10)),1))</f>
        <v>x</v>
      </c>
      <c r="P61" s="26" t="str">
        <f>IF(P2_IndicatorData!P61="No data","x",ROUND(IF(P2_IndicatorData!P61&gt;P$166,0,IF(P2_IndicatorData!P61&lt;P$165,10,(P$166-P2_IndicatorData!P61)/(P$166-P$165)*10)),1))</f>
        <v>x</v>
      </c>
      <c r="Q61" s="26" t="str">
        <f>IF(P2_IndicatorData!Q61="No data","x",ROUND(IF(P2_IndicatorData!Q61&gt;Q$166,0,IF(P2_IndicatorData!Q61&lt;Q$165,10,(Q$166-P2_IndicatorData!Q61)/(Q$166-Q$165)*10)),1))</f>
        <v>x</v>
      </c>
      <c r="R61" s="26">
        <f>IF(P2_IndicatorData!R61="No data","x",ROUND(IF(P2_IndicatorData!R61&gt;R$166,10,IF(P2_IndicatorData!R61&lt;R$165,0,10-(R$166-P2_IndicatorData!R61)/(R$166-R$165)*10)),1))</f>
        <v>5.5</v>
      </c>
      <c r="S61" s="26">
        <f>IF(P2_IndicatorData!S61="No data","x",ROUND(IF(P2_IndicatorData!S61&gt;S$166,0,IF(P2_IndicatorData!S61&lt;S$165,10,(S$166-P2_IndicatorData!S61)/(S$166-S$165)*10)),1))</f>
        <v>1.8</v>
      </c>
      <c r="T61" s="35">
        <f>IF(P2_IndicatorData!X61="No data","x",ROUND(IF(P2_IndicatorData!X61&gt;T$166,10,IF(P2_IndicatorData!X61&lt;T$165,0,10-(T$166-P2_IndicatorData!X61)/(T$166-T$165)*10)),1))</f>
        <v>0</v>
      </c>
      <c r="U61" s="26" t="str">
        <f>IF(P2_IndicatorData!Y61="No data","x",ROUND(IF(P2_IndicatorData!Y61&gt;U$166,0,IF(P2_IndicatorData!Y61&lt;U$165,10,(U$166-P2_IndicatorData!Y61)/(U$166-U$165)*10)),1))</f>
        <v>x</v>
      </c>
      <c r="V61" s="26">
        <f>IF(P2_IndicatorData!Z61="No data","x",ROUND(IF(P2_IndicatorData!Z61&gt;V$166,10,IF(P2_IndicatorData!Z61&lt;V$165,0,10-(V$166-P2_IndicatorData!Z61)/(V$166-V$165)*10)),1))</f>
        <v>3.6</v>
      </c>
      <c r="W61" s="26">
        <f>IF(P2_IndicatorData!AA61="No data","x",ROUND(IF(P2_IndicatorData!AA61&gt;W$166,10,IF(P2_IndicatorData!AA61&lt;W$165,0,10-(W$166-P2_IndicatorData!AA61)/(W$166-W$165)*10)),1))</f>
        <v>3.8</v>
      </c>
      <c r="X61" s="26">
        <f>IF(P2_IndicatorData!AB61="No data","x",ROUND(IF(P2_IndicatorData!AB61&gt;X$166,0,IF(P2_IndicatorData!AB61&lt;X$165,10,(X$166-P2_IndicatorData!AB61)/(X$166-X$165)*10)),1))</f>
        <v>5.8</v>
      </c>
      <c r="Y61" s="26">
        <f>IF(P2_IndicatorData!AC61="No data","x",ROUND(IF(P2_IndicatorData!AC61&gt;Y$166,0,IF(P2_IndicatorData!AC61&lt;Y$165,10,(Y$166-P2_IndicatorData!AC61)/(Y$166-Y$165)*10)),1))</f>
        <v>0</v>
      </c>
      <c r="Z61" s="33">
        <f t="shared" si="14"/>
        <v>1.5</v>
      </c>
      <c r="AA61" s="33">
        <f t="shared" si="15"/>
        <v>0.9</v>
      </c>
      <c r="AB61" s="33" t="str">
        <f t="shared" si="16"/>
        <v>x</v>
      </c>
      <c r="AC61" s="33">
        <f t="shared" si="17"/>
        <v>3.7</v>
      </c>
      <c r="AD61" s="181">
        <f t="shared" si="18"/>
        <v>1</v>
      </c>
      <c r="AE61" s="181">
        <f t="shared" si="19"/>
        <v>3.2</v>
      </c>
      <c r="AF61" s="181">
        <f t="shared" si="20"/>
        <v>3.8</v>
      </c>
      <c r="AG61" s="37">
        <f t="shared" si="21"/>
        <v>2.7</v>
      </c>
      <c r="AH61" s="37">
        <f t="shared" si="22"/>
        <v>0.6</v>
      </c>
      <c r="AI61" s="37">
        <f t="shared" si="23"/>
        <v>0</v>
      </c>
      <c r="AJ61" s="181">
        <f t="shared" si="24"/>
        <v>3.7</v>
      </c>
      <c r="AK61" s="181">
        <f t="shared" si="25"/>
        <v>2.9</v>
      </c>
      <c r="AL61" s="181">
        <f t="shared" si="26"/>
        <v>3.7</v>
      </c>
      <c r="AM61" s="37">
        <f t="shared" si="27"/>
        <v>3.4</v>
      </c>
      <c r="AN61" s="199">
        <f>IF(P2_ComponentsMissing_hidden!G72&gt;2,"x",ROUND(AVERAGE(AG61,AH61,AI61,AM61),1))</f>
        <v>1.7</v>
      </c>
    </row>
    <row r="62" spans="1:40">
      <c r="A62" s="27" t="s">
        <v>204</v>
      </c>
      <c r="B62" s="20" t="s">
        <v>205</v>
      </c>
      <c r="C62" s="26">
        <f>IF(P2_IndicatorData!C62="No data","x",ROUND(IF(P2_IndicatorData!C62&gt;C$166,10,IF(P2_IndicatorData!C62&lt;C$165,0,10-(C$166-P2_IndicatorData!C62)/(C$166-C$165)*10)),1))</f>
        <v>3.3</v>
      </c>
      <c r="D62" s="26">
        <f>IF(P2_IndicatorData!D62="No data","x",ROUND(IF(P2_IndicatorData!D62&gt;D$166,0,IF(P2_IndicatorData!D62&lt;D$165,10,(D$166-P2_IndicatorData!D62)/(D$166-D$165)*10)),1))</f>
        <v>9.9</v>
      </c>
      <c r="E62" s="26">
        <f>IF(P2_IndicatorData!E62="No data","x",ROUND(IF(P2_IndicatorData!E62&gt;E$166,0,IF(P2_IndicatorData!E62&lt;E$165,10,(E$166-P2_IndicatorData!E62)/(E$166-E$165)*10)),1))</f>
        <v>4.7</v>
      </c>
      <c r="F62" s="26">
        <f>IF(P2_IndicatorData!F62="No data","x",ROUND(IF(P2_IndicatorData!F62&gt;F$166,0,IF(P2_IndicatorData!F62&lt;F$165,10,(F$166-P2_IndicatorData!F62)/(F$166-F$165)*10)),1))</f>
        <v>4.8</v>
      </c>
      <c r="G62" s="26">
        <f>IF(P2_IndicatorData!G62="No data","x",ROUND(IF(P2_IndicatorData!G62&gt;G$166,0,IF(P2_IndicatorData!G62&lt;G$165,10,(G$166-P2_IndicatorData!G62)/(G$166-G$165)*10)),1))</f>
        <v>3</v>
      </c>
      <c r="H62" s="26">
        <f>IF(P2_IndicatorData!H62="No data","x",ROUND(IF(P2_IndicatorData!H62&gt;H$166,0,IF(P2_IndicatorData!H62&lt;H$165,10,(H$166-P2_IndicatorData!H62)/(H$166-H$165)*10)),1))</f>
        <v>7.1</v>
      </c>
      <c r="I62" s="26">
        <f>IF(P2_IndicatorData!I62="No data","x",ROUND(IF(P2_IndicatorData!I62&gt;I$166,10,IF(P2_IndicatorData!I62&lt;I$165,0,10-(I$166-P2_IndicatorData!I62)/(I$166-I$165)*10)),1))</f>
        <v>10</v>
      </c>
      <c r="J62" s="26">
        <f>IF(P2_IndicatorData!J62="No data","x",ROUND(IF(P2_IndicatorData!J62&gt;J$166,10,IF(P2_IndicatorData!J62&lt;J$165,0,10-(J$166-P2_IndicatorData!J62)/(J$166-J$165)*10)),1))</f>
        <v>7.3</v>
      </c>
      <c r="K62" s="26">
        <f>IF(P2_IndicatorData!K62="No data","x",ROUND(IF(P2_IndicatorData!K62&gt;K$166,10,IF(P2_IndicatorData!K62&lt;K$165,0,10-(K$166-P2_IndicatorData!K62)/(K$166-K$165)*10)),1))</f>
        <v>1.9</v>
      </c>
      <c r="L62" s="26">
        <f>IF(P2_IndicatorData!L62="No data","x",ROUND(IF(P2_IndicatorData!L62&gt;L$166,10,IF(P2_IndicatorData!L62&lt;L$165,0,10-(L$166-P2_IndicatorData!L62)/(L$166-L$165)*10)),1))</f>
        <v>5.4</v>
      </c>
      <c r="M62" s="26">
        <f>IF(P2_IndicatorData!M62="No data","x",ROUND(IF(P2_IndicatorData!M62&gt;M$166,10,IF(P2_IndicatorData!M62&lt;M$165,0,10-(M$166-P2_IndicatorData!M62)/(M$166-M$165)*10)),1))</f>
        <v>9.4</v>
      </c>
      <c r="N62" s="26">
        <f>IF(P2_IndicatorData!N62="No data","x",ROUND(IF(P2_IndicatorData!N62&gt;N$166,0,IF(P2_IndicatorData!N62&lt;N$165,10,(N$166-P2_IndicatorData!N62)/(N$166-N$165)*10)),1))</f>
        <v>1.9</v>
      </c>
      <c r="O62" s="26">
        <f>IF(P2_IndicatorData!O62="No data","x",ROUND(IF(P2_IndicatorData!O62&gt;O$166,0,IF(P2_IndicatorData!O62&lt;O$165,10,(O$166-P2_IndicatorData!O62)/(O$166-O$165)*10)),1))</f>
        <v>4.5999999999999996</v>
      </c>
      <c r="P62" s="26">
        <f>IF(P2_IndicatorData!P62="No data","x",ROUND(IF(P2_IndicatorData!P62&gt;P$166,0,IF(P2_IndicatorData!P62&lt;P$165,10,(P$166-P2_IndicatorData!P62)/(P$166-P$165)*10)),1))</f>
        <v>10</v>
      </c>
      <c r="Q62" s="26">
        <f>IF(P2_IndicatorData!Q62="No data","x",ROUND(IF(P2_IndicatorData!Q62&gt;Q$166,0,IF(P2_IndicatorData!Q62&lt;Q$165,10,(Q$166-P2_IndicatorData!Q62)/(Q$166-Q$165)*10)),1))</f>
        <v>9.1</v>
      </c>
      <c r="R62" s="26">
        <f>IF(P2_IndicatorData!R62="No data","x",ROUND(IF(P2_IndicatorData!R62&gt;R$166,10,IF(P2_IndicatorData!R62&lt;R$165,0,10-(R$166-P2_IndicatorData!R62)/(R$166-R$165)*10)),1))</f>
        <v>7.5</v>
      </c>
      <c r="S62" s="26">
        <f>IF(P2_IndicatorData!S62="No data","x",ROUND(IF(P2_IndicatorData!S62&gt;S$166,0,IF(P2_IndicatorData!S62&lt;S$165,10,(S$166-P2_IndicatorData!S62)/(S$166-S$165)*10)),1))</f>
        <v>7</v>
      </c>
      <c r="T62" s="35">
        <f>IF(P2_IndicatorData!X62="No data","x",ROUND(IF(P2_IndicatorData!X62&gt;T$166,10,IF(P2_IndicatorData!X62&lt;T$165,0,10-(T$166-P2_IndicatorData!X62)/(T$166-T$165)*10)),1))</f>
        <v>1.8</v>
      </c>
      <c r="U62" s="26">
        <f>IF(P2_IndicatorData!Y62="No data","x",ROUND(IF(P2_IndicatorData!Y62&gt;U$166,0,IF(P2_IndicatorData!Y62&lt;U$165,10,(U$166-P2_IndicatorData!Y62)/(U$166-U$165)*10)),1))</f>
        <v>2.9</v>
      </c>
      <c r="V62" s="26">
        <f>IF(P2_IndicatorData!Z62="No data","x",ROUND(IF(P2_IndicatorData!Z62&gt;V$166,10,IF(P2_IndicatorData!Z62&lt;V$165,0,10-(V$166-P2_IndicatorData!Z62)/(V$166-V$165)*10)),1))</f>
        <v>10</v>
      </c>
      <c r="W62" s="26">
        <f>IF(P2_IndicatorData!AA62="No data","x",ROUND(IF(P2_IndicatorData!AA62&gt;W$166,10,IF(P2_IndicatorData!AA62&lt;W$165,0,10-(W$166-P2_IndicatorData!AA62)/(W$166-W$165)*10)),1))</f>
        <v>9.3000000000000007</v>
      </c>
      <c r="X62" s="26">
        <f>IF(P2_IndicatorData!AB62="No data","x",ROUND(IF(P2_IndicatorData!AB62&gt;X$166,0,IF(P2_IndicatorData!AB62&lt;X$165,10,(X$166-P2_IndicatorData!AB62)/(X$166-X$165)*10)),1))</f>
        <v>5.4</v>
      </c>
      <c r="Y62" s="26">
        <f>IF(P2_IndicatorData!AC62="No data","x",ROUND(IF(P2_IndicatorData!AC62&gt;Y$166,0,IF(P2_IndicatorData!AC62&lt;Y$165,10,(Y$166-P2_IndicatorData!AC62)/(Y$166-Y$165)*10)),1))</f>
        <v>1.1000000000000001</v>
      </c>
      <c r="Z62" s="33">
        <f t="shared" si="14"/>
        <v>4.2</v>
      </c>
      <c r="AA62" s="33">
        <f t="shared" si="15"/>
        <v>7.4</v>
      </c>
      <c r="AB62" s="33">
        <f t="shared" si="16"/>
        <v>9.6</v>
      </c>
      <c r="AC62" s="33">
        <f t="shared" si="17"/>
        <v>7.3</v>
      </c>
      <c r="AD62" s="181">
        <f t="shared" si="18"/>
        <v>3.8</v>
      </c>
      <c r="AE62" s="181">
        <f t="shared" si="19"/>
        <v>8.6999999999999993</v>
      </c>
      <c r="AF62" s="181">
        <f t="shared" si="20"/>
        <v>6.3</v>
      </c>
      <c r="AG62" s="37">
        <f t="shared" si="21"/>
        <v>6.3</v>
      </c>
      <c r="AH62" s="37">
        <f t="shared" si="22"/>
        <v>4.5999999999999996</v>
      </c>
      <c r="AI62" s="37">
        <f t="shared" si="23"/>
        <v>2.4</v>
      </c>
      <c r="AJ62" s="181">
        <f t="shared" si="24"/>
        <v>9.6999999999999993</v>
      </c>
      <c r="AK62" s="181">
        <f t="shared" si="25"/>
        <v>3.3</v>
      </c>
      <c r="AL62" s="181">
        <f t="shared" si="26"/>
        <v>8.5</v>
      </c>
      <c r="AM62" s="37">
        <f t="shared" si="27"/>
        <v>7.2</v>
      </c>
      <c r="AN62" s="199">
        <f>IF(P2_ComponentsMissing_hidden!G74&gt;2,"x",ROUND(AVERAGE(AG62,AH62,AI62,AM62),1))</f>
        <v>5.0999999999999996</v>
      </c>
    </row>
    <row r="63" spans="1:40">
      <c r="A63" s="27" t="s">
        <v>206</v>
      </c>
      <c r="B63" s="20" t="s">
        <v>207</v>
      </c>
      <c r="C63" s="26">
        <f>IF(P2_IndicatorData!C63="No data","x",ROUND(IF(P2_IndicatorData!C63&gt;C$166,10,IF(P2_IndicatorData!C63&lt;C$165,0,10-(C$166-P2_IndicatorData!C63)/(C$166-C$165)*10)),1))</f>
        <v>10</v>
      </c>
      <c r="D63" s="26">
        <f>IF(P2_IndicatorData!D63="No data","x",ROUND(IF(P2_IndicatorData!D63&gt;D$166,0,IF(P2_IndicatorData!D63&lt;D$165,10,(D$166-P2_IndicatorData!D63)/(D$166-D$165)*10)),1))</f>
        <v>9.9</v>
      </c>
      <c r="E63" s="26">
        <f>IF(P2_IndicatorData!E63="No data","x",ROUND(IF(P2_IndicatorData!E63&gt;E$166,0,IF(P2_IndicatorData!E63&lt;E$165,10,(E$166-P2_IndicatorData!E63)/(E$166-E$165)*10)),1))</f>
        <v>10</v>
      </c>
      <c r="F63" s="26" t="str">
        <f>IF(P2_IndicatorData!F63="No data","x",ROUND(IF(P2_IndicatorData!F63&gt;F$166,0,IF(P2_IndicatorData!F63&lt;F$165,10,(F$166-P2_IndicatorData!F63)/(F$166-F$165)*10)),1))</f>
        <v>x</v>
      </c>
      <c r="G63" s="26" t="str">
        <f>IF(P2_IndicatorData!G63="No data","x",ROUND(IF(P2_IndicatorData!G63&gt;G$166,0,IF(P2_IndicatorData!G63&lt;G$165,10,(G$166-P2_IndicatorData!G63)/(G$166-G$165)*10)),1))</f>
        <v>x</v>
      </c>
      <c r="H63" s="26">
        <f>IF(P2_IndicatorData!H63="No data","x",ROUND(IF(P2_IndicatorData!H63&gt;H$166,0,IF(P2_IndicatorData!H63&lt;H$165,10,(H$166-P2_IndicatorData!H63)/(H$166-H$165)*10)),1))</f>
        <v>9.1</v>
      </c>
      <c r="I63" s="26">
        <f>IF(P2_IndicatorData!I63="No data","x",ROUND(IF(P2_IndicatorData!I63&gt;I$166,10,IF(P2_IndicatorData!I63&lt;I$165,0,10-(I$166-P2_IndicatorData!I63)/(I$166-I$165)*10)),1))</f>
        <v>8.4</v>
      </c>
      <c r="J63" s="26" t="str">
        <f>IF(P2_IndicatorData!J63="No data","x",ROUND(IF(P2_IndicatorData!J63&gt;J$166,10,IF(P2_IndicatorData!J63&lt;J$165,0,10-(J$166-P2_IndicatorData!J63)/(J$166-J$165)*10)),1))</f>
        <v>x</v>
      </c>
      <c r="K63" s="26">
        <f>IF(P2_IndicatorData!K63="No data","x",ROUND(IF(P2_IndicatorData!K63&gt;K$166,10,IF(P2_IndicatorData!K63&lt;K$165,0,10-(K$166-P2_IndicatorData!K63)/(K$166-K$165)*10)),1))</f>
        <v>10</v>
      </c>
      <c r="L63" s="26">
        <f>IF(P2_IndicatorData!L63="No data","x",ROUND(IF(P2_IndicatorData!L63&gt;L$166,10,IF(P2_IndicatorData!L63&lt;L$165,0,10-(L$166-P2_IndicatorData!L63)/(L$166-L$165)*10)),1))</f>
        <v>10</v>
      </c>
      <c r="M63" s="26">
        <f>IF(P2_IndicatorData!M63="No data","x",ROUND(IF(P2_IndicatorData!M63&gt;M$166,10,IF(P2_IndicatorData!M63&lt;M$165,0,10-(M$166-P2_IndicatorData!M63)/(M$166-M$165)*10)),1))</f>
        <v>10</v>
      </c>
      <c r="N63" s="26">
        <f>IF(P2_IndicatorData!N63="No data","x",ROUND(IF(P2_IndicatorData!N63&gt;N$166,0,IF(P2_IndicatorData!N63&lt;N$165,10,(N$166-P2_IndicatorData!N63)/(N$166-N$165)*10)),1))</f>
        <v>10</v>
      </c>
      <c r="O63" s="26">
        <f>IF(P2_IndicatorData!O63="No data","x",ROUND(IF(P2_IndicatorData!O63&gt;O$166,0,IF(P2_IndicatorData!O63&lt;O$165,10,(O$166-P2_IndicatorData!O63)/(O$166-O$165)*10)),1))</f>
        <v>6.1</v>
      </c>
      <c r="P63" s="26" t="str">
        <f>IF(P2_IndicatorData!P63="No data","x",ROUND(IF(P2_IndicatorData!P63&gt;P$166,0,IF(P2_IndicatorData!P63&lt;P$165,10,(P$166-P2_IndicatorData!P63)/(P$166-P$165)*10)),1))</f>
        <v>x</v>
      </c>
      <c r="Q63" s="26">
        <f>IF(P2_IndicatorData!Q63="No data","x",ROUND(IF(P2_IndicatorData!Q63&gt;Q$166,0,IF(P2_IndicatorData!Q63&lt;Q$165,10,(Q$166-P2_IndicatorData!Q63)/(Q$166-Q$165)*10)),1))</f>
        <v>7.1</v>
      </c>
      <c r="R63" s="26">
        <f>IF(P2_IndicatorData!R63="No data","x",ROUND(IF(P2_IndicatorData!R63&gt;R$166,10,IF(P2_IndicatorData!R63&lt;R$165,0,10-(R$166-P2_IndicatorData!R63)/(R$166-R$165)*10)),1))</f>
        <v>7.8</v>
      </c>
      <c r="S63" s="26">
        <f>IF(P2_IndicatorData!S63="No data","x",ROUND(IF(P2_IndicatorData!S63&gt;S$166,0,IF(P2_IndicatorData!S63&lt;S$165,10,(S$166-P2_IndicatorData!S63)/(S$166-S$165)*10)),1))</f>
        <v>9.6</v>
      </c>
      <c r="T63" s="35">
        <f>IF(P2_IndicatorData!X63="No data","x",ROUND(IF(P2_IndicatorData!X63&gt;T$166,10,IF(P2_IndicatorData!X63&lt;T$165,0,10-(T$166-P2_IndicatorData!X63)/(T$166-T$165)*10)),1))</f>
        <v>8.5</v>
      </c>
      <c r="U63" s="26">
        <f>IF(P2_IndicatorData!Y63="No data","x",ROUND(IF(P2_IndicatorData!Y63&gt;U$166,0,IF(P2_IndicatorData!Y63&lt;U$165,10,(U$166-P2_IndicatorData!Y63)/(U$166-U$165)*10)),1))</f>
        <v>10</v>
      </c>
      <c r="V63" s="26">
        <f>IF(P2_IndicatorData!Z63="No data","x",ROUND(IF(P2_IndicatorData!Z63&gt;V$166,10,IF(P2_IndicatorData!Z63&lt;V$165,0,10-(V$166-P2_IndicatorData!Z63)/(V$166-V$165)*10)),1))</f>
        <v>8.6999999999999993</v>
      </c>
      <c r="W63" s="26" t="str">
        <f>IF(P2_IndicatorData!AA63="No data","x",ROUND(IF(P2_IndicatorData!AA63&gt;W$166,10,IF(P2_IndicatorData!AA63&lt;W$165,0,10-(W$166-P2_IndicatorData!AA63)/(W$166-W$165)*10)),1))</f>
        <v>x</v>
      </c>
      <c r="X63" s="26">
        <f>IF(P2_IndicatorData!AB63="No data","x",ROUND(IF(P2_IndicatorData!AB63&gt;X$166,0,IF(P2_IndicatorData!AB63&lt;X$165,10,(X$166-P2_IndicatorData!AB63)/(X$166-X$165)*10)),1))</f>
        <v>6.6</v>
      </c>
      <c r="Y63" s="26">
        <f>IF(P2_IndicatorData!AC63="No data","x",ROUND(IF(P2_IndicatorData!AC63&gt;Y$166,0,IF(P2_IndicatorData!AC63&lt;Y$165,10,(Y$166-P2_IndicatorData!AC63)/(Y$166-Y$165)*10)),1))</f>
        <v>10</v>
      </c>
      <c r="Z63" s="33">
        <f t="shared" si="14"/>
        <v>10</v>
      </c>
      <c r="AA63" s="33">
        <f t="shared" si="15"/>
        <v>10</v>
      </c>
      <c r="AB63" s="33">
        <f t="shared" si="16"/>
        <v>7.1</v>
      </c>
      <c r="AC63" s="33">
        <f t="shared" si="17"/>
        <v>8.6999999999999993</v>
      </c>
      <c r="AD63" s="181">
        <f t="shared" si="18"/>
        <v>10</v>
      </c>
      <c r="AE63" s="181">
        <f t="shared" si="19"/>
        <v>8.4</v>
      </c>
      <c r="AF63" s="181">
        <f t="shared" si="20"/>
        <v>9.6999999999999993</v>
      </c>
      <c r="AG63" s="37">
        <f t="shared" si="21"/>
        <v>9.4</v>
      </c>
      <c r="AH63" s="37">
        <f t="shared" si="22"/>
        <v>8.6999999999999993</v>
      </c>
      <c r="AI63" s="37">
        <f t="shared" si="23"/>
        <v>9.3000000000000007</v>
      </c>
      <c r="AJ63" s="181">
        <f t="shared" si="24"/>
        <v>8.6999999999999993</v>
      </c>
      <c r="AK63" s="181">
        <f t="shared" si="25"/>
        <v>8.3000000000000007</v>
      </c>
      <c r="AL63" s="181">
        <f t="shared" si="26"/>
        <v>7.9</v>
      </c>
      <c r="AM63" s="37">
        <f t="shared" si="27"/>
        <v>8.3000000000000007</v>
      </c>
      <c r="AN63" s="199">
        <f>IF(P2_ComponentsMissing_hidden!G75&gt;2,"x",ROUND(AVERAGE(AG63,AH63,AI63,AM63),1))</f>
        <v>8.9</v>
      </c>
    </row>
    <row r="64" spans="1:40">
      <c r="A64" s="27" t="s">
        <v>208</v>
      </c>
      <c r="B64" s="20" t="s">
        <v>209</v>
      </c>
      <c r="C64" s="26">
        <f>IF(P2_IndicatorData!C64="No data","x",ROUND(IF(P2_IndicatorData!C64&gt;C$166,10,IF(P2_IndicatorData!C64&lt;C$165,0,10-(C$166-P2_IndicatorData!C64)/(C$166-C$165)*10)),1))</f>
        <v>10</v>
      </c>
      <c r="D64" s="26">
        <f>IF(P2_IndicatorData!D64="No data","x",ROUND(IF(P2_IndicatorData!D64&gt;D$166,0,IF(P2_IndicatorData!D64&lt;D$165,10,(D$166-P2_IndicatorData!D64)/(D$166-D$165)*10)),1))</f>
        <v>9.4</v>
      </c>
      <c r="E64" s="26">
        <f>IF(P2_IndicatorData!E64="No data","x",ROUND(IF(P2_IndicatorData!E64&gt;E$166,0,IF(P2_IndicatorData!E64&lt;E$165,10,(E$166-P2_IndicatorData!E64)/(E$166-E$165)*10)),1))</f>
        <v>4</v>
      </c>
      <c r="F64" s="26" t="str">
        <f>IF(P2_IndicatorData!F64="No data","x",ROUND(IF(P2_IndicatorData!F64&gt;F$166,0,IF(P2_IndicatorData!F64&lt;F$165,10,(F$166-P2_IndicatorData!F64)/(F$166-F$165)*10)),1))</f>
        <v>x</v>
      </c>
      <c r="G64" s="26">
        <f>IF(P2_IndicatorData!G64="No data","x",ROUND(IF(P2_IndicatorData!G64&gt;G$166,0,IF(P2_IndicatorData!G64&lt;G$165,10,(G$166-P2_IndicatorData!G64)/(G$166-G$165)*10)),1))</f>
        <v>2.4</v>
      </c>
      <c r="H64" s="26">
        <f>IF(P2_IndicatorData!H64="No data","x",ROUND(IF(P2_IndicatorData!H64&gt;H$166,0,IF(P2_IndicatorData!H64&lt;H$165,10,(H$166-P2_IndicatorData!H64)/(H$166-H$165)*10)),1))</f>
        <v>9.1</v>
      </c>
      <c r="I64" s="26">
        <f>IF(P2_IndicatorData!I64="No data","x",ROUND(IF(P2_IndicatorData!I64&gt;I$166,10,IF(P2_IndicatorData!I64&lt;I$165,0,10-(I$166-P2_IndicatorData!I64)/(I$166-I$165)*10)),1))</f>
        <v>8</v>
      </c>
      <c r="J64" s="26">
        <f>IF(P2_IndicatorData!J64="No data","x",ROUND(IF(P2_IndicatorData!J64&gt;J$166,10,IF(P2_IndicatorData!J64&lt;J$165,0,10-(J$166-P2_IndicatorData!J64)/(J$166-J$165)*10)),1))</f>
        <v>10</v>
      </c>
      <c r="K64" s="26">
        <f>IF(P2_IndicatorData!K64="No data","x",ROUND(IF(P2_IndicatorData!K64&gt;K$166,10,IF(P2_IndicatorData!K64&lt;K$165,0,10-(K$166-P2_IndicatorData!K64)/(K$166-K$165)*10)),1))</f>
        <v>10</v>
      </c>
      <c r="L64" s="26" t="str">
        <f>IF(P2_IndicatorData!L64="No data","x",ROUND(IF(P2_IndicatorData!L64&gt;L$166,10,IF(P2_IndicatorData!L64&lt;L$165,0,10-(L$166-P2_IndicatorData!L64)/(L$166-L$165)*10)),1))</f>
        <v>x</v>
      </c>
      <c r="M64" s="26" t="str">
        <f>IF(P2_IndicatorData!M64="No data","x",ROUND(IF(P2_IndicatorData!M64&gt;M$166,10,IF(P2_IndicatorData!M64&lt;M$165,0,10-(M$166-P2_IndicatorData!M64)/(M$166-M$165)*10)),1))</f>
        <v>x</v>
      </c>
      <c r="N64" s="26">
        <f>IF(P2_IndicatorData!N64="No data","x",ROUND(IF(P2_IndicatorData!N64&gt;N$166,0,IF(P2_IndicatorData!N64&lt;N$165,10,(N$166-P2_IndicatorData!N64)/(N$166-N$165)*10)),1))</f>
        <v>10</v>
      </c>
      <c r="O64" s="26" t="str">
        <f>IF(P2_IndicatorData!O64="No data","x",ROUND(IF(P2_IndicatorData!O64&gt;O$166,0,IF(P2_IndicatorData!O64&lt;O$165,10,(O$166-P2_IndicatorData!O64)/(O$166-O$165)*10)),1))</f>
        <v>x</v>
      </c>
      <c r="P64" s="26" t="str">
        <f>IF(P2_IndicatorData!P64="No data","x",ROUND(IF(P2_IndicatorData!P64&gt;P$166,0,IF(P2_IndicatorData!P64&lt;P$165,10,(P$166-P2_IndicatorData!P64)/(P$166-P$165)*10)),1))</f>
        <v>x</v>
      </c>
      <c r="Q64" s="26">
        <f>IF(P2_IndicatorData!Q64="No data","x",ROUND(IF(P2_IndicatorData!Q64&gt;Q$166,0,IF(P2_IndicatorData!Q64&lt;Q$165,10,(Q$166-P2_IndicatorData!Q64)/(Q$166-Q$165)*10)),1))</f>
        <v>10</v>
      </c>
      <c r="R64" s="26" t="str">
        <f>IF(P2_IndicatorData!R64="No data","x",ROUND(IF(P2_IndicatorData!R64&gt;R$166,10,IF(P2_IndicatorData!R64&lt;R$165,0,10-(R$166-P2_IndicatorData!R64)/(R$166-R$165)*10)),1))</f>
        <v>x</v>
      </c>
      <c r="S64" s="26" t="str">
        <f>IF(P2_IndicatorData!S64="No data","x",ROUND(IF(P2_IndicatorData!S64&gt;S$166,0,IF(P2_IndicatorData!S64&lt;S$165,10,(S$166-P2_IndicatorData!S64)/(S$166-S$165)*10)),1))</f>
        <v>x</v>
      </c>
      <c r="T64" s="35">
        <f>IF(P2_IndicatorData!X64="No data","x",ROUND(IF(P2_IndicatorData!X64&gt;T$166,10,IF(P2_IndicatorData!X64&lt;T$165,0,10-(T$166-P2_IndicatorData!X64)/(T$166-T$165)*10)),1))</f>
        <v>9.8000000000000007</v>
      </c>
      <c r="U64" s="26">
        <f>IF(P2_IndicatorData!Y64="No data","x",ROUND(IF(P2_IndicatorData!Y64&gt;U$166,0,IF(P2_IndicatorData!Y64&lt;U$165,10,(U$166-P2_IndicatorData!Y64)/(U$166-U$165)*10)),1))</f>
        <v>10</v>
      </c>
      <c r="V64" s="26" t="str">
        <f>IF(P2_IndicatorData!Z64="No data","x",ROUND(IF(P2_IndicatorData!Z64&gt;V$166,10,IF(P2_IndicatorData!Z64&lt;V$165,0,10-(V$166-P2_IndicatorData!Z64)/(V$166-V$165)*10)),1))</f>
        <v>x</v>
      </c>
      <c r="W64" s="26" t="str">
        <f>IF(P2_IndicatorData!AA64="No data","x",ROUND(IF(P2_IndicatorData!AA64&gt;W$166,10,IF(P2_IndicatorData!AA64&lt;W$165,0,10-(W$166-P2_IndicatorData!AA64)/(W$166-W$165)*10)),1))</f>
        <v>x</v>
      </c>
      <c r="X64" s="26">
        <f>IF(P2_IndicatorData!AB64="No data","x",ROUND(IF(P2_IndicatorData!AB64&gt;X$166,0,IF(P2_IndicatorData!AB64&lt;X$165,10,(X$166-P2_IndicatorData!AB64)/(X$166-X$165)*10)),1))</f>
        <v>7.8</v>
      </c>
      <c r="Y64" s="26">
        <f>IF(P2_IndicatorData!AC64="No data","x",ROUND(IF(P2_IndicatorData!AC64&gt;Y$166,0,IF(P2_IndicatorData!AC64&lt;Y$165,10,(Y$166-P2_IndicatorData!AC64)/(Y$166-Y$165)*10)),1))</f>
        <v>10</v>
      </c>
      <c r="Z64" s="33">
        <f t="shared" si="14"/>
        <v>3.2</v>
      </c>
      <c r="AA64" s="33" t="str">
        <f t="shared" si="15"/>
        <v>x</v>
      </c>
      <c r="AB64" s="33">
        <f t="shared" si="16"/>
        <v>10</v>
      </c>
      <c r="AC64" s="33" t="str">
        <f t="shared" si="17"/>
        <v>x</v>
      </c>
      <c r="AD64" s="181">
        <f t="shared" si="18"/>
        <v>6.6</v>
      </c>
      <c r="AE64" s="181">
        <f t="shared" si="19"/>
        <v>9</v>
      </c>
      <c r="AF64" s="181">
        <f t="shared" si="20"/>
        <v>9.5</v>
      </c>
      <c r="AG64" s="37">
        <f t="shared" si="21"/>
        <v>8.4</v>
      </c>
      <c r="AH64" s="37">
        <f t="shared" si="22"/>
        <v>10</v>
      </c>
      <c r="AI64" s="37">
        <f t="shared" si="23"/>
        <v>9.9</v>
      </c>
      <c r="AJ64" s="181" t="str">
        <f t="shared" si="24"/>
        <v>x</v>
      </c>
      <c r="AK64" s="181">
        <f t="shared" si="25"/>
        <v>8.9</v>
      </c>
      <c r="AL64" s="181">
        <f t="shared" si="26"/>
        <v>10</v>
      </c>
      <c r="AM64" s="37">
        <f t="shared" si="27"/>
        <v>9.5</v>
      </c>
      <c r="AN64" s="199">
        <f>IF(P2_ComponentsMissing_hidden!G76&gt;2,"x",ROUND(AVERAGE(AG64,AH64,AI64,AM64),1))</f>
        <v>9.5</v>
      </c>
    </row>
    <row r="65" spans="1:40">
      <c r="A65" s="27" t="s">
        <v>210</v>
      </c>
      <c r="B65" s="20" t="s">
        <v>211</v>
      </c>
      <c r="C65" s="26">
        <f>IF(P2_IndicatorData!C65="No data","x",ROUND(IF(P2_IndicatorData!C65&gt;C$166,10,IF(P2_IndicatorData!C65&lt;C$165,0,10-(C$166-P2_IndicatorData!C65)/(C$166-C$165)*10)),1))</f>
        <v>3.9</v>
      </c>
      <c r="D65" s="26">
        <f>IF(P2_IndicatorData!D65="No data","x",ROUND(IF(P2_IndicatorData!D65&gt;D$166,0,IF(P2_IndicatorData!D65&lt;D$165,10,(D$166-P2_IndicatorData!D65)/(D$166-D$165)*10)),1))</f>
        <v>9.1</v>
      </c>
      <c r="E65" s="26">
        <f>IF(P2_IndicatorData!E65="No data","x",ROUND(IF(P2_IndicatorData!E65&gt;E$166,0,IF(P2_IndicatorData!E65&lt;E$165,10,(E$166-P2_IndicatorData!E65)/(E$166-E$165)*10)),1))</f>
        <v>1.7</v>
      </c>
      <c r="F65" s="26">
        <f>IF(P2_IndicatorData!F65="No data","x",ROUND(IF(P2_IndicatorData!F65&gt;F$166,0,IF(P2_IndicatorData!F65&lt;F$165,10,(F$166-P2_IndicatorData!F65)/(F$166-F$165)*10)),1))</f>
        <v>3.2</v>
      </c>
      <c r="G65" s="26">
        <f>IF(P2_IndicatorData!G65="No data","x",ROUND(IF(P2_IndicatorData!G65&gt;G$166,0,IF(P2_IndicatorData!G65&lt;G$165,10,(G$166-P2_IndicatorData!G65)/(G$166-G$165)*10)),1))</f>
        <v>1.8</v>
      </c>
      <c r="H65" s="26">
        <f>IF(P2_IndicatorData!H65="No data","x",ROUND(IF(P2_IndicatorData!H65&gt;H$166,0,IF(P2_IndicatorData!H65&lt;H$165,10,(H$166-P2_IndicatorData!H65)/(H$166-H$165)*10)),1))</f>
        <v>4.8</v>
      </c>
      <c r="I65" s="26">
        <f>IF(P2_IndicatorData!I65="No data","x",ROUND(IF(P2_IndicatorData!I65&gt;I$166,10,IF(P2_IndicatorData!I65&lt;I$165,0,10-(I$166-P2_IndicatorData!I65)/(I$166-I$165)*10)),1))</f>
        <v>2.6</v>
      </c>
      <c r="J65" s="26">
        <f>IF(P2_IndicatorData!J65="No data","x",ROUND(IF(P2_IndicatorData!J65&gt;J$166,10,IF(P2_IndicatorData!J65&lt;J$165,0,10-(J$166-P2_IndicatorData!J65)/(J$166-J$165)*10)),1))</f>
        <v>10</v>
      </c>
      <c r="K65" s="26">
        <f>IF(P2_IndicatorData!K65="No data","x",ROUND(IF(P2_IndicatorData!K65&gt;K$166,10,IF(P2_IndicatorData!K65&lt;K$165,0,10-(K$166-P2_IndicatorData!K65)/(K$166-K$165)*10)),1))</f>
        <v>3.4</v>
      </c>
      <c r="L65" s="26" t="str">
        <f>IF(P2_IndicatorData!L65="No data","x",ROUND(IF(P2_IndicatorData!L65&gt;L$166,10,IF(P2_IndicatorData!L65&lt;L$165,0,10-(L$166-P2_IndicatorData!L65)/(L$166-L$165)*10)),1))</f>
        <v>x</v>
      </c>
      <c r="M65" s="26" t="str">
        <f>IF(P2_IndicatorData!M65="No data","x",ROUND(IF(P2_IndicatorData!M65&gt;M$166,10,IF(P2_IndicatorData!M65&lt;M$165,0,10-(M$166-P2_IndicatorData!M65)/(M$166-M$165)*10)),1))</f>
        <v>x</v>
      </c>
      <c r="N65" s="26">
        <f>IF(P2_IndicatorData!N65="No data","x",ROUND(IF(P2_IndicatorData!N65&gt;N$166,0,IF(P2_IndicatorData!N65&lt;N$165,10,(N$166-P2_IndicatorData!N65)/(N$166-N$165)*10)),1))</f>
        <v>1.1000000000000001</v>
      </c>
      <c r="O65" s="26">
        <f>IF(P2_IndicatorData!O65="No data","x",ROUND(IF(P2_IndicatorData!O65&gt;O$166,0,IF(P2_IndicatorData!O65&lt;O$165,10,(O$166-P2_IndicatorData!O65)/(O$166-O$165)*10)),1))</f>
        <v>0.8</v>
      </c>
      <c r="P65" s="26" t="str">
        <f>IF(P2_IndicatorData!P65="No data","x",ROUND(IF(P2_IndicatorData!P65&gt;P$166,0,IF(P2_IndicatorData!P65&lt;P$165,10,(P$166-P2_IndicatorData!P65)/(P$166-P$165)*10)),1))</f>
        <v>x</v>
      </c>
      <c r="Q65" s="26" t="str">
        <f>IF(P2_IndicatorData!Q65="No data","x",ROUND(IF(P2_IndicatorData!Q65&gt;Q$166,0,IF(P2_IndicatorData!Q65&lt;Q$165,10,(Q$166-P2_IndicatorData!Q65)/(Q$166-Q$165)*10)),1))</f>
        <v>x</v>
      </c>
      <c r="R65" s="26" t="str">
        <f>IF(P2_IndicatorData!R65="No data","x",ROUND(IF(P2_IndicatorData!R65&gt;R$166,10,IF(P2_IndicatorData!R65&lt;R$165,0,10-(R$166-P2_IndicatorData!R65)/(R$166-R$165)*10)),1))</f>
        <v>x</v>
      </c>
      <c r="S65" s="26" t="str">
        <f>IF(P2_IndicatorData!S65="No data","x",ROUND(IF(P2_IndicatorData!S65&gt;S$166,0,IF(P2_IndicatorData!S65&lt;S$165,10,(S$166-P2_IndicatorData!S65)/(S$166-S$165)*10)),1))</f>
        <v>x</v>
      </c>
      <c r="T65" s="35">
        <f>IF(P2_IndicatorData!X65="No data","x",ROUND(IF(P2_IndicatorData!X65&gt;T$166,10,IF(P2_IndicatorData!X65&lt;T$165,0,10-(T$166-P2_IndicatorData!X65)/(T$166-T$165)*10)),1))</f>
        <v>1.4</v>
      </c>
      <c r="U65" s="26">
        <f>IF(P2_IndicatorData!Y65="No data","x",ROUND(IF(P2_IndicatorData!Y65&gt;U$166,0,IF(P2_IndicatorData!Y65&lt;U$165,10,(U$166-P2_IndicatorData!Y65)/(U$166-U$165)*10)),1))</f>
        <v>2.9</v>
      </c>
      <c r="V65" s="26" t="str">
        <f>IF(P2_IndicatorData!Z65="No data","x",ROUND(IF(P2_IndicatorData!Z65&gt;V$166,10,IF(P2_IndicatorData!Z65&lt;V$165,0,10-(V$166-P2_IndicatorData!Z65)/(V$166-V$165)*10)),1))</f>
        <v>x</v>
      </c>
      <c r="W65" s="26" t="str">
        <f>IF(P2_IndicatorData!AA65="No data","x",ROUND(IF(P2_IndicatorData!AA65&gt;W$166,10,IF(P2_IndicatorData!AA65&lt;W$165,0,10-(W$166-P2_IndicatorData!AA65)/(W$166-W$165)*10)),1))</f>
        <v>x</v>
      </c>
      <c r="X65" s="26">
        <f>IF(P2_IndicatorData!AB65="No data","x",ROUND(IF(P2_IndicatorData!AB65&gt;X$166,0,IF(P2_IndicatorData!AB65&lt;X$165,10,(X$166-P2_IndicatorData!AB65)/(X$166-X$165)*10)),1))</f>
        <v>7.8</v>
      </c>
      <c r="Y65" s="26">
        <f>IF(P2_IndicatorData!AC65="No data","x",ROUND(IF(P2_IndicatorData!AC65&gt;Y$166,0,IF(P2_IndicatorData!AC65&lt;Y$165,10,(Y$166-P2_IndicatorData!AC65)/(Y$166-Y$165)*10)),1))</f>
        <v>1.5</v>
      </c>
      <c r="Z65" s="33">
        <f t="shared" si="14"/>
        <v>2.2000000000000002</v>
      </c>
      <c r="AA65" s="33" t="str">
        <f t="shared" si="15"/>
        <v>x</v>
      </c>
      <c r="AB65" s="33" t="str">
        <f t="shared" si="16"/>
        <v>x</v>
      </c>
      <c r="AC65" s="33" t="str">
        <f t="shared" si="17"/>
        <v>x</v>
      </c>
      <c r="AD65" s="181">
        <f t="shared" si="18"/>
        <v>3.1</v>
      </c>
      <c r="AE65" s="181">
        <f t="shared" si="19"/>
        <v>6.3</v>
      </c>
      <c r="AF65" s="181">
        <f t="shared" si="20"/>
        <v>5.8</v>
      </c>
      <c r="AG65" s="37">
        <f t="shared" si="21"/>
        <v>5.0999999999999996</v>
      </c>
      <c r="AH65" s="37">
        <f t="shared" si="22"/>
        <v>1</v>
      </c>
      <c r="AI65" s="37">
        <f t="shared" si="23"/>
        <v>2.2000000000000002</v>
      </c>
      <c r="AJ65" s="181" t="str">
        <f t="shared" si="24"/>
        <v>x</v>
      </c>
      <c r="AK65" s="181">
        <f t="shared" si="25"/>
        <v>4.7</v>
      </c>
      <c r="AL65" s="181" t="str">
        <f t="shared" si="26"/>
        <v>x</v>
      </c>
      <c r="AM65" s="37">
        <f t="shared" si="27"/>
        <v>4.7</v>
      </c>
      <c r="AN65" s="199">
        <f>IF(P2_ComponentsMissing_hidden!G77&gt;2,"x",ROUND(AVERAGE(AG65,AH65,AI65,AM65),1))</f>
        <v>3.3</v>
      </c>
    </row>
    <row r="66" spans="1:40">
      <c r="A66" s="27" t="s">
        <v>212</v>
      </c>
      <c r="B66" s="20" t="s">
        <v>213</v>
      </c>
      <c r="C66" s="26">
        <f>IF(P2_IndicatorData!C66="No data","x",ROUND(IF(P2_IndicatorData!C66&gt;C$166,10,IF(P2_IndicatorData!C66&lt;C$165,0,10-(C$166-P2_IndicatorData!C66)/(C$166-C$165)*10)),1))</f>
        <v>8.4</v>
      </c>
      <c r="D66" s="26">
        <f>IF(P2_IndicatorData!D66="No data","x",ROUND(IF(P2_IndicatorData!D66&gt;D$166,0,IF(P2_IndicatorData!D66&lt;D$165,10,(D$166-P2_IndicatorData!D66)/(D$166-D$165)*10)),1))</f>
        <v>9.4</v>
      </c>
      <c r="E66" s="26">
        <f>IF(P2_IndicatorData!E66="No data","x",ROUND(IF(P2_IndicatorData!E66&gt;E$166,0,IF(P2_IndicatorData!E66&lt;E$165,10,(E$166-P2_IndicatorData!E66)/(E$166-E$165)*10)),1))</f>
        <v>10</v>
      </c>
      <c r="F66" s="26">
        <f>IF(P2_IndicatorData!F66="No data","x",ROUND(IF(P2_IndicatorData!F66&gt;F$166,0,IF(P2_IndicatorData!F66&lt;F$165,10,(F$166-P2_IndicatorData!F66)/(F$166-F$165)*10)),1))</f>
        <v>10</v>
      </c>
      <c r="G66" s="26">
        <f>IF(P2_IndicatorData!G66="No data","x",ROUND(IF(P2_IndicatorData!G66&gt;G$166,0,IF(P2_IndicatorData!G66&lt;G$165,10,(G$166-P2_IndicatorData!G66)/(G$166-G$165)*10)),1))</f>
        <v>10</v>
      </c>
      <c r="H66" s="26">
        <f>IF(P2_IndicatorData!H66="No data","x",ROUND(IF(P2_IndicatorData!H66&gt;H$166,0,IF(P2_IndicatorData!H66&lt;H$165,10,(H$166-P2_IndicatorData!H66)/(H$166-H$165)*10)),1))</f>
        <v>8.6999999999999993</v>
      </c>
      <c r="I66" s="26">
        <f>IF(P2_IndicatorData!I66="No data","x",ROUND(IF(P2_IndicatorData!I66&gt;I$166,10,IF(P2_IndicatorData!I66&lt;I$165,0,10-(I$166-P2_IndicatorData!I66)/(I$166-I$165)*10)),1))</f>
        <v>5.8</v>
      </c>
      <c r="J66" s="26" t="str">
        <f>IF(P2_IndicatorData!J66="No data","x",ROUND(IF(P2_IndicatorData!J66&gt;J$166,10,IF(P2_IndicatorData!J66&lt;J$165,0,10-(J$166-P2_IndicatorData!J66)/(J$166-J$165)*10)),1))</f>
        <v>x</v>
      </c>
      <c r="K66" s="26">
        <f>IF(P2_IndicatorData!K66="No data","x",ROUND(IF(P2_IndicatorData!K66&gt;K$166,10,IF(P2_IndicatorData!K66&lt;K$165,0,10-(K$166-P2_IndicatorData!K66)/(K$166-K$165)*10)),1))</f>
        <v>9.6</v>
      </c>
      <c r="L66" s="26" t="str">
        <f>IF(P2_IndicatorData!L66="No data","x",ROUND(IF(P2_IndicatorData!L66&gt;L$166,10,IF(P2_IndicatorData!L66&lt;L$165,0,10-(L$166-P2_IndicatorData!L66)/(L$166-L$165)*10)),1))</f>
        <v>x</v>
      </c>
      <c r="M66" s="26" t="str">
        <f>IF(P2_IndicatorData!M66="No data","x",ROUND(IF(P2_IndicatorData!M66&gt;M$166,10,IF(P2_IndicatorData!M66&lt;M$165,0,10-(M$166-P2_IndicatorData!M66)/(M$166-M$165)*10)),1))</f>
        <v>x</v>
      </c>
      <c r="N66" s="26">
        <f>IF(P2_IndicatorData!N66="No data","x",ROUND(IF(P2_IndicatorData!N66&gt;N$166,0,IF(P2_IndicatorData!N66&lt;N$165,10,(N$166-P2_IndicatorData!N66)/(N$166-N$165)*10)),1))</f>
        <v>5.7</v>
      </c>
      <c r="O66" s="26">
        <f>IF(P2_IndicatorData!O66="No data","x",ROUND(IF(P2_IndicatorData!O66&gt;O$166,0,IF(P2_IndicatorData!O66&lt;O$165,10,(O$166-P2_IndicatorData!O66)/(O$166-O$165)*10)),1))</f>
        <v>5.4</v>
      </c>
      <c r="P66" s="26" t="str">
        <f>IF(P2_IndicatorData!P66="No data","x",ROUND(IF(P2_IndicatorData!P66&gt;P$166,0,IF(P2_IndicatorData!P66&lt;P$165,10,(P$166-P2_IndicatorData!P66)/(P$166-P$165)*10)),1))</f>
        <v>x</v>
      </c>
      <c r="Q66" s="26" t="str">
        <f>IF(P2_IndicatorData!Q66="No data","x",ROUND(IF(P2_IndicatorData!Q66&gt;Q$166,0,IF(P2_IndicatorData!Q66&lt;Q$165,10,(Q$166-P2_IndicatorData!Q66)/(Q$166-Q$165)*10)),1))</f>
        <v>x</v>
      </c>
      <c r="R66" s="26">
        <f>IF(P2_IndicatorData!R66="No data","x",ROUND(IF(P2_IndicatorData!R66&gt;R$166,10,IF(P2_IndicatorData!R66&lt;R$165,0,10-(R$166-P2_IndicatorData!R66)/(R$166-R$165)*10)),1))</f>
        <v>6.5</v>
      </c>
      <c r="S66" s="26">
        <f>IF(P2_IndicatorData!S66="No data","x",ROUND(IF(P2_IndicatorData!S66&gt;S$166,0,IF(P2_IndicatorData!S66&lt;S$165,10,(S$166-P2_IndicatorData!S66)/(S$166-S$165)*10)),1))</f>
        <v>8.4</v>
      </c>
      <c r="T66" s="35">
        <f>IF(P2_IndicatorData!X66="No data","x",ROUND(IF(P2_IndicatorData!X66&gt;T$166,10,IF(P2_IndicatorData!X66&lt;T$165,0,10-(T$166-P2_IndicatorData!X66)/(T$166-T$165)*10)),1))</f>
        <v>8.1</v>
      </c>
      <c r="U66" s="26">
        <f>IF(P2_IndicatorData!Y66="No data","x",ROUND(IF(P2_IndicatorData!Y66&gt;U$166,0,IF(P2_IndicatorData!Y66&lt;U$165,10,(U$166-P2_IndicatorData!Y66)/(U$166-U$165)*10)),1))</f>
        <v>9.6</v>
      </c>
      <c r="V66" s="26" t="str">
        <f>IF(P2_IndicatorData!Z66="No data","x",ROUND(IF(P2_IndicatorData!Z66&gt;V$166,10,IF(P2_IndicatorData!Z66&lt;V$165,0,10-(V$166-P2_IndicatorData!Z66)/(V$166-V$165)*10)),1))</f>
        <v>x</v>
      </c>
      <c r="W66" s="26" t="str">
        <f>IF(P2_IndicatorData!AA66="No data","x",ROUND(IF(P2_IndicatorData!AA66&gt;W$166,10,IF(P2_IndicatorData!AA66&lt;W$165,0,10-(W$166-P2_IndicatorData!AA66)/(W$166-W$165)*10)),1))</f>
        <v>x</v>
      </c>
      <c r="X66" s="26">
        <f>IF(P2_IndicatorData!AB66="No data","x",ROUND(IF(P2_IndicatorData!AB66&gt;X$166,0,IF(P2_IndicatorData!AB66&lt;X$165,10,(X$166-P2_IndicatorData!AB66)/(X$166-X$165)*10)),1))</f>
        <v>9.5</v>
      </c>
      <c r="Y66" s="26">
        <f>IF(P2_IndicatorData!AC66="No data","x",ROUND(IF(P2_IndicatorData!AC66&gt;Y$166,0,IF(P2_IndicatorData!AC66&lt;Y$165,10,(Y$166-P2_IndicatorData!AC66)/(Y$166-Y$165)*10)),1))</f>
        <v>9.4</v>
      </c>
      <c r="Z66" s="33">
        <f t="shared" si="14"/>
        <v>10</v>
      </c>
      <c r="AA66" s="33" t="str">
        <f t="shared" si="15"/>
        <v>x</v>
      </c>
      <c r="AB66" s="33" t="str">
        <f t="shared" si="16"/>
        <v>x</v>
      </c>
      <c r="AC66" s="33">
        <f t="shared" si="17"/>
        <v>7.5</v>
      </c>
      <c r="AD66" s="181">
        <f t="shared" si="18"/>
        <v>9.1999999999999993</v>
      </c>
      <c r="AE66" s="181">
        <f t="shared" si="19"/>
        <v>5.8</v>
      </c>
      <c r="AF66" s="181">
        <f t="shared" si="20"/>
        <v>9.1999999999999993</v>
      </c>
      <c r="AG66" s="37">
        <f t="shared" si="21"/>
        <v>8.1</v>
      </c>
      <c r="AH66" s="37">
        <f t="shared" si="22"/>
        <v>5.6</v>
      </c>
      <c r="AI66" s="37">
        <f t="shared" si="23"/>
        <v>8.9</v>
      </c>
      <c r="AJ66" s="181" t="str">
        <f t="shared" si="24"/>
        <v>x</v>
      </c>
      <c r="AK66" s="181">
        <f t="shared" si="25"/>
        <v>9.5</v>
      </c>
      <c r="AL66" s="181">
        <f t="shared" si="26"/>
        <v>7.5</v>
      </c>
      <c r="AM66" s="37">
        <f t="shared" si="27"/>
        <v>8.5</v>
      </c>
      <c r="AN66" s="199">
        <f>IF(P2_ComponentsMissing_hidden!G78&gt;2,"x",ROUND(AVERAGE(AG66,AH66,AI66,AM66),1))</f>
        <v>7.8</v>
      </c>
    </row>
    <row r="67" spans="1:40">
      <c r="A67" s="27" t="s">
        <v>214</v>
      </c>
      <c r="B67" s="20" t="s">
        <v>215</v>
      </c>
      <c r="C67" s="26">
        <f>IF(P2_IndicatorData!C67="No data","x",ROUND(IF(P2_IndicatorData!C67&gt;C$166,10,IF(P2_IndicatorData!C67&lt;C$165,0,10-(C$166-P2_IndicatorData!C67)/(C$166-C$165)*10)),1))</f>
        <v>2.2000000000000002</v>
      </c>
      <c r="D67" s="26">
        <f>IF(P2_IndicatorData!D67="No data","x",ROUND(IF(P2_IndicatorData!D67&gt;D$166,0,IF(P2_IndicatorData!D67&lt;D$165,10,(D$166-P2_IndicatorData!D67)/(D$166-D$165)*10)),1))</f>
        <v>9.4</v>
      </c>
      <c r="E67" s="26">
        <f>IF(P2_IndicatorData!E67="No data","x",ROUND(IF(P2_IndicatorData!E67&gt;E$166,0,IF(P2_IndicatorData!E67&lt;E$165,10,(E$166-P2_IndicatorData!E67)/(E$166-E$165)*10)),1))</f>
        <v>3.3</v>
      </c>
      <c r="F67" s="26">
        <f>IF(P2_IndicatorData!F67="No data","x",ROUND(IF(P2_IndicatorData!F67&gt;F$166,0,IF(P2_IndicatorData!F67&lt;F$165,10,(F$166-P2_IndicatorData!F67)/(F$166-F$165)*10)),1))</f>
        <v>1.2</v>
      </c>
      <c r="G67" s="26">
        <f>IF(P2_IndicatorData!G67="No data","x",ROUND(IF(P2_IndicatorData!G67&gt;G$166,0,IF(P2_IndicatorData!G67&lt;G$165,10,(G$166-P2_IndicatorData!G67)/(G$166-G$165)*10)),1))</f>
        <v>2</v>
      </c>
      <c r="H67" s="26">
        <f>IF(P2_IndicatorData!H67="No data","x",ROUND(IF(P2_IndicatorData!H67&gt;H$166,0,IF(P2_IndicatorData!H67&lt;H$165,10,(H$166-P2_IndicatorData!H67)/(H$166-H$165)*10)),1))</f>
        <v>5.9</v>
      </c>
      <c r="I67" s="26">
        <f>IF(P2_IndicatorData!I67="No data","x",ROUND(IF(P2_IndicatorData!I67&gt;I$166,10,IF(P2_IndicatorData!I67&lt;I$165,0,10-(I$166-P2_IndicatorData!I67)/(I$166-I$165)*10)),1))</f>
        <v>5.7</v>
      </c>
      <c r="J67" s="26">
        <f>IF(P2_IndicatorData!J67="No data","x",ROUND(IF(P2_IndicatorData!J67&gt;J$166,10,IF(P2_IndicatorData!J67&lt;J$165,0,10-(J$166-P2_IndicatorData!J67)/(J$166-J$165)*10)),1))</f>
        <v>7.3</v>
      </c>
      <c r="K67" s="26">
        <f>IF(P2_IndicatorData!K67="No data","x",ROUND(IF(P2_IndicatorData!K67&gt;K$166,10,IF(P2_IndicatorData!K67&lt;K$165,0,10-(K$166-P2_IndicatorData!K67)/(K$166-K$165)*10)),1))</f>
        <v>1.3</v>
      </c>
      <c r="L67" s="26">
        <f>IF(P2_IndicatorData!L67="No data","x",ROUND(IF(P2_IndicatorData!L67&gt;L$166,10,IF(P2_IndicatorData!L67&lt;L$165,0,10-(L$166-P2_IndicatorData!L67)/(L$166-L$165)*10)),1))</f>
        <v>6.3</v>
      </c>
      <c r="M67" s="26">
        <f>IF(P2_IndicatorData!M67="No data","x",ROUND(IF(P2_IndicatorData!M67&gt;M$166,10,IF(P2_IndicatorData!M67&lt;M$165,0,10-(M$166-P2_IndicatorData!M67)/(M$166-M$165)*10)),1))</f>
        <v>10</v>
      </c>
      <c r="N67" s="26">
        <f>IF(P2_IndicatorData!N67="No data","x",ROUND(IF(P2_IndicatorData!N67&gt;N$166,0,IF(P2_IndicatorData!N67&lt;N$165,10,(N$166-P2_IndicatorData!N67)/(N$166-N$165)*10)),1))</f>
        <v>1.2</v>
      </c>
      <c r="O67" s="26">
        <f>IF(P2_IndicatorData!O67="No data","x",ROUND(IF(P2_IndicatorData!O67&gt;O$166,0,IF(P2_IndicatorData!O67&lt;O$165,10,(O$166-P2_IndicatorData!O67)/(O$166-O$165)*10)),1))</f>
        <v>0</v>
      </c>
      <c r="P67" s="26" t="str">
        <f>IF(P2_IndicatorData!P67="No data","x",ROUND(IF(P2_IndicatorData!P67&gt;P$166,0,IF(P2_IndicatorData!P67&lt;P$165,10,(P$166-P2_IndicatorData!P67)/(P$166-P$165)*10)),1))</f>
        <v>x</v>
      </c>
      <c r="Q67" s="26">
        <f>IF(P2_IndicatorData!Q67="No data","x",ROUND(IF(P2_IndicatorData!Q67&gt;Q$166,0,IF(P2_IndicatorData!Q67&lt;Q$165,10,(Q$166-P2_IndicatorData!Q67)/(Q$166-Q$165)*10)),1))</f>
        <v>8.9</v>
      </c>
      <c r="R67" s="26">
        <f>IF(P2_IndicatorData!R67="No data","x",ROUND(IF(P2_IndicatorData!R67&gt;R$166,10,IF(P2_IndicatorData!R67&lt;R$165,0,10-(R$166-P2_IndicatorData!R67)/(R$166-R$165)*10)),1))</f>
        <v>6.4</v>
      </c>
      <c r="S67" s="26">
        <f>IF(P2_IndicatorData!S67="No data","x",ROUND(IF(P2_IndicatorData!S67&gt;S$166,0,IF(P2_IndicatorData!S67&lt;S$165,10,(S$166-P2_IndicatorData!S67)/(S$166-S$165)*10)),1))</f>
        <v>6.8</v>
      </c>
      <c r="T67" s="35">
        <f>IF(P2_IndicatorData!X67="No data","x",ROUND(IF(P2_IndicatorData!X67&gt;T$166,10,IF(P2_IndicatorData!X67&lt;T$165,0,10-(T$166-P2_IndicatorData!X67)/(T$166-T$165)*10)),1))</f>
        <v>1.2</v>
      </c>
      <c r="U67" s="26">
        <f>IF(P2_IndicatorData!Y67="No data","x",ROUND(IF(P2_IndicatorData!Y67&gt;U$166,0,IF(P2_IndicatorData!Y67&lt;U$165,10,(U$166-P2_IndicatorData!Y67)/(U$166-U$165)*10)),1))</f>
        <v>2</v>
      </c>
      <c r="V67" s="26">
        <f>IF(P2_IndicatorData!Z67="No data","x",ROUND(IF(P2_IndicatorData!Z67&gt;V$166,10,IF(P2_IndicatorData!Z67&lt;V$165,0,10-(V$166-P2_IndicatorData!Z67)/(V$166-V$165)*10)),1))</f>
        <v>9.6999999999999993</v>
      </c>
      <c r="W67" s="26">
        <f>IF(P2_IndicatorData!AA67="No data","x",ROUND(IF(P2_IndicatorData!AA67&gt;W$166,10,IF(P2_IndicatorData!AA67&lt;W$165,0,10-(W$166-P2_IndicatorData!AA67)/(W$166-W$165)*10)),1))</f>
        <v>10</v>
      </c>
      <c r="X67" s="26">
        <f>IF(P2_IndicatorData!AB67="No data","x",ROUND(IF(P2_IndicatorData!AB67&gt;X$166,0,IF(P2_IndicatorData!AB67&lt;X$165,10,(X$166-P2_IndicatorData!AB67)/(X$166-X$165)*10)),1))</f>
        <v>8.5</v>
      </c>
      <c r="Y67" s="26">
        <f>IF(P2_IndicatorData!AC67="No data","x",ROUND(IF(P2_IndicatorData!AC67&gt;Y$166,0,IF(P2_IndicatorData!AC67&lt;Y$165,10,(Y$166-P2_IndicatorData!AC67)/(Y$166-Y$165)*10)),1))</f>
        <v>2.2999999999999998</v>
      </c>
      <c r="Z67" s="33">
        <f t="shared" si="14"/>
        <v>2.2000000000000002</v>
      </c>
      <c r="AA67" s="33">
        <f t="shared" si="15"/>
        <v>8.1999999999999993</v>
      </c>
      <c r="AB67" s="33">
        <f t="shared" si="16"/>
        <v>8.9</v>
      </c>
      <c r="AC67" s="33">
        <f t="shared" si="17"/>
        <v>6.6</v>
      </c>
      <c r="AD67" s="181">
        <f t="shared" si="18"/>
        <v>2.2000000000000002</v>
      </c>
      <c r="AE67" s="181">
        <f t="shared" si="19"/>
        <v>6.5</v>
      </c>
      <c r="AF67" s="181">
        <f t="shared" si="20"/>
        <v>5.5</v>
      </c>
      <c r="AG67" s="37">
        <f t="shared" si="21"/>
        <v>4.7</v>
      </c>
      <c r="AH67" s="37">
        <f t="shared" si="22"/>
        <v>3.1</v>
      </c>
      <c r="AI67" s="37">
        <f t="shared" si="23"/>
        <v>1.6</v>
      </c>
      <c r="AJ67" s="181">
        <f t="shared" si="24"/>
        <v>9.9</v>
      </c>
      <c r="AK67" s="181">
        <f t="shared" si="25"/>
        <v>5.4</v>
      </c>
      <c r="AL67" s="181">
        <f t="shared" si="26"/>
        <v>7.8</v>
      </c>
      <c r="AM67" s="37">
        <f t="shared" si="27"/>
        <v>7.7</v>
      </c>
      <c r="AN67" s="199">
        <f>IF(P2_ComponentsMissing_hidden!G80&gt;2,"x",ROUND(AVERAGE(AG67,AH67,AI67,AM67),1))</f>
        <v>4.3</v>
      </c>
    </row>
    <row r="68" spans="1:40">
      <c r="A68" s="27" t="s">
        <v>216</v>
      </c>
      <c r="B68" s="20" t="s">
        <v>217</v>
      </c>
      <c r="C68" s="26">
        <f>IF(P2_IndicatorData!C68="No data","x",ROUND(IF(P2_IndicatorData!C68&gt;C$166,10,IF(P2_IndicatorData!C68&lt;C$165,0,10-(C$166-P2_IndicatorData!C68)/(C$166-C$165)*10)),1))</f>
        <v>0.5</v>
      </c>
      <c r="D68" s="26">
        <f>IF(P2_IndicatorData!D68="No data","x",ROUND(IF(P2_IndicatorData!D68&gt;D$166,0,IF(P2_IndicatorData!D68&lt;D$165,10,(D$166-P2_IndicatorData!D68)/(D$166-D$165)*10)),1))</f>
        <v>4.2</v>
      </c>
      <c r="E68" s="26">
        <f>IF(P2_IndicatorData!E68="No data","x",ROUND(IF(P2_IndicatorData!E68&gt;E$166,0,IF(P2_IndicatorData!E68&lt;E$165,10,(E$166-P2_IndicatorData!E68)/(E$166-E$165)*10)),1))</f>
        <v>0.3</v>
      </c>
      <c r="F68" s="26">
        <f>IF(P2_IndicatorData!F68="No data","x",ROUND(IF(P2_IndicatorData!F68&gt;F$166,0,IF(P2_IndicatorData!F68&lt;F$165,10,(F$166-P2_IndicatorData!F68)/(F$166-F$165)*10)),1))</f>
        <v>0.2</v>
      </c>
      <c r="G68" s="26">
        <f>IF(P2_IndicatorData!G68="No data","x",ROUND(IF(P2_IndicatorData!G68&gt;G$166,0,IF(P2_IndicatorData!G68&lt;G$165,10,(G$166-P2_IndicatorData!G68)/(G$166-G$165)*10)),1))</f>
        <v>0.2</v>
      </c>
      <c r="H68" s="26">
        <f>IF(P2_IndicatorData!H68="No data","x",ROUND(IF(P2_IndicatorData!H68&gt;H$166,0,IF(P2_IndicatorData!H68&lt;H$165,10,(H$166-P2_IndicatorData!H68)/(H$166-H$165)*10)),1))</f>
        <v>3.4</v>
      </c>
      <c r="I68" s="26" t="str">
        <f>IF(P2_IndicatorData!I68="No data","x",ROUND(IF(P2_IndicatorData!I68&gt;I$166,10,IF(P2_IndicatorData!I68&lt;I$165,0,10-(I$166-P2_IndicatorData!I68)/(I$166-I$165)*10)),1))</f>
        <v>x</v>
      </c>
      <c r="J68" s="26">
        <f>IF(P2_IndicatorData!J68="No data","x",ROUND(IF(P2_IndicatorData!J68&gt;J$166,10,IF(P2_IndicatorData!J68&lt;J$165,0,10-(J$166-P2_IndicatorData!J68)/(J$166-J$165)*10)),1))</f>
        <v>5.8</v>
      </c>
      <c r="K68" s="26">
        <f>IF(P2_IndicatorData!K68="No data","x",ROUND(IF(P2_IndicatorData!K68&gt;K$166,10,IF(P2_IndicatorData!K68&lt;K$165,0,10-(K$166-P2_IndicatorData!K68)/(K$166-K$165)*10)),1))</f>
        <v>0.2</v>
      </c>
      <c r="L68" s="26">
        <f>IF(P2_IndicatorData!L68="No data","x",ROUND(IF(P2_IndicatorData!L68&gt;L$166,10,IF(P2_IndicatorData!L68&lt;L$165,0,10-(L$166-P2_IndicatorData!L68)/(L$166-L$165)*10)),1))</f>
        <v>2.2000000000000002</v>
      </c>
      <c r="M68" s="26">
        <f>IF(P2_IndicatorData!M68="No data","x",ROUND(IF(P2_IndicatorData!M68&gt;M$166,10,IF(P2_IndicatorData!M68&lt;M$165,0,10-(M$166-P2_IndicatorData!M68)/(M$166-M$165)*10)),1))</f>
        <v>0.9</v>
      </c>
      <c r="N68" s="26">
        <f>IF(P2_IndicatorData!N68="No data","x",ROUND(IF(P2_IndicatorData!N68&gt;N$166,0,IF(P2_IndicatorData!N68&lt;N$165,10,(N$166-P2_IndicatorData!N68)/(N$166-N$165)*10)),1))</f>
        <v>0.4</v>
      </c>
      <c r="O68" s="26">
        <f>IF(P2_IndicatorData!O68="No data","x",ROUND(IF(P2_IndicatorData!O68&gt;O$166,0,IF(P2_IndicatorData!O68&lt;O$165,10,(O$166-P2_IndicatorData!O68)/(O$166-O$165)*10)),1))</f>
        <v>2.2000000000000002</v>
      </c>
      <c r="P68" s="26">
        <f>IF(P2_IndicatorData!P68="No data","x",ROUND(IF(P2_IndicatorData!P68&gt;P$166,0,IF(P2_IndicatorData!P68&lt;P$165,10,(P$166-P2_IndicatorData!P68)/(P$166-P$165)*10)),1))</f>
        <v>0</v>
      </c>
      <c r="Q68" s="26">
        <f>IF(P2_IndicatorData!Q68="No data","x",ROUND(IF(P2_IndicatorData!Q68&gt;Q$166,0,IF(P2_IndicatorData!Q68&lt;Q$165,10,(Q$166-P2_IndicatorData!Q68)/(Q$166-Q$165)*10)),1))</f>
        <v>5.3</v>
      </c>
      <c r="R68" s="26">
        <f>IF(P2_IndicatorData!R68="No data","x",ROUND(IF(P2_IndicatorData!R68&gt;R$166,10,IF(P2_IndicatorData!R68&lt;R$165,0,10-(R$166-P2_IndicatorData!R68)/(R$166-R$165)*10)),1))</f>
        <v>5.5</v>
      </c>
      <c r="S68" s="26">
        <f>IF(P2_IndicatorData!S68="No data","x",ROUND(IF(P2_IndicatorData!S68&gt;S$166,0,IF(P2_IndicatorData!S68&lt;S$165,10,(S$166-P2_IndicatorData!S68)/(S$166-S$165)*10)),1))</f>
        <v>3.1</v>
      </c>
      <c r="T68" s="35">
        <f>IF(P2_IndicatorData!X68="No data","x",ROUND(IF(P2_IndicatorData!X68&gt;T$166,10,IF(P2_IndicatorData!X68&lt;T$165,0,10-(T$166-P2_IndicatorData!X68)/(T$166-T$165)*10)),1))</f>
        <v>0</v>
      </c>
      <c r="U68" s="26" t="str">
        <f>IF(P2_IndicatorData!Y68="No data","x",ROUND(IF(P2_IndicatorData!Y68&gt;U$166,0,IF(P2_IndicatorData!Y68&lt;U$165,10,(U$166-P2_IndicatorData!Y68)/(U$166-U$165)*10)),1))</f>
        <v>x</v>
      </c>
      <c r="V68" s="26">
        <f>IF(P2_IndicatorData!Z68="No data","x",ROUND(IF(P2_IndicatorData!Z68&gt;V$166,10,IF(P2_IndicatorData!Z68&lt;V$165,0,10-(V$166-P2_IndicatorData!Z68)/(V$166-V$165)*10)),1))</f>
        <v>2.5</v>
      </c>
      <c r="W68" s="26">
        <f>IF(P2_IndicatorData!AA68="No data","x",ROUND(IF(P2_IndicatorData!AA68&gt;W$166,10,IF(P2_IndicatorData!AA68&lt;W$165,0,10-(W$166-P2_IndicatorData!AA68)/(W$166-W$165)*10)),1))</f>
        <v>2.2000000000000002</v>
      </c>
      <c r="X68" s="26">
        <f>IF(P2_IndicatorData!AB68="No data","x",ROUND(IF(P2_IndicatorData!AB68&gt;X$166,0,IF(P2_IndicatorData!AB68&lt;X$165,10,(X$166-P2_IndicatorData!AB68)/(X$166-X$165)*10)),1))</f>
        <v>6.3</v>
      </c>
      <c r="Y68" s="26">
        <f>IF(P2_IndicatorData!AC68="No data","x",ROUND(IF(P2_IndicatorData!AC68&gt;Y$166,0,IF(P2_IndicatorData!AC68&lt;Y$165,10,(Y$166-P2_IndicatorData!AC68)/(Y$166-Y$165)*10)),1))</f>
        <v>0</v>
      </c>
      <c r="Z68" s="33">
        <f t="shared" si="14"/>
        <v>0.2</v>
      </c>
      <c r="AA68" s="33">
        <f t="shared" si="15"/>
        <v>1.6</v>
      </c>
      <c r="AB68" s="33">
        <f t="shared" si="16"/>
        <v>2.7</v>
      </c>
      <c r="AC68" s="33">
        <f t="shared" si="17"/>
        <v>4.3</v>
      </c>
      <c r="AD68" s="181">
        <f t="shared" si="18"/>
        <v>0.4</v>
      </c>
      <c r="AE68" s="181">
        <f t="shared" si="19"/>
        <v>5.8</v>
      </c>
      <c r="AF68" s="181">
        <f t="shared" si="20"/>
        <v>2.6</v>
      </c>
      <c r="AG68" s="37">
        <f t="shared" si="21"/>
        <v>2.9</v>
      </c>
      <c r="AH68" s="37">
        <f t="shared" si="22"/>
        <v>1.4</v>
      </c>
      <c r="AI68" s="37">
        <f t="shared" si="23"/>
        <v>0</v>
      </c>
      <c r="AJ68" s="181">
        <f t="shared" si="24"/>
        <v>2.4</v>
      </c>
      <c r="AK68" s="181">
        <f t="shared" si="25"/>
        <v>3.2</v>
      </c>
      <c r="AL68" s="181">
        <f t="shared" si="26"/>
        <v>3.5</v>
      </c>
      <c r="AM68" s="37">
        <f t="shared" si="27"/>
        <v>3</v>
      </c>
      <c r="AN68" s="199">
        <f>IF(P2_ComponentsMissing_hidden!G81&gt;2,"x",ROUND(AVERAGE(AG68,AH68,AI68,AM68),1))</f>
        <v>1.8</v>
      </c>
    </row>
    <row r="69" spans="1:40">
      <c r="A69" s="27" t="s">
        <v>218</v>
      </c>
      <c r="B69" s="20" t="s">
        <v>219</v>
      </c>
      <c r="C69" s="26">
        <f>IF(P2_IndicatorData!C69="No data","x",ROUND(IF(P2_IndicatorData!C69&gt;C$166,10,IF(P2_IndicatorData!C69&lt;C$165,0,10-(C$166-P2_IndicatorData!C69)/(C$166-C$165)*10)),1))</f>
        <v>0.3</v>
      </c>
      <c r="D69" s="26">
        <f>IF(P2_IndicatorData!D69="No data","x",ROUND(IF(P2_IndicatorData!D69&gt;D$166,0,IF(P2_IndicatorData!D69&lt;D$165,10,(D$166-P2_IndicatorData!D69)/(D$166-D$165)*10)),1))</f>
        <v>0</v>
      </c>
      <c r="E69" s="26">
        <f>IF(P2_IndicatorData!E69="No data","x",ROUND(IF(P2_IndicatorData!E69&gt;E$166,0,IF(P2_IndicatorData!E69&lt;E$165,10,(E$166-P2_IndicatorData!E69)/(E$166-E$165)*10)),1))</f>
        <v>3</v>
      </c>
      <c r="F69" s="26">
        <f>IF(P2_IndicatorData!F69="No data","x",ROUND(IF(P2_IndicatorData!F69&gt;F$166,0,IF(P2_IndicatorData!F69&lt;F$165,10,(F$166-P2_IndicatorData!F69)/(F$166-F$165)*10)),1))</f>
        <v>1</v>
      </c>
      <c r="G69" s="26">
        <f>IF(P2_IndicatorData!G69="No data","x",ROUND(IF(P2_IndicatorData!G69&gt;G$166,0,IF(P2_IndicatorData!G69&lt;G$165,10,(G$166-P2_IndicatorData!G69)/(G$166-G$165)*10)),1))</f>
        <v>2</v>
      </c>
      <c r="H69" s="26">
        <f>IF(P2_IndicatorData!H69="No data","x",ROUND(IF(P2_IndicatorData!H69&gt;H$166,0,IF(P2_IndicatorData!H69&lt;H$165,10,(H$166-P2_IndicatorData!H69)/(H$166-H$165)*10)),1))</f>
        <v>0</v>
      </c>
      <c r="I69" s="26" t="str">
        <f>IF(P2_IndicatorData!I69="No data","x",ROUND(IF(P2_IndicatorData!I69&gt;I$166,10,IF(P2_IndicatorData!I69&lt;I$165,0,10-(I$166-P2_IndicatorData!I69)/(I$166-I$165)*10)),1))</f>
        <v>x</v>
      </c>
      <c r="J69" s="26">
        <f>IF(P2_IndicatorData!J69="No data","x",ROUND(IF(P2_IndicatorData!J69&gt;J$166,10,IF(P2_IndicatorData!J69&lt;J$165,0,10-(J$166-P2_IndicatorData!J69)/(J$166-J$165)*10)),1))</f>
        <v>2.8</v>
      </c>
      <c r="K69" s="26">
        <f>IF(P2_IndicatorData!K69="No data","x",ROUND(IF(P2_IndicatorData!K69&gt;K$166,10,IF(P2_IndicatorData!K69&lt;K$165,0,10-(K$166-P2_IndicatorData!K69)/(K$166-K$165)*10)),1))</f>
        <v>0.1</v>
      </c>
      <c r="L69" s="26">
        <f>IF(P2_IndicatorData!L69="No data","x",ROUND(IF(P2_IndicatorData!L69&gt;L$166,10,IF(P2_IndicatorData!L69&lt;L$165,0,10-(L$166-P2_IndicatorData!L69)/(L$166-L$165)*10)),1))</f>
        <v>0</v>
      </c>
      <c r="M69" s="26">
        <f>IF(P2_IndicatorData!M69="No data","x",ROUND(IF(P2_IndicatorData!M69&gt;M$166,10,IF(P2_IndicatorData!M69&lt;M$165,0,10-(M$166-P2_IndicatorData!M69)/(M$166-M$165)*10)),1))</f>
        <v>0.1</v>
      </c>
      <c r="N69" s="26" t="str">
        <f>IF(P2_IndicatorData!N69="No data","x",ROUND(IF(P2_IndicatorData!N69&gt;N$166,0,IF(P2_IndicatorData!N69&lt;N$165,10,(N$166-P2_IndicatorData!N69)/(N$166-N$165)*10)),1))</f>
        <v>x</v>
      </c>
      <c r="O69" s="26">
        <f>IF(P2_IndicatorData!O69="No data","x",ROUND(IF(P2_IndicatorData!O69&gt;O$166,0,IF(P2_IndicatorData!O69&lt;O$165,10,(O$166-P2_IndicatorData!O69)/(O$166-O$165)*10)),1))</f>
        <v>0</v>
      </c>
      <c r="P69" s="26" t="str">
        <f>IF(P2_IndicatorData!P69="No data","x",ROUND(IF(P2_IndicatorData!P69&gt;P$166,0,IF(P2_IndicatorData!P69&lt;P$165,10,(P$166-P2_IndicatorData!P69)/(P$166-P$165)*10)),1))</f>
        <v>x</v>
      </c>
      <c r="Q69" s="26" t="str">
        <f>IF(P2_IndicatorData!Q69="No data","x",ROUND(IF(P2_IndicatorData!Q69&gt;Q$166,0,IF(P2_IndicatorData!Q69&lt;Q$165,10,(Q$166-P2_IndicatorData!Q69)/(Q$166-Q$165)*10)),1))</f>
        <v>x</v>
      </c>
      <c r="R69" s="26" t="str">
        <f>IF(P2_IndicatorData!R69="No data","x",ROUND(IF(P2_IndicatorData!R69&gt;R$166,10,IF(P2_IndicatorData!R69&lt;R$165,0,10-(R$166-P2_IndicatorData!R69)/(R$166-R$165)*10)),1))</f>
        <v>x</v>
      </c>
      <c r="S69" s="26" t="str">
        <f>IF(P2_IndicatorData!S69="No data","x",ROUND(IF(P2_IndicatorData!S69&gt;S$166,0,IF(P2_IndicatorData!S69&lt;S$165,10,(S$166-P2_IndicatorData!S69)/(S$166-S$165)*10)),1))</f>
        <v>x</v>
      </c>
      <c r="T69" s="35">
        <f>IF(P2_IndicatorData!X69="No data","x",ROUND(IF(P2_IndicatorData!X69&gt;T$166,10,IF(P2_IndicatorData!X69&lt;T$165,0,10-(T$166-P2_IndicatorData!X69)/(T$166-T$165)*10)),1))</f>
        <v>0</v>
      </c>
      <c r="U69" s="26" t="str">
        <f>IF(P2_IndicatorData!Y69="No data","x",ROUND(IF(P2_IndicatorData!Y69&gt;U$166,0,IF(P2_IndicatorData!Y69&lt;U$165,10,(U$166-P2_IndicatorData!Y69)/(U$166-U$165)*10)),1))</f>
        <v>x</v>
      </c>
      <c r="V69" s="26">
        <f>IF(P2_IndicatorData!Z69="No data","x",ROUND(IF(P2_IndicatorData!Z69&gt;V$166,10,IF(P2_IndicatorData!Z69&lt;V$165,0,10-(V$166-P2_IndicatorData!Z69)/(V$166-V$165)*10)),1))</f>
        <v>2</v>
      </c>
      <c r="W69" s="26">
        <f>IF(P2_IndicatorData!AA69="No data","x",ROUND(IF(P2_IndicatorData!AA69&gt;W$166,10,IF(P2_IndicatorData!AA69&lt;W$165,0,10-(W$166-P2_IndicatorData!AA69)/(W$166-W$165)*10)),1))</f>
        <v>0.7</v>
      </c>
      <c r="X69" s="26">
        <f>IF(P2_IndicatorData!AB69="No data","x",ROUND(IF(P2_IndicatorData!AB69&gt;X$166,0,IF(P2_IndicatorData!AB69&lt;X$165,10,(X$166-P2_IndicatorData!AB69)/(X$166-X$165)*10)),1))</f>
        <v>5.2</v>
      </c>
      <c r="Y69" s="26">
        <f>IF(P2_IndicatorData!AC69="No data","x",ROUND(IF(P2_IndicatorData!AC69&gt;Y$166,0,IF(P2_IndicatorData!AC69&lt;Y$165,10,(Y$166-P2_IndicatorData!AC69)/(Y$166-Y$165)*10)),1))</f>
        <v>0</v>
      </c>
      <c r="Z69" s="33">
        <f t="shared" si="14"/>
        <v>2</v>
      </c>
      <c r="AA69" s="33">
        <f t="shared" si="15"/>
        <v>0.1</v>
      </c>
      <c r="AB69" s="33" t="str">
        <f t="shared" si="16"/>
        <v>x</v>
      </c>
      <c r="AC69" s="33" t="str">
        <f t="shared" si="17"/>
        <v>x</v>
      </c>
      <c r="AD69" s="181">
        <f t="shared" si="18"/>
        <v>1.2</v>
      </c>
      <c r="AE69" s="181">
        <f t="shared" si="19"/>
        <v>2.8</v>
      </c>
      <c r="AF69" s="181">
        <f t="shared" si="20"/>
        <v>0</v>
      </c>
      <c r="AG69" s="37">
        <f t="shared" si="21"/>
        <v>1.3</v>
      </c>
      <c r="AH69" s="37">
        <f t="shared" si="22"/>
        <v>0.1</v>
      </c>
      <c r="AI69" s="37">
        <f t="shared" si="23"/>
        <v>0</v>
      </c>
      <c r="AJ69" s="181">
        <f t="shared" si="24"/>
        <v>1.4</v>
      </c>
      <c r="AK69" s="181">
        <f t="shared" si="25"/>
        <v>2.6</v>
      </c>
      <c r="AL69" s="181" t="str">
        <f t="shared" si="26"/>
        <v>x</v>
      </c>
      <c r="AM69" s="37">
        <f t="shared" si="27"/>
        <v>2</v>
      </c>
      <c r="AN69" s="199">
        <f>IF(P2_ComponentsMissing_hidden!G82&gt;2,"x",ROUND(AVERAGE(AG69,AH69,AI69,AM69),1))</f>
        <v>0.9</v>
      </c>
    </row>
    <row r="70" spans="1:40">
      <c r="A70" s="27" t="s">
        <v>220</v>
      </c>
      <c r="B70" s="20" t="s">
        <v>221</v>
      </c>
      <c r="C70" s="26">
        <f>IF(P2_IndicatorData!C70="No data","x",ROUND(IF(P2_IndicatorData!C70&gt;C$166,10,IF(P2_IndicatorData!C70&lt;C$165,0,10-(C$166-P2_IndicatorData!C70)/(C$166-C$165)*10)),1))</f>
        <v>4.5999999999999996</v>
      </c>
      <c r="D70" s="26">
        <f>IF(P2_IndicatorData!D70="No data","x",ROUND(IF(P2_IndicatorData!D70&gt;D$166,0,IF(P2_IndicatorData!D70&lt;D$165,10,(D$166-P2_IndicatorData!D70)/(D$166-D$165)*10)),1))</f>
        <v>8.6</v>
      </c>
      <c r="E70" s="26">
        <f>IF(P2_IndicatorData!E70="No data","x",ROUND(IF(P2_IndicatorData!E70&gt;E$166,0,IF(P2_IndicatorData!E70&lt;E$165,10,(E$166-P2_IndicatorData!E70)/(E$166-E$165)*10)),1))</f>
        <v>3.7</v>
      </c>
      <c r="F70" s="26">
        <f>IF(P2_IndicatorData!F70="No data","x",ROUND(IF(P2_IndicatorData!F70&gt;F$166,0,IF(P2_IndicatorData!F70&lt;F$165,10,(F$166-P2_IndicatorData!F70)/(F$166-F$165)*10)),1))</f>
        <v>4</v>
      </c>
      <c r="G70" s="26">
        <f>IF(P2_IndicatorData!G70="No data","x",ROUND(IF(P2_IndicatorData!G70&gt;G$166,0,IF(P2_IndicatorData!G70&lt;G$165,10,(G$166-P2_IndicatorData!G70)/(G$166-G$165)*10)),1))</f>
        <v>10</v>
      </c>
      <c r="H70" s="26">
        <f>IF(P2_IndicatorData!H70="No data","x",ROUND(IF(P2_IndicatorData!H70&gt;H$166,0,IF(P2_IndicatorData!H70&lt;H$165,10,(H$166-P2_IndicatorData!H70)/(H$166-H$165)*10)),1))</f>
        <v>8.6</v>
      </c>
      <c r="I70" s="26">
        <f>IF(P2_IndicatorData!I70="No data","x",ROUND(IF(P2_IndicatorData!I70&gt;I$166,10,IF(P2_IndicatorData!I70&lt;I$165,0,10-(I$166-P2_IndicatorData!I70)/(I$166-I$165)*10)),1))</f>
        <v>8.8000000000000007</v>
      </c>
      <c r="J70" s="26" t="str">
        <f>IF(P2_IndicatorData!J70="No data","x",ROUND(IF(P2_IndicatorData!J70&gt;J$166,10,IF(P2_IndicatorData!J70&lt;J$165,0,10-(J$166-P2_IndicatorData!J70)/(J$166-J$165)*10)),1))</f>
        <v>x</v>
      </c>
      <c r="K70" s="26">
        <f>IF(P2_IndicatorData!K70="No data","x",ROUND(IF(P2_IndicatorData!K70&gt;K$166,10,IF(P2_IndicatorData!K70&lt;K$165,0,10-(K$166-P2_IndicatorData!K70)/(K$166-K$165)*10)),1))</f>
        <v>2.9</v>
      </c>
      <c r="L70" s="26" t="str">
        <f>IF(P2_IndicatorData!L70="No data","x",ROUND(IF(P2_IndicatorData!L70&gt;L$166,10,IF(P2_IndicatorData!L70&lt;L$165,0,10-(L$166-P2_IndicatorData!L70)/(L$166-L$165)*10)),1))</f>
        <v>x</v>
      </c>
      <c r="M70" s="26" t="str">
        <f>IF(P2_IndicatorData!M70="No data","x",ROUND(IF(P2_IndicatorData!M70&gt;M$166,10,IF(P2_IndicatorData!M70&lt;M$165,0,10-(M$166-P2_IndicatorData!M70)/(M$166-M$165)*10)),1))</f>
        <v>x</v>
      </c>
      <c r="N70" s="26">
        <f>IF(P2_IndicatorData!N70="No data","x",ROUND(IF(P2_IndicatorData!N70&gt;N$166,0,IF(P2_IndicatorData!N70&lt;N$165,10,(N$166-P2_IndicatorData!N70)/(N$166-N$165)*10)),1))</f>
        <v>2.8</v>
      </c>
      <c r="O70" s="26" t="str">
        <f>IF(P2_IndicatorData!O70="No data","x",ROUND(IF(P2_IndicatorData!O70&gt;O$166,0,IF(P2_IndicatorData!O70&lt;O$165,10,(O$166-P2_IndicatorData!O70)/(O$166-O$165)*10)),1))</f>
        <v>x</v>
      </c>
      <c r="P70" s="26" t="str">
        <f>IF(P2_IndicatorData!P70="No data","x",ROUND(IF(P2_IndicatorData!P70&gt;P$166,0,IF(P2_IndicatorData!P70&lt;P$165,10,(P$166-P2_IndicatorData!P70)/(P$166-P$165)*10)),1))</f>
        <v>x</v>
      </c>
      <c r="Q70" s="26">
        <f>IF(P2_IndicatorData!Q70="No data","x",ROUND(IF(P2_IndicatorData!Q70&gt;Q$166,0,IF(P2_IndicatorData!Q70&lt;Q$165,10,(Q$166-P2_IndicatorData!Q70)/(Q$166-Q$165)*10)),1))</f>
        <v>6.3</v>
      </c>
      <c r="R70" s="26">
        <f>IF(P2_IndicatorData!R70="No data","x",ROUND(IF(P2_IndicatorData!R70&gt;R$166,10,IF(P2_IndicatorData!R70&lt;R$165,0,10-(R$166-P2_IndicatorData!R70)/(R$166-R$165)*10)),1))</f>
        <v>7</v>
      </c>
      <c r="S70" s="26">
        <f>IF(P2_IndicatorData!S70="No data","x",ROUND(IF(P2_IndicatorData!S70&gt;S$166,0,IF(P2_IndicatorData!S70&lt;S$165,10,(S$166-P2_IndicatorData!S70)/(S$166-S$165)*10)),1))</f>
        <v>2.5</v>
      </c>
      <c r="T70" s="35">
        <f>IF(P2_IndicatorData!X70="No data","x",ROUND(IF(P2_IndicatorData!X70&gt;T$166,10,IF(P2_IndicatorData!X70&lt;T$165,0,10-(T$166-P2_IndicatorData!X70)/(T$166-T$165)*10)),1))</f>
        <v>2.1</v>
      </c>
      <c r="U70" s="26">
        <f>IF(P2_IndicatorData!Y70="No data","x",ROUND(IF(P2_IndicatorData!Y70&gt;U$166,0,IF(P2_IndicatorData!Y70&lt;U$165,10,(U$166-P2_IndicatorData!Y70)/(U$166-U$165)*10)),1))</f>
        <v>5.0999999999999996</v>
      </c>
      <c r="V70" s="26" t="str">
        <f>IF(P2_IndicatorData!Z70="No data","x",ROUND(IF(P2_IndicatorData!Z70&gt;V$166,10,IF(P2_IndicatorData!Z70&lt;V$165,0,10-(V$166-P2_IndicatorData!Z70)/(V$166-V$165)*10)),1))</f>
        <v>x</v>
      </c>
      <c r="W70" s="26" t="str">
        <f>IF(P2_IndicatorData!AA70="No data","x",ROUND(IF(P2_IndicatorData!AA70&gt;W$166,10,IF(P2_IndicatorData!AA70&lt;W$165,0,10-(W$166-P2_IndicatorData!AA70)/(W$166-W$165)*10)),1))</f>
        <v>x</v>
      </c>
      <c r="X70" s="26">
        <f>IF(P2_IndicatorData!AB70="No data","x",ROUND(IF(P2_IndicatorData!AB70&gt;X$166,0,IF(P2_IndicatorData!AB70&lt;X$165,10,(X$166-P2_IndicatorData!AB70)/(X$166-X$165)*10)),1))</f>
        <v>7.7</v>
      </c>
      <c r="Y70" s="26">
        <f>IF(P2_IndicatorData!AC70="No data","x",ROUND(IF(P2_IndicatorData!AC70&gt;Y$166,0,IF(P2_IndicatorData!AC70&lt;Y$165,10,(Y$166-P2_IndicatorData!AC70)/(Y$166-Y$165)*10)),1))</f>
        <v>1.2</v>
      </c>
      <c r="Z70" s="33">
        <f t="shared" si="14"/>
        <v>5.9</v>
      </c>
      <c r="AA70" s="33" t="str">
        <f t="shared" si="15"/>
        <v>x</v>
      </c>
      <c r="AB70" s="33">
        <f t="shared" si="16"/>
        <v>6.3</v>
      </c>
      <c r="AC70" s="33">
        <f t="shared" si="17"/>
        <v>4.8</v>
      </c>
      <c r="AD70" s="181">
        <f t="shared" si="18"/>
        <v>5.3</v>
      </c>
      <c r="AE70" s="181">
        <f t="shared" si="19"/>
        <v>8.8000000000000007</v>
      </c>
      <c r="AF70" s="181">
        <f t="shared" si="20"/>
        <v>6.7</v>
      </c>
      <c r="AG70" s="37">
        <f t="shared" si="21"/>
        <v>6.9</v>
      </c>
      <c r="AH70" s="37">
        <f t="shared" si="22"/>
        <v>2.8</v>
      </c>
      <c r="AI70" s="37">
        <f t="shared" si="23"/>
        <v>3.6</v>
      </c>
      <c r="AJ70" s="181" t="str">
        <f t="shared" si="24"/>
        <v>x</v>
      </c>
      <c r="AK70" s="181">
        <f t="shared" si="25"/>
        <v>4.5</v>
      </c>
      <c r="AL70" s="181">
        <f t="shared" si="26"/>
        <v>5.6</v>
      </c>
      <c r="AM70" s="37">
        <f t="shared" si="27"/>
        <v>5.0999999999999996</v>
      </c>
      <c r="AN70" s="199">
        <f>IF(P2_ComponentsMissing_hidden!G83&gt;2,"x",ROUND(AVERAGE(AG70,AH70,AI70,AM70),1))</f>
        <v>4.5999999999999996</v>
      </c>
    </row>
    <row r="71" spans="1:40">
      <c r="A71" s="27" t="s">
        <v>222</v>
      </c>
      <c r="B71" s="20" t="s">
        <v>223</v>
      </c>
      <c r="C71" s="26">
        <f>IF(P2_IndicatorData!C71="No data","x",ROUND(IF(P2_IndicatorData!C71&gt;C$166,10,IF(P2_IndicatorData!C71&lt;C$165,0,10-(C$166-P2_IndicatorData!C71)/(C$166-C$165)*10)),1))</f>
        <v>3.2</v>
      </c>
      <c r="D71" s="26">
        <f>IF(P2_IndicatorData!D71="No data","x",ROUND(IF(P2_IndicatorData!D71&gt;D$166,0,IF(P2_IndicatorData!D71&lt;D$165,10,(D$166-P2_IndicatorData!D71)/(D$166-D$165)*10)),1))</f>
        <v>8</v>
      </c>
      <c r="E71" s="26">
        <f>IF(P2_IndicatorData!E71="No data","x",ROUND(IF(P2_IndicatorData!E71&gt;E$166,0,IF(P2_IndicatorData!E71&lt;E$165,10,(E$166-P2_IndicatorData!E71)/(E$166-E$165)*10)),1))</f>
        <v>7</v>
      </c>
      <c r="F71" s="26">
        <f>IF(P2_IndicatorData!F71="No data","x",ROUND(IF(P2_IndicatorData!F71&gt;F$166,0,IF(P2_IndicatorData!F71&lt;F$165,10,(F$166-P2_IndicatorData!F71)/(F$166-F$165)*10)),1))</f>
        <v>6.6</v>
      </c>
      <c r="G71" s="26">
        <f>IF(P2_IndicatorData!G71="No data","x",ROUND(IF(P2_IndicatorData!G71&gt;G$166,0,IF(P2_IndicatorData!G71&lt;G$165,10,(G$166-P2_IndicatorData!G71)/(G$166-G$165)*10)),1))</f>
        <v>10</v>
      </c>
      <c r="H71" s="26">
        <f>IF(P2_IndicatorData!H71="No data","x",ROUND(IF(P2_IndicatorData!H71&gt;H$166,0,IF(P2_IndicatorData!H71&lt;H$165,10,(H$166-P2_IndicatorData!H71)/(H$166-H$165)*10)),1))</f>
        <v>8</v>
      </c>
      <c r="I71" s="26">
        <f>IF(P2_IndicatorData!I71="No data","x",ROUND(IF(P2_IndicatorData!I71&gt;I$166,10,IF(P2_IndicatorData!I71&lt;I$165,0,10-(I$166-P2_IndicatorData!I71)/(I$166-I$165)*10)),1))</f>
        <v>9.1</v>
      </c>
      <c r="J71" s="26">
        <f>IF(P2_IndicatorData!J71="No data","x",ROUND(IF(P2_IndicatorData!J71&gt;J$166,10,IF(P2_IndicatorData!J71&lt;J$165,0,10-(J$166-P2_IndicatorData!J71)/(J$166-J$165)*10)),1))</f>
        <v>6.6</v>
      </c>
      <c r="K71" s="26">
        <f>IF(P2_IndicatorData!K71="No data","x",ROUND(IF(P2_IndicatorData!K71&gt;K$166,10,IF(P2_IndicatorData!K71&lt;K$165,0,10-(K$166-P2_IndicatorData!K71)/(K$166-K$165)*10)),1))</f>
        <v>3.5</v>
      </c>
      <c r="L71" s="26">
        <f>IF(P2_IndicatorData!L71="No data","x",ROUND(IF(P2_IndicatorData!L71&gt;L$166,10,IF(P2_IndicatorData!L71&lt;L$165,0,10-(L$166-P2_IndicatorData!L71)/(L$166-L$165)*10)),1))</f>
        <v>2.8</v>
      </c>
      <c r="M71" s="26">
        <f>IF(P2_IndicatorData!M71="No data","x",ROUND(IF(P2_IndicatorData!M71&gt;M$166,10,IF(P2_IndicatorData!M71&lt;M$165,0,10-(M$166-P2_IndicatorData!M71)/(M$166-M$165)*10)),1))</f>
        <v>4.7</v>
      </c>
      <c r="N71" s="26">
        <f>IF(P2_IndicatorData!N71="No data","x",ROUND(IF(P2_IndicatorData!N71&gt;N$166,0,IF(P2_IndicatorData!N71&lt;N$165,10,(N$166-P2_IndicatorData!N71)/(N$166-N$165)*10)),1))</f>
        <v>0.1</v>
      </c>
      <c r="O71" s="26">
        <f>IF(P2_IndicatorData!O71="No data","x",ROUND(IF(P2_IndicatorData!O71&gt;O$166,0,IF(P2_IndicatorData!O71&lt;O$165,10,(O$166-P2_IndicatorData!O71)/(O$166-O$165)*10)),1))</f>
        <v>4</v>
      </c>
      <c r="P71" s="26">
        <f>IF(P2_IndicatorData!P71="No data","x",ROUND(IF(P2_IndicatorData!P71&gt;P$166,0,IF(P2_IndicatorData!P71&lt;P$165,10,(P$166-P2_IndicatorData!P71)/(P$166-P$165)*10)),1))</f>
        <v>0.9</v>
      </c>
      <c r="Q71" s="26">
        <f>IF(P2_IndicatorData!Q71="No data","x",ROUND(IF(P2_IndicatorData!Q71&gt;Q$166,0,IF(P2_IndicatorData!Q71&lt;Q$165,10,(Q$166-P2_IndicatorData!Q71)/(Q$166-Q$165)*10)),1))</f>
        <v>8.1999999999999993</v>
      </c>
      <c r="R71" s="26">
        <f>IF(P2_IndicatorData!R71="No data","x",ROUND(IF(P2_IndicatorData!R71&gt;R$166,10,IF(P2_IndicatorData!R71&lt;R$165,0,10-(R$166-P2_IndicatorData!R71)/(R$166-R$165)*10)),1))</f>
        <v>6.6</v>
      </c>
      <c r="S71" s="26">
        <f>IF(P2_IndicatorData!S71="No data","x",ROUND(IF(P2_IndicatorData!S71&gt;S$166,0,IF(P2_IndicatorData!S71&lt;S$165,10,(S$166-P2_IndicatorData!S71)/(S$166-S$165)*10)),1))</f>
        <v>6.4</v>
      </c>
      <c r="T71" s="35">
        <f>IF(P2_IndicatorData!X71="No data","x",ROUND(IF(P2_IndicatorData!X71&gt;T$166,10,IF(P2_IndicatorData!X71&lt;T$165,0,10-(T$166-P2_IndicatorData!X71)/(T$166-T$165)*10)),1))</f>
        <v>2.2000000000000002</v>
      </c>
      <c r="U71" s="26">
        <f>IF(P2_IndicatorData!Y71="No data","x",ROUND(IF(P2_IndicatorData!Y71&gt;U$166,0,IF(P2_IndicatorData!Y71&lt;U$165,10,(U$166-P2_IndicatorData!Y71)/(U$166-U$165)*10)),1))</f>
        <v>4.5</v>
      </c>
      <c r="V71" s="26">
        <f>IF(P2_IndicatorData!Z71="No data","x",ROUND(IF(P2_IndicatorData!Z71&gt;V$166,10,IF(P2_IndicatorData!Z71&lt;V$165,0,10-(V$166-P2_IndicatorData!Z71)/(V$166-V$165)*10)),1))</f>
        <v>2</v>
      </c>
      <c r="W71" s="26">
        <f>IF(P2_IndicatorData!AA71="No data","x",ROUND(IF(P2_IndicatorData!AA71&gt;W$166,10,IF(P2_IndicatorData!AA71&lt;W$165,0,10-(W$166-P2_IndicatorData!AA71)/(W$166-W$165)*10)),1))</f>
        <v>5.0999999999999996</v>
      </c>
      <c r="X71" s="26">
        <f>IF(P2_IndicatorData!AB71="No data","x",ROUND(IF(P2_IndicatorData!AB71&gt;X$166,0,IF(P2_IndicatorData!AB71&lt;X$165,10,(X$166-P2_IndicatorData!AB71)/(X$166-X$165)*10)),1))</f>
        <v>4.8</v>
      </c>
      <c r="Y71" s="26">
        <f>IF(P2_IndicatorData!AC71="No data","x",ROUND(IF(P2_IndicatorData!AC71&gt;Y$166,0,IF(P2_IndicatorData!AC71&lt;Y$165,10,(Y$166-P2_IndicatorData!AC71)/(Y$166-Y$165)*10)),1))</f>
        <v>0.3</v>
      </c>
      <c r="Z71" s="33">
        <f t="shared" si="14"/>
        <v>7.9</v>
      </c>
      <c r="AA71" s="33">
        <f t="shared" si="15"/>
        <v>3.8</v>
      </c>
      <c r="AB71" s="33">
        <f t="shared" si="16"/>
        <v>4.5999999999999996</v>
      </c>
      <c r="AC71" s="33">
        <f t="shared" si="17"/>
        <v>6.5</v>
      </c>
      <c r="AD71" s="181">
        <f t="shared" si="18"/>
        <v>5.6</v>
      </c>
      <c r="AE71" s="181">
        <f t="shared" si="19"/>
        <v>7.9</v>
      </c>
      <c r="AF71" s="181">
        <f t="shared" si="20"/>
        <v>6.5</v>
      </c>
      <c r="AG71" s="37">
        <f t="shared" si="21"/>
        <v>6.7</v>
      </c>
      <c r="AH71" s="37">
        <f t="shared" si="22"/>
        <v>2.6</v>
      </c>
      <c r="AI71" s="37">
        <f t="shared" si="23"/>
        <v>3.4</v>
      </c>
      <c r="AJ71" s="181">
        <f t="shared" si="24"/>
        <v>3.6</v>
      </c>
      <c r="AK71" s="181">
        <f t="shared" si="25"/>
        <v>2.6</v>
      </c>
      <c r="AL71" s="181">
        <f t="shared" si="26"/>
        <v>5.6</v>
      </c>
      <c r="AM71" s="37">
        <f t="shared" si="27"/>
        <v>3.9</v>
      </c>
      <c r="AN71" s="199">
        <f>IF(P2_ComponentsMissing_hidden!G84&gt;2,"x",ROUND(AVERAGE(AG71,AH71,AI71,AM71),1))</f>
        <v>4.2</v>
      </c>
    </row>
    <row r="72" spans="1:40">
      <c r="A72" s="27" t="s">
        <v>224</v>
      </c>
      <c r="B72" s="20" t="s">
        <v>225</v>
      </c>
      <c r="C72" s="26">
        <f>IF(P2_IndicatorData!C72="No data","x",ROUND(IF(P2_IndicatorData!C72&gt;C$166,10,IF(P2_IndicatorData!C72&lt;C$165,0,10-(C$166-P2_IndicatorData!C72)/(C$166-C$165)*10)),1))</f>
        <v>1.9</v>
      </c>
      <c r="D72" s="26">
        <f>IF(P2_IndicatorData!D72="No data","x",ROUND(IF(P2_IndicatorData!D72&gt;D$166,0,IF(P2_IndicatorData!D72&lt;D$165,10,(D$166-P2_IndicatorData!D72)/(D$166-D$165)*10)),1))</f>
        <v>9.6</v>
      </c>
      <c r="E72" s="26">
        <f>IF(P2_IndicatorData!E72="No data","x",ROUND(IF(P2_IndicatorData!E72&gt;E$166,0,IF(P2_IndicatorData!E72&lt;E$165,10,(E$166-P2_IndicatorData!E72)/(E$166-E$165)*10)),1))</f>
        <v>0.3</v>
      </c>
      <c r="F72" s="26">
        <f>IF(P2_IndicatorData!F72="No data","x",ROUND(IF(P2_IndicatorData!F72&gt;F$166,0,IF(P2_IndicatorData!F72&lt;F$165,10,(F$166-P2_IndicatorData!F72)/(F$166-F$165)*10)),1))</f>
        <v>0.4</v>
      </c>
      <c r="G72" s="26" t="str">
        <f>IF(P2_IndicatorData!G72="No data","x",ROUND(IF(P2_IndicatorData!G72&gt;G$166,0,IF(P2_IndicatorData!G72&lt;G$165,10,(G$166-P2_IndicatorData!G72)/(G$166-G$165)*10)),1))</f>
        <v>x</v>
      </c>
      <c r="H72" s="26">
        <f>IF(P2_IndicatorData!H72="No data","x",ROUND(IF(P2_IndicatorData!H72&gt;H$166,0,IF(P2_IndicatorData!H72&lt;H$165,10,(H$166-P2_IndicatorData!H72)/(H$166-H$165)*10)),1))</f>
        <v>4.3</v>
      </c>
      <c r="I72" s="26">
        <f>IF(P2_IndicatorData!I72="No data","x",ROUND(IF(P2_IndicatorData!I72&gt;I$166,10,IF(P2_IndicatorData!I72&lt;I$165,0,10-(I$166-P2_IndicatorData!I72)/(I$166-I$165)*10)),1))</f>
        <v>1.8</v>
      </c>
      <c r="J72" s="26" t="str">
        <f>IF(P2_IndicatorData!J72="No data","x",ROUND(IF(P2_IndicatorData!J72&gt;J$166,10,IF(P2_IndicatorData!J72&lt;J$165,0,10-(J$166-P2_IndicatorData!J72)/(J$166-J$165)*10)),1))</f>
        <v>x</v>
      </c>
      <c r="K72" s="26">
        <f>IF(P2_IndicatorData!K72="No data","x",ROUND(IF(P2_IndicatorData!K72&gt;K$166,10,IF(P2_IndicatorData!K72&lt;K$165,0,10-(K$166-P2_IndicatorData!K72)/(K$166-K$165)*10)),1))</f>
        <v>0.3</v>
      </c>
      <c r="L72" s="26">
        <f>IF(P2_IndicatorData!L72="No data","x",ROUND(IF(P2_IndicatorData!L72&gt;L$166,10,IF(P2_IndicatorData!L72&lt;L$165,0,10-(L$166-P2_IndicatorData!L72)/(L$166-L$165)*10)),1))</f>
        <v>0.1</v>
      </c>
      <c r="M72" s="26">
        <f>IF(P2_IndicatorData!M72="No data","x",ROUND(IF(P2_IndicatorData!M72&gt;M$166,10,IF(P2_IndicatorData!M72&lt;M$165,0,10-(M$166-P2_IndicatorData!M72)/(M$166-M$165)*10)),1))</f>
        <v>1.4</v>
      </c>
      <c r="N72" s="26">
        <f>IF(P2_IndicatorData!N72="No data","x",ROUND(IF(P2_IndicatorData!N72&gt;N$166,0,IF(P2_IndicatorData!N72&lt;N$165,10,(N$166-P2_IndicatorData!N72)/(N$166-N$165)*10)),1))</f>
        <v>0.6</v>
      </c>
      <c r="O72" s="26">
        <f>IF(P2_IndicatorData!O72="No data","x",ROUND(IF(P2_IndicatorData!O72&gt;O$166,0,IF(P2_IndicatorData!O72&lt;O$165,10,(O$166-P2_IndicatorData!O72)/(O$166-O$165)*10)),1))</f>
        <v>3.4</v>
      </c>
      <c r="P72" s="26" t="str">
        <f>IF(P2_IndicatorData!P72="No data","x",ROUND(IF(P2_IndicatorData!P72&gt;P$166,0,IF(P2_IndicatorData!P72&lt;P$165,10,(P$166-P2_IndicatorData!P72)/(P$166-P$165)*10)),1))</f>
        <v>x</v>
      </c>
      <c r="Q72" s="26" t="str">
        <f>IF(P2_IndicatorData!Q72="No data","x",ROUND(IF(P2_IndicatorData!Q72&gt;Q$166,0,IF(P2_IndicatorData!Q72&lt;Q$165,10,(Q$166-P2_IndicatorData!Q72)/(Q$166-Q$165)*10)),1))</f>
        <v>x</v>
      </c>
      <c r="R72" s="26">
        <f>IF(P2_IndicatorData!R72="No data","x",ROUND(IF(P2_IndicatorData!R72&gt;R$166,10,IF(P2_IndicatorData!R72&lt;R$165,0,10-(R$166-P2_IndicatorData!R72)/(R$166-R$165)*10)),1))</f>
        <v>8.5</v>
      </c>
      <c r="S72" s="26">
        <f>IF(P2_IndicatorData!S72="No data","x",ROUND(IF(P2_IndicatorData!S72&gt;S$166,0,IF(P2_IndicatorData!S72&lt;S$165,10,(S$166-P2_IndicatorData!S72)/(S$166-S$165)*10)),1))</f>
        <v>0.8</v>
      </c>
      <c r="T72" s="35">
        <f>IF(P2_IndicatorData!X72="No data","x",ROUND(IF(P2_IndicatorData!X72&gt;T$166,10,IF(P2_IndicatorData!X72&lt;T$165,0,10-(T$166-P2_IndicatorData!X72)/(T$166-T$165)*10)),1))</f>
        <v>0.5</v>
      </c>
      <c r="U72" s="26" t="str">
        <f>IF(P2_IndicatorData!Y72="No data","x",ROUND(IF(P2_IndicatorData!Y72&gt;U$166,0,IF(P2_IndicatorData!Y72&lt;U$165,10,(U$166-P2_IndicatorData!Y72)/(U$166-U$165)*10)),1))</f>
        <v>x</v>
      </c>
      <c r="V72" s="26" t="str">
        <f>IF(P2_IndicatorData!Z72="No data","x",ROUND(IF(P2_IndicatorData!Z72&gt;V$166,10,IF(P2_IndicatorData!Z72&lt;V$165,0,10-(V$166-P2_IndicatorData!Z72)/(V$166-V$165)*10)),1))</f>
        <v>x</v>
      </c>
      <c r="W72" s="26">
        <f>IF(P2_IndicatorData!AA72="No data","x",ROUND(IF(P2_IndicatorData!AA72&gt;W$166,10,IF(P2_IndicatorData!AA72&lt;W$165,0,10-(W$166-P2_IndicatorData!AA72)/(W$166-W$165)*10)),1))</f>
        <v>6.3</v>
      </c>
      <c r="X72" s="26">
        <f>IF(P2_IndicatorData!AB72="No data","x",ROUND(IF(P2_IndicatorData!AB72&gt;X$166,0,IF(P2_IndicatorData!AB72&lt;X$165,10,(X$166-P2_IndicatorData!AB72)/(X$166-X$165)*10)),1))</f>
        <v>3.8</v>
      </c>
      <c r="Y72" s="26">
        <f>IF(P2_IndicatorData!AC72="No data","x",ROUND(IF(P2_IndicatorData!AC72&gt;Y$166,0,IF(P2_IndicatorData!AC72&lt;Y$165,10,(Y$166-P2_IndicatorData!AC72)/(Y$166-Y$165)*10)),1))</f>
        <v>0</v>
      </c>
      <c r="Z72" s="33">
        <f t="shared" si="14"/>
        <v>0.4</v>
      </c>
      <c r="AA72" s="33">
        <f t="shared" si="15"/>
        <v>0.8</v>
      </c>
      <c r="AB72" s="33" t="str">
        <f t="shared" si="16"/>
        <v>x</v>
      </c>
      <c r="AC72" s="33">
        <f t="shared" si="17"/>
        <v>4.7</v>
      </c>
      <c r="AD72" s="181">
        <f t="shared" si="18"/>
        <v>1.2</v>
      </c>
      <c r="AE72" s="181">
        <f t="shared" si="19"/>
        <v>1.8</v>
      </c>
      <c r="AF72" s="181">
        <f t="shared" si="20"/>
        <v>4.7</v>
      </c>
      <c r="AG72" s="37">
        <f t="shared" si="21"/>
        <v>2.6</v>
      </c>
      <c r="AH72" s="37">
        <f t="shared" si="22"/>
        <v>1.6</v>
      </c>
      <c r="AI72" s="37">
        <f t="shared" si="23"/>
        <v>0.5</v>
      </c>
      <c r="AJ72" s="181">
        <f t="shared" si="24"/>
        <v>6.3</v>
      </c>
      <c r="AK72" s="181">
        <f t="shared" si="25"/>
        <v>1.9</v>
      </c>
      <c r="AL72" s="181">
        <f t="shared" si="26"/>
        <v>4.7</v>
      </c>
      <c r="AM72" s="37">
        <f t="shared" si="27"/>
        <v>4.3</v>
      </c>
      <c r="AN72" s="199">
        <f>IF(P2_ComponentsMissing_hidden!G85&gt;2,"x",ROUND(AVERAGE(AG72,AH72,AI72,AM72),1))</f>
        <v>2.2999999999999998</v>
      </c>
    </row>
    <row r="73" spans="1:40">
      <c r="A73" s="27" t="s">
        <v>226</v>
      </c>
      <c r="B73" s="20" t="s">
        <v>227</v>
      </c>
      <c r="C73" s="26">
        <f>IF(P2_IndicatorData!C73="No data","x",ROUND(IF(P2_IndicatorData!C73&gt;C$166,10,IF(P2_IndicatorData!C73&lt;C$165,0,10-(C$166-P2_IndicatorData!C73)/(C$166-C$165)*10)),1))</f>
        <v>3.5</v>
      </c>
      <c r="D73" s="26">
        <f>IF(P2_IndicatorData!D73="No data","x",ROUND(IF(P2_IndicatorData!D73&gt;D$166,0,IF(P2_IndicatorData!D73&lt;D$165,10,(D$166-P2_IndicatorData!D73)/(D$166-D$165)*10)),1))</f>
        <v>8.3000000000000007</v>
      </c>
      <c r="E73" s="26">
        <f>IF(P2_IndicatorData!E73="No data","x",ROUND(IF(P2_IndicatorData!E73&gt;E$166,0,IF(P2_IndicatorData!E73&lt;E$165,10,(E$166-P2_IndicatorData!E73)/(E$166-E$165)*10)),1))</f>
        <v>5.3</v>
      </c>
      <c r="F73" s="26">
        <f>IF(P2_IndicatorData!F73="No data","x",ROUND(IF(P2_IndicatorData!F73&gt;F$166,0,IF(P2_IndicatorData!F73&lt;F$165,10,(F$166-P2_IndicatorData!F73)/(F$166-F$165)*10)),1))</f>
        <v>3.8</v>
      </c>
      <c r="G73" s="26">
        <f>IF(P2_IndicatorData!G73="No data","x",ROUND(IF(P2_IndicatorData!G73&gt;G$166,0,IF(P2_IndicatorData!G73&lt;G$165,10,(G$166-P2_IndicatorData!G73)/(G$166-G$165)*10)),1))</f>
        <v>10</v>
      </c>
      <c r="H73" s="26">
        <f>IF(P2_IndicatorData!H73="No data","x",ROUND(IF(P2_IndicatorData!H73&gt;H$166,0,IF(P2_IndicatorData!H73&lt;H$165,10,(H$166-P2_IndicatorData!H73)/(H$166-H$165)*10)),1))</f>
        <v>7.2</v>
      </c>
      <c r="I73" s="26">
        <f>IF(P2_IndicatorData!I73="No data","x",ROUND(IF(P2_IndicatorData!I73&gt;I$166,10,IF(P2_IndicatorData!I73&lt;I$165,0,10-(I$166-P2_IndicatorData!I73)/(I$166-I$165)*10)),1))</f>
        <v>3.3</v>
      </c>
      <c r="J73" s="26" t="str">
        <f>IF(P2_IndicatorData!J73="No data","x",ROUND(IF(P2_IndicatorData!J73&gt;J$166,10,IF(P2_IndicatorData!J73&lt;J$165,0,10-(J$166-P2_IndicatorData!J73)/(J$166-J$165)*10)),1))</f>
        <v>x</v>
      </c>
      <c r="K73" s="26">
        <f>IF(P2_IndicatorData!K73="No data","x",ROUND(IF(P2_IndicatorData!K73&gt;K$166,10,IF(P2_IndicatorData!K73&lt;K$165,0,10-(K$166-P2_IndicatorData!K73)/(K$166-K$165)*10)),1))</f>
        <v>1.6</v>
      </c>
      <c r="L73" s="26" t="str">
        <f>IF(P2_IndicatorData!L73="No data","x",ROUND(IF(P2_IndicatorData!L73&gt;L$166,10,IF(P2_IndicatorData!L73&lt;L$165,0,10-(L$166-P2_IndicatorData!L73)/(L$166-L$165)*10)),1))</f>
        <v>x</v>
      </c>
      <c r="M73" s="26" t="str">
        <f>IF(P2_IndicatorData!M73="No data","x",ROUND(IF(P2_IndicatorData!M73&gt;M$166,10,IF(P2_IndicatorData!M73&lt;M$165,0,10-(M$166-P2_IndicatorData!M73)/(M$166-M$165)*10)),1))</f>
        <v>x</v>
      </c>
      <c r="N73" s="26">
        <f>IF(P2_IndicatorData!N73="No data","x",ROUND(IF(P2_IndicatorData!N73&gt;N$166,0,IF(P2_IndicatorData!N73&lt;N$165,10,(N$166-P2_IndicatorData!N73)/(N$166-N$165)*10)),1))</f>
        <v>2.2000000000000002</v>
      </c>
      <c r="O73" s="26" t="str">
        <f>IF(P2_IndicatorData!O73="No data","x",ROUND(IF(P2_IndicatorData!O73&gt;O$166,0,IF(P2_IndicatorData!O73&lt;O$165,10,(O$166-P2_IndicatorData!O73)/(O$166-O$165)*10)),1))</f>
        <v>x</v>
      </c>
      <c r="P73" s="26" t="str">
        <f>IF(P2_IndicatorData!P73="No data","x",ROUND(IF(P2_IndicatorData!P73&gt;P$166,0,IF(P2_IndicatorData!P73&lt;P$165,10,(P$166-P2_IndicatorData!P73)/(P$166-P$165)*10)),1))</f>
        <v>x</v>
      </c>
      <c r="Q73" s="26">
        <f>IF(P2_IndicatorData!Q73="No data","x",ROUND(IF(P2_IndicatorData!Q73&gt;Q$166,0,IF(P2_IndicatorData!Q73&lt;Q$165,10,(Q$166-P2_IndicatorData!Q73)/(Q$166-Q$165)*10)),1))</f>
        <v>3.6</v>
      </c>
      <c r="R73" s="26">
        <f>IF(P2_IndicatorData!R73="No data","x",ROUND(IF(P2_IndicatorData!R73&gt;R$166,10,IF(P2_IndicatorData!R73&lt;R$165,0,10-(R$166-P2_IndicatorData!R73)/(R$166-R$165)*10)),1))</f>
        <v>8</v>
      </c>
      <c r="S73" s="26">
        <f>IF(P2_IndicatorData!S73="No data","x",ROUND(IF(P2_IndicatorData!S73&gt;S$166,0,IF(P2_IndicatorData!S73&lt;S$165,10,(S$166-P2_IndicatorData!S73)/(S$166-S$165)*10)),1))</f>
        <v>9.6999999999999993</v>
      </c>
      <c r="T73" s="35">
        <f>IF(P2_IndicatorData!X73="No data","x",ROUND(IF(P2_IndicatorData!X73&gt;T$166,10,IF(P2_IndicatorData!X73&lt;T$165,0,10-(T$166-P2_IndicatorData!X73)/(T$166-T$165)*10)),1))</f>
        <v>0.4</v>
      </c>
      <c r="U73" s="26">
        <f>IF(P2_IndicatorData!Y73="No data","x",ROUND(IF(P2_IndicatorData!Y73&gt;U$166,0,IF(P2_IndicatorData!Y73&lt;U$165,10,(U$166-P2_IndicatorData!Y73)/(U$166-U$165)*10)),1))</f>
        <v>0.7</v>
      </c>
      <c r="V73" s="26" t="str">
        <f>IF(P2_IndicatorData!Z73="No data","x",ROUND(IF(P2_IndicatorData!Z73&gt;V$166,10,IF(P2_IndicatorData!Z73&lt;V$165,0,10-(V$166-P2_IndicatorData!Z73)/(V$166-V$165)*10)),1))</f>
        <v>x</v>
      </c>
      <c r="W73" s="26" t="str">
        <f>IF(P2_IndicatorData!AA73="No data","x",ROUND(IF(P2_IndicatorData!AA73&gt;W$166,10,IF(P2_IndicatorData!AA73&lt;W$165,0,10-(W$166-P2_IndicatorData!AA73)/(W$166-W$165)*10)),1))</f>
        <v>x</v>
      </c>
      <c r="X73" s="26">
        <f>IF(P2_IndicatorData!AB73="No data","x",ROUND(IF(P2_IndicatorData!AB73&gt;X$166,0,IF(P2_IndicatorData!AB73&lt;X$165,10,(X$166-P2_IndicatorData!AB73)/(X$166-X$165)*10)),1))</f>
        <v>7</v>
      </c>
      <c r="Y73" s="26">
        <f>IF(P2_IndicatorData!AC73="No data","x",ROUND(IF(P2_IndicatorData!AC73&gt;Y$166,0,IF(P2_IndicatorData!AC73&lt;Y$165,10,(Y$166-P2_IndicatorData!AC73)/(Y$166-Y$165)*10)),1))</f>
        <v>0</v>
      </c>
      <c r="Z73" s="33">
        <f t="shared" si="14"/>
        <v>6.4</v>
      </c>
      <c r="AA73" s="33" t="str">
        <f t="shared" si="15"/>
        <v>x</v>
      </c>
      <c r="AB73" s="33">
        <f t="shared" si="16"/>
        <v>3.6</v>
      </c>
      <c r="AC73" s="33">
        <f t="shared" si="17"/>
        <v>8.9</v>
      </c>
      <c r="AD73" s="181">
        <f t="shared" si="18"/>
        <v>5</v>
      </c>
      <c r="AE73" s="181">
        <f t="shared" si="19"/>
        <v>3.3</v>
      </c>
      <c r="AF73" s="181">
        <f t="shared" si="20"/>
        <v>5.7</v>
      </c>
      <c r="AG73" s="37">
        <f t="shared" si="21"/>
        <v>4.7</v>
      </c>
      <c r="AH73" s="37">
        <f t="shared" si="22"/>
        <v>2.2000000000000002</v>
      </c>
      <c r="AI73" s="37">
        <f t="shared" si="23"/>
        <v>0.6</v>
      </c>
      <c r="AJ73" s="181" t="str">
        <f t="shared" si="24"/>
        <v>x</v>
      </c>
      <c r="AK73" s="181">
        <f t="shared" si="25"/>
        <v>3.5</v>
      </c>
      <c r="AL73" s="181">
        <f t="shared" si="26"/>
        <v>6.3</v>
      </c>
      <c r="AM73" s="37">
        <f t="shared" si="27"/>
        <v>4.9000000000000004</v>
      </c>
      <c r="AN73" s="199">
        <f>IF(P2_ComponentsMissing_hidden!G86&gt;2,"x",ROUND(AVERAGE(AG73,AH73,AI73,AM73),1))</f>
        <v>3.1</v>
      </c>
    </row>
    <row r="74" spans="1:40">
      <c r="A74" s="27" t="s">
        <v>228</v>
      </c>
      <c r="B74" s="20" t="s">
        <v>229</v>
      </c>
      <c r="C74" s="26">
        <f>IF(P2_IndicatorData!C74="No data","x",ROUND(IF(P2_IndicatorData!C74&gt;C$166,10,IF(P2_IndicatorData!C74&lt;C$165,0,10-(C$166-P2_IndicatorData!C74)/(C$166-C$165)*10)),1))</f>
        <v>0.4</v>
      </c>
      <c r="D74" s="26">
        <f>IF(P2_IndicatorData!D74="No data","x",ROUND(IF(P2_IndicatorData!D74&gt;D$166,0,IF(P2_IndicatorData!D74&lt;D$165,10,(D$166-P2_IndicatorData!D74)/(D$166-D$165)*10)),1))</f>
        <v>0</v>
      </c>
      <c r="E74" s="26">
        <f>IF(P2_IndicatorData!E74="No data","x",ROUND(IF(P2_IndicatorData!E74&gt;E$166,0,IF(P2_IndicatorData!E74&lt;E$165,10,(E$166-P2_IndicatorData!E74)/(E$166-E$165)*10)),1))</f>
        <v>2</v>
      </c>
      <c r="F74" s="26" t="str">
        <f>IF(P2_IndicatorData!F74="No data","x",ROUND(IF(P2_IndicatorData!F74&gt;F$166,0,IF(P2_IndicatorData!F74&lt;F$165,10,(F$166-P2_IndicatorData!F74)/(F$166-F$165)*10)),1))</f>
        <v>x</v>
      </c>
      <c r="G74" s="26">
        <f>IF(P2_IndicatorData!G74="No data","x",ROUND(IF(P2_IndicatorData!G74&gt;G$166,0,IF(P2_IndicatorData!G74&lt;G$165,10,(G$166-P2_IndicatorData!G74)/(G$166-G$165)*10)),1))</f>
        <v>2</v>
      </c>
      <c r="H74" s="26">
        <f>IF(P2_IndicatorData!H74="No data","x",ROUND(IF(P2_IndicatorData!H74&gt;H$166,0,IF(P2_IndicatorData!H74&lt;H$165,10,(H$166-P2_IndicatorData!H74)/(H$166-H$165)*10)),1))</f>
        <v>2.7</v>
      </c>
      <c r="I74" s="26" t="str">
        <f>IF(P2_IndicatorData!I74="No data","x",ROUND(IF(P2_IndicatorData!I74&gt;I$166,10,IF(P2_IndicatorData!I74&lt;I$165,0,10-(I$166-P2_IndicatorData!I74)/(I$166-I$165)*10)),1))</f>
        <v>x</v>
      </c>
      <c r="J74" s="26">
        <f>IF(P2_IndicatorData!J74="No data","x",ROUND(IF(P2_IndicatorData!J74&gt;J$166,10,IF(P2_IndicatorData!J74&lt;J$165,0,10-(J$166-P2_IndicatorData!J74)/(J$166-J$165)*10)),1))</f>
        <v>3.9</v>
      </c>
      <c r="K74" s="26">
        <f>IF(P2_IndicatorData!K74="No data","x",ROUND(IF(P2_IndicatorData!K74&gt;K$166,10,IF(P2_IndicatorData!K74&lt;K$165,0,10-(K$166-P2_IndicatorData!K74)/(K$166-K$165)*10)),1))</f>
        <v>0.1</v>
      </c>
      <c r="L74" s="26">
        <f>IF(P2_IndicatorData!L74="No data","x",ROUND(IF(P2_IndicatorData!L74&gt;L$166,10,IF(P2_IndicatorData!L74&lt;L$165,0,10-(L$166-P2_IndicatorData!L74)/(L$166-L$165)*10)),1))</f>
        <v>0</v>
      </c>
      <c r="M74" s="26">
        <f>IF(P2_IndicatorData!M74="No data","x",ROUND(IF(P2_IndicatorData!M74&gt;M$166,10,IF(P2_IndicatorData!M74&lt;M$165,0,10-(M$166-P2_IndicatorData!M74)/(M$166-M$165)*10)),1))</f>
        <v>0.2</v>
      </c>
      <c r="N74" s="26" t="str">
        <f>IF(P2_IndicatorData!N74="No data","x",ROUND(IF(P2_IndicatorData!N74&gt;N$166,0,IF(P2_IndicatorData!N74&lt;N$165,10,(N$166-P2_IndicatorData!N74)/(N$166-N$165)*10)),1))</f>
        <v>x</v>
      </c>
      <c r="O74" s="26">
        <f>IF(P2_IndicatorData!O74="No data","x",ROUND(IF(P2_IndicatorData!O74&gt;O$166,0,IF(P2_IndicatorData!O74&lt;O$165,10,(O$166-P2_IndicatorData!O74)/(O$166-O$165)*10)),1))</f>
        <v>4.2</v>
      </c>
      <c r="P74" s="26">
        <f>IF(P2_IndicatorData!P74="No data","x",ROUND(IF(P2_IndicatorData!P74&gt;P$166,0,IF(P2_IndicatorData!P74&lt;P$165,10,(P$166-P2_IndicatorData!P74)/(P$166-P$165)*10)),1))</f>
        <v>0</v>
      </c>
      <c r="Q74" s="26" t="str">
        <f>IF(P2_IndicatorData!Q74="No data","x",ROUND(IF(P2_IndicatorData!Q74&gt;Q$166,0,IF(P2_IndicatorData!Q74&lt;Q$165,10,(Q$166-P2_IndicatorData!Q74)/(Q$166-Q$165)*10)),1))</f>
        <v>x</v>
      </c>
      <c r="R74" s="26">
        <f>IF(P2_IndicatorData!R74="No data","x",ROUND(IF(P2_IndicatorData!R74&gt;R$166,10,IF(P2_IndicatorData!R74&lt;R$165,0,10-(R$166-P2_IndicatorData!R74)/(R$166-R$165)*10)),1))</f>
        <v>3.1</v>
      </c>
      <c r="S74" s="26">
        <f>IF(P2_IndicatorData!S74="No data","x",ROUND(IF(P2_IndicatorData!S74&gt;S$166,0,IF(P2_IndicatorData!S74&lt;S$165,10,(S$166-P2_IndicatorData!S74)/(S$166-S$165)*10)),1))</f>
        <v>0.6</v>
      </c>
      <c r="T74" s="35">
        <f>IF(P2_IndicatorData!X74="No data","x",ROUND(IF(P2_IndicatorData!X74&gt;T$166,10,IF(P2_IndicatorData!X74&lt;T$165,0,10-(T$166-P2_IndicatorData!X74)/(T$166-T$165)*10)),1))</f>
        <v>0.7</v>
      </c>
      <c r="U74" s="26" t="str">
        <f>IF(P2_IndicatorData!Y74="No data","x",ROUND(IF(P2_IndicatorData!Y74&gt;U$166,0,IF(P2_IndicatorData!Y74&lt;U$165,10,(U$166-P2_IndicatorData!Y74)/(U$166-U$165)*10)),1))</f>
        <v>x</v>
      </c>
      <c r="V74" s="26">
        <f>IF(P2_IndicatorData!Z74="No data","x",ROUND(IF(P2_IndicatorData!Z74&gt;V$166,10,IF(P2_IndicatorData!Z74&lt;V$165,0,10-(V$166-P2_IndicatorData!Z74)/(V$166-V$165)*10)),1))</f>
        <v>3</v>
      </c>
      <c r="W74" s="26">
        <f>IF(P2_IndicatorData!AA74="No data","x",ROUND(IF(P2_IndicatorData!AA74&gt;W$166,10,IF(P2_IndicatorData!AA74&lt;W$165,0,10-(W$166-P2_IndicatorData!AA74)/(W$166-W$165)*10)),1))</f>
        <v>3.1</v>
      </c>
      <c r="X74" s="26">
        <f>IF(P2_IndicatorData!AB74="No data","x",ROUND(IF(P2_IndicatorData!AB74&gt;X$166,0,IF(P2_IndicatorData!AB74&lt;X$165,10,(X$166-P2_IndicatorData!AB74)/(X$166-X$165)*10)),1))</f>
        <v>6.3</v>
      </c>
      <c r="Y74" s="26">
        <f>IF(P2_IndicatorData!AC74="No data","x",ROUND(IF(P2_IndicatorData!AC74&gt;Y$166,0,IF(P2_IndicatorData!AC74&lt;Y$165,10,(Y$166-P2_IndicatorData!AC74)/(Y$166-Y$165)*10)),1))</f>
        <v>0</v>
      </c>
      <c r="Z74" s="33">
        <f t="shared" si="14"/>
        <v>2</v>
      </c>
      <c r="AA74" s="33">
        <f t="shared" si="15"/>
        <v>0.1</v>
      </c>
      <c r="AB74" s="33">
        <f t="shared" si="16"/>
        <v>0</v>
      </c>
      <c r="AC74" s="33">
        <f t="shared" si="17"/>
        <v>1.9</v>
      </c>
      <c r="AD74" s="181">
        <f t="shared" si="18"/>
        <v>1.2</v>
      </c>
      <c r="AE74" s="181">
        <f t="shared" si="19"/>
        <v>3.9</v>
      </c>
      <c r="AF74" s="181">
        <f t="shared" si="20"/>
        <v>0.9</v>
      </c>
      <c r="AG74" s="37">
        <f t="shared" si="21"/>
        <v>2</v>
      </c>
      <c r="AH74" s="37">
        <f t="shared" si="22"/>
        <v>2.2000000000000002</v>
      </c>
      <c r="AI74" s="37">
        <f t="shared" si="23"/>
        <v>0.7</v>
      </c>
      <c r="AJ74" s="181">
        <f t="shared" si="24"/>
        <v>3.1</v>
      </c>
      <c r="AK74" s="181">
        <f t="shared" si="25"/>
        <v>3.2</v>
      </c>
      <c r="AL74" s="181">
        <f t="shared" si="26"/>
        <v>1</v>
      </c>
      <c r="AM74" s="37">
        <f t="shared" si="27"/>
        <v>2.4</v>
      </c>
      <c r="AN74" s="199">
        <f>IF(P2_ComponentsMissing_hidden!G87&gt;2,"x",ROUND(AVERAGE(AG74,AH74,AI74,AM74),1))</f>
        <v>1.8</v>
      </c>
    </row>
    <row r="75" spans="1:40">
      <c r="A75" s="27" t="s">
        <v>230</v>
      </c>
      <c r="B75" s="20" t="s">
        <v>231</v>
      </c>
      <c r="C75" s="26">
        <f>IF(P2_IndicatorData!C75="No data","x",ROUND(IF(P2_IndicatorData!C75&gt;C$166,10,IF(P2_IndicatorData!C75&lt;C$165,0,10-(C$166-P2_IndicatorData!C75)/(C$166-C$165)*10)),1))</f>
        <v>0.5</v>
      </c>
      <c r="D75" s="26">
        <f>IF(P2_IndicatorData!D75="No data","x",ROUND(IF(P2_IndicatorData!D75&gt;D$166,0,IF(P2_IndicatorData!D75&lt;D$165,10,(D$166-P2_IndicatorData!D75)/(D$166-D$165)*10)),1))</f>
        <v>9.6999999999999993</v>
      </c>
      <c r="E75" s="26">
        <f>IF(P2_IndicatorData!E75="No data","x",ROUND(IF(P2_IndicatorData!E75&gt;E$166,0,IF(P2_IndicatorData!E75&lt;E$165,10,(E$166-P2_IndicatorData!E75)/(E$166-E$165)*10)),1))</f>
        <v>0.7</v>
      </c>
      <c r="F75" s="26">
        <f>IF(P2_IndicatorData!F75="No data","x",ROUND(IF(P2_IndicatorData!F75&gt;F$166,0,IF(P2_IndicatorData!F75&lt;F$165,10,(F$166-P2_IndicatorData!F75)/(F$166-F$165)*10)),1))</f>
        <v>0.8</v>
      </c>
      <c r="G75" s="26">
        <f>IF(P2_IndicatorData!G75="No data","x",ROUND(IF(P2_IndicatorData!G75&gt;G$166,0,IF(P2_IndicatorData!G75&lt;G$165,10,(G$166-P2_IndicatorData!G75)/(G$166-G$165)*10)),1))</f>
        <v>1.2</v>
      </c>
      <c r="H75" s="26">
        <f>IF(P2_IndicatorData!H75="No data","x",ROUND(IF(P2_IndicatorData!H75&gt;H$166,0,IF(P2_IndicatorData!H75&lt;H$165,10,(H$166-P2_IndicatorData!H75)/(H$166-H$165)*10)),1))</f>
        <v>3.1</v>
      </c>
      <c r="I75" s="26" t="str">
        <f>IF(P2_IndicatorData!I75="No data","x",ROUND(IF(P2_IndicatorData!I75&gt;I$166,10,IF(P2_IndicatorData!I75&lt;I$165,0,10-(I$166-P2_IndicatorData!I75)/(I$166-I$165)*10)),1))</f>
        <v>x</v>
      </c>
      <c r="J75" s="26">
        <f>IF(P2_IndicatorData!J75="No data","x",ROUND(IF(P2_IndicatorData!J75&gt;J$166,10,IF(P2_IndicatorData!J75&lt;J$165,0,10-(J$166-P2_IndicatorData!J75)/(J$166-J$165)*10)),1))</f>
        <v>5.2</v>
      </c>
      <c r="K75" s="26">
        <f>IF(P2_IndicatorData!K75="No data","x",ROUND(IF(P2_IndicatorData!K75&gt;K$166,10,IF(P2_IndicatorData!K75&lt;K$165,0,10-(K$166-P2_IndicatorData!K75)/(K$166-K$165)*10)),1))</f>
        <v>0.1</v>
      </c>
      <c r="L75" s="26">
        <f>IF(P2_IndicatorData!L75="No data","x",ROUND(IF(P2_IndicatorData!L75&gt;L$166,10,IF(P2_IndicatorData!L75&lt;L$165,0,10-(L$166-P2_IndicatorData!L75)/(L$166-L$165)*10)),1))</f>
        <v>0.2</v>
      </c>
      <c r="M75" s="26" t="str">
        <f>IF(P2_IndicatorData!M75="No data","x",ROUND(IF(P2_IndicatorData!M75&gt;M$166,10,IF(P2_IndicatorData!M75&lt;M$165,0,10-(M$166-P2_IndicatorData!M75)/(M$166-M$165)*10)),1))</f>
        <v>x</v>
      </c>
      <c r="N75" s="26" t="str">
        <f>IF(P2_IndicatorData!N75="No data","x",ROUND(IF(P2_IndicatorData!N75&gt;N$166,0,IF(P2_IndicatorData!N75&lt;N$165,10,(N$166-P2_IndicatorData!N75)/(N$166-N$165)*10)),1))</f>
        <v>x</v>
      </c>
      <c r="O75" s="26">
        <f>IF(P2_IndicatorData!O75="No data","x",ROUND(IF(P2_IndicatorData!O75&gt;O$166,0,IF(P2_IndicatorData!O75&lt;O$165,10,(O$166-P2_IndicatorData!O75)/(O$166-O$165)*10)),1))</f>
        <v>0</v>
      </c>
      <c r="P75" s="26" t="str">
        <f>IF(P2_IndicatorData!P75="No data","x",ROUND(IF(P2_IndicatorData!P75&gt;P$166,0,IF(P2_IndicatorData!P75&lt;P$165,10,(P$166-P2_IndicatorData!P75)/(P$166-P$165)*10)),1))</f>
        <v>x</v>
      </c>
      <c r="Q75" s="26" t="str">
        <f>IF(P2_IndicatorData!Q75="No data","x",ROUND(IF(P2_IndicatorData!Q75&gt;Q$166,0,IF(P2_IndicatorData!Q75&lt;Q$165,10,(Q$166-P2_IndicatorData!Q75)/(Q$166-Q$165)*10)),1))</f>
        <v>x</v>
      </c>
      <c r="R75" s="26">
        <f>IF(P2_IndicatorData!R75="No data","x",ROUND(IF(P2_IndicatorData!R75&gt;R$166,10,IF(P2_IndicatorData!R75&lt;R$165,0,10-(R$166-P2_IndicatorData!R75)/(R$166-R$165)*10)),1))</f>
        <v>1.1000000000000001</v>
      </c>
      <c r="S75" s="26">
        <f>IF(P2_IndicatorData!S75="No data","x",ROUND(IF(P2_IndicatorData!S75&gt;S$166,0,IF(P2_IndicatorData!S75&lt;S$165,10,(S$166-P2_IndicatorData!S75)/(S$166-S$165)*10)),1))</f>
        <v>0.9</v>
      </c>
      <c r="T75" s="35">
        <f>IF(P2_IndicatorData!X75="No data","x",ROUND(IF(P2_IndicatorData!X75&gt;T$166,10,IF(P2_IndicatorData!X75&lt;T$165,0,10-(T$166-P2_IndicatorData!X75)/(T$166-T$165)*10)),1))</f>
        <v>0</v>
      </c>
      <c r="U75" s="26" t="str">
        <f>IF(P2_IndicatorData!Y75="No data","x",ROUND(IF(P2_IndicatorData!Y75&gt;U$166,0,IF(P2_IndicatorData!Y75&lt;U$165,10,(U$166-P2_IndicatorData!Y75)/(U$166-U$165)*10)),1))</f>
        <v>x</v>
      </c>
      <c r="V75" s="26" t="str">
        <f>IF(P2_IndicatorData!Z75="No data","x",ROUND(IF(P2_IndicatorData!Z75&gt;V$166,10,IF(P2_IndicatorData!Z75&lt;V$165,0,10-(V$166-P2_IndicatorData!Z75)/(V$166-V$165)*10)),1))</f>
        <v>x</v>
      </c>
      <c r="W75" s="26">
        <f>IF(P2_IndicatorData!AA75="No data","x",ROUND(IF(P2_IndicatorData!AA75&gt;W$166,10,IF(P2_IndicatorData!AA75&lt;W$165,0,10-(W$166-P2_IndicatorData!AA75)/(W$166-W$165)*10)),1))</f>
        <v>5.6</v>
      </c>
      <c r="X75" s="26">
        <f>IF(P2_IndicatorData!AB75="No data","x",ROUND(IF(P2_IndicatorData!AB75&gt;X$166,0,IF(P2_IndicatorData!AB75&lt;X$165,10,(X$166-P2_IndicatorData!AB75)/(X$166-X$165)*10)),1))</f>
        <v>4.9000000000000004</v>
      </c>
      <c r="Y75" s="26">
        <f>IF(P2_IndicatorData!AC75="No data","x",ROUND(IF(P2_IndicatorData!AC75&gt;Y$166,0,IF(P2_IndicatorData!AC75&lt;Y$165,10,(Y$166-P2_IndicatorData!AC75)/(Y$166-Y$165)*10)),1))</f>
        <v>0</v>
      </c>
      <c r="Z75" s="33">
        <f t="shared" si="14"/>
        <v>0.9</v>
      </c>
      <c r="AA75" s="33">
        <f t="shared" si="15"/>
        <v>0.2</v>
      </c>
      <c r="AB75" s="33" t="str">
        <f t="shared" si="16"/>
        <v>x</v>
      </c>
      <c r="AC75" s="33">
        <f t="shared" si="17"/>
        <v>1</v>
      </c>
      <c r="AD75" s="181">
        <f t="shared" si="18"/>
        <v>0.7</v>
      </c>
      <c r="AE75" s="181">
        <f t="shared" si="19"/>
        <v>5.2</v>
      </c>
      <c r="AF75" s="181">
        <f t="shared" si="20"/>
        <v>4.3</v>
      </c>
      <c r="AG75" s="37">
        <f t="shared" si="21"/>
        <v>3.4</v>
      </c>
      <c r="AH75" s="37">
        <f t="shared" si="22"/>
        <v>0.1</v>
      </c>
      <c r="AI75" s="37">
        <f t="shared" si="23"/>
        <v>0</v>
      </c>
      <c r="AJ75" s="181">
        <f t="shared" si="24"/>
        <v>5.6</v>
      </c>
      <c r="AK75" s="181">
        <f t="shared" si="25"/>
        <v>2.5</v>
      </c>
      <c r="AL75" s="181">
        <f t="shared" si="26"/>
        <v>1</v>
      </c>
      <c r="AM75" s="37">
        <f t="shared" si="27"/>
        <v>3</v>
      </c>
      <c r="AN75" s="199">
        <f>IF(P2_ComponentsMissing_hidden!G88&gt;2,"x",ROUND(AVERAGE(AG75,AH75,AI75,AM75),1))</f>
        <v>1.6</v>
      </c>
    </row>
    <row r="76" spans="1:40">
      <c r="A76" s="27" t="s">
        <v>232</v>
      </c>
      <c r="B76" s="20" t="s">
        <v>233</v>
      </c>
      <c r="C76" s="26">
        <f>IF(P2_IndicatorData!C76="No data","x",ROUND(IF(P2_IndicatorData!C76&gt;C$166,10,IF(P2_IndicatorData!C76&lt;C$165,0,10-(C$166-P2_IndicatorData!C76)/(C$166-C$165)*10)),1))</f>
        <v>0.4</v>
      </c>
      <c r="D76" s="26">
        <f>IF(P2_IndicatorData!D76="No data","x",ROUND(IF(P2_IndicatorData!D76&gt;D$166,0,IF(P2_IndicatorData!D76&lt;D$165,10,(D$166-P2_IndicatorData!D76)/(D$166-D$165)*10)),1))</f>
        <v>5.2</v>
      </c>
      <c r="E76" s="26">
        <f>IF(P2_IndicatorData!E76="No data","x",ROUND(IF(P2_IndicatorData!E76&gt;E$166,0,IF(P2_IndicatorData!E76&lt;E$165,10,(E$166-P2_IndicatorData!E76)/(E$166-E$165)*10)),1))</f>
        <v>1.7</v>
      </c>
      <c r="F76" s="26">
        <f>IF(P2_IndicatorData!F76="No data","x",ROUND(IF(P2_IndicatorData!F76&gt;F$166,0,IF(P2_IndicatorData!F76&lt;F$165,10,(F$166-P2_IndicatorData!F76)/(F$166-F$165)*10)),1))</f>
        <v>2.2000000000000002</v>
      </c>
      <c r="G76" s="26">
        <f>IF(P2_IndicatorData!G76="No data","x",ROUND(IF(P2_IndicatorData!G76&gt;G$166,0,IF(P2_IndicatorData!G76&lt;G$165,10,(G$166-P2_IndicatorData!G76)/(G$166-G$165)*10)),1))</f>
        <v>1.6</v>
      </c>
      <c r="H76" s="26">
        <f>IF(P2_IndicatorData!H76="No data","x",ROUND(IF(P2_IndicatorData!H76&gt;H$166,0,IF(P2_IndicatorData!H76&lt;H$165,10,(H$166-P2_IndicatorData!H76)/(H$166-H$165)*10)),1))</f>
        <v>0.9</v>
      </c>
      <c r="I76" s="26" t="str">
        <f>IF(P2_IndicatorData!I76="No data","x",ROUND(IF(P2_IndicatorData!I76&gt;I$166,10,IF(P2_IndicatorData!I76&lt;I$165,0,10-(I$166-P2_IndicatorData!I76)/(I$166-I$165)*10)),1))</f>
        <v>x</v>
      </c>
      <c r="J76" s="26">
        <f>IF(P2_IndicatorData!J76="No data","x",ROUND(IF(P2_IndicatorData!J76&gt;J$166,10,IF(P2_IndicatorData!J76&lt;J$165,0,10-(J$166-P2_IndicatorData!J76)/(J$166-J$165)*10)),1))</f>
        <v>4.5999999999999996</v>
      </c>
      <c r="K76" s="26">
        <f>IF(P2_IndicatorData!K76="No data","x",ROUND(IF(P2_IndicatorData!K76&gt;K$166,10,IF(P2_IndicatorData!K76&lt;K$165,0,10-(K$166-P2_IndicatorData!K76)/(K$166-K$165)*10)),1))</f>
        <v>0</v>
      </c>
      <c r="L76" s="26">
        <f>IF(P2_IndicatorData!L76="No data","x",ROUND(IF(P2_IndicatorData!L76&gt;L$166,10,IF(P2_IndicatorData!L76&lt;L$165,0,10-(L$166-P2_IndicatorData!L76)/(L$166-L$165)*10)),1))</f>
        <v>1.6</v>
      </c>
      <c r="M76" s="26">
        <f>IF(P2_IndicatorData!M76="No data","x",ROUND(IF(P2_IndicatorData!M76&gt;M$166,10,IF(P2_IndicatorData!M76&lt;M$165,0,10-(M$166-P2_IndicatorData!M76)/(M$166-M$165)*10)),1))</f>
        <v>0.6</v>
      </c>
      <c r="N76" s="26">
        <f>IF(P2_IndicatorData!N76="No data","x",ROUND(IF(P2_IndicatorData!N76&gt;N$166,0,IF(P2_IndicatorData!N76&lt;N$165,10,(N$166-P2_IndicatorData!N76)/(N$166-N$165)*10)),1))</f>
        <v>0</v>
      </c>
      <c r="O76" s="26">
        <f>IF(P2_IndicatorData!O76="No data","x",ROUND(IF(P2_IndicatorData!O76&gt;O$166,0,IF(P2_IndicatorData!O76&lt;O$165,10,(O$166-P2_IndicatorData!O76)/(O$166-O$165)*10)),1))</f>
        <v>3.3</v>
      </c>
      <c r="P76" s="26" t="str">
        <f>IF(P2_IndicatorData!P76="No data","x",ROUND(IF(P2_IndicatorData!P76&gt;P$166,0,IF(P2_IndicatorData!P76&lt;P$165,10,(P$166-P2_IndicatorData!P76)/(P$166-P$165)*10)),1))</f>
        <v>x</v>
      </c>
      <c r="Q76" s="26" t="str">
        <f>IF(P2_IndicatorData!Q76="No data","x",ROUND(IF(P2_IndicatorData!Q76&gt;Q$166,0,IF(P2_IndicatorData!Q76&lt;Q$165,10,(Q$166-P2_IndicatorData!Q76)/(Q$166-Q$165)*10)),1))</f>
        <v>x</v>
      </c>
      <c r="R76" s="26">
        <f>IF(P2_IndicatorData!R76="No data","x",ROUND(IF(P2_IndicatorData!R76&gt;R$166,10,IF(P2_IndicatorData!R76&lt;R$165,0,10-(R$166-P2_IndicatorData!R76)/(R$166-R$165)*10)),1))</f>
        <v>3.1</v>
      </c>
      <c r="S76" s="26">
        <f>IF(P2_IndicatorData!S76="No data","x",ROUND(IF(P2_IndicatorData!S76&gt;S$166,0,IF(P2_IndicatorData!S76&lt;S$165,10,(S$166-P2_IndicatorData!S76)/(S$166-S$165)*10)),1))</f>
        <v>0.8</v>
      </c>
      <c r="T76" s="35">
        <f>IF(P2_IndicatorData!X76="No data","x",ROUND(IF(P2_IndicatorData!X76&gt;T$166,10,IF(P2_IndicatorData!X76&lt;T$165,0,10-(T$166-P2_IndicatorData!X76)/(T$166-T$165)*10)),1))</f>
        <v>0</v>
      </c>
      <c r="U76" s="26" t="str">
        <f>IF(P2_IndicatorData!Y76="No data","x",ROUND(IF(P2_IndicatorData!Y76&gt;U$166,0,IF(P2_IndicatorData!Y76&lt;U$165,10,(U$166-P2_IndicatorData!Y76)/(U$166-U$165)*10)),1))</f>
        <v>x</v>
      </c>
      <c r="V76" s="26">
        <f>IF(P2_IndicatorData!Z76="No data","x",ROUND(IF(P2_IndicatorData!Z76&gt;V$166,10,IF(P2_IndicatorData!Z76&lt;V$165,0,10-(V$166-P2_IndicatorData!Z76)/(V$166-V$165)*10)),1))</f>
        <v>4.0999999999999996</v>
      </c>
      <c r="W76" s="26">
        <f>IF(P2_IndicatorData!AA76="No data","x",ROUND(IF(P2_IndicatorData!AA76&gt;W$166,10,IF(P2_IndicatorData!AA76&lt;W$165,0,10-(W$166-P2_IndicatorData!AA76)/(W$166-W$165)*10)),1))</f>
        <v>4.4000000000000004</v>
      </c>
      <c r="X76" s="26">
        <f>IF(P2_IndicatorData!AB76="No data","x",ROUND(IF(P2_IndicatorData!AB76&gt;X$166,0,IF(P2_IndicatorData!AB76&lt;X$165,10,(X$166-P2_IndicatorData!AB76)/(X$166-X$165)*10)),1))</f>
        <v>4.5</v>
      </c>
      <c r="Y76" s="26">
        <f>IF(P2_IndicatorData!AC76="No data","x",ROUND(IF(P2_IndicatorData!AC76&gt;Y$166,0,IF(P2_IndicatorData!AC76&lt;Y$165,10,(Y$166-P2_IndicatorData!AC76)/(Y$166-Y$165)*10)),1))</f>
        <v>0</v>
      </c>
      <c r="Z76" s="33">
        <f t="shared" si="14"/>
        <v>1.8</v>
      </c>
      <c r="AA76" s="33">
        <f t="shared" si="15"/>
        <v>1.1000000000000001</v>
      </c>
      <c r="AB76" s="33" t="str">
        <f t="shared" si="16"/>
        <v>x</v>
      </c>
      <c r="AC76" s="33">
        <f t="shared" si="17"/>
        <v>2</v>
      </c>
      <c r="AD76" s="181">
        <f t="shared" si="18"/>
        <v>1.1000000000000001</v>
      </c>
      <c r="AE76" s="181">
        <f t="shared" si="19"/>
        <v>4.5999999999999996</v>
      </c>
      <c r="AF76" s="181">
        <f t="shared" si="20"/>
        <v>2</v>
      </c>
      <c r="AG76" s="37">
        <f t="shared" si="21"/>
        <v>2.6</v>
      </c>
      <c r="AH76" s="37">
        <f t="shared" si="22"/>
        <v>1.5</v>
      </c>
      <c r="AI76" s="37">
        <f t="shared" si="23"/>
        <v>0</v>
      </c>
      <c r="AJ76" s="181">
        <f t="shared" si="24"/>
        <v>4.3</v>
      </c>
      <c r="AK76" s="181">
        <f t="shared" si="25"/>
        <v>2.2999999999999998</v>
      </c>
      <c r="AL76" s="181">
        <f t="shared" si="26"/>
        <v>2</v>
      </c>
      <c r="AM76" s="37">
        <f t="shared" si="27"/>
        <v>2.9</v>
      </c>
      <c r="AN76" s="199">
        <f>IF(P2_ComponentsMissing_hidden!G89&gt;2,"x",ROUND(AVERAGE(AG76,AH76,AI76,AM76),1))</f>
        <v>1.8</v>
      </c>
    </row>
    <row r="77" spans="1:40">
      <c r="A77" s="27" t="s">
        <v>234</v>
      </c>
      <c r="B77" s="20" t="s">
        <v>235</v>
      </c>
      <c r="C77" s="26">
        <f>IF(P2_IndicatorData!C77="No data","x",ROUND(IF(P2_IndicatorData!C77&gt;C$166,10,IF(P2_IndicatorData!C77&lt;C$165,0,10-(C$166-P2_IndicatorData!C77)/(C$166-C$165)*10)),1))</f>
        <v>0.3</v>
      </c>
      <c r="D77" s="26">
        <f>IF(P2_IndicatorData!D77="No data","x",ROUND(IF(P2_IndicatorData!D77&gt;D$166,0,IF(P2_IndicatorData!D77&lt;D$165,10,(D$166-P2_IndicatorData!D77)/(D$166-D$165)*10)),1))</f>
        <v>0</v>
      </c>
      <c r="E77" s="26">
        <f>IF(P2_IndicatorData!E77="No data","x",ROUND(IF(P2_IndicatorData!E77&gt;E$166,0,IF(P2_IndicatorData!E77&lt;E$165,10,(E$166-P2_IndicatorData!E77)/(E$166-E$165)*10)),1))</f>
        <v>0.3</v>
      </c>
      <c r="F77" s="26">
        <f>IF(P2_IndicatorData!F77="No data","x",ROUND(IF(P2_IndicatorData!F77&gt;F$166,0,IF(P2_IndicatorData!F77&lt;F$165,10,(F$166-P2_IndicatorData!F77)/(F$166-F$165)*10)),1))</f>
        <v>1.4</v>
      </c>
      <c r="G77" s="26">
        <f>IF(P2_IndicatorData!G77="No data","x",ROUND(IF(P2_IndicatorData!G77&gt;G$166,0,IF(P2_IndicatorData!G77&lt;G$165,10,(G$166-P2_IndicatorData!G77)/(G$166-G$165)*10)),1))</f>
        <v>0.4</v>
      </c>
      <c r="H77" s="26">
        <f>IF(P2_IndicatorData!H77="No data","x",ROUND(IF(P2_IndicatorData!H77&gt;H$166,0,IF(P2_IndicatorData!H77&lt;H$165,10,(H$166-P2_IndicatorData!H77)/(H$166-H$165)*10)),1))</f>
        <v>0</v>
      </c>
      <c r="I77" s="26">
        <f>IF(P2_IndicatorData!I77="No data","x",ROUND(IF(P2_IndicatorData!I77&gt;I$166,10,IF(P2_IndicatorData!I77&lt;I$165,0,10-(I$166-P2_IndicatorData!I77)/(I$166-I$165)*10)),1))</f>
        <v>1.6</v>
      </c>
      <c r="J77" s="26">
        <f>IF(P2_IndicatorData!J77="No data","x",ROUND(IF(P2_IndicatorData!J77&gt;J$166,10,IF(P2_IndicatorData!J77&lt;J$165,0,10-(J$166-P2_IndicatorData!J77)/(J$166-J$165)*10)),1))</f>
        <v>6.3</v>
      </c>
      <c r="K77" s="26">
        <f>IF(P2_IndicatorData!K77="No data","x",ROUND(IF(P2_IndicatorData!K77&gt;K$166,10,IF(P2_IndicatorData!K77&lt;K$165,0,10-(K$166-P2_IndicatorData!K77)/(K$166-K$165)*10)),1))</f>
        <v>0.1</v>
      </c>
      <c r="L77" s="26" t="str">
        <f>IF(P2_IndicatorData!L77="No data","x",ROUND(IF(P2_IndicatorData!L77&gt;L$166,10,IF(P2_IndicatorData!L77&lt;L$165,0,10-(L$166-P2_IndicatorData!L77)/(L$166-L$165)*10)),1))</f>
        <v>x</v>
      </c>
      <c r="M77" s="26" t="str">
        <f>IF(P2_IndicatorData!M77="No data","x",ROUND(IF(P2_IndicatorData!M77&gt;M$166,10,IF(P2_IndicatorData!M77&lt;M$165,0,10-(M$166-P2_IndicatorData!M77)/(M$166-M$165)*10)),1))</f>
        <v>x</v>
      </c>
      <c r="N77" s="26" t="str">
        <f>IF(P2_IndicatorData!N77="No data","x",ROUND(IF(P2_IndicatorData!N77&gt;N$166,0,IF(P2_IndicatorData!N77&lt;N$165,10,(N$166-P2_IndicatorData!N77)/(N$166-N$165)*10)),1))</f>
        <v>x</v>
      </c>
      <c r="O77" s="26">
        <f>IF(P2_IndicatorData!O77="No data","x",ROUND(IF(P2_IndicatorData!O77&gt;O$166,0,IF(P2_IndicatorData!O77&lt;O$165,10,(O$166-P2_IndicatorData!O77)/(O$166-O$165)*10)),1))</f>
        <v>4.7</v>
      </c>
      <c r="P77" s="26">
        <f>IF(P2_IndicatorData!P77="No data","x",ROUND(IF(P2_IndicatorData!P77&gt;P$166,0,IF(P2_IndicatorData!P77&lt;P$165,10,(P$166-P2_IndicatorData!P77)/(P$166-P$165)*10)),1))</f>
        <v>1.5</v>
      </c>
      <c r="Q77" s="26" t="str">
        <f>IF(P2_IndicatorData!Q77="No data","x",ROUND(IF(P2_IndicatorData!Q77&gt;Q$166,0,IF(P2_IndicatorData!Q77&lt;Q$165,10,(Q$166-P2_IndicatorData!Q77)/(Q$166-Q$165)*10)),1))</f>
        <v>x</v>
      </c>
      <c r="R77" s="26">
        <f>IF(P2_IndicatorData!R77="No data","x",ROUND(IF(P2_IndicatorData!R77&gt;R$166,10,IF(P2_IndicatorData!R77&lt;R$165,0,10-(R$166-P2_IndicatorData!R77)/(R$166-R$165)*10)),1))</f>
        <v>1.4</v>
      </c>
      <c r="S77" s="26">
        <f>IF(P2_IndicatorData!S77="No data","x",ROUND(IF(P2_IndicatorData!S77&gt;S$166,0,IF(P2_IndicatorData!S77&lt;S$165,10,(S$166-P2_IndicatorData!S77)/(S$166-S$165)*10)),1))</f>
        <v>0.2</v>
      </c>
      <c r="T77" s="35">
        <f>IF(P2_IndicatorData!X77="No data","x",ROUND(IF(P2_IndicatorData!X77&gt;T$166,10,IF(P2_IndicatorData!X77&lt;T$165,0,10-(T$166-P2_IndicatorData!X77)/(T$166-T$165)*10)),1))</f>
        <v>0.3</v>
      </c>
      <c r="U77" s="26" t="str">
        <f>IF(P2_IndicatorData!Y77="No data","x",ROUND(IF(P2_IndicatorData!Y77&gt;U$166,0,IF(P2_IndicatorData!Y77&lt;U$165,10,(U$166-P2_IndicatorData!Y77)/(U$166-U$165)*10)),1))</f>
        <v>x</v>
      </c>
      <c r="V77" s="26" t="str">
        <f>IF(P2_IndicatorData!Z77="No data","x",ROUND(IF(P2_IndicatorData!Z77&gt;V$166,10,IF(P2_IndicatorData!Z77&lt;V$165,0,10-(V$166-P2_IndicatorData!Z77)/(V$166-V$165)*10)),1))</f>
        <v>x</v>
      </c>
      <c r="W77" s="26" t="str">
        <f>IF(P2_IndicatorData!AA77="No data","x",ROUND(IF(P2_IndicatorData!AA77&gt;W$166,10,IF(P2_IndicatorData!AA77&lt;W$165,0,10-(W$166-P2_IndicatorData!AA77)/(W$166-W$165)*10)),1))</f>
        <v>x</v>
      </c>
      <c r="X77" s="26">
        <f>IF(P2_IndicatorData!AB77="No data","x",ROUND(IF(P2_IndicatorData!AB77&gt;X$166,0,IF(P2_IndicatorData!AB77&lt;X$165,10,(X$166-P2_IndicatorData!AB77)/(X$166-X$165)*10)),1))</f>
        <v>4.0999999999999996</v>
      </c>
      <c r="Y77" s="26">
        <f>IF(P2_IndicatorData!AC77="No data","x",ROUND(IF(P2_IndicatorData!AC77&gt;Y$166,0,IF(P2_IndicatorData!AC77&lt;Y$165,10,(Y$166-P2_IndicatorData!AC77)/(Y$166-Y$165)*10)),1))</f>
        <v>0</v>
      </c>
      <c r="Z77" s="33">
        <f t="shared" si="14"/>
        <v>0.7</v>
      </c>
      <c r="AA77" s="33" t="str">
        <f t="shared" si="15"/>
        <v>x</v>
      </c>
      <c r="AB77" s="33">
        <f t="shared" si="16"/>
        <v>1.5</v>
      </c>
      <c r="AC77" s="33">
        <f t="shared" si="17"/>
        <v>0.8</v>
      </c>
      <c r="AD77" s="181">
        <f t="shared" si="18"/>
        <v>0.5</v>
      </c>
      <c r="AE77" s="181">
        <f t="shared" si="19"/>
        <v>4</v>
      </c>
      <c r="AF77" s="181">
        <f t="shared" si="20"/>
        <v>0</v>
      </c>
      <c r="AG77" s="37">
        <f t="shared" si="21"/>
        <v>1.5</v>
      </c>
      <c r="AH77" s="37">
        <f t="shared" si="22"/>
        <v>4.7</v>
      </c>
      <c r="AI77" s="37">
        <f t="shared" si="23"/>
        <v>0.3</v>
      </c>
      <c r="AJ77" s="181" t="str">
        <f t="shared" si="24"/>
        <v>x</v>
      </c>
      <c r="AK77" s="181">
        <f t="shared" si="25"/>
        <v>2.1</v>
      </c>
      <c r="AL77" s="181">
        <f t="shared" si="26"/>
        <v>1.2</v>
      </c>
      <c r="AM77" s="37">
        <f t="shared" si="27"/>
        <v>1.7</v>
      </c>
      <c r="AN77" s="199">
        <f>IF(P2_ComponentsMissing_hidden!G91&gt;2,"x",ROUND(AVERAGE(AG77,AH77,AI77,AM77),1))</f>
        <v>2.1</v>
      </c>
    </row>
    <row r="78" spans="1:40">
      <c r="A78" s="27" t="s">
        <v>236</v>
      </c>
      <c r="B78" s="20" t="s">
        <v>237</v>
      </c>
      <c r="C78" s="26">
        <f>IF(P2_IndicatorData!C78="No data","x",ROUND(IF(P2_IndicatorData!C78&gt;C$166,10,IF(P2_IndicatorData!C78&lt;C$165,0,10-(C$166-P2_IndicatorData!C78)/(C$166-C$165)*10)),1))</f>
        <v>2.1</v>
      </c>
      <c r="D78" s="26">
        <f>IF(P2_IndicatorData!D78="No data","x",ROUND(IF(P2_IndicatorData!D78&gt;D$166,0,IF(P2_IndicatorData!D78&lt;D$165,10,(D$166-P2_IndicatorData!D78)/(D$166-D$165)*10)),1))</f>
        <v>7.6</v>
      </c>
      <c r="E78" s="26">
        <f>IF(P2_IndicatorData!E78="No data","x",ROUND(IF(P2_IndicatorData!E78&gt;E$166,0,IF(P2_IndicatorData!E78&lt;E$165,10,(E$166-P2_IndicatorData!E78)/(E$166-E$165)*10)),1))</f>
        <v>1.3</v>
      </c>
      <c r="F78" s="26">
        <f>IF(P2_IndicatorData!F78="No data","x",ROUND(IF(P2_IndicatorData!F78&gt;F$166,0,IF(P2_IndicatorData!F78&lt;F$165,10,(F$166-P2_IndicatorData!F78)/(F$166-F$165)*10)),1))</f>
        <v>0.8</v>
      </c>
      <c r="G78" s="26" t="str">
        <f>IF(P2_IndicatorData!G78="No data","x",ROUND(IF(P2_IndicatorData!G78&gt;G$166,0,IF(P2_IndicatorData!G78&lt;G$165,10,(G$166-P2_IndicatorData!G78)/(G$166-G$165)*10)),1))</f>
        <v>x</v>
      </c>
      <c r="H78" s="26">
        <f>IF(P2_IndicatorData!H78="No data","x",ROUND(IF(P2_IndicatorData!H78&gt;H$166,0,IF(P2_IndicatorData!H78&lt;H$165,10,(H$166-P2_IndicatorData!H78)/(H$166-H$165)*10)),1))</f>
        <v>4.5</v>
      </c>
      <c r="I78" s="26">
        <f>IF(P2_IndicatorData!I78="No data","x",ROUND(IF(P2_IndicatorData!I78&gt;I$166,10,IF(P2_IndicatorData!I78&lt;I$165,0,10-(I$166-P2_IndicatorData!I78)/(I$166-I$165)*10)),1))</f>
        <v>2.1</v>
      </c>
      <c r="J78" s="26">
        <f>IF(P2_IndicatorData!J78="No data","x",ROUND(IF(P2_IndicatorData!J78&gt;J$166,10,IF(P2_IndicatorData!J78&lt;J$165,0,10-(J$166-P2_IndicatorData!J78)/(J$166-J$165)*10)),1))</f>
        <v>9.1999999999999993</v>
      </c>
      <c r="K78" s="26">
        <f>IF(P2_IndicatorData!K78="No data","x",ROUND(IF(P2_IndicatorData!K78&gt;K$166,10,IF(P2_IndicatorData!K78&lt;K$165,0,10-(K$166-P2_IndicatorData!K78)/(K$166-K$165)*10)),1))</f>
        <v>0.9</v>
      </c>
      <c r="L78" s="26">
        <f>IF(P2_IndicatorData!L78="No data","x",ROUND(IF(P2_IndicatorData!L78&gt;L$166,10,IF(P2_IndicatorData!L78&lt;L$165,0,10-(L$166-P2_IndicatorData!L78)/(L$166-L$165)*10)),1))</f>
        <v>9.3000000000000007</v>
      </c>
      <c r="M78" s="26">
        <f>IF(P2_IndicatorData!M78="No data","x",ROUND(IF(P2_IndicatorData!M78&gt;M$166,10,IF(P2_IndicatorData!M78&lt;M$165,0,10-(M$166-P2_IndicatorData!M78)/(M$166-M$165)*10)),1))</f>
        <v>8.4</v>
      </c>
      <c r="N78" s="26">
        <f>IF(P2_IndicatorData!N78="No data","x",ROUND(IF(P2_IndicatorData!N78&gt;N$166,0,IF(P2_IndicatorData!N78&lt;N$165,10,(N$166-P2_IndicatorData!N78)/(N$166-N$165)*10)),1))</f>
        <v>0.2</v>
      </c>
      <c r="O78" s="26">
        <f>IF(P2_IndicatorData!O78="No data","x",ROUND(IF(P2_IndicatorData!O78&gt;O$166,0,IF(P2_IndicatorData!O78&lt;O$165,10,(O$166-P2_IndicatorData!O78)/(O$166-O$165)*10)),1))</f>
        <v>4.9000000000000004</v>
      </c>
      <c r="P78" s="26">
        <f>IF(P2_IndicatorData!P78="No data","x",ROUND(IF(P2_IndicatorData!P78&gt;P$166,0,IF(P2_IndicatorData!P78&lt;P$165,10,(P$166-P2_IndicatorData!P78)/(P$166-P$165)*10)),1))</f>
        <v>10</v>
      </c>
      <c r="Q78" s="26">
        <f>IF(P2_IndicatorData!Q78="No data","x",ROUND(IF(P2_IndicatorData!Q78&gt;Q$166,0,IF(P2_IndicatorData!Q78&lt;Q$165,10,(Q$166-P2_IndicatorData!Q78)/(Q$166-Q$165)*10)),1))</f>
        <v>7.3</v>
      </c>
      <c r="R78" s="26">
        <f>IF(P2_IndicatorData!R78="No data","x",ROUND(IF(P2_IndicatorData!R78&gt;R$166,10,IF(P2_IndicatorData!R78&lt;R$165,0,10-(R$166-P2_IndicatorData!R78)/(R$166-R$165)*10)),1))</f>
        <v>3.8</v>
      </c>
      <c r="S78" s="26">
        <f>IF(P2_IndicatorData!S78="No data","x",ROUND(IF(P2_IndicatorData!S78&gt;S$166,0,IF(P2_IndicatorData!S78&lt;S$165,10,(S$166-P2_IndicatorData!S78)/(S$166-S$165)*10)),1))</f>
        <v>7.2</v>
      </c>
      <c r="T78" s="35">
        <f>IF(P2_IndicatorData!X78="No data","x",ROUND(IF(P2_IndicatorData!X78&gt;T$166,10,IF(P2_IndicatorData!X78&lt;T$165,0,10-(T$166-P2_IndicatorData!X78)/(T$166-T$165)*10)),1))</f>
        <v>0.3</v>
      </c>
      <c r="U78" s="26" t="str">
        <f>IF(P2_IndicatorData!Y78="No data","x",ROUND(IF(P2_IndicatorData!Y78&gt;U$166,0,IF(P2_IndicatorData!Y78&lt;U$165,10,(U$166-P2_IndicatorData!Y78)/(U$166-U$165)*10)),1))</f>
        <v>x</v>
      </c>
      <c r="V78" s="26">
        <f>IF(P2_IndicatorData!Z78="No data","x",ROUND(IF(P2_IndicatorData!Z78&gt;V$166,10,IF(P2_IndicatorData!Z78&lt;V$165,0,10-(V$166-P2_IndicatorData!Z78)/(V$166-V$165)*10)),1))</f>
        <v>3.1</v>
      </c>
      <c r="W78" s="26" t="str">
        <f>IF(P2_IndicatorData!AA78="No data","x",ROUND(IF(P2_IndicatorData!AA78&gt;W$166,10,IF(P2_IndicatorData!AA78&lt;W$165,0,10-(W$166-P2_IndicatorData!AA78)/(W$166-W$165)*10)),1))</f>
        <v>x</v>
      </c>
      <c r="X78" s="26">
        <f>IF(P2_IndicatorData!AB78="No data","x",ROUND(IF(P2_IndicatorData!AB78&gt;X$166,0,IF(P2_IndicatorData!AB78&lt;X$165,10,(X$166-P2_IndicatorData!AB78)/(X$166-X$165)*10)),1))</f>
        <v>8.1999999999999993</v>
      </c>
      <c r="Y78" s="26">
        <f>IF(P2_IndicatorData!AC78="No data","x",ROUND(IF(P2_IndicatorData!AC78&gt;Y$166,0,IF(P2_IndicatorData!AC78&lt;Y$165,10,(Y$166-P2_IndicatorData!AC78)/(Y$166-Y$165)*10)),1))</f>
        <v>0</v>
      </c>
      <c r="Z78" s="33">
        <f t="shared" si="14"/>
        <v>1.1000000000000001</v>
      </c>
      <c r="AA78" s="33">
        <f t="shared" si="15"/>
        <v>8.9</v>
      </c>
      <c r="AB78" s="33">
        <f t="shared" si="16"/>
        <v>8.6999999999999993</v>
      </c>
      <c r="AC78" s="33">
        <f t="shared" si="17"/>
        <v>5.5</v>
      </c>
      <c r="AD78" s="181">
        <f t="shared" si="18"/>
        <v>1.6</v>
      </c>
      <c r="AE78" s="181">
        <f t="shared" si="19"/>
        <v>5.7</v>
      </c>
      <c r="AF78" s="181">
        <f t="shared" si="20"/>
        <v>4.3</v>
      </c>
      <c r="AG78" s="37">
        <f t="shared" si="21"/>
        <v>3.9</v>
      </c>
      <c r="AH78" s="37">
        <f t="shared" si="22"/>
        <v>4.7</v>
      </c>
      <c r="AI78" s="37">
        <f t="shared" si="23"/>
        <v>0.3</v>
      </c>
      <c r="AJ78" s="181">
        <f t="shared" si="24"/>
        <v>3.1</v>
      </c>
      <c r="AK78" s="181">
        <f t="shared" si="25"/>
        <v>4.0999999999999996</v>
      </c>
      <c r="AL78" s="181">
        <f t="shared" si="26"/>
        <v>7.1</v>
      </c>
      <c r="AM78" s="37">
        <f t="shared" si="27"/>
        <v>4.8</v>
      </c>
      <c r="AN78" s="199">
        <f>IF(P2_ComponentsMissing_hidden!G92&gt;2,"x",ROUND(AVERAGE(AG78,AH78,AI78,AM78),1))</f>
        <v>3.4</v>
      </c>
    </row>
    <row r="79" spans="1:40">
      <c r="A79" s="27" t="s">
        <v>239</v>
      </c>
      <c r="B79" s="20" t="s">
        <v>240</v>
      </c>
      <c r="C79" s="26">
        <f>IF(P2_IndicatorData!C79="No data","x",ROUND(IF(P2_IndicatorData!C79&gt;C$166,10,IF(P2_IndicatorData!C79&lt;C$165,0,10-(C$166-P2_IndicatorData!C79)/(C$166-C$165)*10)),1))</f>
        <v>1.4</v>
      </c>
      <c r="D79" s="26">
        <f>IF(P2_IndicatorData!D79="No data","x",ROUND(IF(P2_IndicatorData!D79&gt;D$166,0,IF(P2_IndicatorData!D79&lt;D$165,10,(D$166-P2_IndicatorData!D79)/(D$166-D$165)*10)),1))</f>
        <v>3.9</v>
      </c>
      <c r="E79" s="26">
        <f>IF(P2_IndicatorData!E79="No data","x",ROUND(IF(P2_IndicatorData!E79&gt;E$166,0,IF(P2_IndicatorData!E79&lt;E$165,10,(E$166-P2_IndicatorData!E79)/(E$166-E$165)*10)),1))</f>
        <v>0.7</v>
      </c>
      <c r="F79" s="26">
        <f>IF(P2_IndicatorData!F79="No data","x",ROUND(IF(P2_IndicatorData!F79&gt;F$166,0,IF(P2_IndicatorData!F79&lt;F$165,10,(F$166-P2_IndicatorData!F79)/(F$166-F$165)*10)),1))</f>
        <v>0.4</v>
      </c>
      <c r="G79" s="26">
        <f>IF(P2_IndicatorData!G79="No data","x",ROUND(IF(P2_IndicatorData!G79&gt;G$166,0,IF(P2_IndicatorData!G79&lt;G$165,10,(G$166-P2_IndicatorData!G79)/(G$166-G$165)*10)),1))</f>
        <v>1</v>
      </c>
      <c r="H79" s="26">
        <f>IF(P2_IndicatorData!H79="No data","x",ROUND(IF(P2_IndicatorData!H79&gt;H$166,0,IF(P2_IndicatorData!H79&lt;H$165,10,(H$166-P2_IndicatorData!H79)/(H$166-H$165)*10)),1))</f>
        <v>7.5</v>
      </c>
      <c r="I79" s="26">
        <f>IF(P2_IndicatorData!I79="No data","x",ROUND(IF(P2_IndicatorData!I79&gt;I$166,10,IF(P2_IndicatorData!I79&lt;I$165,0,10-(I$166-P2_IndicatorData!I79)/(I$166-I$165)*10)),1))</f>
        <v>1.9</v>
      </c>
      <c r="J79" s="26">
        <f>IF(P2_IndicatorData!J79="No data","x",ROUND(IF(P2_IndicatorData!J79&gt;J$166,10,IF(P2_IndicatorData!J79&lt;J$165,0,10-(J$166-P2_IndicatorData!J79)/(J$166-J$165)*10)),1))</f>
        <v>3.6</v>
      </c>
      <c r="K79" s="26">
        <f>IF(P2_IndicatorData!K79="No data","x",ROUND(IF(P2_IndicatorData!K79&gt;K$166,10,IF(P2_IndicatorData!K79&lt;K$165,0,10-(K$166-P2_IndicatorData!K79)/(K$166-K$165)*10)),1))</f>
        <v>0.2</v>
      </c>
      <c r="L79" s="26">
        <f>IF(P2_IndicatorData!L79="No data","x",ROUND(IF(P2_IndicatorData!L79&gt;L$166,10,IF(P2_IndicatorData!L79&lt;L$165,0,10-(L$166-P2_IndicatorData!L79)/(L$166-L$165)*10)),1))</f>
        <v>0.5</v>
      </c>
      <c r="M79" s="26" t="str">
        <f>IF(P2_IndicatorData!M79="No data","x",ROUND(IF(P2_IndicatorData!M79&gt;M$166,10,IF(P2_IndicatorData!M79&lt;M$165,0,10-(M$166-P2_IndicatorData!M79)/(M$166-M$165)*10)),1))</f>
        <v>x</v>
      </c>
      <c r="N79" s="26">
        <f>IF(P2_IndicatorData!N79="No data","x",ROUND(IF(P2_IndicatorData!N79&gt;N$166,0,IF(P2_IndicatorData!N79&lt;N$165,10,(N$166-P2_IndicatorData!N79)/(N$166-N$165)*10)),1))</f>
        <v>0</v>
      </c>
      <c r="O79" s="26">
        <f>IF(P2_IndicatorData!O79="No data","x",ROUND(IF(P2_IndicatorData!O79&gt;O$166,0,IF(P2_IndicatorData!O79&lt;O$165,10,(O$166-P2_IndicatorData!O79)/(O$166-O$165)*10)),1))</f>
        <v>5.6</v>
      </c>
      <c r="P79" s="26">
        <f>IF(P2_IndicatorData!P79="No data","x",ROUND(IF(P2_IndicatorData!P79&gt;P$166,0,IF(P2_IndicatorData!P79&lt;P$165,10,(P$166-P2_IndicatorData!P79)/(P$166-P$165)*10)),1))</f>
        <v>0</v>
      </c>
      <c r="Q79" s="26">
        <f>IF(P2_IndicatorData!Q79="No data","x",ROUND(IF(P2_IndicatorData!Q79&gt;Q$166,0,IF(P2_IndicatorData!Q79&lt;Q$165,10,(Q$166-P2_IndicatorData!Q79)/(Q$166-Q$165)*10)),1))</f>
        <v>5.7</v>
      </c>
      <c r="R79" s="26">
        <f>IF(P2_IndicatorData!R79="No data","x",ROUND(IF(P2_IndicatorData!R79&gt;R$166,10,IF(P2_IndicatorData!R79&lt;R$165,0,10-(R$166-P2_IndicatorData!R79)/(R$166-R$165)*10)),1))</f>
        <v>5.5</v>
      </c>
      <c r="S79" s="26">
        <f>IF(P2_IndicatorData!S79="No data","x",ROUND(IF(P2_IndicatorData!S79&gt;S$166,0,IF(P2_IndicatorData!S79&lt;S$165,10,(S$166-P2_IndicatorData!S79)/(S$166-S$165)*10)),1))</f>
        <v>5.2</v>
      </c>
      <c r="T79" s="35">
        <f>IF(P2_IndicatorData!X79="No data","x",ROUND(IF(P2_IndicatorData!X79&gt;T$166,10,IF(P2_IndicatorData!X79&lt;T$165,0,10-(T$166-P2_IndicatorData!X79)/(T$166-T$165)*10)),1))</f>
        <v>1</v>
      </c>
      <c r="U79" s="26">
        <f>IF(P2_IndicatorData!Y79="No data","x",ROUND(IF(P2_IndicatorData!Y79&gt;U$166,0,IF(P2_IndicatorData!Y79&lt;U$165,10,(U$166-P2_IndicatorData!Y79)/(U$166-U$165)*10)),1))</f>
        <v>0.1</v>
      </c>
      <c r="V79" s="26">
        <f>IF(P2_IndicatorData!Z79="No data","x",ROUND(IF(P2_IndicatorData!Z79&gt;V$166,10,IF(P2_IndicatorData!Z79&lt;V$165,0,10-(V$166-P2_IndicatorData!Z79)/(V$166-V$165)*10)),1))</f>
        <v>0.5</v>
      </c>
      <c r="W79" s="26">
        <f>IF(P2_IndicatorData!AA79="No data","x",ROUND(IF(P2_IndicatorData!AA79&gt;W$166,10,IF(P2_IndicatorData!AA79&lt;W$165,0,10-(W$166-P2_IndicatorData!AA79)/(W$166-W$165)*10)),1))</f>
        <v>1</v>
      </c>
      <c r="X79" s="26">
        <f>IF(P2_IndicatorData!AB79="No data","x",ROUND(IF(P2_IndicatorData!AB79&gt;X$166,0,IF(P2_IndicatorData!AB79&lt;X$165,10,(X$166-P2_IndicatorData!AB79)/(X$166-X$165)*10)),1))</f>
        <v>4.0999999999999996</v>
      </c>
      <c r="Y79" s="26">
        <f>IF(P2_IndicatorData!AC79="No data","x",ROUND(IF(P2_IndicatorData!AC79&gt;Y$166,0,IF(P2_IndicatorData!AC79&lt;Y$165,10,(Y$166-P2_IndicatorData!AC79)/(Y$166-Y$165)*10)),1))</f>
        <v>0</v>
      </c>
      <c r="Z79" s="33">
        <f t="shared" si="14"/>
        <v>0.7</v>
      </c>
      <c r="AA79" s="33">
        <f t="shared" si="15"/>
        <v>0.5</v>
      </c>
      <c r="AB79" s="33">
        <f t="shared" si="16"/>
        <v>2.9</v>
      </c>
      <c r="AC79" s="33">
        <f t="shared" si="17"/>
        <v>5.4</v>
      </c>
      <c r="AD79" s="181">
        <f t="shared" si="18"/>
        <v>1.1000000000000001</v>
      </c>
      <c r="AE79" s="181">
        <f t="shared" si="19"/>
        <v>2.8</v>
      </c>
      <c r="AF79" s="181">
        <f t="shared" si="20"/>
        <v>3.9</v>
      </c>
      <c r="AG79" s="37">
        <f t="shared" si="21"/>
        <v>2.6</v>
      </c>
      <c r="AH79" s="37">
        <f t="shared" si="22"/>
        <v>2</v>
      </c>
      <c r="AI79" s="37">
        <f t="shared" si="23"/>
        <v>0.6</v>
      </c>
      <c r="AJ79" s="181">
        <f t="shared" si="24"/>
        <v>0.8</v>
      </c>
      <c r="AK79" s="181">
        <f t="shared" si="25"/>
        <v>2.1</v>
      </c>
      <c r="AL79" s="181">
        <f t="shared" si="26"/>
        <v>4.2</v>
      </c>
      <c r="AM79" s="37">
        <f t="shared" si="27"/>
        <v>2.4</v>
      </c>
      <c r="AN79" s="199">
        <f>IF(P2_ComponentsMissing_hidden!G93&gt;2,"x",ROUND(AVERAGE(AG79,AH79,AI79,AM79),1))</f>
        <v>1.9</v>
      </c>
    </row>
    <row r="80" spans="1:40">
      <c r="A80" s="27" t="s">
        <v>241</v>
      </c>
      <c r="B80" s="20" t="s">
        <v>242</v>
      </c>
      <c r="C80" s="26">
        <f>IF(P2_IndicatorData!C80="No data","x",ROUND(IF(P2_IndicatorData!C80&gt;C$166,10,IF(P2_IndicatorData!C80&lt;C$165,0,10-(C$166-P2_IndicatorData!C80)/(C$166-C$165)*10)),1))</f>
        <v>5.8</v>
      </c>
      <c r="D80" s="26">
        <f>IF(P2_IndicatorData!D80="No data","x",ROUND(IF(P2_IndicatorData!D80&gt;D$166,0,IF(P2_IndicatorData!D80&lt;D$165,10,(D$166-P2_IndicatorData!D80)/(D$166-D$165)*10)),1))</f>
        <v>9</v>
      </c>
      <c r="E80" s="26">
        <f>IF(P2_IndicatorData!E80="No data","x",ROUND(IF(P2_IndicatorData!E80&gt;E$166,0,IF(P2_IndicatorData!E80&lt;E$165,10,(E$166-P2_IndicatorData!E80)/(E$166-E$165)*10)),1))</f>
        <v>2.7</v>
      </c>
      <c r="F80" s="26">
        <f>IF(P2_IndicatorData!F80="No data","x",ROUND(IF(P2_IndicatorData!F80&gt;F$166,0,IF(P2_IndicatorData!F80&lt;F$165,10,(F$166-P2_IndicatorData!F80)/(F$166-F$165)*10)),1))</f>
        <v>10</v>
      </c>
      <c r="G80" s="26">
        <f>IF(P2_IndicatorData!G80="No data","x",ROUND(IF(P2_IndicatorData!G80&gt;G$166,0,IF(P2_IndicatorData!G80&lt;G$165,10,(G$166-P2_IndicatorData!G80)/(G$166-G$165)*10)),1))</f>
        <v>3.8</v>
      </c>
      <c r="H80" s="26">
        <f>IF(P2_IndicatorData!H80="No data","x",ROUND(IF(P2_IndicatorData!H80&gt;H$166,0,IF(P2_IndicatorData!H80&lt;H$165,10,(H$166-P2_IndicatorData!H80)/(H$166-H$165)*10)),1))</f>
        <v>6.9</v>
      </c>
      <c r="I80" s="26">
        <f>IF(P2_IndicatorData!I80="No data","x",ROUND(IF(P2_IndicatorData!I80&gt;I$166,10,IF(P2_IndicatorData!I80&lt;I$165,0,10-(I$166-P2_IndicatorData!I80)/(I$166-I$165)*10)),1))</f>
        <v>5.5</v>
      </c>
      <c r="J80" s="26">
        <f>IF(P2_IndicatorData!J80="No data","x",ROUND(IF(P2_IndicatorData!J80&gt;J$166,10,IF(P2_IndicatorData!J80&lt;J$165,0,10-(J$166-P2_IndicatorData!J80)/(J$166-J$165)*10)),1))</f>
        <v>7.6</v>
      </c>
      <c r="K80" s="26">
        <f>IF(P2_IndicatorData!K80="No data","x",ROUND(IF(P2_IndicatorData!K80&gt;K$166,10,IF(P2_IndicatorData!K80&lt;K$165,0,10-(K$166-P2_IndicatorData!K80)/(K$166-K$165)*10)),1))</f>
        <v>6.8</v>
      </c>
      <c r="L80" s="26" t="str">
        <f>IF(P2_IndicatorData!L80="No data","x",ROUND(IF(P2_IndicatorData!L80&gt;L$166,10,IF(P2_IndicatorData!L80&lt;L$165,0,10-(L$166-P2_IndicatorData!L80)/(L$166-L$165)*10)),1))</f>
        <v>x</v>
      </c>
      <c r="M80" s="26" t="str">
        <f>IF(P2_IndicatorData!M80="No data","x",ROUND(IF(P2_IndicatorData!M80&gt;M$166,10,IF(P2_IndicatorData!M80&lt;M$165,0,10-(M$166-P2_IndicatorData!M80)/(M$166-M$165)*10)),1))</f>
        <v>x</v>
      </c>
      <c r="N80" s="26">
        <f>IF(P2_IndicatorData!N80="No data","x",ROUND(IF(P2_IndicatorData!N80&gt;N$166,0,IF(P2_IndicatorData!N80&lt;N$165,10,(N$166-P2_IndicatorData!N80)/(N$166-N$165)*10)),1))</f>
        <v>4.0999999999999996</v>
      </c>
      <c r="O80" s="26">
        <f>IF(P2_IndicatorData!O80="No data","x",ROUND(IF(P2_IndicatorData!O80&gt;O$166,0,IF(P2_IndicatorData!O80&lt;O$165,10,(O$166-P2_IndicatorData!O80)/(O$166-O$165)*10)),1))</f>
        <v>1.2</v>
      </c>
      <c r="P80" s="26">
        <f>IF(P2_IndicatorData!P80="No data","x",ROUND(IF(P2_IndicatorData!P80&gt;P$166,0,IF(P2_IndicatorData!P80&lt;P$165,10,(P$166-P2_IndicatorData!P80)/(P$166-P$165)*10)),1))</f>
        <v>10</v>
      </c>
      <c r="Q80" s="26">
        <f>IF(P2_IndicatorData!Q80="No data","x",ROUND(IF(P2_IndicatorData!Q80&gt;Q$166,0,IF(P2_IndicatorData!Q80&lt;Q$165,10,(Q$166-P2_IndicatorData!Q80)/(Q$166-Q$165)*10)),1))</f>
        <v>9</v>
      </c>
      <c r="R80" s="26">
        <f>IF(P2_IndicatorData!R80="No data","x",ROUND(IF(P2_IndicatorData!R80&gt;R$166,10,IF(P2_IndicatorData!R80&lt;R$165,0,10-(R$166-P2_IndicatorData!R80)/(R$166-R$165)*10)),1))</f>
        <v>6.4</v>
      </c>
      <c r="S80" s="26">
        <f>IF(P2_IndicatorData!S80="No data","x",ROUND(IF(P2_IndicatorData!S80&gt;S$166,0,IF(P2_IndicatorData!S80&lt;S$165,10,(S$166-P2_IndicatorData!S80)/(S$166-S$165)*10)),1))</f>
        <v>2.2999999999999998</v>
      </c>
      <c r="T80" s="35">
        <f>IF(P2_IndicatorData!X80="No data","x",ROUND(IF(P2_IndicatorData!X80&gt;T$166,10,IF(P2_IndicatorData!X80&lt;T$165,0,10-(T$166-P2_IndicatorData!X80)/(T$166-T$165)*10)),1))</f>
        <v>10</v>
      </c>
      <c r="U80" s="26">
        <f>IF(P2_IndicatorData!Y80="No data","x",ROUND(IF(P2_IndicatorData!Y80&gt;U$166,0,IF(P2_IndicatorData!Y80&lt;U$165,10,(U$166-P2_IndicatorData!Y80)/(U$166-U$165)*10)),1))</f>
        <v>9.4</v>
      </c>
      <c r="V80" s="26">
        <f>IF(P2_IndicatorData!Z80="No data","x",ROUND(IF(P2_IndicatorData!Z80&gt;V$166,10,IF(P2_IndicatorData!Z80&lt;V$165,0,10-(V$166-P2_IndicatorData!Z80)/(V$166-V$165)*10)),1))</f>
        <v>7.2</v>
      </c>
      <c r="W80" s="26">
        <f>IF(P2_IndicatorData!AA80="No data","x",ROUND(IF(P2_IndicatorData!AA80&gt;W$166,10,IF(P2_IndicatorData!AA80&lt;W$165,0,10-(W$166-P2_IndicatorData!AA80)/(W$166-W$165)*10)),1))</f>
        <v>6.3</v>
      </c>
      <c r="X80" s="26">
        <f>IF(P2_IndicatorData!AB80="No data","x",ROUND(IF(P2_IndicatorData!AB80&gt;X$166,0,IF(P2_IndicatorData!AB80&lt;X$165,10,(X$166-P2_IndicatorData!AB80)/(X$166-X$165)*10)),1))</f>
        <v>6.4</v>
      </c>
      <c r="Y80" s="26">
        <f>IF(P2_IndicatorData!AC80="No data","x",ROUND(IF(P2_IndicatorData!AC80&gt;Y$166,0,IF(P2_IndicatorData!AC80&lt;Y$165,10,(Y$166-P2_IndicatorData!AC80)/(Y$166-Y$165)*10)),1))</f>
        <v>6</v>
      </c>
      <c r="Z80" s="33">
        <f t="shared" si="14"/>
        <v>5.5</v>
      </c>
      <c r="AA80" s="33" t="str">
        <f t="shared" si="15"/>
        <v>x</v>
      </c>
      <c r="AB80" s="33">
        <f t="shared" si="16"/>
        <v>9.5</v>
      </c>
      <c r="AC80" s="33">
        <f t="shared" si="17"/>
        <v>4.4000000000000004</v>
      </c>
      <c r="AD80" s="181">
        <f t="shared" si="18"/>
        <v>5.7</v>
      </c>
      <c r="AE80" s="181">
        <f t="shared" si="19"/>
        <v>6.6</v>
      </c>
      <c r="AF80" s="181">
        <f t="shared" si="20"/>
        <v>7.6</v>
      </c>
      <c r="AG80" s="37">
        <f t="shared" si="21"/>
        <v>6.6</v>
      </c>
      <c r="AH80" s="37">
        <f t="shared" si="22"/>
        <v>2.7</v>
      </c>
      <c r="AI80" s="37">
        <f t="shared" si="23"/>
        <v>9.6999999999999993</v>
      </c>
      <c r="AJ80" s="181">
        <f t="shared" si="24"/>
        <v>6.8</v>
      </c>
      <c r="AK80" s="181">
        <f t="shared" si="25"/>
        <v>6.2</v>
      </c>
      <c r="AL80" s="181">
        <f t="shared" si="26"/>
        <v>7</v>
      </c>
      <c r="AM80" s="37">
        <f t="shared" si="27"/>
        <v>6.7</v>
      </c>
      <c r="AN80" s="199">
        <f>IF(P2_ComponentsMissing_hidden!G94&gt;2,"x",ROUND(AVERAGE(AG80,AH80,AI80,AM80),1))</f>
        <v>6.4</v>
      </c>
    </row>
    <row r="81" spans="1:40">
      <c r="A81" s="27" t="s">
        <v>243</v>
      </c>
      <c r="B81" s="20" t="s">
        <v>244</v>
      </c>
      <c r="C81" s="26">
        <f>IF(P2_IndicatorData!C81="No data","x",ROUND(IF(P2_IndicatorData!C81&gt;C$166,10,IF(P2_IndicatorData!C81&lt;C$165,0,10-(C$166-P2_IndicatorData!C81)/(C$166-C$165)*10)),1))</f>
        <v>1.1000000000000001</v>
      </c>
      <c r="D81" s="26">
        <f>IF(P2_IndicatorData!D81="No data","x",ROUND(IF(P2_IndicatorData!D81&gt;D$166,0,IF(P2_IndicatorData!D81&lt;D$165,10,(D$166-P2_IndicatorData!D81)/(D$166-D$165)*10)),1))</f>
        <v>3.8</v>
      </c>
      <c r="E81" s="26">
        <f>IF(P2_IndicatorData!E81="No data","x",ROUND(IF(P2_IndicatorData!E81&gt;E$166,0,IF(P2_IndicatorData!E81&lt;E$165,10,(E$166-P2_IndicatorData!E81)/(E$166-E$165)*10)),1))</f>
        <v>0.3</v>
      </c>
      <c r="F81" s="26">
        <f>IF(P2_IndicatorData!F81="No data","x",ROUND(IF(P2_IndicatorData!F81&gt;F$166,0,IF(P2_IndicatorData!F81&lt;F$165,10,(F$166-P2_IndicatorData!F81)/(F$166-F$165)*10)),1))</f>
        <v>0.2</v>
      </c>
      <c r="G81" s="26">
        <f>IF(P2_IndicatorData!G81="No data","x",ROUND(IF(P2_IndicatorData!G81&gt;G$166,0,IF(P2_IndicatorData!G81&lt;G$165,10,(G$166-P2_IndicatorData!G81)/(G$166-G$165)*10)),1))</f>
        <v>0.2</v>
      </c>
      <c r="H81" s="26">
        <f>IF(P2_IndicatorData!H81="No data","x",ROUND(IF(P2_IndicatorData!H81&gt;H$166,0,IF(P2_IndicatorData!H81&lt;H$165,10,(H$166-P2_IndicatorData!H81)/(H$166-H$165)*10)),1))</f>
        <v>3.7</v>
      </c>
      <c r="I81" s="26">
        <f>IF(P2_IndicatorData!I81="No data","x",ROUND(IF(P2_IndicatorData!I81&gt;I$166,10,IF(P2_IndicatorData!I81&lt;I$165,0,10-(I$166-P2_IndicatorData!I81)/(I$166-I$165)*10)),1))</f>
        <v>1.7</v>
      </c>
      <c r="J81" s="26">
        <f>IF(P2_IndicatorData!J81="No data","x",ROUND(IF(P2_IndicatorData!J81&gt;J$166,10,IF(P2_IndicatorData!J81&lt;J$165,0,10-(J$166-P2_IndicatorData!J81)/(J$166-J$165)*10)),1))</f>
        <v>6.6</v>
      </c>
      <c r="K81" s="26">
        <f>IF(P2_IndicatorData!K81="No data","x",ROUND(IF(P2_IndicatorData!K81&gt;K$166,10,IF(P2_IndicatorData!K81&lt;K$165,0,10-(K$166-P2_IndicatorData!K81)/(K$166-K$165)*10)),1))</f>
        <v>0.2</v>
      </c>
      <c r="L81" s="26">
        <f>IF(P2_IndicatorData!L81="No data","x",ROUND(IF(P2_IndicatorData!L81&gt;L$166,10,IF(P2_IndicatorData!L81&lt;L$165,0,10-(L$166-P2_IndicatorData!L81)/(L$166-L$165)*10)),1))</f>
        <v>1.4</v>
      </c>
      <c r="M81" s="26">
        <f>IF(P2_IndicatorData!M81="No data","x",ROUND(IF(P2_IndicatorData!M81&gt;M$166,10,IF(P2_IndicatorData!M81&lt;M$165,0,10-(M$166-P2_IndicatorData!M81)/(M$166-M$165)*10)),1))</f>
        <v>1.8</v>
      </c>
      <c r="N81" s="26">
        <f>IF(P2_IndicatorData!N81="No data","x",ROUND(IF(P2_IndicatorData!N81&gt;N$166,0,IF(P2_IndicatorData!N81&lt;N$165,10,(N$166-P2_IndicatorData!N81)/(N$166-N$165)*10)),1))</f>
        <v>0.3</v>
      </c>
      <c r="O81" s="26" t="str">
        <f>IF(P2_IndicatorData!O81="No data","x",ROUND(IF(P2_IndicatorData!O81&gt;O$166,0,IF(P2_IndicatorData!O81&lt;O$165,10,(O$166-P2_IndicatorData!O81)/(O$166-O$165)*10)),1))</f>
        <v>x</v>
      </c>
      <c r="P81" s="26" t="str">
        <f>IF(P2_IndicatorData!P81="No data","x",ROUND(IF(P2_IndicatorData!P81&gt;P$166,0,IF(P2_IndicatorData!P81&lt;P$165,10,(P$166-P2_IndicatorData!P81)/(P$166-P$165)*10)),1))</f>
        <v>x</v>
      </c>
      <c r="Q81" s="26">
        <f>IF(P2_IndicatorData!Q81="No data","x",ROUND(IF(P2_IndicatorData!Q81&gt;Q$166,0,IF(P2_IndicatorData!Q81&lt;Q$165,10,(Q$166-P2_IndicatorData!Q81)/(Q$166-Q$165)*10)),1))</f>
        <v>8</v>
      </c>
      <c r="R81" s="26">
        <f>IF(P2_IndicatorData!R81="No data","x",ROUND(IF(P2_IndicatorData!R81&gt;R$166,10,IF(P2_IndicatorData!R81&lt;R$165,0,10-(R$166-P2_IndicatorData!R81)/(R$166-R$165)*10)),1))</f>
        <v>7.3</v>
      </c>
      <c r="S81" s="26">
        <f>IF(P2_IndicatorData!S81="No data","x",ROUND(IF(P2_IndicatorData!S81&gt;S$166,0,IF(P2_IndicatorData!S81&lt;S$165,10,(S$166-P2_IndicatorData!S81)/(S$166-S$165)*10)),1))</f>
        <v>2.5</v>
      </c>
      <c r="T81" s="35">
        <f>IF(P2_IndicatorData!X81="No data","x",ROUND(IF(P2_IndicatorData!X81&gt;T$166,10,IF(P2_IndicatorData!X81&lt;T$165,0,10-(T$166-P2_IndicatorData!X81)/(T$166-T$165)*10)),1))</f>
        <v>0</v>
      </c>
      <c r="U81" s="26" t="str">
        <f>IF(P2_IndicatorData!Y81="No data","x",ROUND(IF(P2_IndicatorData!Y81&gt;U$166,0,IF(P2_IndicatorData!Y81&lt;U$165,10,(U$166-P2_IndicatorData!Y81)/(U$166-U$165)*10)),1))</f>
        <v>x</v>
      </c>
      <c r="V81" s="26" t="str">
        <f>IF(P2_IndicatorData!Z81="No data","x",ROUND(IF(P2_IndicatorData!Z81&gt;V$166,10,IF(P2_IndicatorData!Z81&lt;V$165,0,10-(V$166-P2_IndicatorData!Z81)/(V$166-V$165)*10)),1))</f>
        <v>x</v>
      </c>
      <c r="W81" s="26" t="str">
        <f>IF(P2_IndicatorData!AA81="No data","x",ROUND(IF(P2_IndicatorData!AA81&gt;W$166,10,IF(P2_IndicatorData!AA81&lt;W$165,0,10-(W$166-P2_IndicatorData!AA81)/(W$166-W$165)*10)),1))</f>
        <v>x</v>
      </c>
      <c r="X81" s="26">
        <f>IF(P2_IndicatorData!AB81="No data","x",ROUND(IF(P2_IndicatorData!AB81&gt;X$166,0,IF(P2_IndicatorData!AB81&lt;X$165,10,(X$166-P2_IndicatorData!AB81)/(X$166-X$165)*10)),1))</f>
        <v>1.7</v>
      </c>
      <c r="Y81" s="26">
        <f>IF(P2_IndicatorData!AC81="No data","x",ROUND(IF(P2_IndicatorData!AC81&gt;Y$166,0,IF(P2_IndicatorData!AC81&lt;Y$165,10,(Y$166-P2_IndicatorData!AC81)/(Y$166-Y$165)*10)),1))</f>
        <v>0</v>
      </c>
      <c r="Z81" s="33">
        <f t="shared" si="14"/>
        <v>0.2</v>
      </c>
      <c r="AA81" s="33">
        <f t="shared" si="15"/>
        <v>1.6</v>
      </c>
      <c r="AB81" s="33">
        <f t="shared" si="16"/>
        <v>8</v>
      </c>
      <c r="AC81" s="33">
        <f t="shared" si="17"/>
        <v>4.9000000000000004</v>
      </c>
      <c r="AD81" s="181">
        <f t="shared" si="18"/>
        <v>0.7</v>
      </c>
      <c r="AE81" s="181">
        <f t="shared" si="19"/>
        <v>4.2</v>
      </c>
      <c r="AF81" s="181">
        <f t="shared" si="20"/>
        <v>2.6</v>
      </c>
      <c r="AG81" s="37">
        <f t="shared" si="21"/>
        <v>2.5</v>
      </c>
      <c r="AH81" s="37">
        <f t="shared" si="22"/>
        <v>1</v>
      </c>
      <c r="AI81" s="37">
        <f t="shared" si="23"/>
        <v>0</v>
      </c>
      <c r="AJ81" s="181" t="str">
        <f t="shared" si="24"/>
        <v>x</v>
      </c>
      <c r="AK81" s="181">
        <f t="shared" si="25"/>
        <v>0.9</v>
      </c>
      <c r="AL81" s="181">
        <f t="shared" si="26"/>
        <v>6.5</v>
      </c>
      <c r="AM81" s="37">
        <f t="shared" si="27"/>
        <v>3.7</v>
      </c>
      <c r="AN81" s="199">
        <f>IF(P2_ComponentsMissing_hidden!G96&gt;2,"x",ROUND(AVERAGE(AG81,AH81,AI81,AM81),1))</f>
        <v>1.8</v>
      </c>
    </row>
    <row r="82" spans="1:40">
      <c r="A82" s="27" t="s">
        <v>245</v>
      </c>
      <c r="B82" s="20" t="s">
        <v>246</v>
      </c>
      <c r="C82" s="26">
        <f>IF(P2_IndicatorData!C82="No data","x",ROUND(IF(P2_IndicatorData!C82&gt;C$166,10,IF(P2_IndicatorData!C82&lt;C$165,0,10-(C$166-P2_IndicatorData!C82)/(C$166-C$165)*10)),1))</f>
        <v>2.4</v>
      </c>
      <c r="D82" s="26">
        <f>IF(P2_IndicatorData!D82="No data","x",ROUND(IF(P2_IndicatorData!D82&gt;D$166,0,IF(P2_IndicatorData!D82&lt;D$165,10,(D$166-P2_IndicatorData!D82)/(D$166-D$165)*10)),1))</f>
        <v>5</v>
      </c>
      <c r="E82" s="26">
        <f>IF(P2_IndicatorData!E82="No data","x",ROUND(IF(P2_IndicatorData!E82&gt;E$166,0,IF(P2_IndicatorData!E82&lt;E$165,10,(E$166-P2_IndicatorData!E82)/(E$166-E$165)*10)),1))</f>
        <v>2</v>
      </c>
      <c r="F82" s="26">
        <f>IF(P2_IndicatorData!F82="No data","x",ROUND(IF(P2_IndicatorData!F82&gt;F$166,0,IF(P2_IndicatorData!F82&lt;F$165,10,(F$166-P2_IndicatorData!F82)/(F$166-F$165)*10)),1))</f>
        <v>0.8</v>
      </c>
      <c r="G82" s="26">
        <f>IF(P2_IndicatorData!G82="No data","x",ROUND(IF(P2_IndicatorData!G82&gt;G$166,0,IF(P2_IndicatorData!G82&lt;G$165,10,(G$166-P2_IndicatorData!G82)/(G$166-G$165)*10)),1))</f>
        <v>1.6</v>
      </c>
      <c r="H82" s="26">
        <f>IF(P2_IndicatorData!H82="No data","x",ROUND(IF(P2_IndicatorData!H82&gt;H$166,0,IF(P2_IndicatorData!H82&lt;H$165,10,(H$166-P2_IndicatorData!H82)/(H$166-H$165)*10)),1))</f>
        <v>6</v>
      </c>
      <c r="I82" s="26">
        <f>IF(P2_IndicatorData!I82="No data","x",ROUND(IF(P2_IndicatorData!I82&gt;I$166,10,IF(P2_IndicatorData!I82&lt;I$165,0,10-(I$166-P2_IndicatorData!I82)/(I$166-I$165)*10)),1))</f>
        <v>3.3</v>
      </c>
      <c r="J82" s="26">
        <f>IF(P2_IndicatorData!J82="No data","x",ROUND(IF(P2_IndicatorData!J82&gt;J$166,10,IF(P2_IndicatorData!J82&lt;J$165,0,10-(J$166-P2_IndicatorData!J82)/(J$166-J$165)*10)),1))</f>
        <v>3.7</v>
      </c>
      <c r="K82" s="26">
        <f>IF(P2_IndicatorData!K82="No data","x",ROUND(IF(P2_IndicatorData!K82&gt;K$166,10,IF(P2_IndicatorData!K82&lt;K$165,0,10-(K$166-P2_IndicatorData!K82)/(K$166-K$165)*10)),1))</f>
        <v>1.2</v>
      </c>
      <c r="L82" s="26">
        <f>IF(P2_IndicatorData!L82="No data","x",ROUND(IF(P2_IndicatorData!L82&gt;L$166,10,IF(P2_IndicatorData!L82&lt;L$165,0,10-(L$166-P2_IndicatorData!L82)/(L$166-L$165)*10)),1))</f>
        <v>0.2</v>
      </c>
      <c r="M82" s="26">
        <f>IF(P2_IndicatorData!M82="No data","x",ROUND(IF(P2_IndicatorData!M82&gt;M$166,10,IF(P2_IndicatorData!M82&lt;M$165,0,10-(M$166-P2_IndicatorData!M82)/(M$166-M$165)*10)),1))</f>
        <v>0.6</v>
      </c>
      <c r="N82" s="26">
        <f>IF(P2_IndicatorData!N82="No data","x",ROUND(IF(P2_IndicatorData!N82&gt;N$166,0,IF(P2_IndicatorData!N82&lt;N$165,10,(N$166-P2_IndicatorData!N82)/(N$166-N$165)*10)),1))</f>
        <v>0.1</v>
      </c>
      <c r="O82" s="26">
        <f>IF(P2_IndicatorData!O82="No data","x",ROUND(IF(P2_IndicatorData!O82&gt;O$166,0,IF(P2_IndicatorData!O82&lt;O$165,10,(O$166-P2_IndicatorData!O82)/(O$166-O$165)*10)),1))</f>
        <v>0</v>
      </c>
      <c r="P82" s="26">
        <f>IF(P2_IndicatorData!P82="No data","x",ROUND(IF(P2_IndicatorData!P82&gt;P$166,0,IF(P2_IndicatorData!P82&lt;P$165,10,(P$166-P2_IndicatorData!P82)/(P$166-P$165)*10)),1))</f>
        <v>7.3</v>
      </c>
      <c r="Q82" s="26">
        <f>IF(P2_IndicatorData!Q82="No data","x",ROUND(IF(P2_IndicatorData!Q82&gt;Q$166,0,IF(P2_IndicatorData!Q82&lt;Q$165,10,(Q$166-P2_IndicatorData!Q82)/(Q$166-Q$165)*10)),1))</f>
        <v>3.5</v>
      </c>
      <c r="R82" s="26">
        <f>IF(P2_IndicatorData!R82="No data","x",ROUND(IF(P2_IndicatorData!R82&gt;R$166,10,IF(P2_IndicatorData!R82&lt;R$165,0,10-(R$166-P2_IndicatorData!R82)/(R$166-R$165)*10)),1))</f>
        <v>2.2999999999999998</v>
      </c>
      <c r="S82" s="26">
        <f>IF(P2_IndicatorData!S82="No data","x",ROUND(IF(P2_IndicatorData!S82&gt;S$166,0,IF(P2_IndicatorData!S82&lt;S$165,10,(S$166-P2_IndicatorData!S82)/(S$166-S$165)*10)),1))</f>
        <v>7.5</v>
      </c>
      <c r="T82" s="35">
        <f>IF(P2_IndicatorData!X82="No data","x",ROUND(IF(P2_IndicatorData!X82&gt;T$166,10,IF(P2_IndicatorData!X82&lt;T$165,0,10-(T$166-P2_IndicatorData!X82)/(T$166-T$165)*10)),1))</f>
        <v>2.7</v>
      </c>
      <c r="U82" s="26">
        <f>IF(P2_IndicatorData!Y82="No data","x",ROUND(IF(P2_IndicatorData!Y82&gt;U$166,0,IF(P2_IndicatorData!Y82&lt;U$165,10,(U$166-P2_IndicatorData!Y82)/(U$166-U$165)*10)),1))</f>
        <v>1.3</v>
      </c>
      <c r="V82" s="26">
        <f>IF(P2_IndicatorData!Z82="No data","x",ROUND(IF(P2_IndicatorData!Z82&gt;V$166,10,IF(P2_IndicatorData!Z82&lt;V$165,0,10-(V$166-P2_IndicatorData!Z82)/(V$166-V$165)*10)),1))</f>
        <v>4.5</v>
      </c>
      <c r="W82" s="26">
        <f>IF(P2_IndicatorData!AA82="No data","x",ROUND(IF(P2_IndicatorData!AA82&gt;W$166,10,IF(P2_IndicatorData!AA82&lt;W$165,0,10-(W$166-P2_IndicatorData!AA82)/(W$166-W$165)*10)),1))</f>
        <v>1.1000000000000001</v>
      </c>
      <c r="X82" s="26">
        <f>IF(P2_IndicatorData!AB82="No data","x",ROUND(IF(P2_IndicatorData!AB82&gt;X$166,0,IF(P2_IndicatorData!AB82&lt;X$165,10,(X$166-P2_IndicatorData!AB82)/(X$166-X$165)*10)),1))</f>
        <v>4.4000000000000004</v>
      </c>
      <c r="Y82" s="26">
        <f>IF(P2_IndicatorData!AC82="No data","x",ROUND(IF(P2_IndicatorData!AC82&gt;Y$166,0,IF(P2_IndicatorData!AC82&lt;Y$165,10,(Y$166-P2_IndicatorData!AC82)/(Y$166-Y$165)*10)),1))</f>
        <v>0</v>
      </c>
      <c r="Z82" s="33">
        <f t="shared" si="14"/>
        <v>1.5</v>
      </c>
      <c r="AA82" s="33">
        <f t="shared" si="15"/>
        <v>0.4</v>
      </c>
      <c r="AB82" s="33">
        <f t="shared" si="16"/>
        <v>5.4</v>
      </c>
      <c r="AC82" s="33">
        <f t="shared" si="17"/>
        <v>4.9000000000000004</v>
      </c>
      <c r="AD82" s="181">
        <f t="shared" si="18"/>
        <v>2</v>
      </c>
      <c r="AE82" s="181">
        <f t="shared" si="19"/>
        <v>3.5</v>
      </c>
      <c r="AF82" s="181">
        <f t="shared" si="20"/>
        <v>4.0999999999999996</v>
      </c>
      <c r="AG82" s="37">
        <f t="shared" si="21"/>
        <v>3.2</v>
      </c>
      <c r="AH82" s="37">
        <f t="shared" si="22"/>
        <v>0.2</v>
      </c>
      <c r="AI82" s="37">
        <f t="shared" si="23"/>
        <v>2</v>
      </c>
      <c r="AJ82" s="181">
        <f t="shared" si="24"/>
        <v>2.8</v>
      </c>
      <c r="AK82" s="181">
        <f t="shared" si="25"/>
        <v>2.2000000000000002</v>
      </c>
      <c r="AL82" s="181">
        <f t="shared" si="26"/>
        <v>5.2</v>
      </c>
      <c r="AM82" s="37">
        <f t="shared" si="27"/>
        <v>3.4</v>
      </c>
      <c r="AN82" s="199">
        <f>IF(P2_ComponentsMissing_hidden!G97&gt;2,"x",ROUND(AVERAGE(AG82,AH82,AI82,AM82),1))</f>
        <v>2.2000000000000002</v>
      </c>
    </row>
    <row r="83" spans="1:40">
      <c r="A83" s="27" t="s">
        <v>247</v>
      </c>
      <c r="B83" s="20" t="s">
        <v>248</v>
      </c>
      <c r="C83" s="26">
        <f>IF(P2_IndicatorData!C83="No data","x",ROUND(IF(P2_IndicatorData!C83&gt;C$166,10,IF(P2_IndicatorData!C83&lt;C$165,0,10-(C$166-P2_IndicatorData!C83)/(C$166-C$165)*10)),1))</f>
        <v>6.1</v>
      </c>
      <c r="D83" s="26">
        <f>IF(P2_IndicatorData!D83="No data","x",ROUND(IF(P2_IndicatorData!D83&gt;D$166,0,IF(P2_IndicatorData!D83&lt;D$165,10,(D$166-P2_IndicatorData!D83)/(D$166-D$165)*10)),1))</f>
        <v>9.1999999999999993</v>
      </c>
      <c r="E83" s="26">
        <f>IF(P2_IndicatorData!E83="No data","x",ROUND(IF(P2_IndicatorData!E83&gt;E$166,0,IF(P2_IndicatorData!E83&lt;E$165,10,(E$166-P2_IndicatorData!E83)/(E$166-E$165)*10)),1))</f>
        <v>10</v>
      </c>
      <c r="F83" s="26">
        <f>IF(P2_IndicatorData!F83="No data","x",ROUND(IF(P2_IndicatorData!F83&gt;F$166,0,IF(P2_IndicatorData!F83&lt;F$165,10,(F$166-P2_IndicatorData!F83)/(F$166-F$165)*10)),1))</f>
        <v>8.6</v>
      </c>
      <c r="G83" s="26">
        <f>IF(P2_IndicatorData!G83="No data","x",ROUND(IF(P2_IndicatorData!G83&gt;G$166,0,IF(P2_IndicatorData!G83&lt;G$165,10,(G$166-P2_IndicatorData!G83)/(G$166-G$165)*10)),1))</f>
        <v>8.8000000000000007</v>
      </c>
      <c r="H83" s="26">
        <f>IF(P2_IndicatorData!H83="No data","x",ROUND(IF(P2_IndicatorData!H83&gt;H$166,0,IF(P2_IndicatorData!H83&lt;H$165,10,(H$166-P2_IndicatorData!H83)/(H$166-H$165)*10)),1))</f>
        <v>8.8000000000000007</v>
      </c>
      <c r="I83" s="26">
        <f>IF(P2_IndicatorData!I83="No data","x",ROUND(IF(P2_IndicatorData!I83&gt;I$166,10,IF(P2_IndicatorData!I83&lt;I$165,0,10-(I$166-P2_IndicatorData!I83)/(I$166-I$165)*10)),1))</f>
        <v>8.6</v>
      </c>
      <c r="J83" s="26">
        <f>IF(P2_IndicatorData!J83="No data","x",ROUND(IF(P2_IndicatorData!J83&gt;J$166,10,IF(P2_IndicatorData!J83&lt;J$165,0,10-(J$166-P2_IndicatorData!J83)/(J$166-J$165)*10)),1))</f>
        <v>10</v>
      </c>
      <c r="K83" s="26">
        <f>IF(P2_IndicatorData!K83="No data","x",ROUND(IF(P2_IndicatorData!K83&gt;K$166,10,IF(P2_IndicatorData!K83&lt;K$165,0,10-(K$166-P2_IndicatorData!K83)/(K$166-K$165)*10)),1))</f>
        <v>3.7</v>
      </c>
      <c r="L83" s="26">
        <f>IF(P2_IndicatorData!L83="No data","x",ROUND(IF(P2_IndicatorData!L83&gt;L$166,10,IF(P2_IndicatorData!L83&lt;L$165,0,10-(L$166-P2_IndicatorData!L83)/(L$166-L$165)*10)),1))</f>
        <v>4.2</v>
      </c>
      <c r="M83" s="26">
        <f>IF(P2_IndicatorData!M83="No data","x",ROUND(IF(P2_IndicatorData!M83&gt;M$166,10,IF(P2_IndicatorData!M83&lt;M$165,0,10-(M$166-P2_IndicatorData!M83)/(M$166-M$165)*10)),1))</f>
        <v>7.9</v>
      </c>
      <c r="N83" s="26">
        <f>IF(P2_IndicatorData!N83="No data","x",ROUND(IF(P2_IndicatorData!N83&gt;N$166,0,IF(P2_IndicatorData!N83&lt;N$165,10,(N$166-P2_IndicatorData!N83)/(N$166-N$165)*10)),1))</f>
        <v>2.5</v>
      </c>
      <c r="O83" s="26" t="str">
        <f>IF(P2_IndicatorData!O83="No data","x",ROUND(IF(P2_IndicatorData!O83&gt;O$166,0,IF(P2_IndicatorData!O83&lt;O$165,10,(O$166-P2_IndicatorData!O83)/(O$166-O$165)*10)),1))</f>
        <v>x</v>
      </c>
      <c r="P83" s="26" t="str">
        <f>IF(P2_IndicatorData!P83="No data","x",ROUND(IF(P2_IndicatorData!P83&gt;P$166,0,IF(P2_IndicatorData!P83&lt;P$165,10,(P$166-P2_IndicatorData!P83)/(P$166-P$165)*10)),1))</f>
        <v>x</v>
      </c>
      <c r="Q83" s="26">
        <f>IF(P2_IndicatorData!Q83="No data","x",ROUND(IF(P2_IndicatorData!Q83&gt;Q$166,0,IF(P2_IndicatorData!Q83&lt;Q$165,10,(Q$166-P2_IndicatorData!Q83)/(Q$166-Q$165)*10)),1))</f>
        <v>9.9</v>
      </c>
      <c r="R83" s="26">
        <f>IF(P2_IndicatorData!R83="No data","x",ROUND(IF(P2_IndicatorData!R83&gt;R$166,10,IF(P2_IndicatorData!R83&lt;R$165,0,10-(R$166-P2_IndicatorData!R83)/(R$166-R$165)*10)),1))</f>
        <v>4.9000000000000004</v>
      </c>
      <c r="S83" s="26">
        <f>IF(P2_IndicatorData!S83="No data","x",ROUND(IF(P2_IndicatorData!S83&gt;S$166,0,IF(P2_IndicatorData!S83&lt;S$165,10,(S$166-P2_IndicatorData!S83)/(S$166-S$165)*10)),1))</f>
        <v>8.9</v>
      </c>
      <c r="T83" s="35">
        <f>IF(P2_IndicatorData!X83="No data","x",ROUND(IF(P2_IndicatorData!X83&gt;T$166,10,IF(P2_IndicatorData!X83&lt;T$165,0,10-(T$166-P2_IndicatorData!X83)/(T$166-T$165)*10)),1))</f>
        <v>3.8</v>
      </c>
      <c r="U83" s="26">
        <f>IF(P2_IndicatorData!Y83="No data","x",ROUND(IF(P2_IndicatorData!Y83&gt;U$166,0,IF(P2_IndicatorData!Y83&lt;U$165,10,(U$166-P2_IndicatorData!Y83)/(U$166-U$165)*10)),1))</f>
        <v>6.3</v>
      </c>
      <c r="V83" s="26">
        <f>IF(P2_IndicatorData!Z83="No data","x",ROUND(IF(P2_IndicatorData!Z83&gt;V$166,10,IF(P2_IndicatorData!Z83&lt;V$165,0,10-(V$166-P2_IndicatorData!Z83)/(V$166-V$165)*10)),1))</f>
        <v>3.7</v>
      </c>
      <c r="W83" s="26" t="str">
        <f>IF(P2_IndicatorData!AA83="No data","x",ROUND(IF(P2_IndicatorData!AA83&gt;W$166,10,IF(P2_IndicatorData!AA83&lt;W$165,0,10-(W$166-P2_IndicatorData!AA83)/(W$166-W$165)*10)),1))</f>
        <v>x</v>
      </c>
      <c r="X83" s="26">
        <f>IF(P2_IndicatorData!AB83="No data","x",ROUND(IF(P2_IndicatorData!AB83&gt;X$166,0,IF(P2_IndicatorData!AB83&lt;X$165,10,(X$166-P2_IndicatorData!AB83)/(X$166-X$165)*10)),1))</f>
        <v>9.3000000000000007</v>
      </c>
      <c r="Y83" s="26">
        <f>IF(P2_IndicatorData!AC83="No data","x",ROUND(IF(P2_IndicatorData!AC83&gt;Y$166,0,IF(P2_IndicatorData!AC83&lt;Y$165,10,(Y$166-P2_IndicatorData!AC83)/(Y$166-Y$165)*10)),1))</f>
        <v>1.1000000000000001</v>
      </c>
      <c r="Z83" s="33">
        <f t="shared" si="14"/>
        <v>9.1</v>
      </c>
      <c r="AA83" s="33">
        <f t="shared" si="15"/>
        <v>6.1</v>
      </c>
      <c r="AB83" s="33">
        <f t="shared" si="16"/>
        <v>9.9</v>
      </c>
      <c r="AC83" s="33">
        <f t="shared" si="17"/>
        <v>6.9</v>
      </c>
      <c r="AD83" s="181">
        <f t="shared" si="18"/>
        <v>7.6</v>
      </c>
      <c r="AE83" s="181">
        <f t="shared" si="19"/>
        <v>9.3000000000000007</v>
      </c>
      <c r="AF83" s="181">
        <f t="shared" si="20"/>
        <v>7.2</v>
      </c>
      <c r="AG83" s="37">
        <f t="shared" si="21"/>
        <v>8</v>
      </c>
      <c r="AH83" s="37">
        <f t="shared" si="22"/>
        <v>4.3</v>
      </c>
      <c r="AI83" s="37">
        <f t="shared" si="23"/>
        <v>5.0999999999999996</v>
      </c>
      <c r="AJ83" s="181">
        <f t="shared" si="24"/>
        <v>3.7</v>
      </c>
      <c r="AK83" s="181">
        <f t="shared" si="25"/>
        <v>5.2</v>
      </c>
      <c r="AL83" s="181">
        <f t="shared" si="26"/>
        <v>8.4</v>
      </c>
      <c r="AM83" s="37">
        <f t="shared" si="27"/>
        <v>5.8</v>
      </c>
      <c r="AN83" s="199">
        <f>IF(P2_ComponentsMissing_hidden!G98&gt;2,"x",ROUND(AVERAGE(AG83,AH83,AI83,AM83),1))</f>
        <v>5.8</v>
      </c>
    </row>
    <row r="84" spans="1:40">
      <c r="A84" s="27" t="s">
        <v>249</v>
      </c>
      <c r="B84" s="20" t="s">
        <v>250</v>
      </c>
      <c r="C84" s="26">
        <f>IF(P2_IndicatorData!C84="No data","x",ROUND(IF(P2_IndicatorData!C84&gt;C$166,10,IF(P2_IndicatorData!C84&lt;C$165,0,10-(C$166-P2_IndicatorData!C84)/(C$166-C$165)*10)),1))</f>
        <v>0.5</v>
      </c>
      <c r="D84" s="26">
        <f>IF(P2_IndicatorData!D84="No data","x",ROUND(IF(P2_IndicatorData!D84&gt;D$166,0,IF(P2_IndicatorData!D84&lt;D$165,10,(D$166-P2_IndicatorData!D84)/(D$166-D$165)*10)),1))</f>
        <v>6</v>
      </c>
      <c r="E84" s="26">
        <f>IF(P2_IndicatorData!E84="No data","x",ROUND(IF(P2_IndicatorData!E84&gt;E$166,0,IF(P2_IndicatorData!E84&lt;E$165,10,(E$166-P2_IndicatorData!E84)/(E$166-E$165)*10)),1))</f>
        <v>1.3</v>
      </c>
      <c r="F84" s="26">
        <f>IF(P2_IndicatorData!F84="No data","x",ROUND(IF(P2_IndicatorData!F84&gt;F$166,0,IF(P2_IndicatorData!F84&lt;F$165,10,(F$166-P2_IndicatorData!F84)/(F$166-F$165)*10)),1))</f>
        <v>1.2</v>
      </c>
      <c r="G84" s="26">
        <f>IF(P2_IndicatorData!G84="No data","x",ROUND(IF(P2_IndicatorData!G84&gt;G$166,0,IF(P2_IndicatorData!G84&lt;G$165,10,(G$166-P2_IndicatorData!G84)/(G$166-G$165)*10)),1))</f>
        <v>3.6</v>
      </c>
      <c r="H84" s="26">
        <f>IF(P2_IndicatorData!H84="No data","x",ROUND(IF(P2_IndicatorData!H84&gt;H$166,0,IF(P2_IndicatorData!H84&lt;H$165,10,(H$166-P2_IndicatorData!H84)/(H$166-H$165)*10)),1))</f>
        <v>4.7</v>
      </c>
      <c r="I84" s="26" t="str">
        <f>IF(P2_IndicatorData!I84="No data","x",ROUND(IF(P2_IndicatorData!I84&gt;I$166,10,IF(P2_IndicatorData!I84&lt;I$165,0,10-(I$166-P2_IndicatorData!I84)/(I$166-I$165)*10)),1))</f>
        <v>x</v>
      </c>
      <c r="J84" s="26">
        <f>IF(P2_IndicatorData!J84="No data","x",ROUND(IF(P2_IndicatorData!J84&gt;J$166,10,IF(P2_IndicatorData!J84&lt;J$165,0,10-(J$166-P2_IndicatorData!J84)/(J$166-J$165)*10)),1))</f>
        <v>3</v>
      </c>
      <c r="K84" s="26">
        <f>IF(P2_IndicatorData!K84="No data","x",ROUND(IF(P2_IndicatorData!K84&gt;K$166,10,IF(P2_IndicatorData!K84&lt;K$165,0,10-(K$166-P2_IndicatorData!K84)/(K$166-K$165)*10)),1))</f>
        <v>0.4</v>
      </c>
      <c r="L84" s="26">
        <f>IF(P2_IndicatorData!L84="No data","x",ROUND(IF(P2_IndicatorData!L84&gt;L$166,10,IF(P2_IndicatorData!L84&lt;L$165,0,10-(L$166-P2_IndicatorData!L84)/(L$166-L$165)*10)),1))</f>
        <v>0.6</v>
      </c>
      <c r="M84" s="26">
        <f>IF(P2_IndicatorData!M84="No data","x",ROUND(IF(P2_IndicatorData!M84&gt;M$166,10,IF(P2_IndicatorData!M84&lt;M$165,0,10-(M$166-P2_IndicatorData!M84)/(M$166-M$165)*10)),1))</f>
        <v>0.3</v>
      </c>
      <c r="N84" s="26">
        <f>IF(P2_IndicatorData!N84="No data","x",ROUND(IF(P2_IndicatorData!N84&gt;N$166,0,IF(P2_IndicatorData!N84&lt;N$165,10,(N$166-P2_IndicatorData!N84)/(N$166-N$165)*10)),1))</f>
        <v>0.1</v>
      </c>
      <c r="O84" s="26">
        <f>IF(P2_IndicatorData!O84="No data","x",ROUND(IF(P2_IndicatorData!O84&gt;O$166,0,IF(P2_IndicatorData!O84&lt;O$165,10,(O$166-P2_IndicatorData!O84)/(O$166-O$165)*10)),1))</f>
        <v>2.7</v>
      </c>
      <c r="P84" s="26">
        <f>IF(P2_IndicatorData!P84="No data","x",ROUND(IF(P2_IndicatorData!P84&gt;P$166,0,IF(P2_IndicatorData!P84&lt;P$165,10,(P$166-P2_IndicatorData!P84)/(P$166-P$165)*10)),1))</f>
        <v>0</v>
      </c>
      <c r="Q84" s="26">
        <f>IF(P2_IndicatorData!Q84="No data","x",ROUND(IF(P2_IndicatorData!Q84&gt;Q$166,0,IF(P2_IndicatorData!Q84&lt;Q$165,10,(Q$166-P2_IndicatorData!Q84)/(Q$166-Q$165)*10)),1))</f>
        <v>7.4</v>
      </c>
      <c r="R84" s="26">
        <f>IF(P2_IndicatorData!R84="No data","x",ROUND(IF(P2_IndicatorData!R84&gt;R$166,10,IF(P2_IndicatorData!R84&lt;R$165,0,10-(R$166-P2_IndicatorData!R84)/(R$166-R$165)*10)),1))</f>
        <v>4.5999999999999996</v>
      </c>
      <c r="S84" s="26">
        <f>IF(P2_IndicatorData!S84="No data","x",ROUND(IF(P2_IndicatorData!S84&gt;S$166,0,IF(P2_IndicatorData!S84&lt;S$165,10,(S$166-P2_IndicatorData!S84)/(S$166-S$165)*10)),1))</f>
        <v>0.8</v>
      </c>
      <c r="T84" s="35">
        <f>IF(P2_IndicatorData!X84="No data","x",ROUND(IF(P2_IndicatorData!X84&gt;T$166,10,IF(P2_IndicatorData!X84&lt;T$165,0,10-(T$166-P2_IndicatorData!X84)/(T$166-T$165)*10)),1))</f>
        <v>0.3</v>
      </c>
      <c r="U84" s="26" t="str">
        <f>IF(P2_IndicatorData!Y84="No data","x",ROUND(IF(P2_IndicatorData!Y84&gt;U$166,0,IF(P2_IndicatorData!Y84&lt;U$165,10,(U$166-P2_IndicatorData!Y84)/(U$166-U$165)*10)),1))</f>
        <v>x</v>
      </c>
      <c r="V84" s="26">
        <f>IF(P2_IndicatorData!Z84="No data","x",ROUND(IF(P2_IndicatorData!Z84&gt;V$166,10,IF(P2_IndicatorData!Z84&lt;V$165,0,10-(V$166-P2_IndicatorData!Z84)/(V$166-V$165)*10)),1))</f>
        <v>4.5999999999999996</v>
      </c>
      <c r="W84" s="26">
        <f>IF(P2_IndicatorData!AA84="No data","x",ROUND(IF(P2_IndicatorData!AA84&gt;W$166,10,IF(P2_IndicatorData!AA84&lt;W$165,0,10-(W$166-P2_IndicatorData!AA84)/(W$166-W$165)*10)),1))</f>
        <v>4.2</v>
      </c>
      <c r="X84" s="26">
        <f>IF(P2_IndicatorData!AB84="No data","x",ROUND(IF(P2_IndicatorData!AB84&gt;X$166,0,IF(P2_IndicatorData!AB84&lt;X$165,10,(X$166-P2_IndicatorData!AB84)/(X$166-X$165)*10)),1))</f>
        <v>6.1</v>
      </c>
      <c r="Y84" s="26">
        <f>IF(P2_IndicatorData!AC84="No data","x",ROUND(IF(P2_IndicatorData!AC84&gt;Y$166,0,IF(P2_IndicatorData!AC84&lt;Y$165,10,(Y$166-P2_IndicatorData!AC84)/(Y$166-Y$165)*10)),1))</f>
        <v>0</v>
      </c>
      <c r="Z84" s="33">
        <f t="shared" si="14"/>
        <v>2</v>
      </c>
      <c r="AA84" s="33">
        <f t="shared" si="15"/>
        <v>0.5</v>
      </c>
      <c r="AB84" s="33">
        <f t="shared" si="16"/>
        <v>3.7</v>
      </c>
      <c r="AC84" s="33">
        <f t="shared" si="17"/>
        <v>2.7</v>
      </c>
      <c r="AD84" s="181">
        <f t="shared" si="18"/>
        <v>1.3</v>
      </c>
      <c r="AE84" s="181">
        <f t="shared" si="19"/>
        <v>3</v>
      </c>
      <c r="AF84" s="181">
        <f t="shared" si="20"/>
        <v>3.7</v>
      </c>
      <c r="AG84" s="37">
        <f t="shared" si="21"/>
        <v>2.7</v>
      </c>
      <c r="AH84" s="37">
        <f t="shared" si="22"/>
        <v>1.1000000000000001</v>
      </c>
      <c r="AI84" s="37">
        <f t="shared" si="23"/>
        <v>0.3</v>
      </c>
      <c r="AJ84" s="181">
        <f t="shared" si="24"/>
        <v>4.4000000000000004</v>
      </c>
      <c r="AK84" s="181">
        <f t="shared" si="25"/>
        <v>3.1</v>
      </c>
      <c r="AL84" s="181">
        <f t="shared" si="26"/>
        <v>3.2</v>
      </c>
      <c r="AM84" s="37">
        <f t="shared" si="27"/>
        <v>3.6</v>
      </c>
      <c r="AN84" s="199">
        <f>IF(P2_ComponentsMissing_hidden!G99&gt;2,"x",ROUND(AVERAGE(AG84,AH84,AI84,AM84),1))</f>
        <v>1.9</v>
      </c>
    </row>
    <row r="85" spans="1:40">
      <c r="A85" s="27" t="s">
        <v>251</v>
      </c>
      <c r="B85" s="20" t="s">
        <v>252</v>
      </c>
      <c r="C85" s="26">
        <f>IF(P2_IndicatorData!C85="No data","x",ROUND(IF(P2_IndicatorData!C85&gt;C$166,10,IF(P2_IndicatorData!C85&lt;C$165,0,10-(C$166-P2_IndicatorData!C85)/(C$166-C$165)*10)),1))</f>
        <v>1</v>
      </c>
      <c r="D85" s="26">
        <f>IF(P2_IndicatorData!D85="No data","x",ROUND(IF(P2_IndicatorData!D85&gt;D$166,0,IF(P2_IndicatorData!D85&lt;D$165,10,(D$166-P2_IndicatorData!D85)/(D$166-D$165)*10)),1))</f>
        <v>8.6</v>
      </c>
      <c r="E85" s="26">
        <f>IF(P2_IndicatorData!E85="No data","x",ROUND(IF(P2_IndicatorData!E85&gt;E$166,0,IF(P2_IndicatorData!E85&lt;E$165,10,(E$166-P2_IndicatorData!E85)/(E$166-E$165)*10)),1))</f>
        <v>5.7</v>
      </c>
      <c r="F85" s="26">
        <f>IF(P2_IndicatorData!F85="No data","x",ROUND(IF(P2_IndicatorData!F85&gt;F$166,0,IF(P2_IndicatorData!F85&lt;F$165,10,(F$166-P2_IndicatorData!F85)/(F$166-F$165)*10)),1))</f>
        <v>7.4</v>
      </c>
      <c r="G85" s="26">
        <f>IF(P2_IndicatorData!G85="No data","x",ROUND(IF(P2_IndicatorData!G85&gt;G$166,0,IF(P2_IndicatorData!G85&lt;G$165,10,(G$166-P2_IndicatorData!G85)/(G$166-G$165)*10)),1))</f>
        <v>3.6</v>
      </c>
      <c r="H85" s="26">
        <f>IF(P2_IndicatorData!H85="No data","x",ROUND(IF(P2_IndicatorData!H85&gt;H$166,0,IF(P2_IndicatorData!H85&lt;H$165,10,(H$166-P2_IndicatorData!H85)/(H$166-H$165)*10)),1))</f>
        <v>4</v>
      </c>
      <c r="I85" s="26">
        <f>IF(P2_IndicatorData!I85="No data","x",ROUND(IF(P2_IndicatorData!I85&gt;I$166,10,IF(P2_IndicatorData!I85&lt;I$165,0,10-(I$166-P2_IndicatorData!I85)/(I$166-I$165)*10)),1))</f>
        <v>3</v>
      </c>
      <c r="J85" s="26">
        <f>IF(P2_IndicatorData!J85="No data","x",ROUND(IF(P2_IndicatorData!J85&gt;J$166,10,IF(P2_IndicatorData!J85&lt;J$165,0,10-(J$166-P2_IndicatorData!J85)/(J$166-J$165)*10)),1))</f>
        <v>6.2</v>
      </c>
      <c r="K85" s="26">
        <f>IF(P2_IndicatorData!K85="No data","x",ROUND(IF(P2_IndicatorData!K85&gt;K$166,10,IF(P2_IndicatorData!K85&lt;K$165,0,10-(K$166-P2_IndicatorData!K85)/(K$166-K$165)*10)),1))</f>
        <v>0.6</v>
      </c>
      <c r="L85" s="26" t="str">
        <f>IF(P2_IndicatorData!L85="No data","x",ROUND(IF(P2_IndicatorData!L85&gt;L$166,10,IF(P2_IndicatorData!L85&lt;L$165,0,10-(L$166-P2_IndicatorData!L85)/(L$166-L$165)*10)),1))</f>
        <v>x</v>
      </c>
      <c r="M85" s="26" t="str">
        <f>IF(P2_IndicatorData!M85="No data","x",ROUND(IF(P2_IndicatorData!M85&gt;M$166,10,IF(P2_IndicatorData!M85&lt;M$165,0,10-(M$166-P2_IndicatorData!M85)/(M$166-M$165)*10)),1))</f>
        <v>x</v>
      </c>
      <c r="N85" s="26">
        <f>IF(P2_IndicatorData!N85="No data","x",ROUND(IF(P2_IndicatorData!N85&gt;N$166,0,IF(P2_IndicatorData!N85&lt;N$165,10,(N$166-P2_IndicatorData!N85)/(N$166-N$165)*10)),1))</f>
        <v>0.1</v>
      </c>
      <c r="O85" s="26" t="str">
        <f>IF(P2_IndicatorData!O85="No data","x",ROUND(IF(P2_IndicatorData!O85&gt;O$166,0,IF(P2_IndicatorData!O85&lt;O$165,10,(O$166-P2_IndicatorData!O85)/(O$166-O$165)*10)),1))</f>
        <v>x</v>
      </c>
      <c r="P85" s="26" t="str">
        <f>IF(P2_IndicatorData!P85="No data","x",ROUND(IF(P2_IndicatorData!P85&gt;P$166,0,IF(P2_IndicatorData!P85&lt;P$165,10,(P$166-P2_IndicatorData!P85)/(P$166-P$165)*10)),1))</f>
        <v>x</v>
      </c>
      <c r="Q85" s="26">
        <f>IF(P2_IndicatorData!Q85="No data","x",ROUND(IF(P2_IndicatorData!Q85&gt;Q$166,0,IF(P2_IndicatorData!Q85&lt;Q$165,10,(Q$166-P2_IndicatorData!Q85)/(Q$166-Q$165)*10)),1))</f>
        <v>7.5</v>
      </c>
      <c r="R85" s="26">
        <f>IF(P2_IndicatorData!R85="No data","x",ROUND(IF(P2_IndicatorData!R85&gt;R$166,10,IF(P2_IndicatorData!R85&lt;R$165,0,10-(R$166-P2_IndicatorData!R85)/(R$166-R$165)*10)),1))</f>
        <v>1.4</v>
      </c>
      <c r="S85" s="26">
        <f>IF(P2_IndicatorData!S85="No data","x",ROUND(IF(P2_IndicatorData!S85&gt;S$166,0,IF(P2_IndicatorData!S85&lt;S$165,10,(S$166-P2_IndicatorData!S85)/(S$166-S$165)*10)),1))</f>
        <v>6.9</v>
      </c>
      <c r="T85" s="35">
        <f>IF(P2_IndicatorData!X85="No data","x",ROUND(IF(P2_IndicatorData!X85&gt;T$166,10,IF(P2_IndicatorData!X85&lt;T$165,0,10-(T$166-P2_IndicatorData!X85)/(T$166-T$165)*10)),1))</f>
        <v>1.1000000000000001</v>
      </c>
      <c r="U85" s="26" t="str">
        <f>IF(P2_IndicatorData!Y85="No data","x",ROUND(IF(P2_IndicatorData!Y85&gt;U$166,0,IF(P2_IndicatorData!Y85&lt;U$165,10,(U$166-P2_IndicatorData!Y85)/(U$166-U$165)*10)),1))</f>
        <v>x</v>
      </c>
      <c r="V85" s="26" t="str">
        <f>IF(P2_IndicatorData!Z85="No data","x",ROUND(IF(P2_IndicatorData!Z85&gt;V$166,10,IF(P2_IndicatorData!Z85&lt;V$165,0,10-(V$166-P2_IndicatorData!Z85)/(V$166-V$165)*10)),1))</f>
        <v>x</v>
      </c>
      <c r="W85" s="26" t="str">
        <f>IF(P2_IndicatorData!AA85="No data","x",ROUND(IF(P2_IndicatorData!AA85&gt;W$166,10,IF(P2_IndicatorData!AA85&lt;W$165,0,10-(W$166-P2_IndicatorData!AA85)/(W$166-W$165)*10)),1))</f>
        <v>x</v>
      </c>
      <c r="X85" s="26">
        <f>IF(P2_IndicatorData!AB85="No data","x",ROUND(IF(P2_IndicatorData!AB85&gt;X$166,0,IF(P2_IndicatorData!AB85&lt;X$165,10,(X$166-P2_IndicatorData!AB85)/(X$166-X$165)*10)),1))</f>
        <v>9.1999999999999993</v>
      </c>
      <c r="Y85" s="26">
        <f>IF(P2_IndicatorData!AC85="No data","x",ROUND(IF(P2_IndicatorData!AC85&gt;Y$166,0,IF(P2_IndicatorData!AC85&lt;Y$165,10,(Y$166-P2_IndicatorData!AC85)/(Y$166-Y$165)*10)),1))</f>
        <v>0</v>
      </c>
      <c r="Z85" s="33">
        <f t="shared" si="14"/>
        <v>5.6</v>
      </c>
      <c r="AA85" s="33" t="str">
        <f t="shared" si="15"/>
        <v>x</v>
      </c>
      <c r="AB85" s="33">
        <f t="shared" si="16"/>
        <v>7.5</v>
      </c>
      <c r="AC85" s="33">
        <f t="shared" si="17"/>
        <v>4.2</v>
      </c>
      <c r="AD85" s="181">
        <f t="shared" si="18"/>
        <v>3.3</v>
      </c>
      <c r="AE85" s="181">
        <f t="shared" si="19"/>
        <v>4.5999999999999996</v>
      </c>
      <c r="AF85" s="181">
        <f t="shared" si="20"/>
        <v>4.4000000000000004</v>
      </c>
      <c r="AG85" s="37">
        <f t="shared" si="21"/>
        <v>4.0999999999999996</v>
      </c>
      <c r="AH85" s="37">
        <f t="shared" si="22"/>
        <v>0.1</v>
      </c>
      <c r="AI85" s="37">
        <f t="shared" si="23"/>
        <v>1.1000000000000001</v>
      </c>
      <c r="AJ85" s="181" t="str">
        <f t="shared" si="24"/>
        <v>x</v>
      </c>
      <c r="AK85" s="181">
        <f t="shared" si="25"/>
        <v>4.5999999999999996</v>
      </c>
      <c r="AL85" s="181">
        <f t="shared" si="26"/>
        <v>5.9</v>
      </c>
      <c r="AM85" s="37">
        <f t="shared" si="27"/>
        <v>5.3</v>
      </c>
      <c r="AN85" s="199">
        <f>IF(P2_ComponentsMissing_hidden!G100&gt;2,"x",ROUND(AVERAGE(AG85,AH85,AI85,AM85),1))</f>
        <v>2.7</v>
      </c>
    </row>
    <row r="86" spans="1:40">
      <c r="A86" s="27" t="s">
        <v>253</v>
      </c>
      <c r="B86" s="20" t="s">
        <v>254</v>
      </c>
      <c r="C86" s="26">
        <f>IF(P2_IndicatorData!C86="No data","x",ROUND(IF(P2_IndicatorData!C86&gt;C$166,10,IF(P2_IndicatorData!C86&lt;C$165,0,10-(C$166-P2_IndicatorData!C86)/(C$166-C$165)*10)),1))</f>
        <v>10</v>
      </c>
      <c r="D86" s="26">
        <f>IF(P2_IndicatorData!D86="No data","x",ROUND(IF(P2_IndicatorData!D86&gt;D$166,0,IF(P2_IndicatorData!D86&lt;D$165,10,(D$166-P2_IndicatorData!D86)/(D$166-D$165)*10)),1))</f>
        <v>7.3</v>
      </c>
      <c r="E86" s="26">
        <f>IF(P2_IndicatorData!E86="No data","x",ROUND(IF(P2_IndicatorData!E86&gt;E$166,0,IF(P2_IndicatorData!E86&lt;E$165,10,(E$166-P2_IndicatorData!E86)/(E$166-E$165)*10)),1))</f>
        <v>2.2999999999999998</v>
      </c>
      <c r="F86" s="26">
        <f>IF(P2_IndicatorData!F86="No data","x",ROUND(IF(P2_IndicatorData!F86&gt;F$166,0,IF(P2_IndicatorData!F86&lt;F$165,10,(F$166-P2_IndicatorData!F86)/(F$166-F$165)*10)),1))</f>
        <v>3.6</v>
      </c>
      <c r="G86" s="26">
        <f>IF(P2_IndicatorData!G86="No data","x",ROUND(IF(P2_IndicatorData!G86&gt;G$166,0,IF(P2_IndicatorData!G86&lt;G$165,10,(G$166-P2_IndicatorData!G86)/(G$166-G$165)*10)),1))</f>
        <v>1.4</v>
      </c>
      <c r="H86" s="26">
        <f>IF(P2_IndicatorData!H86="No data","x",ROUND(IF(P2_IndicatorData!H86&gt;H$166,0,IF(P2_IndicatorData!H86&lt;H$165,10,(H$166-P2_IndicatorData!H86)/(H$166-H$165)*10)),1))</f>
        <v>2.2999999999999998</v>
      </c>
      <c r="I86" s="26">
        <f>IF(P2_IndicatorData!I86="No data","x",ROUND(IF(P2_IndicatorData!I86&gt;I$166,10,IF(P2_IndicatorData!I86&lt;I$165,0,10-(I$166-P2_IndicatorData!I86)/(I$166-I$165)*10)),1))</f>
        <v>9.1999999999999993</v>
      </c>
      <c r="J86" s="26">
        <f>IF(P2_IndicatorData!J86="No data","x",ROUND(IF(P2_IndicatorData!J86&gt;J$166,10,IF(P2_IndicatorData!J86&lt;J$165,0,10-(J$166-P2_IndicatorData!J86)/(J$166-J$165)*10)),1))</f>
        <v>9.6999999999999993</v>
      </c>
      <c r="K86" s="26">
        <f>IF(P2_IndicatorData!K86="No data","x",ROUND(IF(P2_IndicatorData!K86&gt;K$166,10,IF(P2_IndicatorData!K86&lt;K$165,0,10-(K$166-P2_IndicatorData!K86)/(K$166-K$165)*10)),1))</f>
        <v>10</v>
      </c>
      <c r="L86" s="26">
        <f>IF(P2_IndicatorData!L86="No data","x",ROUND(IF(P2_IndicatorData!L86&gt;L$166,10,IF(P2_IndicatorData!L86&lt;L$165,0,10-(L$166-P2_IndicatorData!L86)/(L$166-L$165)*10)),1))</f>
        <v>1.2</v>
      </c>
      <c r="M86" s="26">
        <f>IF(P2_IndicatorData!M86="No data","x",ROUND(IF(P2_IndicatorData!M86&gt;M$166,10,IF(P2_IndicatorData!M86&lt;M$165,0,10-(M$166-P2_IndicatorData!M86)/(M$166-M$165)*10)),1))</f>
        <v>5</v>
      </c>
      <c r="N86" s="26">
        <f>IF(P2_IndicatorData!N86="No data","x",ROUND(IF(P2_IndicatorData!N86&gt;N$166,0,IF(P2_IndicatorData!N86&lt;N$165,10,(N$166-P2_IndicatorData!N86)/(N$166-N$165)*10)),1))</f>
        <v>4.5</v>
      </c>
      <c r="O86" s="26">
        <f>IF(P2_IndicatorData!O86="No data","x",ROUND(IF(P2_IndicatorData!O86&gt;O$166,0,IF(P2_IndicatorData!O86&lt;O$165,10,(O$166-P2_IndicatorData!O86)/(O$166-O$165)*10)),1))</f>
        <v>0</v>
      </c>
      <c r="P86" s="26">
        <f>IF(P2_IndicatorData!P86="No data","x",ROUND(IF(P2_IndicatorData!P86&gt;P$166,0,IF(P2_IndicatorData!P86&lt;P$165,10,(P$166-P2_IndicatorData!P86)/(P$166-P$165)*10)),1))</f>
        <v>9.4</v>
      </c>
      <c r="Q86" s="26">
        <f>IF(P2_IndicatorData!Q86="No data","x",ROUND(IF(P2_IndicatorData!Q86&gt;Q$166,0,IF(P2_IndicatorData!Q86&lt;Q$165,10,(Q$166-P2_IndicatorData!Q86)/(Q$166-Q$165)*10)),1))</f>
        <v>0</v>
      </c>
      <c r="R86" s="26">
        <f>IF(P2_IndicatorData!R86="No data","x",ROUND(IF(P2_IndicatorData!R86&gt;R$166,10,IF(P2_IndicatorData!R86&lt;R$165,0,10-(R$166-P2_IndicatorData!R86)/(R$166-R$165)*10)),1))</f>
        <v>10</v>
      </c>
      <c r="S86" s="26">
        <f>IF(P2_IndicatorData!S86="No data","x",ROUND(IF(P2_IndicatorData!S86&gt;S$166,0,IF(P2_IndicatorData!S86&lt;S$165,10,(S$166-P2_IndicatorData!S86)/(S$166-S$165)*10)),1))</f>
        <v>6.8</v>
      </c>
      <c r="T86" s="35">
        <f>IF(P2_IndicatorData!X86="No data","x",ROUND(IF(P2_IndicatorData!X86&gt;T$166,10,IF(P2_IndicatorData!X86&lt;T$165,0,10-(T$166-P2_IndicatorData!X86)/(T$166-T$165)*10)),1))</f>
        <v>7.2</v>
      </c>
      <c r="U86" s="26">
        <f>IF(P2_IndicatorData!Y86="No data","x",ROUND(IF(P2_IndicatorData!Y86&gt;U$166,0,IF(P2_IndicatorData!Y86&lt;U$165,10,(U$166-P2_IndicatorData!Y86)/(U$166-U$165)*10)),1))</f>
        <v>10</v>
      </c>
      <c r="V86" s="26">
        <f>IF(P2_IndicatorData!Z86="No data","x",ROUND(IF(P2_IndicatorData!Z86&gt;V$166,10,IF(P2_IndicatorData!Z86&lt;V$165,0,10-(V$166-P2_IndicatorData!Z86)/(V$166-V$165)*10)),1))</f>
        <v>9.9</v>
      </c>
      <c r="W86" s="26">
        <f>IF(P2_IndicatorData!AA86="No data","x",ROUND(IF(P2_IndicatorData!AA86&gt;W$166,10,IF(P2_IndicatorData!AA86&lt;W$165,0,10-(W$166-P2_IndicatorData!AA86)/(W$166-W$165)*10)),1))</f>
        <v>8</v>
      </c>
      <c r="X86" s="26">
        <f>IF(P2_IndicatorData!AB86="No data","x",ROUND(IF(P2_IndicatorData!AB86&gt;X$166,0,IF(P2_IndicatorData!AB86&lt;X$165,10,(X$166-P2_IndicatorData!AB86)/(X$166-X$165)*10)),1))</f>
        <v>5.7</v>
      </c>
      <c r="Y86" s="26">
        <f>IF(P2_IndicatorData!AC86="No data","x",ROUND(IF(P2_IndicatorData!AC86&gt;Y$166,0,IF(P2_IndicatorData!AC86&lt;Y$165,10,(Y$166-P2_IndicatorData!AC86)/(Y$166-Y$165)*10)),1))</f>
        <v>10</v>
      </c>
      <c r="Z86" s="33">
        <f t="shared" si="14"/>
        <v>2.4</v>
      </c>
      <c r="AA86" s="33">
        <f t="shared" si="15"/>
        <v>3.1</v>
      </c>
      <c r="AB86" s="33">
        <f t="shared" si="16"/>
        <v>4.7</v>
      </c>
      <c r="AC86" s="33">
        <f t="shared" si="17"/>
        <v>8.4</v>
      </c>
      <c r="AD86" s="181">
        <f t="shared" si="18"/>
        <v>6.2</v>
      </c>
      <c r="AE86" s="181">
        <f t="shared" si="19"/>
        <v>9.5</v>
      </c>
      <c r="AF86" s="181">
        <f t="shared" si="20"/>
        <v>6.5</v>
      </c>
      <c r="AG86" s="37">
        <f t="shared" si="21"/>
        <v>7.4</v>
      </c>
      <c r="AH86" s="37">
        <f t="shared" si="22"/>
        <v>2.5</v>
      </c>
      <c r="AI86" s="37">
        <f t="shared" si="23"/>
        <v>8.6</v>
      </c>
      <c r="AJ86" s="181">
        <f t="shared" si="24"/>
        <v>9</v>
      </c>
      <c r="AK86" s="181">
        <f t="shared" si="25"/>
        <v>7.9</v>
      </c>
      <c r="AL86" s="181">
        <f t="shared" si="26"/>
        <v>6.6</v>
      </c>
      <c r="AM86" s="37">
        <f t="shared" si="27"/>
        <v>7.8</v>
      </c>
      <c r="AN86" s="199">
        <f>IF(P2_ComponentsMissing_hidden!G101&gt;2,"x",ROUND(AVERAGE(AG86,AH86,AI86,AM86),1))</f>
        <v>6.6</v>
      </c>
    </row>
    <row r="87" spans="1:40">
      <c r="A87" s="27" t="s">
        <v>255</v>
      </c>
      <c r="B87" s="20" t="s">
        <v>256</v>
      </c>
      <c r="C87" s="26">
        <f>IF(P2_IndicatorData!C87="No data","x",ROUND(IF(P2_IndicatorData!C87&gt;C$166,10,IF(P2_IndicatorData!C87&lt;C$165,0,10-(C$166-P2_IndicatorData!C87)/(C$166-C$165)*10)),1))</f>
        <v>10</v>
      </c>
      <c r="D87" s="26">
        <f>IF(P2_IndicatorData!D87="No data","x",ROUND(IF(P2_IndicatorData!D87&gt;D$166,0,IF(P2_IndicatorData!D87&lt;D$165,10,(D$166-P2_IndicatorData!D87)/(D$166-D$165)*10)),1))</f>
        <v>9.6</v>
      </c>
      <c r="E87" s="26">
        <f>IF(P2_IndicatorData!E87="No data","x",ROUND(IF(P2_IndicatorData!E87&gt;E$166,0,IF(P2_IndicatorData!E87&lt;E$165,10,(E$166-P2_IndicatorData!E87)/(E$166-E$165)*10)),1))</f>
        <v>5.3</v>
      </c>
      <c r="F87" s="26" t="str">
        <f>IF(P2_IndicatorData!F87="No data","x",ROUND(IF(P2_IndicatorData!F87&gt;F$166,0,IF(P2_IndicatorData!F87&lt;F$165,10,(F$166-P2_IndicatorData!F87)/(F$166-F$165)*10)),1))</f>
        <v>x</v>
      </c>
      <c r="G87" s="26">
        <f>IF(P2_IndicatorData!G87="No data","x",ROUND(IF(P2_IndicatorData!G87&gt;G$166,0,IF(P2_IndicatorData!G87&lt;G$165,10,(G$166-P2_IndicatorData!G87)/(G$166-G$165)*10)),1))</f>
        <v>3.2</v>
      </c>
      <c r="H87" s="26">
        <f>IF(P2_IndicatorData!H87="No data","x",ROUND(IF(P2_IndicatorData!H87&gt;H$166,0,IF(P2_IndicatorData!H87&lt;H$165,10,(H$166-P2_IndicatorData!H87)/(H$166-H$165)*10)),1))</f>
        <v>7.6</v>
      </c>
      <c r="I87" s="26">
        <f>IF(P2_IndicatorData!I87="No data","x",ROUND(IF(P2_IndicatorData!I87&gt;I$166,10,IF(P2_IndicatorData!I87&lt;I$165,0,10-(I$166-P2_IndicatorData!I87)/(I$166-I$165)*10)),1))</f>
        <v>8</v>
      </c>
      <c r="J87" s="26" t="str">
        <f>IF(P2_IndicatorData!J87="No data","x",ROUND(IF(P2_IndicatorData!J87&gt;J$166,10,IF(P2_IndicatorData!J87&lt;J$165,0,10-(J$166-P2_IndicatorData!J87)/(J$166-J$165)*10)),1))</f>
        <v>x</v>
      </c>
      <c r="K87" s="26">
        <f>IF(P2_IndicatorData!K87="No data","x",ROUND(IF(P2_IndicatorData!K87&gt;K$166,10,IF(P2_IndicatorData!K87&lt;K$165,0,10-(K$166-P2_IndicatorData!K87)/(K$166-K$165)*10)),1))</f>
        <v>10</v>
      </c>
      <c r="L87" s="26">
        <f>IF(P2_IndicatorData!L87="No data","x",ROUND(IF(P2_IndicatorData!L87&gt;L$166,10,IF(P2_IndicatorData!L87&lt;L$165,0,10-(L$166-P2_IndicatorData!L87)/(L$166-L$165)*10)),1))</f>
        <v>10</v>
      </c>
      <c r="M87" s="26">
        <f>IF(P2_IndicatorData!M87="No data","x",ROUND(IF(P2_IndicatorData!M87&gt;M$166,10,IF(P2_IndicatorData!M87&lt;M$165,0,10-(M$166-P2_IndicatorData!M87)/(M$166-M$165)*10)),1))</f>
        <v>6.1</v>
      </c>
      <c r="N87" s="26">
        <f>IF(P2_IndicatorData!N87="No data","x",ROUND(IF(P2_IndicatorData!N87&gt;N$166,0,IF(P2_IndicatorData!N87&lt;N$165,10,(N$166-P2_IndicatorData!N87)/(N$166-N$165)*10)),1))</f>
        <v>10</v>
      </c>
      <c r="O87" s="26">
        <f>IF(P2_IndicatorData!O87="No data","x",ROUND(IF(P2_IndicatorData!O87&gt;O$166,0,IF(P2_IndicatorData!O87&lt;O$165,10,(O$166-P2_IndicatorData!O87)/(O$166-O$165)*10)),1))</f>
        <v>5.7</v>
      </c>
      <c r="P87" s="26" t="str">
        <f>IF(P2_IndicatorData!P87="No data","x",ROUND(IF(P2_IndicatorData!P87&gt;P$166,0,IF(P2_IndicatorData!P87&lt;P$165,10,(P$166-P2_IndicatorData!P87)/(P$166-P$165)*10)),1))</f>
        <v>x</v>
      </c>
      <c r="Q87" s="26">
        <f>IF(P2_IndicatorData!Q87="No data","x",ROUND(IF(P2_IndicatorData!Q87&gt;Q$166,0,IF(P2_IndicatorData!Q87&lt;Q$165,10,(Q$166-P2_IndicatorData!Q87)/(Q$166-Q$165)*10)),1))</f>
        <v>5.8</v>
      </c>
      <c r="R87" s="26">
        <f>IF(P2_IndicatorData!R87="No data","x",ROUND(IF(P2_IndicatorData!R87&gt;R$166,10,IF(P2_IndicatorData!R87&lt;R$165,0,10-(R$166-P2_IndicatorData!R87)/(R$166-R$165)*10)),1))</f>
        <v>3.4</v>
      </c>
      <c r="S87" s="26">
        <f>IF(P2_IndicatorData!S87="No data","x",ROUND(IF(P2_IndicatorData!S87&gt;S$166,0,IF(P2_IndicatorData!S87&lt;S$165,10,(S$166-P2_IndicatorData!S87)/(S$166-S$165)*10)),1))</f>
        <v>8</v>
      </c>
      <c r="T87" s="35">
        <f>IF(P2_IndicatorData!X87="No data","x",ROUND(IF(P2_IndicatorData!X87&gt;T$166,10,IF(P2_IndicatorData!X87&lt;T$165,0,10-(T$166-P2_IndicatorData!X87)/(T$166-T$165)*10)),1))</f>
        <v>7.6</v>
      </c>
      <c r="U87" s="26">
        <f>IF(P2_IndicatorData!Y87="No data","x",ROUND(IF(P2_IndicatorData!Y87&gt;U$166,0,IF(P2_IndicatorData!Y87&lt;U$165,10,(U$166-P2_IndicatorData!Y87)/(U$166-U$165)*10)),1))</f>
        <v>10</v>
      </c>
      <c r="V87" s="26">
        <f>IF(P2_IndicatorData!Z87="No data","x",ROUND(IF(P2_IndicatorData!Z87&gt;V$166,10,IF(P2_IndicatorData!Z87&lt;V$165,0,10-(V$166-P2_IndicatorData!Z87)/(V$166-V$165)*10)),1))</f>
        <v>10</v>
      </c>
      <c r="W87" s="26">
        <f>IF(P2_IndicatorData!AA87="No data","x",ROUND(IF(P2_IndicatorData!AA87&gt;W$166,10,IF(P2_IndicatorData!AA87&lt;W$165,0,10-(W$166-P2_IndicatorData!AA87)/(W$166-W$165)*10)),1))</f>
        <v>4.0999999999999996</v>
      </c>
      <c r="X87" s="26">
        <f>IF(P2_IndicatorData!AB87="No data","x",ROUND(IF(P2_IndicatorData!AB87&gt;X$166,0,IF(P2_IndicatorData!AB87&lt;X$165,10,(X$166-P2_IndicatorData!AB87)/(X$166-X$165)*10)),1))</f>
        <v>9.6</v>
      </c>
      <c r="Y87" s="26">
        <f>IF(P2_IndicatorData!AC87="No data","x",ROUND(IF(P2_IndicatorData!AC87&gt;Y$166,0,IF(P2_IndicatorData!AC87&lt;Y$165,10,(Y$166-P2_IndicatorData!AC87)/(Y$166-Y$165)*10)),1))</f>
        <v>10</v>
      </c>
      <c r="Z87" s="33">
        <f t="shared" si="14"/>
        <v>4.3</v>
      </c>
      <c r="AA87" s="33">
        <f t="shared" si="15"/>
        <v>8.1</v>
      </c>
      <c r="AB87" s="33">
        <f t="shared" si="16"/>
        <v>5.8</v>
      </c>
      <c r="AC87" s="33">
        <f t="shared" si="17"/>
        <v>5.7</v>
      </c>
      <c r="AD87" s="181">
        <f t="shared" si="18"/>
        <v>7.2</v>
      </c>
      <c r="AE87" s="181">
        <f t="shared" si="19"/>
        <v>8</v>
      </c>
      <c r="AF87" s="181">
        <f t="shared" si="20"/>
        <v>9.1</v>
      </c>
      <c r="AG87" s="37">
        <f t="shared" si="21"/>
        <v>8.1</v>
      </c>
      <c r="AH87" s="37">
        <f t="shared" si="22"/>
        <v>7.9</v>
      </c>
      <c r="AI87" s="37">
        <f t="shared" si="23"/>
        <v>8.8000000000000007</v>
      </c>
      <c r="AJ87" s="181">
        <f t="shared" si="24"/>
        <v>7.1</v>
      </c>
      <c r="AK87" s="181">
        <f t="shared" si="25"/>
        <v>9.8000000000000007</v>
      </c>
      <c r="AL87" s="181">
        <f t="shared" si="26"/>
        <v>5.8</v>
      </c>
      <c r="AM87" s="37">
        <f t="shared" si="27"/>
        <v>7.6</v>
      </c>
      <c r="AN87" s="199">
        <f>IF(P2_ComponentsMissing_hidden!G102&gt;2,"x",ROUND(AVERAGE(AG87,AH87,AI87,AM87),1))</f>
        <v>8.1</v>
      </c>
    </row>
    <row r="88" spans="1:40">
      <c r="A88" s="27" t="s">
        <v>257</v>
      </c>
      <c r="B88" s="20" t="s">
        <v>258</v>
      </c>
      <c r="C88" s="26">
        <f>IF(P2_IndicatorData!C88="No data","x",ROUND(IF(P2_IndicatorData!C88&gt;C$166,10,IF(P2_IndicatorData!C88&lt;C$165,0,10-(C$166-P2_IndicatorData!C88)/(C$166-C$165)*10)),1))</f>
        <v>1.5</v>
      </c>
      <c r="D88" s="26">
        <f>IF(P2_IndicatorData!D88="No data","x",ROUND(IF(P2_IndicatorData!D88&gt;D$166,0,IF(P2_IndicatorData!D88&lt;D$165,10,(D$166-P2_IndicatorData!D88)/(D$166-D$165)*10)),1))</f>
        <v>4.5999999999999996</v>
      </c>
      <c r="E88" s="26">
        <f>IF(P2_IndicatorData!E88="No data","x",ROUND(IF(P2_IndicatorData!E88&gt;E$166,0,IF(P2_IndicatorData!E88&lt;E$165,10,(E$166-P2_IndicatorData!E88)/(E$166-E$165)*10)),1))</f>
        <v>1</v>
      </c>
      <c r="F88" s="26">
        <f>IF(P2_IndicatorData!F88="No data","x",ROUND(IF(P2_IndicatorData!F88&gt;F$166,0,IF(P2_IndicatorData!F88&lt;F$165,10,(F$166-P2_IndicatorData!F88)/(F$166-F$165)*10)),1))</f>
        <v>0.8</v>
      </c>
      <c r="G88" s="26">
        <f>IF(P2_IndicatorData!G88="No data","x",ROUND(IF(P2_IndicatorData!G88&gt;G$166,0,IF(P2_IndicatorData!G88&lt;G$165,10,(G$166-P2_IndicatorData!G88)/(G$166-G$165)*10)),1))</f>
        <v>0.8</v>
      </c>
      <c r="H88" s="26" t="str">
        <f>IF(P2_IndicatorData!H88="No data","x",ROUND(IF(P2_IndicatorData!H88&gt;H$166,0,IF(P2_IndicatorData!H88&lt;H$165,10,(H$166-P2_IndicatorData!H88)/(H$166-H$165)*10)),1))</f>
        <v>x</v>
      </c>
      <c r="I88" s="26">
        <f>IF(P2_IndicatorData!I88="No data","x",ROUND(IF(P2_IndicatorData!I88&gt;I$166,10,IF(P2_IndicatorData!I88&lt;I$165,0,10-(I$166-P2_IndicatorData!I88)/(I$166-I$165)*10)),1))</f>
        <v>10</v>
      </c>
      <c r="J88" s="26" t="str">
        <f>IF(P2_IndicatorData!J88="No data","x",ROUND(IF(P2_IndicatorData!J88&gt;J$166,10,IF(P2_IndicatorData!J88&lt;J$165,0,10-(J$166-P2_IndicatorData!J88)/(J$166-J$165)*10)),1))</f>
        <v>x</v>
      </c>
      <c r="K88" s="26">
        <f>IF(P2_IndicatorData!K88="No data","x",ROUND(IF(P2_IndicatorData!K88&gt;K$166,10,IF(P2_IndicatorData!K88&lt;K$165,0,10-(K$166-P2_IndicatorData!K88)/(K$166-K$165)*10)),1))</f>
        <v>1.4</v>
      </c>
      <c r="L88" s="26" t="str">
        <f>IF(P2_IndicatorData!L88="No data","x",ROUND(IF(P2_IndicatorData!L88&gt;L$166,10,IF(P2_IndicatorData!L88&lt;L$165,0,10-(L$166-P2_IndicatorData!L88)/(L$166-L$165)*10)),1))</f>
        <v>x</v>
      </c>
      <c r="M88" s="26" t="str">
        <f>IF(P2_IndicatorData!M88="No data","x",ROUND(IF(P2_IndicatorData!M88&gt;M$166,10,IF(P2_IndicatorData!M88&lt;M$165,0,10-(M$166-P2_IndicatorData!M88)/(M$166-M$165)*10)),1))</f>
        <v>x</v>
      </c>
      <c r="N88" s="26" t="str">
        <f>IF(P2_IndicatorData!N88="No data","x",ROUND(IF(P2_IndicatorData!N88&gt;N$166,0,IF(P2_IndicatorData!N88&lt;N$165,10,(N$166-P2_IndicatorData!N88)/(N$166-N$165)*10)),1))</f>
        <v>x</v>
      </c>
      <c r="O88" s="26" t="str">
        <f>IF(P2_IndicatorData!O88="No data","x",ROUND(IF(P2_IndicatorData!O88&gt;O$166,0,IF(P2_IndicatorData!O88&lt;O$165,10,(O$166-P2_IndicatorData!O88)/(O$166-O$165)*10)),1))</f>
        <v>x</v>
      </c>
      <c r="P88" s="26" t="str">
        <f>IF(P2_IndicatorData!P88="No data","x",ROUND(IF(P2_IndicatorData!P88&gt;P$166,0,IF(P2_IndicatorData!P88&lt;P$165,10,(P$166-P2_IndicatorData!P88)/(P$166-P$165)*10)),1))</f>
        <v>x</v>
      </c>
      <c r="Q88" s="26" t="str">
        <f>IF(P2_IndicatorData!Q88="No data","x",ROUND(IF(P2_IndicatorData!Q88&gt;Q$166,0,IF(P2_IndicatorData!Q88&lt;Q$165,10,(Q$166-P2_IndicatorData!Q88)/(Q$166-Q$165)*10)),1))</f>
        <v>x</v>
      </c>
      <c r="R88" s="26">
        <f>IF(P2_IndicatorData!R88="No data","x",ROUND(IF(P2_IndicatorData!R88&gt;R$166,10,IF(P2_IndicatorData!R88&lt;R$165,0,10-(R$166-P2_IndicatorData!R88)/(R$166-R$165)*10)),1))</f>
        <v>3.1</v>
      </c>
      <c r="S88" s="26">
        <f>IF(P2_IndicatorData!S88="No data","x",ROUND(IF(P2_IndicatorData!S88&gt;S$166,0,IF(P2_IndicatorData!S88&lt;S$165,10,(S$166-P2_IndicatorData!S88)/(S$166-S$165)*10)),1))</f>
        <v>4.3</v>
      </c>
      <c r="T88" s="35">
        <f>IF(P2_IndicatorData!X88="No data","x",ROUND(IF(P2_IndicatorData!X88&gt;T$166,10,IF(P2_IndicatorData!X88&lt;T$165,0,10-(T$166-P2_IndicatorData!X88)/(T$166-T$165)*10)),1))</f>
        <v>0</v>
      </c>
      <c r="U88" s="26" t="str">
        <f>IF(P2_IndicatorData!Y88="No data","x",ROUND(IF(P2_IndicatorData!Y88&gt;U$166,0,IF(P2_IndicatorData!Y88&lt;U$165,10,(U$166-P2_IndicatorData!Y88)/(U$166-U$165)*10)),1))</f>
        <v>x</v>
      </c>
      <c r="V88" s="26" t="str">
        <f>IF(P2_IndicatorData!Z88="No data","x",ROUND(IF(P2_IndicatorData!Z88&gt;V$166,10,IF(P2_IndicatorData!Z88&lt;V$165,0,10-(V$166-P2_IndicatorData!Z88)/(V$166-V$165)*10)),1))</f>
        <v>x</v>
      </c>
      <c r="W88" s="26" t="str">
        <f>IF(P2_IndicatorData!AA88="No data","x",ROUND(IF(P2_IndicatorData!AA88&gt;W$166,10,IF(P2_IndicatorData!AA88&lt;W$165,0,10-(W$166-P2_IndicatorData!AA88)/(W$166-W$165)*10)),1))</f>
        <v>x</v>
      </c>
      <c r="X88" s="26">
        <f>IF(P2_IndicatorData!AB88="No data","x",ROUND(IF(P2_IndicatorData!AB88&gt;X$166,0,IF(P2_IndicatorData!AB88&lt;X$165,10,(X$166-P2_IndicatorData!AB88)/(X$166-X$165)*10)),1))</f>
        <v>7.2</v>
      </c>
      <c r="Y88" s="26">
        <f>IF(P2_IndicatorData!AC88="No data","x",ROUND(IF(P2_IndicatorData!AC88&gt;Y$166,0,IF(P2_IndicatorData!AC88&lt;Y$165,10,(Y$166-P2_IndicatorData!AC88)/(Y$166-Y$165)*10)),1))</f>
        <v>5</v>
      </c>
      <c r="Z88" s="33">
        <f t="shared" si="14"/>
        <v>0.9</v>
      </c>
      <c r="AA88" s="33" t="str">
        <f t="shared" si="15"/>
        <v>x</v>
      </c>
      <c r="AB88" s="33" t="str">
        <f t="shared" si="16"/>
        <v>x</v>
      </c>
      <c r="AC88" s="33">
        <f t="shared" si="17"/>
        <v>3.7</v>
      </c>
      <c r="AD88" s="181">
        <f t="shared" si="18"/>
        <v>1.2</v>
      </c>
      <c r="AE88" s="181">
        <f t="shared" si="19"/>
        <v>10</v>
      </c>
      <c r="AF88" s="181">
        <f t="shared" si="20"/>
        <v>3</v>
      </c>
      <c r="AG88" s="37">
        <f t="shared" si="21"/>
        <v>4.7</v>
      </c>
      <c r="AH88" s="37" t="str">
        <f t="shared" si="22"/>
        <v>x</v>
      </c>
      <c r="AI88" s="37">
        <f t="shared" si="23"/>
        <v>0</v>
      </c>
      <c r="AJ88" s="181" t="str">
        <f t="shared" si="24"/>
        <v>x</v>
      </c>
      <c r="AK88" s="181">
        <f t="shared" si="25"/>
        <v>6.1</v>
      </c>
      <c r="AL88" s="181">
        <f t="shared" si="26"/>
        <v>3.7</v>
      </c>
      <c r="AM88" s="37">
        <f t="shared" si="27"/>
        <v>4.9000000000000004</v>
      </c>
      <c r="AN88" s="199">
        <f>IF(P2_ComponentsMissing_hidden!G103&gt;2,"x",ROUND(AVERAGE(AG88,AH88,AI88,AM88),1))</f>
        <v>3.2</v>
      </c>
    </row>
    <row r="89" spans="1:40">
      <c r="A89" s="27" t="s">
        <v>259</v>
      </c>
      <c r="B89" s="20" t="s">
        <v>260</v>
      </c>
      <c r="C89" s="26" t="str">
        <f>IF(P2_IndicatorData!C89="No data","x",ROUND(IF(P2_IndicatorData!C89&gt;C$166,10,IF(P2_IndicatorData!C89&lt;C$165,0,10-(C$166-P2_IndicatorData!C89)/(C$166-C$165)*10)),1))</f>
        <v>x</v>
      </c>
      <c r="D89" s="26" t="str">
        <f>IF(P2_IndicatorData!D89="No data","x",ROUND(IF(P2_IndicatorData!D89&gt;D$166,0,IF(P2_IndicatorData!D89&lt;D$165,10,(D$166-P2_IndicatorData!D89)/(D$166-D$165)*10)),1))</f>
        <v>x</v>
      </c>
      <c r="E89" s="26" t="str">
        <f>IF(P2_IndicatorData!E89="No data","x",ROUND(IF(P2_IndicatorData!E89&gt;E$166,0,IF(P2_IndicatorData!E89&lt;E$165,10,(E$166-P2_IndicatorData!E89)/(E$166-E$165)*10)),1))</f>
        <v>x</v>
      </c>
      <c r="F89" s="26" t="str">
        <f>IF(P2_IndicatorData!F89="No data","x",ROUND(IF(P2_IndicatorData!F89&gt;F$166,0,IF(P2_IndicatorData!F89&lt;F$165,10,(F$166-P2_IndicatorData!F89)/(F$166-F$165)*10)),1))</f>
        <v>x</v>
      </c>
      <c r="G89" s="26" t="str">
        <f>IF(P2_IndicatorData!G89="No data","x",ROUND(IF(P2_IndicatorData!G89&gt;G$166,0,IF(P2_IndicatorData!G89&lt;G$165,10,(G$166-P2_IndicatorData!G89)/(G$166-G$165)*10)),1))</f>
        <v>x</v>
      </c>
      <c r="H89" s="26" t="str">
        <f>IF(P2_IndicatorData!H89="No data","x",ROUND(IF(P2_IndicatorData!H89&gt;H$166,0,IF(P2_IndicatorData!H89&lt;H$165,10,(H$166-P2_IndicatorData!H89)/(H$166-H$165)*10)),1))</f>
        <v>x</v>
      </c>
      <c r="I89" s="26" t="str">
        <f>IF(P2_IndicatorData!I89="No data","x",ROUND(IF(P2_IndicatorData!I89&gt;I$166,10,IF(P2_IndicatorData!I89&lt;I$165,0,10-(I$166-P2_IndicatorData!I89)/(I$166-I$165)*10)),1))</f>
        <v>x</v>
      </c>
      <c r="J89" s="26" t="str">
        <f>IF(P2_IndicatorData!J89="No data","x",ROUND(IF(P2_IndicatorData!J89&gt;J$166,10,IF(P2_IndicatorData!J89&lt;J$165,0,10-(J$166-P2_IndicatorData!J89)/(J$166-J$165)*10)),1))</f>
        <v>x</v>
      </c>
      <c r="K89" s="26" t="str">
        <f>IF(P2_IndicatorData!K89="No data","x",ROUND(IF(P2_IndicatorData!K89&gt;K$166,10,IF(P2_IndicatorData!K89&lt;K$165,0,10-(K$166-P2_IndicatorData!K89)/(K$166-K$165)*10)),1))</f>
        <v>x</v>
      </c>
      <c r="L89" s="26">
        <f>IF(P2_IndicatorData!L89="No data","x",ROUND(IF(P2_IndicatorData!L89&gt;L$166,10,IF(P2_IndicatorData!L89&lt;L$165,0,10-(L$166-P2_IndicatorData!L89)/(L$166-L$165)*10)),1))</f>
        <v>0.1</v>
      </c>
      <c r="M89" s="26">
        <f>IF(P2_IndicatorData!M89="No data","x",ROUND(IF(P2_IndicatorData!M89&gt;M$166,10,IF(P2_IndicatorData!M89&lt;M$165,0,10-(M$166-P2_IndicatorData!M89)/(M$166-M$165)*10)),1))</f>
        <v>1.1000000000000001</v>
      </c>
      <c r="N89" s="26" t="str">
        <f>IF(P2_IndicatorData!N89="No data","x",ROUND(IF(P2_IndicatorData!N89&gt;N$166,0,IF(P2_IndicatorData!N89&lt;N$165,10,(N$166-P2_IndicatorData!N89)/(N$166-N$165)*10)),1))</f>
        <v>x</v>
      </c>
      <c r="O89" s="26" t="str">
        <f>IF(P2_IndicatorData!O89="No data","x",ROUND(IF(P2_IndicatorData!O89&gt;O$166,0,IF(P2_IndicatorData!O89&lt;O$165,10,(O$166-P2_IndicatorData!O89)/(O$166-O$165)*10)),1))</f>
        <v>x</v>
      </c>
      <c r="P89" s="26" t="str">
        <f>IF(P2_IndicatorData!P89="No data","x",ROUND(IF(P2_IndicatorData!P89&gt;P$166,0,IF(P2_IndicatorData!P89&lt;P$165,10,(P$166-P2_IndicatorData!P89)/(P$166-P$165)*10)),1))</f>
        <v>x</v>
      </c>
      <c r="Q89" s="26" t="str">
        <f>IF(P2_IndicatorData!Q89="No data","x",ROUND(IF(P2_IndicatorData!Q89&gt;Q$166,0,IF(P2_IndicatorData!Q89&lt;Q$165,10,(Q$166-P2_IndicatorData!Q89)/(Q$166-Q$165)*10)),1))</f>
        <v>x</v>
      </c>
      <c r="R89" s="26" t="str">
        <f>IF(P2_IndicatorData!R89="No data","x",ROUND(IF(P2_IndicatorData!R89&gt;R$166,10,IF(P2_IndicatorData!R89&lt;R$165,0,10-(R$166-P2_IndicatorData!R89)/(R$166-R$165)*10)),1))</f>
        <v>x</v>
      </c>
      <c r="S89" s="26" t="str">
        <f>IF(P2_IndicatorData!S89="No data","x",ROUND(IF(P2_IndicatorData!S89&gt;S$166,0,IF(P2_IndicatorData!S89&lt;S$165,10,(S$166-P2_IndicatorData!S89)/(S$166-S$165)*10)),1))</f>
        <v>x</v>
      </c>
      <c r="T89" s="35">
        <f>IF(P2_IndicatorData!X89="No data","x",ROUND(IF(P2_IndicatorData!X89&gt;T$166,10,IF(P2_IndicatorData!X89&lt;T$165,0,10-(T$166-P2_IndicatorData!X89)/(T$166-T$165)*10)),1))</f>
        <v>0</v>
      </c>
      <c r="U89" s="26" t="str">
        <f>IF(P2_IndicatorData!Y89="No data","x",ROUND(IF(P2_IndicatorData!Y89&gt;U$166,0,IF(P2_IndicatorData!Y89&lt;U$165,10,(U$166-P2_IndicatorData!Y89)/(U$166-U$165)*10)),1))</f>
        <v>x</v>
      </c>
      <c r="V89" s="26" t="str">
        <f>IF(P2_IndicatorData!Z89="No data","x",ROUND(IF(P2_IndicatorData!Z89&gt;V$166,10,IF(P2_IndicatorData!Z89&lt;V$165,0,10-(V$166-P2_IndicatorData!Z89)/(V$166-V$165)*10)),1))</f>
        <v>x</v>
      </c>
      <c r="W89" s="26" t="str">
        <f>IF(P2_IndicatorData!AA89="No data","x",ROUND(IF(P2_IndicatorData!AA89&gt;W$166,10,IF(P2_IndicatorData!AA89&lt;W$165,0,10-(W$166-P2_IndicatorData!AA89)/(W$166-W$165)*10)),1))</f>
        <v>x</v>
      </c>
      <c r="X89" s="26">
        <f>IF(P2_IndicatorData!AB89="No data","x",ROUND(IF(P2_IndicatorData!AB89&gt;X$166,0,IF(P2_IndicatorData!AB89&lt;X$165,10,(X$166-P2_IndicatorData!AB89)/(X$166-X$165)*10)),1))</f>
        <v>4.9000000000000004</v>
      </c>
      <c r="Y89" s="26">
        <f>IF(P2_IndicatorData!AC89="No data","x",ROUND(IF(P2_IndicatorData!AC89&gt;Y$166,0,IF(P2_IndicatorData!AC89&lt;Y$165,10,(Y$166-P2_IndicatorData!AC89)/(Y$166-Y$165)*10)),1))</f>
        <v>0</v>
      </c>
      <c r="Z89" s="33" t="str">
        <f t="shared" si="14"/>
        <v>x</v>
      </c>
      <c r="AA89" s="33">
        <f t="shared" si="15"/>
        <v>0.6</v>
      </c>
      <c r="AB89" s="33" t="str">
        <f t="shared" si="16"/>
        <v>x</v>
      </c>
      <c r="AC89" s="33" t="str">
        <f t="shared" si="17"/>
        <v>x</v>
      </c>
      <c r="AD89" s="181" t="str">
        <f t="shared" si="18"/>
        <v>x</v>
      </c>
      <c r="AE89" s="181" t="str">
        <f t="shared" si="19"/>
        <v>x</v>
      </c>
      <c r="AF89" s="181" t="str">
        <f t="shared" si="20"/>
        <v>x</v>
      </c>
      <c r="AG89" s="37" t="str">
        <f t="shared" si="21"/>
        <v>x</v>
      </c>
      <c r="AH89" s="37">
        <f t="shared" si="22"/>
        <v>0.6</v>
      </c>
      <c r="AI89" s="37">
        <f t="shared" si="23"/>
        <v>0</v>
      </c>
      <c r="AJ89" s="181" t="str">
        <f t="shared" si="24"/>
        <v>x</v>
      </c>
      <c r="AK89" s="181">
        <f t="shared" si="25"/>
        <v>2.5</v>
      </c>
      <c r="AL89" s="181" t="str">
        <f t="shared" si="26"/>
        <v>x</v>
      </c>
      <c r="AM89" s="37">
        <f t="shared" si="27"/>
        <v>2.5</v>
      </c>
      <c r="AN89" s="199">
        <f>IF(P2_ComponentsMissing_hidden!G104&gt;2,"x",ROUND(AVERAGE(AG89,AH89,AI89,AM89),1))</f>
        <v>1</v>
      </c>
    </row>
    <row r="90" spans="1:40">
      <c r="A90" s="27" t="s">
        <v>261</v>
      </c>
      <c r="B90" s="20" t="s">
        <v>262</v>
      </c>
      <c r="C90" s="26">
        <f>IF(P2_IndicatorData!C90="No data","x",ROUND(IF(P2_IndicatorData!C90&gt;C$166,10,IF(P2_IndicatorData!C90&lt;C$165,0,10-(C$166-P2_IndicatorData!C90)/(C$166-C$165)*10)),1))</f>
        <v>0.5</v>
      </c>
      <c r="D90" s="26">
        <f>IF(P2_IndicatorData!D90="No data","x",ROUND(IF(P2_IndicatorData!D90&gt;D$166,0,IF(P2_IndicatorData!D90&lt;D$165,10,(D$166-P2_IndicatorData!D90)/(D$166-D$165)*10)),1))</f>
        <v>1.8</v>
      </c>
      <c r="E90" s="26">
        <f>IF(P2_IndicatorData!E90="No data","x",ROUND(IF(P2_IndicatorData!E90&gt;E$166,0,IF(P2_IndicatorData!E90&lt;E$165,10,(E$166-P2_IndicatorData!E90)/(E$166-E$165)*10)),1))</f>
        <v>2.7</v>
      </c>
      <c r="F90" s="26">
        <f>IF(P2_IndicatorData!F90="No data","x",ROUND(IF(P2_IndicatorData!F90&gt;F$166,0,IF(P2_IndicatorData!F90&lt;F$165,10,(F$166-P2_IndicatorData!F90)/(F$166-F$165)*10)),1))</f>
        <v>1.6</v>
      </c>
      <c r="G90" s="26">
        <f>IF(P2_IndicatorData!G90="No data","x",ROUND(IF(P2_IndicatorData!G90&gt;G$166,0,IF(P2_IndicatorData!G90&lt;G$165,10,(G$166-P2_IndicatorData!G90)/(G$166-G$165)*10)),1))</f>
        <v>3.6</v>
      </c>
      <c r="H90" s="26">
        <f>IF(P2_IndicatorData!H90="No data","x",ROUND(IF(P2_IndicatorData!H90&gt;H$166,0,IF(P2_IndicatorData!H90&lt;H$165,10,(H$166-P2_IndicatorData!H90)/(H$166-H$165)*10)),1))</f>
        <v>3.8</v>
      </c>
      <c r="I90" s="26" t="str">
        <f>IF(P2_IndicatorData!I90="No data","x",ROUND(IF(P2_IndicatorData!I90&gt;I$166,10,IF(P2_IndicatorData!I90&lt;I$165,0,10-(I$166-P2_IndicatorData!I90)/(I$166-I$165)*10)),1))</f>
        <v>x</v>
      </c>
      <c r="J90" s="26">
        <f>IF(P2_IndicatorData!J90="No data","x",ROUND(IF(P2_IndicatorData!J90&gt;J$166,10,IF(P2_IndicatorData!J90&lt;J$165,0,10-(J$166-P2_IndicatorData!J90)/(J$166-J$165)*10)),1))</f>
        <v>3</v>
      </c>
      <c r="K90" s="26">
        <f>IF(P2_IndicatorData!K90="No data","x",ROUND(IF(P2_IndicatorData!K90&gt;K$166,10,IF(P2_IndicatorData!K90&lt;K$165,0,10-(K$166-P2_IndicatorData!K90)/(K$166-K$165)*10)),1))</f>
        <v>0.2</v>
      </c>
      <c r="L90" s="26">
        <f>IF(P2_IndicatorData!L90="No data","x",ROUND(IF(P2_IndicatorData!L90&gt;L$166,10,IF(P2_IndicatorData!L90&lt;L$165,0,10-(L$166-P2_IndicatorData!L90)/(L$166-L$165)*10)),1))</f>
        <v>0.1</v>
      </c>
      <c r="M90" s="26">
        <f>IF(P2_IndicatorData!M90="No data","x",ROUND(IF(P2_IndicatorData!M90&gt;M$166,10,IF(P2_IndicatorData!M90&lt;M$165,0,10-(M$166-P2_IndicatorData!M90)/(M$166-M$165)*10)),1))</f>
        <v>0</v>
      </c>
      <c r="N90" s="26" t="str">
        <f>IF(P2_IndicatorData!N90="No data","x",ROUND(IF(P2_IndicatorData!N90&gt;N$166,0,IF(P2_IndicatorData!N90&lt;N$165,10,(N$166-P2_IndicatorData!N90)/(N$166-N$165)*10)),1))</f>
        <v>x</v>
      </c>
      <c r="O90" s="26">
        <f>IF(P2_IndicatorData!O90="No data","x",ROUND(IF(P2_IndicatorData!O90&gt;O$166,0,IF(P2_IndicatorData!O90&lt;O$165,10,(O$166-P2_IndicatorData!O90)/(O$166-O$165)*10)),1))</f>
        <v>3.6</v>
      </c>
      <c r="P90" s="26" t="str">
        <f>IF(P2_IndicatorData!P90="No data","x",ROUND(IF(P2_IndicatorData!P90&gt;P$166,0,IF(P2_IndicatorData!P90&lt;P$165,10,(P$166-P2_IndicatorData!P90)/(P$166-P$165)*10)),1))</f>
        <v>x</v>
      </c>
      <c r="Q90" s="26">
        <f>IF(P2_IndicatorData!Q90="No data","x",ROUND(IF(P2_IndicatorData!Q90&gt;Q$166,0,IF(P2_IndicatorData!Q90&lt;Q$165,10,(Q$166-P2_IndicatorData!Q90)/(Q$166-Q$165)*10)),1))</f>
        <v>8.9</v>
      </c>
      <c r="R90" s="26">
        <f>IF(P2_IndicatorData!R90="No data","x",ROUND(IF(P2_IndicatorData!R90&gt;R$166,10,IF(P2_IndicatorData!R90&lt;R$165,0,10-(R$166-P2_IndicatorData!R90)/(R$166-R$165)*10)),1))</f>
        <v>2.2999999999999998</v>
      </c>
      <c r="S90" s="26">
        <f>IF(P2_IndicatorData!S90="No data","x",ROUND(IF(P2_IndicatorData!S90&gt;S$166,0,IF(P2_IndicatorData!S90&lt;S$165,10,(S$166-P2_IndicatorData!S90)/(S$166-S$165)*10)),1))</f>
        <v>2.1</v>
      </c>
      <c r="T90" s="35">
        <f>IF(P2_IndicatorData!X90="No data","x",ROUND(IF(P2_IndicatorData!X90&gt;T$166,10,IF(P2_IndicatorData!X90&lt;T$165,0,10-(T$166-P2_IndicatorData!X90)/(T$166-T$165)*10)),1))</f>
        <v>0.6</v>
      </c>
      <c r="U90" s="26" t="str">
        <f>IF(P2_IndicatorData!Y90="No data","x",ROUND(IF(P2_IndicatorData!Y90&gt;U$166,0,IF(P2_IndicatorData!Y90&lt;U$165,10,(U$166-P2_IndicatorData!Y90)/(U$166-U$165)*10)),1))</f>
        <v>x</v>
      </c>
      <c r="V90" s="26">
        <f>IF(P2_IndicatorData!Z90="No data","x",ROUND(IF(P2_IndicatorData!Z90&gt;V$166,10,IF(P2_IndicatorData!Z90&lt;V$165,0,10-(V$166-P2_IndicatorData!Z90)/(V$166-V$165)*10)),1))</f>
        <v>4.0999999999999996</v>
      </c>
      <c r="W90" s="26">
        <f>IF(P2_IndicatorData!AA90="No data","x",ROUND(IF(P2_IndicatorData!AA90&gt;W$166,10,IF(P2_IndicatorData!AA90&lt;W$165,0,10-(W$166-P2_IndicatorData!AA90)/(W$166-W$165)*10)),1))</f>
        <v>4.9000000000000004</v>
      </c>
      <c r="X90" s="26">
        <f>IF(P2_IndicatorData!AB90="No data","x",ROUND(IF(P2_IndicatorData!AB90&gt;X$166,0,IF(P2_IndicatorData!AB90&lt;X$165,10,(X$166-P2_IndicatorData!AB90)/(X$166-X$165)*10)),1))</f>
        <v>2.1</v>
      </c>
      <c r="Y90" s="26">
        <f>IF(P2_IndicatorData!AC90="No data","x",ROUND(IF(P2_IndicatorData!AC90&gt;Y$166,0,IF(P2_IndicatorData!AC90&lt;Y$165,10,(Y$166-P2_IndicatorData!AC90)/(Y$166-Y$165)*10)),1))</f>
        <v>0</v>
      </c>
      <c r="Z90" s="33">
        <f t="shared" si="14"/>
        <v>2.6</v>
      </c>
      <c r="AA90" s="33">
        <f t="shared" si="15"/>
        <v>0.1</v>
      </c>
      <c r="AB90" s="33">
        <f t="shared" si="16"/>
        <v>8.9</v>
      </c>
      <c r="AC90" s="33">
        <f t="shared" si="17"/>
        <v>2.2000000000000002</v>
      </c>
      <c r="AD90" s="181">
        <f t="shared" si="18"/>
        <v>1.6</v>
      </c>
      <c r="AE90" s="181">
        <f t="shared" si="19"/>
        <v>3</v>
      </c>
      <c r="AF90" s="181">
        <f t="shared" si="20"/>
        <v>1.9</v>
      </c>
      <c r="AG90" s="37">
        <f t="shared" si="21"/>
        <v>2.2000000000000002</v>
      </c>
      <c r="AH90" s="37">
        <f t="shared" si="22"/>
        <v>1.9</v>
      </c>
      <c r="AI90" s="37">
        <f t="shared" si="23"/>
        <v>0.6</v>
      </c>
      <c r="AJ90" s="181">
        <f t="shared" si="24"/>
        <v>4.5</v>
      </c>
      <c r="AK90" s="181">
        <f t="shared" si="25"/>
        <v>1.1000000000000001</v>
      </c>
      <c r="AL90" s="181">
        <f t="shared" si="26"/>
        <v>5.6</v>
      </c>
      <c r="AM90" s="37">
        <f t="shared" si="27"/>
        <v>3.7</v>
      </c>
      <c r="AN90" s="199">
        <f>IF(P2_ComponentsMissing_hidden!G105&gt;2,"x",ROUND(AVERAGE(AG90,AH90,AI90,AM90),1))</f>
        <v>2.1</v>
      </c>
    </row>
    <row r="91" spans="1:40">
      <c r="A91" s="27" t="s">
        <v>263</v>
      </c>
      <c r="B91" s="20" t="s">
        <v>264</v>
      </c>
      <c r="C91" s="26">
        <f>IF(P2_IndicatorData!C91="No data","x",ROUND(IF(P2_IndicatorData!C91&gt;C$166,10,IF(P2_IndicatorData!C91&lt;C$165,0,10-(C$166-P2_IndicatorData!C91)/(C$166-C$165)*10)),1))</f>
        <v>0.4</v>
      </c>
      <c r="D91" s="26">
        <f>IF(P2_IndicatorData!D91="No data","x",ROUND(IF(P2_IndicatorData!D91&gt;D$166,0,IF(P2_IndicatorData!D91&lt;D$165,10,(D$166-P2_IndicatorData!D91)/(D$166-D$165)*10)),1))</f>
        <v>0</v>
      </c>
      <c r="E91" s="26">
        <f>IF(P2_IndicatorData!E91="No data","x",ROUND(IF(P2_IndicatorData!E91&gt;E$166,0,IF(P2_IndicatorData!E91&lt;E$165,10,(E$166-P2_IndicatorData!E91)/(E$166-E$165)*10)),1))</f>
        <v>0.3</v>
      </c>
      <c r="F91" s="26">
        <f>IF(P2_IndicatorData!F91="No data","x",ROUND(IF(P2_IndicatorData!F91&gt;F$166,0,IF(P2_IndicatorData!F91&lt;F$165,10,(F$166-P2_IndicatorData!F91)/(F$166-F$165)*10)),1))</f>
        <v>2</v>
      </c>
      <c r="G91" s="26">
        <f>IF(P2_IndicatorData!G91="No data","x",ROUND(IF(P2_IndicatorData!G91&gt;G$166,0,IF(P2_IndicatorData!G91&lt;G$165,10,(G$166-P2_IndicatorData!G91)/(G$166-G$165)*10)),1))</f>
        <v>0.8</v>
      </c>
      <c r="H91" s="26">
        <f>IF(P2_IndicatorData!H91="No data","x",ROUND(IF(P2_IndicatorData!H91&gt;H$166,0,IF(P2_IndicatorData!H91&lt;H$165,10,(H$166-P2_IndicatorData!H91)/(H$166-H$165)*10)),1))</f>
        <v>3.6</v>
      </c>
      <c r="I91" s="26" t="str">
        <f>IF(P2_IndicatorData!I91="No data","x",ROUND(IF(P2_IndicatorData!I91&gt;I$166,10,IF(P2_IndicatorData!I91&lt;I$165,0,10-(I$166-P2_IndicatorData!I91)/(I$166-I$165)*10)),1))</f>
        <v>x</v>
      </c>
      <c r="J91" s="26">
        <f>IF(P2_IndicatorData!J91="No data","x",ROUND(IF(P2_IndicatorData!J91&gt;J$166,10,IF(P2_IndicatorData!J91&lt;J$165,0,10-(J$166-P2_IndicatorData!J91)/(J$166-J$165)*10)),1))</f>
        <v>4.4000000000000004</v>
      </c>
      <c r="K91" s="26">
        <f>IF(P2_IndicatorData!K91="No data","x",ROUND(IF(P2_IndicatorData!K91&gt;K$166,10,IF(P2_IndicatorData!K91&lt;K$165,0,10-(K$166-P2_IndicatorData!K91)/(K$166-K$165)*10)),1))</f>
        <v>0.1</v>
      </c>
      <c r="L91" s="26">
        <f>IF(P2_IndicatorData!L91="No data","x",ROUND(IF(P2_IndicatorData!L91&gt;L$166,10,IF(P2_IndicatorData!L91&lt;L$165,0,10-(L$166-P2_IndicatorData!L91)/(L$166-L$165)*10)),1))</f>
        <v>0.5</v>
      </c>
      <c r="M91" s="26">
        <f>IF(P2_IndicatorData!M91="No data","x",ROUND(IF(P2_IndicatorData!M91&gt;M$166,10,IF(P2_IndicatorData!M91&lt;M$165,0,10-(M$166-P2_IndicatorData!M91)/(M$166-M$165)*10)),1))</f>
        <v>1.2</v>
      </c>
      <c r="N91" s="26" t="str">
        <f>IF(P2_IndicatorData!N91="No data","x",ROUND(IF(P2_IndicatorData!N91&gt;N$166,0,IF(P2_IndicatorData!N91&lt;N$165,10,(N$166-P2_IndicatorData!N91)/(N$166-N$165)*10)),1))</f>
        <v>x</v>
      </c>
      <c r="O91" s="26">
        <f>IF(P2_IndicatorData!O91="No data","x",ROUND(IF(P2_IndicatorData!O91&gt;O$166,0,IF(P2_IndicatorData!O91&lt;O$165,10,(O$166-P2_IndicatorData!O91)/(O$166-O$165)*10)),1))</f>
        <v>4.0999999999999996</v>
      </c>
      <c r="P91" s="26" t="str">
        <f>IF(P2_IndicatorData!P91="No data","x",ROUND(IF(P2_IndicatorData!P91&gt;P$166,0,IF(P2_IndicatorData!P91&lt;P$165,10,(P$166-P2_IndicatorData!P91)/(P$166-P$165)*10)),1))</f>
        <v>x</v>
      </c>
      <c r="Q91" s="26" t="str">
        <f>IF(P2_IndicatorData!Q91="No data","x",ROUND(IF(P2_IndicatorData!Q91&gt;Q$166,0,IF(P2_IndicatorData!Q91&lt;Q$165,10,(Q$166-P2_IndicatorData!Q91)/(Q$166-Q$165)*10)),1))</f>
        <v>x</v>
      </c>
      <c r="R91" s="26">
        <f>IF(P2_IndicatorData!R91="No data","x",ROUND(IF(P2_IndicatorData!R91&gt;R$166,10,IF(P2_IndicatorData!R91&lt;R$165,0,10-(R$166-P2_IndicatorData!R91)/(R$166-R$165)*10)),1))</f>
        <v>1.8</v>
      </c>
      <c r="S91" s="26">
        <f>IF(P2_IndicatorData!S91="No data","x",ROUND(IF(P2_IndicatorData!S91&gt;S$166,0,IF(P2_IndicatorData!S91&lt;S$165,10,(S$166-P2_IndicatorData!S91)/(S$166-S$165)*10)),1))</f>
        <v>0.2</v>
      </c>
      <c r="T91" s="35">
        <f>IF(P2_IndicatorData!X91="No data","x",ROUND(IF(P2_IndicatorData!X91&gt;T$166,10,IF(P2_IndicatorData!X91&lt;T$165,0,10-(T$166-P2_IndicatorData!X91)/(T$166-T$165)*10)),1))</f>
        <v>0</v>
      </c>
      <c r="U91" s="26" t="str">
        <f>IF(P2_IndicatorData!Y91="No data","x",ROUND(IF(P2_IndicatorData!Y91&gt;U$166,0,IF(P2_IndicatorData!Y91&lt;U$165,10,(U$166-P2_IndicatorData!Y91)/(U$166-U$165)*10)),1))</f>
        <v>x</v>
      </c>
      <c r="V91" s="26">
        <f>IF(P2_IndicatorData!Z91="No data","x",ROUND(IF(P2_IndicatorData!Z91&gt;V$166,10,IF(P2_IndicatorData!Z91&lt;V$165,0,10-(V$166-P2_IndicatorData!Z91)/(V$166-V$165)*10)),1))</f>
        <v>3.7</v>
      </c>
      <c r="W91" s="26">
        <f>IF(P2_IndicatorData!AA91="No data","x",ROUND(IF(P2_IndicatorData!AA91&gt;W$166,10,IF(P2_IndicatorData!AA91&lt;W$165,0,10-(W$166-P2_IndicatorData!AA91)/(W$166-W$165)*10)),1))</f>
        <v>4</v>
      </c>
      <c r="X91" s="26">
        <f>IF(P2_IndicatorData!AB91="No data","x",ROUND(IF(P2_IndicatorData!AB91&gt;X$166,0,IF(P2_IndicatorData!AB91&lt;X$165,10,(X$166-P2_IndicatorData!AB91)/(X$166-X$165)*10)),1))</f>
        <v>4.3</v>
      </c>
      <c r="Y91" s="26">
        <f>IF(P2_IndicatorData!AC91="No data","x",ROUND(IF(P2_IndicatorData!AC91&gt;Y$166,0,IF(P2_IndicatorData!AC91&lt;Y$165,10,(Y$166-P2_IndicatorData!AC91)/(Y$166-Y$165)*10)),1))</f>
        <v>0</v>
      </c>
      <c r="Z91" s="33">
        <f t="shared" si="14"/>
        <v>1</v>
      </c>
      <c r="AA91" s="33">
        <f t="shared" si="15"/>
        <v>0.9</v>
      </c>
      <c r="AB91" s="33" t="str">
        <f t="shared" si="16"/>
        <v>x</v>
      </c>
      <c r="AC91" s="33">
        <f t="shared" si="17"/>
        <v>1</v>
      </c>
      <c r="AD91" s="181">
        <f t="shared" si="18"/>
        <v>0.7</v>
      </c>
      <c r="AE91" s="181">
        <f t="shared" si="19"/>
        <v>4.4000000000000004</v>
      </c>
      <c r="AF91" s="181">
        <f t="shared" si="20"/>
        <v>1.2</v>
      </c>
      <c r="AG91" s="37">
        <f t="shared" si="21"/>
        <v>2.1</v>
      </c>
      <c r="AH91" s="37">
        <f t="shared" si="22"/>
        <v>2.5</v>
      </c>
      <c r="AI91" s="37">
        <f t="shared" si="23"/>
        <v>0</v>
      </c>
      <c r="AJ91" s="181">
        <f t="shared" si="24"/>
        <v>3.9</v>
      </c>
      <c r="AK91" s="181">
        <f t="shared" si="25"/>
        <v>2.2000000000000002</v>
      </c>
      <c r="AL91" s="181">
        <f t="shared" si="26"/>
        <v>1</v>
      </c>
      <c r="AM91" s="37">
        <f t="shared" si="27"/>
        <v>2.4</v>
      </c>
      <c r="AN91" s="199">
        <f>IF(P2_ComponentsMissing_hidden!G106&gt;2,"x",ROUND(AVERAGE(AG91,AH91,AI91,AM91),1))</f>
        <v>1.8</v>
      </c>
    </row>
    <row r="92" spans="1:40">
      <c r="A92" s="27" t="s">
        <v>265</v>
      </c>
      <c r="B92" s="20" t="s">
        <v>266</v>
      </c>
      <c r="C92" s="26">
        <f>IF(P2_IndicatorData!C92="No data","x",ROUND(IF(P2_IndicatorData!C92&gt;C$166,10,IF(P2_IndicatorData!C92&lt;C$165,0,10-(C$166-P2_IndicatorData!C92)/(C$166-C$165)*10)),1))</f>
        <v>6.7</v>
      </c>
      <c r="D92" s="26">
        <f>IF(P2_IndicatorData!D92="No data","x",ROUND(IF(P2_IndicatorData!D92&gt;D$166,0,IF(P2_IndicatorData!D92&lt;D$165,10,(D$166-P2_IndicatorData!D92)/(D$166-D$165)*10)),1))</f>
        <v>9.9</v>
      </c>
      <c r="E92" s="26">
        <f>IF(P2_IndicatorData!E92="No data","x",ROUND(IF(P2_IndicatorData!E92&gt;E$166,0,IF(P2_IndicatorData!E92&lt;E$165,10,(E$166-P2_IndicatorData!E92)/(E$166-E$165)*10)),1))</f>
        <v>8.3000000000000007</v>
      </c>
      <c r="F92" s="26" t="str">
        <f>IF(P2_IndicatorData!F92="No data","x",ROUND(IF(P2_IndicatorData!F92&gt;F$166,0,IF(P2_IndicatorData!F92&lt;F$165,10,(F$166-P2_IndicatorData!F92)/(F$166-F$165)*10)),1))</f>
        <v>x</v>
      </c>
      <c r="G92" s="26">
        <f>IF(P2_IndicatorData!G92="No data","x",ROUND(IF(P2_IndicatorData!G92&gt;G$166,0,IF(P2_IndicatorData!G92&lt;G$165,10,(G$166-P2_IndicatorData!G92)/(G$166-G$165)*10)),1))</f>
        <v>5</v>
      </c>
      <c r="H92" s="26">
        <f>IF(P2_IndicatorData!H92="No data","x",ROUND(IF(P2_IndicatorData!H92&gt;H$166,0,IF(P2_IndicatorData!H92&lt;H$165,10,(H$166-P2_IndicatorData!H92)/(H$166-H$165)*10)),1))</f>
        <v>7.6</v>
      </c>
      <c r="I92" s="26">
        <f>IF(P2_IndicatorData!I92="No data","x",ROUND(IF(P2_IndicatorData!I92&gt;I$166,10,IF(P2_IndicatorData!I92&lt;I$165,0,10-(I$166-P2_IndicatorData!I92)/(I$166-I$165)*10)),1))</f>
        <v>10</v>
      </c>
      <c r="J92" s="26">
        <f>IF(P2_IndicatorData!J92="No data","x",ROUND(IF(P2_IndicatorData!J92&gt;J$166,10,IF(P2_IndicatorData!J92&lt;J$165,0,10-(J$166-P2_IndicatorData!J92)/(J$166-J$165)*10)),1))</f>
        <v>10</v>
      </c>
      <c r="K92" s="26">
        <f>IF(P2_IndicatorData!K92="No data","x",ROUND(IF(P2_IndicatorData!K92&gt;K$166,10,IF(P2_IndicatorData!K92&lt;K$165,0,10-(K$166-P2_IndicatorData!K92)/(K$166-K$165)*10)),1))</f>
        <v>6.7</v>
      </c>
      <c r="L92" s="26">
        <f>IF(P2_IndicatorData!L92="No data","x",ROUND(IF(P2_IndicatorData!L92&gt;L$166,10,IF(P2_IndicatorData!L92&lt;L$165,0,10-(L$166-P2_IndicatorData!L92)/(L$166-L$165)*10)),1))</f>
        <v>1.2</v>
      </c>
      <c r="M92" s="26">
        <f>IF(P2_IndicatorData!M92="No data","x",ROUND(IF(P2_IndicatorData!M92&gt;M$166,10,IF(P2_IndicatorData!M92&lt;M$165,0,10-(M$166-P2_IndicatorData!M92)/(M$166-M$165)*10)),1))</f>
        <v>8.6</v>
      </c>
      <c r="N92" s="26">
        <f>IF(P2_IndicatorData!N92="No data","x",ROUND(IF(P2_IndicatorData!N92&gt;N$166,0,IF(P2_IndicatorData!N92&lt;N$165,10,(N$166-P2_IndicatorData!N92)/(N$166-N$165)*10)),1))</f>
        <v>6.3</v>
      </c>
      <c r="O92" s="26">
        <f>IF(P2_IndicatorData!O92="No data","x",ROUND(IF(P2_IndicatorData!O92&gt;O$166,0,IF(P2_IndicatorData!O92&lt;O$165,10,(O$166-P2_IndicatorData!O92)/(O$166-O$165)*10)),1))</f>
        <v>5.3</v>
      </c>
      <c r="P92" s="26" t="str">
        <f>IF(P2_IndicatorData!P92="No data","x",ROUND(IF(P2_IndicatorData!P92&gt;P$166,0,IF(P2_IndicatorData!P92&lt;P$165,10,(P$166-P2_IndicatorData!P92)/(P$166-P$165)*10)),1))</f>
        <v>x</v>
      </c>
      <c r="Q92" s="26">
        <f>IF(P2_IndicatorData!Q92="No data","x",ROUND(IF(P2_IndicatorData!Q92&gt;Q$166,0,IF(P2_IndicatorData!Q92&lt;Q$165,10,(Q$166-P2_IndicatorData!Q92)/(Q$166-Q$165)*10)),1))</f>
        <v>9.3000000000000007</v>
      </c>
      <c r="R92" s="26">
        <f>IF(P2_IndicatorData!R92="No data","x",ROUND(IF(P2_IndicatorData!R92&gt;R$166,10,IF(P2_IndicatorData!R92&lt;R$165,0,10-(R$166-P2_IndicatorData!R92)/(R$166-R$165)*10)),1))</f>
        <v>9.6999999999999993</v>
      </c>
      <c r="S92" s="26">
        <f>IF(P2_IndicatorData!S92="No data","x",ROUND(IF(P2_IndicatorData!S92&gt;S$166,0,IF(P2_IndicatorData!S92&lt;S$165,10,(S$166-P2_IndicatorData!S92)/(S$166-S$165)*10)),1))</f>
        <v>10</v>
      </c>
      <c r="T92" s="35">
        <f>IF(P2_IndicatorData!X92="No data","x",ROUND(IF(P2_IndicatorData!X92&gt;T$166,10,IF(P2_IndicatorData!X92&lt;T$165,0,10-(T$166-P2_IndicatorData!X92)/(T$166-T$165)*10)),1))</f>
        <v>10</v>
      </c>
      <c r="U92" s="26">
        <f>IF(P2_IndicatorData!Y92="No data","x",ROUND(IF(P2_IndicatorData!Y92&gt;U$166,0,IF(P2_IndicatorData!Y92&lt;U$165,10,(U$166-P2_IndicatorData!Y92)/(U$166-U$165)*10)),1))</f>
        <v>6.2</v>
      </c>
      <c r="V92" s="26" t="str">
        <f>IF(P2_IndicatorData!Z92="No data","x",ROUND(IF(P2_IndicatorData!Z92&gt;V$166,10,IF(P2_IndicatorData!Z92&lt;V$165,0,10-(V$166-P2_IndicatorData!Z92)/(V$166-V$165)*10)),1))</f>
        <v>x</v>
      </c>
      <c r="W92" s="26" t="str">
        <f>IF(P2_IndicatorData!AA92="No data","x",ROUND(IF(P2_IndicatorData!AA92&gt;W$166,10,IF(P2_IndicatorData!AA92&lt;W$165,0,10-(W$166-P2_IndicatorData!AA92)/(W$166-W$165)*10)),1))</f>
        <v>x</v>
      </c>
      <c r="X92" s="26">
        <f>IF(P2_IndicatorData!AB92="No data","x",ROUND(IF(P2_IndicatorData!AB92&gt;X$166,0,IF(P2_IndicatorData!AB92&lt;X$165,10,(X$166-P2_IndicatorData!AB92)/(X$166-X$165)*10)),1))</f>
        <v>10</v>
      </c>
      <c r="Y92" s="26">
        <f>IF(P2_IndicatorData!AC92="No data","x",ROUND(IF(P2_IndicatorData!AC92&gt;Y$166,0,IF(P2_IndicatorData!AC92&lt;Y$165,10,(Y$166-P2_IndicatorData!AC92)/(Y$166-Y$165)*10)),1))</f>
        <v>10</v>
      </c>
      <c r="Z92" s="33">
        <f t="shared" si="14"/>
        <v>6.7</v>
      </c>
      <c r="AA92" s="33">
        <f t="shared" si="15"/>
        <v>4.9000000000000004</v>
      </c>
      <c r="AB92" s="33">
        <f t="shared" si="16"/>
        <v>9.3000000000000007</v>
      </c>
      <c r="AC92" s="33">
        <f t="shared" si="17"/>
        <v>9.9</v>
      </c>
      <c r="AD92" s="181">
        <f t="shared" si="18"/>
        <v>6.7</v>
      </c>
      <c r="AE92" s="181">
        <f t="shared" si="19"/>
        <v>10</v>
      </c>
      <c r="AF92" s="181">
        <f t="shared" si="20"/>
        <v>8.1</v>
      </c>
      <c r="AG92" s="37">
        <f t="shared" si="21"/>
        <v>8.3000000000000007</v>
      </c>
      <c r="AH92" s="37">
        <f t="shared" si="22"/>
        <v>5.5</v>
      </c>
      <c r="AI92" s="37">
        <f t="shared" si="23"/>
        <v>8.1</v>
      </c>
      <c r="AJ92" s="181" t="str">
        <f t="shared" si="24"/>
        <v>x</v>
      </c>
      <c r="AK92" s="181">
        <f t="shared" si="25"/>
        <v>10</v>
      </c>
      <c r="AL92" s="181">
        <f t="shared" si="26"/>
        <v>9.6</v>
      </c>
      <c r="AM92" s="37">
        <f t="shared" si="27"/>
        <v>9.8000000000000007</v>
      </c>
      <c r="AN92" s="199">
        <f>IF(P2_ComponentsMissing_hidden!G107&gt;2,"x",ROUND(AVERAGE(AG92,AH92,AI92,AM92),1))</f>
        <v>7.9</v>
      </c>
    </row>
    <row r="93" spans="1:40">
      <c r="A93" s="27" t="s">
        <v>267</v>
      </c>
      <c r="B93" s="20" t="s">
        <v>268</v>
      </c>
      <c r="C93" s="26">
        <f>IF(P2_IndicatorData!C93="No data","x",ROUND(IF(P2_IndicatorData!C93&gt;C$166,10,IF(P2_IndicatorData!C93&lt;C$165,0,10-(C$166-P2_IndicatorData!C93)/(C$166-C$165)*10)),1))</f>
        <v>5.5</v>
      </c>
      <c r="D93" s="26">
        <f>IF(P2_IndicatorData!D93="No data","x",ROUND(IF(P2_IndicatorData!D93&gt;D$166,0,IF(P2_IndicatorData!D93&lt;D$165,10,(D$166-P2_IndicatorData!D93)/(D$166-D$165)*10)),1))</f>
        <v>9.6</v>
      </c>
      <c r="E93" s="26">
        <f>IF(P2_IndicatorData!E93="No data","x",ROUND(IF(P2_IndicatorData!E93&gt;E$166,0,IF(P2_IndicatorData!E93&lt;E$165,10,(E$166-P2_IndicatorData!E93)/(E$166-E$165)*10)),1))</f>
        <v>2.7</v>
      </c>
      <c r="F93" s="26">
        <f>IF(P2_IndicatorData!F93="No data","x",ROUND(IF(P2_IndicatorData!F93&gt;F$166,0,IF(P2_IndicatorData!F93&lt;F$165,10,(F$166-P2_IndicatorData!F93)/(F$166-F$165)*10)),1))</f>
        <v>5.6</v>
      </c>
      <c r="G93" s="26">
        <f>IF(P2_IndicatorData!G93="No data","x",ROUND(IF(P2_IndicatorData!G93&gt;G$166,0,IF(P2_IndicatorData!G93&lt;G$165,10,(G$166-P2_IndicatorData!G93)/(G$166-G$165)*10)),1))</f>
        <v>1.6</v>
      </c>
      <c r="H93" s="26">
        <f>IF(P2_IndicatorData!H93="No data","x",ROUND(IF(P2_IndicatorData!H93&gt;H$166,0,IF(P2_IndicatorData!H93&lt;H$165,10,(H$166-P2_IndicatorData!H93)/(H$166-H$165)*10)),1))</f>
        <v>6.1</v>
      </c>
      <c r="I93" s="26">
        <f>IF(P2_IndicatorData!I93="No data","x",ROUND(IF(P2_IndicatorData!I93&gt;I$166,10,IF(P2_IndicatorData!I93&lt;I$165,0,10-(I$166-P2_IndicatorData!I93)/(I$166-I$165)*10)),1))</f>
        <v>10</v>
      </c>
      <c r="J93" s="26">
        <f>IF(P2_IndicatorData!J93="No data","x",ROUND(IF(P2_IndicatorData!J93&gt;J$166,10,IF(P2_IndicatorData!J93&lt;J$165,0,10-(J$166-P2_IndicatorData!J93)/(J$166-J$165)*10)),1))</f>
        <v>9.6</v>
      </c>
      <c r="K93" s="26">
        <f>IF(P2_IndicatorData!K93="No data","x",ROUND(IF(P2_IndicatorData!K93&gt;K$166,10,IF(P2_IndicatorData!K93&lt;K$165,0,10-(K$166-P2_IndicatorData!K93)/(K$166-K$165)*10)),1))</f>
        <v>7</v>
      </c>
      <c r="L93" s="26" t="str">
        <f>IF(P2_IndicatorData!L93="No data","x",ROUND(IF(P2_IndicatorData!L93&gt;L$166,10,IF(P2_IndicatorData!L93&lt;L$165,0,10-(L$166-P2_IndicatorData!L93)/(L$166-L$165)*10)),1))</f>
        <v>x</v>
      </c>
      <c r="M93" s="26">
        <f>IF(P2_IndicatorData!M93="No data","x",ROUND(IF(P2_IndicatorData!M93&gt;M$166,10,IF(P2_IndicatorData!M93&lt;M$165,0,10-(M$166-P2_IndicatorData!M93)/(M$166-M$165)*10)),1))</f>
        <v>5.3</v>
      </c>
      <c r="N93" s="26">
        <f>IF(P2_IndicatorData!N93="No data","x",ROUND(IF(P2_IndicatorData!N93&gt;N$166,0,IF(P2_IndicatorData!N93&lt;N$165,10,(N$166-P2_IndicatorData!N93)/(N$166-N$165)*10)),1))</f>
        <v>9</v>
      </c>
      <c r="O93" s="26">
        <f>IF(P2_IndicatorData!O93="No data","x",ROUND(IF(P2_IndicatorData!O93&gt;O$166,0,IF(P2_IndicatorData!O93&lt;O$165,10,(O$166-P2_IndicatorData!O93)/(O$166-O$165)*10)),1))</f>
        <v>2.1</v>
      </c>
      <c r="P93" s="26">
        <f>IF(P2_IndicatorData!P93="No data","x",ROUND(IF(P2_IndicatorData!P93&gt;P$166,0,IF(P2_IndicatorData!P93&lt;P$165,10,(P$166-P2_IndicatorData!P93)/(P$166-P$165)*10)),1))</f>
        <v>9.5</v>
      </c>
      <c r="Q93" s="26">
        <f>IF(P2_IndicatorData!Q93="No data","x",ROUND(IF(P2_IndicatorData!Q93&gt;Q$166,0,IF(P2_IndicatorData!Q93&lt;Q$165,10,(Q$166-P2_IndicatorData!Q93)/(Q$166-Q$165)*10)),1))</f>
        <v>6.3</v>
      </c>
      <c r="R93" s="26">
        <f>IF(P2_IndicatorData!R93="No data","x",ROUND(IF(P2_IndicatorData!R93&gt;R$166,10,IF(P2_IndicatorData!R93&lt;R$165,0,10-(R$166-P2_IndicatorData!R93)/(R$166-R$165)*10)),1))</f>
        <v>8.8000000000000007</v>
      </c>
      <c r="S93" s="26">
        <f>IF(P2_IndicatorData!S93="No data","x",ROUND(IF(P2_IndicatorData!S93&gt;S$166,0,IF(P2_IndicatorData!S93&lt;S$165,10,(S$166-P2_IndicatorData!S93)/(S$166-S$165)*10)),1))</f>
        <v>8.3000000000000007</v>
      </c>
      <c r="T93" s="35">
        <f>IF(P2_IndicatorData!X93="No data","x",ROUND(IF(P2_IndicatorData!X93&gt;T$166,10,IF(P2_IndicatorData!X93&lt;T$165,0,10-(T$166-P2_IndicatorData!X93)/(T$166-T$165)*10)),1))</f>
        <v>5.7</v>
      </c>
      <c r="U93" s="26">
        <f>IF(P2_IndicatorData!Y93="No data","x",ROUND(IF(P2_IndicatorData!Y93&gt;U$166,0,IF(P2_IndicatorData!Y93&lt;U$165,10,(U$166-P2_IndicatorData!Y93)/(U$166-U$165)*10)),1))</f>
        <v>10</v>
      </c>
      <c r="V93" s="26">
        <f>IF(P2_IndicatorData!Z93="No data","x",ROUND(IF(P2_IndicatorData!Z93&gt;V$166,10,IF(P2_IndicatorData!Z93&lt;V$165,0,10-(V$166-P2_IndicatorData!Z93)/(V$166-V$165)*10)),1))</f>
        <v>10</v>
      </c>
      <c r="W93" s="26">
        <f>IF(P2_IndicatorData!AA93="No data","x",ROUND(IF(P2_IndicatorData!AA93&gt;W$166,10,IF(P2_IndicatorData!AA93&lt;W$165,0,10-(W$166-P2_IndicatorData!AA93)/(W$166-W$165)*10)),1))</f>
        <v>7.9</v>
      </c>
      <c r="X93" s="26">
        <f>IF(P2_IndicatorData!AB93="No data","x",ROUND(IF(P2_IndicatorData!AB93&gt;X$166,0,IF(P2_IndicatorData!AB93&lt;X$165,10,(X$166-P2_IndicatorData!AB93)/(X$166-X$165)*10)),1))</f>
        <v>10</v>
      </c>
      <c r="Y93" s="26">
        <f>IF(P2_IndicatorData!AC93="No data","x",ROUND(IF(P2_IndicatorData!AC93&gt;Y$166,0,IF(P2_IndicatorData!AC93&lt;Y$165,10,(Y$166-P2_IndicatorData!AC93)/(Y$166-Y$165)*10)),1))</f>
        <v>10</v>
      </c>
      <c r="Z93" s="33">
        <f t="shared" si="14"/>
        <v>3.3</v>
      </c>
      <c r="AA93" s="33">
        <f t="shared" si="15"/>
        <v>5.3</v>
      </c>
      <c r="AB93" s="33">
        <f t="shared" si="16"/>
        <v>7.9</v>
      </c>
      <c r="AC93" s="33">
        <f t="shared" si="17"/>
        <v>8.6</v>
      </c>
      <c r="AD93" s="181">
        <f t="shared" si="18"/>
        <v>4.4000000000000004</v>
      </c>
      <c r="AE93" s="181">
        <f t="shared" si="19"/>
        <v>9.8000000000000007</v>
      </c>
      <c r="AF93" s="181">
        <f t="shared" si="20"/>
        <v>7.6</v>
      </c>
      <c r="AG93" s="37">
        <f t="shared" si="21"/>
        <v>7.3</v>
      </c>
      <c r="AH93" s="37">
        <f t="shared" si="22"/>
        <v>5.5</v>
      </c>
      <c r="AI93" s="37">
        <f t="shared" si="23"/>
        <v>7.9</v>
      </c>
      <c r="AJ93" s="181">
        <f t="shared" si="24"/>
        <v>9</v>
      </c>
      <c r="AK93" s="181">
        <f t="shared" si="25"/>
        <v>10</v>
      </c>
      <c r="AL93" s="181">
        <f t="shared" si="26"/>
        <v>8.3000000000000007</v>
      </c>
      <c r="AM93" s="37">
        <f t="shared" si="27"/>
        <v>9.1</v>
      </c>
      <c r="AN93" s="199">
        <f>IF(P2_ComponentsMissing_hidden!G108&gt;2,"x",ROUND(AVERAGE(AG93,AH93,AI93,AM93),1))</f>
        <v>7.5</v>
      </c>
    </row>
    <row r="94" spans="1:40">
      <c r="A94" s="27" t="s">
        <v>269</v>
      </c>
      <c r="B94" s="20" t="s">
        <v>270</v>
      </c>
      <c r="C94" s="26">
        <f>IF(P2_IndicatorData!C94="No data","x",ROUND(IF(P2_IndicatorData!C94&gt;C$166,10,IF(P2_IndicatorData!C94&lt;C$165,0,10-(C$166-P2_IndicatorData!C94)/(C$166-C$165)*10)),1))</f>
        <v>1.1000000000000001</v>
      </c>
      <c r="D94" s="26">
        <f>IF(P2_IndicatorData!D94="No data","x",ROUND(IF(P2_IndicatorData!D94&gt;D$166,0,IF(P2_IndicatorData!D94&lt;D$165,10,(D$166-P2_IndicatorData!D94)/(D$166-D$165)*10)),1))</f>
        <v>7.1</v>
      </c>
      <c r="E94" s="26">
        <f>IF(P2_IndicatorData!E94="No data","x",ROUND(IF(P2_IndicatorData!E94&gt;E$166,0,IF(P2_IndicatorData!E94&lt;E$165,10,(E$166-P2_IndicatorData!E94)/(E$166-E$165)*10)),1))</f>
        <v>0.3</v>
      </c>
      <c r="F94" s="26">
        <f>IF(P2_IndicatorData!F94="No data","x",ROUND(IF(P2_IndicatorData!F94&gt;F$166,0,IF(P2_IndicatorData!F94&lt;F$165,10,(F$166-P2_IndicatorData!F94)/(F$166-F$165)*10)),1))</f>
        <v>0.2</v>
      </c>
      <c r="G94" s="26" t="str">
        <f>IF(P2_IndicatorData!G94="No data","x",ROUND(IF(P2_IndicatorData!G94&gt;G$166,0,IF(P2_IndicatorData!G94&lt;G$165,10,(G$166-P2_IndicatorData!G94)/(G$166-G$165)*10)),1))</f>
        <v>x</v>
      </c>
      <c r="H94" s="26">
        <f>IF(P2_IndicatorData!H94="No data","x",ROUND(IF(P2_IndicatorData!H94&gt;H$166,0,IF(P2_IndicatorData!H94&lt;H$165,10,(H$166-P2_IndicatorData!H94)/(H$166-H$165)*10)),1))</f>
        <v>7.3</v>
      </c>
      <c r="I94" s="26">
        <f>IF(P2_IndicatorData!I94="No data","x",ROUND(IF(P2_IndicatorData!I94&gt;I$166,10,IF(P2_IndicatorData!I94&lt;I$165,0,10-(I$166-P2_IndicatorData!I94)/(I$166-I$165)*10)),1))</f>
        <v>6</v>
      </c>
      <c r="J94" s="26">
        <f>IF(P2_IndicatorData!J94="No data","x",ROUND(IF(P2_IndicatorData!J94&gt;J$166,10,IF(P2_IndicatorData!J94&lt;J$165,0,10-(J$166-P2_IndicatorData!J94)/(J$166-J$165)*10)),1))</f>
        <v>7.6</v>
      </c>
      <c r="K94" s="26">
        <f>IF(P2_IndicatorData!K94="No data","x",ROUND(IF(P2_IndicatorData!K94&gt;K$166,10,IF(P2_IndicatorData!K94&lt;K$165,0,10-(K$166-P2_IndicatorData!K94)/(K$166-K$165)*10)),1))</f>
        <v>0.6</v>
      </c>
      <c r="L94" s="26">
        <f>IF(P2_IndicatorData!L94="No data","x",ROUND(IF(P2_IndicatorData!L94&gt;L$166,10,IF(P2_IndicatorData!L94&lt;L$165,0,10-(L$166-P2_IndicatorData!L94)/(L$166-L$165)*10)),1))</f>
        <v>0.2</v>
      </c>
      <c r="M94" s="26">
        <f>IF(P2_IndicatorData!M94="No data","x",ROUND(IF(P2_IndicatorData!M94&gt;M$166,10,IF(P2_IndicatorData!M94&lt;M$165,0,10-(M$166-P2_IndicatorData!M94)/(M$166-M$165)*10)),1))</f>
        <v>3.8</v>
      </c>
      <c r="N94" s="26">
        <f>IF(P2_IndicatorData!N94="No data","x",ROUND(IF(P2_IndicatorData!N94&gt;N$166,0,IF(P2_IndicatorData!N94&lt;N$165,10,(N$166-P2_IndicatorData!N94)/(N$166-N$165)*10)),1))</f>
        <v>1</v>
      </c>
      <c r="O94" s="26">
        <f>IF(P2_IndicatorData!O94="No data","x",ROUND(IF(P2_IndicatorData!O94&gt;O$166,0,IF(P2_IndicatorData!O94&lt;O$165,10,(O$166-P2_IndicatorData!O94)/(O$166-O$165)*10)),1))</f>
        <v>3.1</v>
      </c>
      <c r="P94" s="26">
        <f>IF(P2_IndicatorData!P94="No data","x",ROUND(IF(P2_IndicatorData!P94&gt;P$166,0,IF(P2_IndicatorData!P94&lt;P$165,10,(P$166-P2_IndicatorData!P94)/(P$166-P$165)*10)),1))</f>
        <v>10</v>
      </c>
      <c r="Q94" s="26">
        <f>IF(P2_IndicatorData!Q94="No data","x",ROUND(IF(P2_IndicatorData!Q94&gt;Q$166,0,IF(P2_IndicatorData!Q94&lt;Q$165,10,(Q$166-P2_IndicatorData!Q94)/(Q$166-Q$165)*10)),1))</f>
        <v>8.1</v>
      </c>
      <c r="R94" s="26">
        <f>IF(P2_IndicatorData!R94="No data","x",ROUND(IF(P2_IndicatorData!R94&gt;R$166,10,IF(P2_IndicatorData!R94&lt;R$165,0,10-(R$166-P2_IndicatorData!R94)/(R$166-R$165)*10)),1))</f>
        <v>8.1999999999999993</v>
      </c>
      <c r="S94" s="26">
        <f>IF(P2_IndicatorData!S94="No data","x",ROUND(IF(P2_IndicatorData!S94&gt;S$166,0,IF(P2_IndicatorData!S94&lt;S$165,10,(S$166-P2_IndicatorData!S94)/(S$166-S$165)*10)),1))</f>
        <v>1.8</v>
      </c>
      <c r="T94" s="35">
        <f>IF(P2_IndicatorData!X94="No data","x",ROUND(IF(P2_IndicatorData!X94&gt;T$166,10,IF(P2_IndicatorData!X94&lt;T$165,0,10-(T$166-P2_IndicatorData!X94)/(T$166-T$165)*10)),1))</f>
        <v>0.8</v>
      </c>
      <c r="U94" s="26" t="str">
        <f>IF(P2_IndicatorData!Y94="No data","x",ROUND(IF(P2_IndicatorData!Y94&gt;U$166,0,IF(P2_IndicatorData!Y94&lt;U$165,10,(U$166-P2_IndicatorData!Y94)/(U$166-U$165)*10)),1))</f>
        <v>x</v>
      </c>
      <c r="V94" s="26">
        <f>IF(P2_IndicatorData!Z94="No data","x",ROUND(IF(P2_IndicatorData!Z94&gt;V$166,10,IF(P2_IndicatorData!Z94&lt;V$165,0,10-(V$166-P2_IndicatorData!Z94)/(V$166-V$165)*10)),1))</f>
        <v>1.1000000000000001</v>
      </c>
      <c r="W94" s="26">
        <f>IF(P2_IndicatorData!AA94="No data","x",ROUND(IF(P2_IndicatorData!AA94&gt;W$166,10,IF(P2_IndicatorData!AA94&lt;W$165,0,10-(W$166-P2_IndicatorData!AA94)/(W$166-W$165)*10)),1))</f>
        <v>6.4</v>
      </c>
      <c r="X94" s="26">
        <f>IF(P2_IndicatorData!AB94="No data","x",ROUND(IF(P2_IndicatorData!AB94&gt;X$166,0,IF(P2_IndicatorData!AB94&lt;X$165,10,(X$166-P2_IndicatorData!AB94)/(X$166-X$165)*10)),1))</f>
        <v>4</v>
      </c>
      <c r="Y94" s="26">
        <f>IF(P2_IndicatorData!AC94="No data","x",ROUND(IF(P2_IndicatorData!AC94&gt;Y$166,0,IF(P2_IndicatorData!AC94&lt;Y$165,10,(Y$166-P2_IndicatorData!AC94)/(Y$166-Y$165)*10)),1))</f>
        <v>0</v>
      </c>
      <c r="Z94" s="33">
        <f t="shared" si="14"/>
        <v>0.3</v>
      </c>
      <c r="AA94" s="33">
        <f t="shared" si="15"/>
        <v>2</v>
      </c>
      <c r="AB94" s="33">
        <f t="shared" si="16"/>
        <v>9.1</v>
      </c>
      <c r="AC94" s="33">
        <f t="shared" si="17"/>
        <v>5</v>
      </c>
      <c r="AD94" s="181">
        <f t="shared" si="18"/>
        <v>0.7</v>
      </c>
      <c r="AE94" s="181">
        <f t="shared" si="19"/>
        <v>6.8</v>
      </c>
      <c r="AF94" s="181">
        <f t="shared" si="20"/>
        <v>5</v>
      </c>
      <c r="AG94" s="37">
        <f t="shared" si="21"/>
        <v>4.2</v>
      </c>
      <c r="AH94" s="37">
        <f t="shared" si="22"/>
        <v>2</v>
      </c>
      <c r="AI94" s="37">
        <f t="shared" si="23"/>
        <v>0.8</v>
      </c>
      <c r="AJ94" s="181">
        <f t="shared" si="24"/>
        <v>3.8</v>
      </c>
      <c r="AK94" s="181">
        <f t="shared" si="25"/>
        <v>2</v>
      </c>
      <c r="AL94" s="181">
        <f t="shared" si="26"/>
        <v>7.1</v>
      </c>
      <c r="AM94" s="37">
        <f t="shared" si="27"/>
        <v>4.3</v>
      </c>
      <c r="AN94" s="199">
        <f>IF(P2_ComponentsMissing_hidden!G109&gt;2,"x",ROUND(AVERAGE(AG94,AH94,AI94,AM94),1))</f>
        <v>2.8</v>
      </c>
    </row>
    <row r="95" spans="1:40">
      <c r="A95" s="27" t="s">
        <v>271</v>
      </c>
      <c r="B95" s="20" t="s">
        <v>272</v>
      </c>
      <c r="C95" s="26">
        <f>IF(P2_IndicatorData!C95="No data","x",ROUND(IF(P2_IndicatorData!C95&gt;C$166,10,IF(P2_IndicatorData!C95&lt;C$165,0,10-(C$166-P2_IndicatorData!C95)/(C$166-C$165)*10)),1))</f>
        <v>10</v>
      </c>
      <c r="D95" s="26">
        <f>IF(P2_IndicatorData!D95="No data","x",ROUND(IF(P2_IndicatorData!D95&gt;D$166,0,IF(P2_IndicatorData!D95&lt;D$165,10,(D$166-P2_IndicatorData!D95)/(D$166-D$165)*10)),1))</f>
        <v>9.6999999999999993</v>
      </c>
      <c r="E95" s="26">
        <f>IF(P2_IndicatorData!E95="No data","x",ROUND(IF(P2_IndicatorData!E95&gt;E$166,0,IF(P2_IndicatorData!E95&lt;E$165,10,(E$166-P2_IndicatorData!E95)/(E$166-E$165)*10)),1))</f>
        <v>9.6999999999999993</v>
      </c>
      <c r="F95" s="26" t="str">
        <f>IF(P2_IndicatorData!F95="No data","x",ROUND(IF(P2_IndicatorData!F95&gt;F$166,0,IF(P2_IndicatorData!F95&lt;F$165,10,(F$166-P2_IndicatorData!F95)/(F$166-F$165)*10)),1))</f>
        <v>x</v>
      </c>
      <c r="G95" s="26">
        <f>IF(P2_IndicatorData!G95="No data","x",ROUND(IF(P2_IndicatorData!G95&gt;G$166,0,IF(P2_IndicatorData!G95&lt;G$165,10,(G$166-P2_IndicatorData!G95)/(G$166-G$165)*10)),1))</f>
        <v>6.4</v>
      </c>
      <c r="H95" s="26">
        <f>IF(P2_IndicatorData!H95="No data","x",ROUND(IF(P2_IndicatorData!H95&gt;H$166,0,IF(P2_IndicatorData!H95&lt;H$165,10,(H$166-P2_IndicatorData!H95)/(H$166-H$165)*10)),1))</f>
        <v>8.4</v>
      </c>
      <c r="I95" s="26">
        <f>IF(P2_IndicatorData!I95="No data","x",ROUND(IF(P2_IndicatorData!I95&gt;I$166,10,IF(P2_IndicatorData!I95&lt;I$165,0,10-(I$166-P2_IndicatorData!I95)/(I$166-I$165)*10)),1))</f>
        <v>7.3</v>
      </c>
      <c r="J95" s="26" t="str">
        <f>IF(P2_IndicatorData!J95="No data","x",ROUND(IF(P2_IndicatorData!J95&gt;J$166,10,IF(P2_IndicatorData!J95&lt;J$165,0,10-(J$166-P2_IndicatorData!J95)/(J$166-J$165)*10)),1))</f>
        <v>x</v>
      </c>
      <c r="K95" s="26">
        <f>IF(P2_IndicatorData!K95="No data","x",ROUND(IF(P2_IndicatorData!K95&gt;K$166,10,IF(P2_IndicatorData!K95&lt;K$165,0,10-(K$166-P2_IndicatorData!K95)/(K$166-K$165)*10)),1))</f>
        <v>10</v>
      </c>
      <c r="L95" s="26">
        <f>IF(P2_IndicatorData!L95="No data","x",ROUND(IF(P2_IndicatorData!L95&gt;L$166,10,IF(P2_IndicatorData!L95&lt;L$165,0,10-(L$166-P2_IndicatorData!L95)/(L$166-L$165)*10)),1))</f>
        <v>10</v>
      </c>
      <c r="M95" s="26">
        <f>IF(P2_IndicatorData!M95="No data","x",ROUND(IF(P2_IndicatorData!M95&gt;M$166,10,IF(P2_IndicatorData!M95&lt;M$165,0,10-(M$166-P2_IndicatorData!M95)/(M$166-M$165)*10)),1))</f>
        <v>10</v>
      </c>
      <c r="N95" s="26">
        <f>IF(P2_IndicatorData!N95="No data","x",ROUND(IF(P2_IndicatorData!N95&gt;N$166,0,IF(P2_IndicatorData!N95&lt;N$165,10,(N$166-P2_IndicatorData!N95)/(N$166-N$165)*10)),1))</f>
        <v>10</v>
      </c>
      <c r="O95" s="26">
        <f>IF(P2_IndicatorData!O95="No data","x",ROUND(IF(P2_IndicatorData!O95&gt;O$166,0,IF(P2_IndicatorData!O95&lt;O$165,10,(O$166-P2_IndicatorData!O95)/(O$166-O$165)*10)),1))</f>
        <v>3.7</v>
      </c>
      <c r="P95" s="26">
        <f>IF(P2_IndicatorData!P95="No data","x",ROUND(IF(P2_IndicatorData!P95&gt;P$166,0,IF(P2_IndicatorData!P95&lt;P$165,10,(P$166-P2_IndicatorData!P95)/(P$166-P$165)*10)),1))</f>
        <v>10</v>
      </c>
      <c r="Q95" s="26">
        <f>IF(P2_IndicatorData!Q95="No data","x",ROUND(IF(P2_IndicatorData!Q95&gt;Q$166,0,IF(P2_IndicatorData!Q95&lt;Q$165,10,(Q$166-P2_IndicatorData!Q95)/(Q$166-Q$165)*10)),1))</f>
        <v>8.5</v>
      </c>
      <c r="R95" s="26">
        <f>IF(P2_IndicatorData!R95="No data","x",ROUND(IF(P2_IndicatorData!R95&gt;R$166,10,IF(P2_IndicatorData!R95&lt;R$165,0,10-(R$166-P2_IndicatorData!R95)/(R$166-R$165)*10)),1))</f>
        <v>6.8</v>
      </c>
      <c r="S95" s="26">
        <f>IF(P2_IndicatorData!S95="No data","x",ROUND(IF(P2_IndicatorData!S95&gt;S$166,0,IF(P2_IndicatorData!S95&lt;S$165,10,(S$166-P2_IndicatorData!S95)/(S$166-S$165)*10)),1))</f>
        <v>8.1</v>
      </c>
      <c r="T95" s="35">
        <f>IF(P2_IndicatorData!X95="No data","x",ROUND(IF(P2_IndicatorData!X95&gt;T$166,10,IF(P2_IndicatorData!X95&lt;T$165,0,10-(T$166-P2_IndicatorData!X95)/(T$166-T$165)*10)),1))</f>
        <v>4.5999999999999996</v>
      </c>
      <c r="U95" s="26">
        <f>IF(P2_IndicatorData!Y95="No data","x",ROUND(IF(P2_IndicatorData!Y95&gt;U$166,0,IF(P2_IndicatorData!Y95&lt;U$165,10,(U$166-P2_IndicatorData!Y95)/(U$166-U$165)*10)),1))</f>
        <v>6</v>
      </c>
      <c r="V95" s="26">
        <f>IF(P2_IndicatorData!Z95="No data","x",ROUND(IF(P2_IndicatorData!Z95&gt;V$166,10,IF(P2_IndicatorData!Z95&lt;V$165,0,10-(V$166-P2_IndicatorData!Z95)/(V$166-V$165)*10)),1))</f>
        <v>8.4</v>
      </c>
      <c r="W95" s="26" t="str">
        <f>IF(P2_IndicatorData!AA95="No data","x",ROUND(IF(P2_IndicatorData!AA95&gt;W$166,10,IF(P2_IndicatorData!AA95&lt;W$165,0,10-(W$166-P2_IndicatorData!AA95)/(W$166-W$165)*10)),1))</f>
        <v>x</v>
      </c>
      <c r="X95" s="26">
        <f>IF(P2_IndicatorData!AB95="No data","x",ROUND(IF(P2_IndicatorData!AB95&gt;X$166,0,IF(P2_IndicatorData!AB95&lt;X$165,10,(X$166-P2_IndicatorData!AB95)/(X$166-X$165)*10)),1))</f>
        <v>5.7</v>
      </c>
      <c r="Y95" s="26">
        <f>IF(P2_IndicatorData!AC95="No data","x",ROUND(IF(P2_IndicatorData!AC95&gt;Y$166,0,IF(P2_IndicatorData!AC95&lt;Y$165,10,(Y$166-P2_IndicatorData!AC95)/(Y$166-Y$165)*10)),1))</f>
        <v>9.5</v>
      </c>
      <c r="Z95" s="33">
        <f t="shared" si="14"/>
        <v>8.1</v>
      </c>
      <c r="AA95" s="33">
        <f t="shared" si="15"/>
        <v>10</v>
      </c>
      <c r="AB95" s="33">
        <f t="shared" si="16"/>
        <v>9.3000000000000007</v>
      </c>
      <c r="AC95" s="33">
        <f t="shared" si="17"/>
        <v>7.5</v>
      </c>
      <c r="AD95" s="181">
        <f t="shared" si="18"/>
        <v>9.1</v>
      </c>
      <c r="AE95" s="181">
        <f t="shared" si="19"/>
        <v>7.3</v>
      </c>
      <c r="AF95" s="181">
        <f t="shared" si="20"/>
        <v>9.4</v>
      </c>
      <c r="AG95" s="37">
        <f t="shared" si="21"/>
        <v>8.6</v>
      </c>
      <c r="AH95" s="37">
        <f t="shared" si="22"/>
        <v>7.9</v>
      </c>
      <c r="AI95" s="37">
        <f t="shared" si="23"/>
        <v>5.3</v>
      </c>
      <c r="AJ95" s="181">
        <f t="shared" si="24"/>
        <v>8.4</v>
      </c>
      <c r="AK95" s="181">
        <f t="shared" si="25"/>
        <v>7.6</v>
      </c>
      <c r="AL95" s="181">
        <f t="shared" si="26"/>
        <v>8.4</v>
      </c>
      <c r="AM95" s="37">
        <f t="shared" si="27"/>
        <v>8.1</v>
      </c>
      <c r="AN95" s="199">
        <f>IF(P2_ComponentsMissing_hidden!G111&gt;2,"x",ROUND(AVERAGE(AG95,AH95,AI95,AM95),1))</f>
        <v>7.5</v>
      </c>
    </row>
    <row r="96" spans="1:40">
      <c r="A96" s="27" t="s">
        <v>273</v>
      </c>
      <c r="B96" s="20" t="s">
        <v>274</v>
      </c>
      <c r="C96" s="26">
        <f>IF(P2_IndicatorData!C96="No data","x",ROUND(IF(P2_IndicatorData!C96&gt;C$166,10,IF(P2_IndicatorData!C96&lt;C$165,0,10-(C$166-P2_IndicatorData!C96)/(C$166-C$165)*10)),1))</f>
        <v>0.9</v>
      </c>
      <c r="D96" s="26">
        <f>IF(P2_IndicatorData!D96="No data","x",ROUND(IF(P2_IndicatorData!D96&gt;D$166,0,IF(P2_IndicatorData!D96&lt;D$165,10,(D$166-P2_IndicatorData!D96)/(D$166-D$165)*10)),1))</f>
        <v>2.1</v>
      </c>
      <c r="E96" s="26">
        <f>IF(P2_IndicatorData!E96="No data","x",ROUND(IF(P2_IndicatorData!E96&gt;E$166,0,IF(P2_IndicatorData!E96&lt;E$165,10,(E$166-P2_IndicatorData!E96)/(E$166-E$165)*10)),1))</f>
        <v>1</v>
      </c>
      <c r="F96" s="26">
        <f>IF(P2_IndicatorData!F96="No data","x",ROUND(IF(P2_IndicatorData!F96&gt;F$166,0,IF(P2_IndicatorData!F96&lt;F$165,10,(F$166-P2_IndicatorData!F96)/(F$166-F$165)*10)),1))</f>
        <v>1</v>
      </c>
      <c r="G96" s="26" t="str">
        <f>IF(P2_IndicatorData!G96="No data","x",ROUND(IF(P2_IndicatorData!G96&gt;G$166,0,IF(P2_IndicatorData!G96&lt;G$165,10,(G$166-P2_IndicatorData!G96)/(G$166-G$165)*10)),1))</f>
        <v>x</v>
      </c>
      <c r="H96" s="26">
        <f>IF(P2_IndicatorData!H96="No data","x",ROUND(IF(P2_IndicatorData!H96&gt;H$166,0,IF(P2_IndicatorData!H96&lt;H$165,10,(H$166-P2_IndicatorData!H96)/(H$166-H$165)*10)),1))</f>
        <v>1.9</v>
      </c>
      <c r="I96" s="26" t="str">
        <f>IF(P2_IndicatorData!I96="No data","x",ROUND(IF(P2_IndicatorData!I96&gt;I$166,10,IF(P2_IndicatorData!I96&lt;I$165,0,10-(I$166-P2_IndicatorData!I96)/(I$166-I$165)*10)),1))</f>
        <v>x</v>
      </c>
      <c r="J96" s="26">
        <f>IF(P2_IndicatorData!J96="No data","x",ROUND(IF(P2_IndicatorData!J96&gt;J$166,10,IF(P2_IndicatorData!J96&lt;J$165,0,10-(J$166-P2_IndicatorData!J96)/(J$166-J$165)*10)),1))</f>
        <v>4.2</v>
      </c>
      <c r="K96" s="26">
        <f>IF(P2_IndicatorData!K96="No data","x",ROUND(IF(P2_IndicatorData!K96&gt;K$166,10,IF(P2_IndicatorData!K96&lt;K$165,0,10-(K$166-P2_IndicatorData!K96)/(K$166-K$165)*10)),1))</f>
        <v>0.1</v>
      </c>
      <c r="L96" s="26">
        <f>IF(P2_IndicatorData!L96="No data","x",ROUND(IF(P2_IndicatorData!L96&gt;L$166,10,IF(P2_IndicatorData!L96&lt;L$165,0,10-(L$166-P2_IndicatorData!L96)/(L$166-L$165)*10)),1))</f>
        <v>0.1</v>
      </c>
      <c r="M96" s="26">
        <f>IF(P2_IndicatorData!M96="No data","x",ROUND(IF(P2_IndicatorData!M96&gt;M$166,10,IF(P2_IndicatorData!M96&lt;M$165,0,10-(M$166-P2_IndicatorData!M96)/(M$166-M$165)*10)),1))</f>
        <v>0.2</v>
      </c>
      <c r="N96" s="26">
        <f>IF(P2_IndicatorData!N96="No data","x",ROUND(IF(P2_IndicatorData!N96&gt;N$166,0,IF(P2_IndicatorData!N96&lt;N$165,10,(N$166-P2_IndicatorData!N96)/(N$166-N$165)*10)),1))</f>
        <v>0.2</v>
      </c>
      <c r="O96" s="26">
        <f>IF(P2_IndicatorData!O96="No data","x",ROUND(IF(P2_IndicatorData!O96&gt;O$166,0,IF(P2_IndicatorData!O96&lt;O$165,10,(O$166-P2_IndicatorData!O96)/(O$166-O$165)*10)),1))</f>
        <v>2</v>
      </c>
      <c r="P96" s="26" t="str">
        <f>IF(P2_IndicatorData!P96="No data","x",ROUND(IF(P2_IndicatorData!P96&gt;P$166,0,IF(P2_IndicatorData!P96&lt;P$165,10,(P$166-P2_IndicatorData!P96)/(P$166-P$165)*10)),1))</f>
        <v>x</v>
      </c>
      <c r="Q96" s="26" t="str">
        <f>IF(P2_IndicatorData!Q96="No data","x",ROUND(IF(P2_IndicatorData!Q96&gt;Q$166,0,IF(P2_IndicatorData!Q96&lt;Q$165,10,(Q$166-P2_IndicatorData!Q96)/(Q$166-Q$165)*10)),1))</f>
        <v>x</v>
      </c>
      <c r="R96" s="26">
        <f>IF(P2_IndicatorData!R96="No data","x",ROUND(IF(P2_IndicatorData!R96&gt;R$166,10,IF(P2_IndicatorData!R96&lt;R$165,0,10-(R$166-P2_IndicatorData!R96)/(R$166-R$165)*10)),1))</f>
        <v>2.2000000000000002</v>
      </c>
      <c r="S96" s="26">
        <f>IF(P2_IndicatorData!S96="No data","x",ROUND(IF(P2_IndicatorData!S96&gt;S$166,0,IF(P2_IndicatorData!S96&lt;S$165,10,(S$166-P2_IndicatorData!S96)/(S$166-S$165)*10)),1))</f>
        <v>0.3</v>
      </c>
      <c r="T96" s="35">
        <f>IF(P2_IndicatorData!X96="No data","x",ROUND(IF(P2_IndicatorData!X96&gt;T$166,10,IF(P2_IndicatorData!X96&lt;T$165,0,10-(T$166-P2_IndicatorData!X96)/(T$166-T$165)*10)),1))</f>
        <v>0</v>
      </c>
      <c r="U96" s="26" t="str">
        <f>IF(P2_IndicatorData!Y96="No data","x",ROUND(IF(P2_IndicatorData!Y96&gt;U$166,0,IF(P2_IndicatorData!Y96&lt;U$165,10,(U$166-P2_IndicatorData!Y96)/(U$166-U$165)*10)),1))</f>
        <v>x</v>
      </c>
      <c r="V96" s="26">
        <f>IF(P2_IndicatorData!Z96="No data","x",ROUND(IF(P2_IndicatorData!Z96&gt;V$166,10,IF(P2_IndicatorData!Z96&lt;V$165,0,10-(V$166-P2_IndicatorData!Z96)/(V$166-V$165)*10)),1))</f>
        <v>3.4</v>
      </c>
      <c r="W96" s="26">
        <f>IF(P2_IndicatorData!AA96="No data","x",ROUND(IF(P2_IndicatorData!AA96&gt;W$166,10,IF(P2_IndicatorData!AA96&lt;W$165,0,10-(W$166-P2_IndicatorData!AA96)/(W$166-W$165)*10)),1))</f>
        <v>1.7</v>
      </c>
      <c r="X96" s="26">
        <f>IF(P2_IndicatorData!AB96="No data","x",ROUND(IF(P2_IndicatorData!AB96&gt;X$166,0,IF(P2_IndicatorData!AB96&lt;X$165,10,(X$166-P2_IndicatorData!AB96)/(X$166-X$165)*10)),1))</f>
        <v>3.7</v>
      </c>
      <c r="Y96" s="26">
        <f>IF(P2_IndicatorData!AC96="No data","x",ROUND(IF(P2_IndicatorData!AC96&gt;Y$166,0,IF(P2_IndicatorData!AC96&lt;Y$165,10,(Y$166-P2_IndicatorData!AC96)/(Y$166-Y$165)*10)),1))</f>
        <v>0</v>
      </c>
      <c r="Z96" s="33">
        <f t="shared" si="14"/>
        <v>1</v>
      </c>
      <c r="AA96" s="33">
        <f t="shared" si="15"/>
        <v>0.2</v>
      </c>
      <c r="AB96" s="33" t="str">
        <f t="shared" si="16"/>
        <v>x</v>
      </c>
      <c r="AC96" s="33">
        <f t="shared" si="17"/>
        <v>1.3</v>
      </c>
      <c r="AD96" s="181">
        <f t="shared" si="18"/>
        <v>1</v>
      </c>
      <c r="AE96" s="181">
        <f t="shared" si="19"/>
        <v>4.2</v>
      </c>
      <c r="AF96" s="181">
        <f t="shared" si="20"/>
        <v>1.4</v>
      </c>
      <c r="AG96" s="37">
        <f t="shared" si="21"/>
        <v>2.2000000000000002</v>
      </c>
      <c r="AH96" s="37">
        <f t="shared" si="22"/>
        <v>0.8</v>
      </c>
      <c r="AI96" s="37">
        <f t="shared" si="23"/>
        <v>0</v>
      </c>
      <c r="AJ96" s="181">
        <f t="shared" si="24"/>
        <v>2.6</v>
      </c>
      <c r="AK96" s="181">
        <f t="shared" si="25"/>
        <v>1.9</v>
      </c>
      <c r="AL96" s="181">
        <f t="shared" si="26"/>
        <v>1.3</v>
      </c>
      <c r="AM96" s="37">
        <f t="shared" si="27"/>
        <v>1.9</v>
      </c>
      <c r="AN96" s="199">
        <f>IF(P2_ComponentsMissing_hidden!G112&gt;2,"x",ROUND(AVERAGE(AG96,AH96,AI96,AM96),1))</f>
        <v>1.2</v>
      </c>
    </row>
    <row r="97" spans="1:40">
      <c r="A97" s="27" t="s">
        <v>275</v>
      </c>
      <c r="B97" s="20" t="s">
        <v>276</v>
      </c>
      <c r="C97" s="26">
        <f>IF(P2_IndicatorData!C97="No data","x",ROUND(IF(P2_IndicatorData!C97&gt;C$166,10,IF(P2_IndicatorData!C97&lt;C$165,0,10-(C$166-P2_IndicatorData!C97)/(C$166-C$165)*10)),1))</f>
        <v>9.6999999999999993</v>
      </c>
      <c r="D97" s="26">
        <f>IF(P2_IndicatorData!D97="No data","x",ROUND(IF(P2_IndicatorData!D97&gt;D$166,0,IF(P2_IndicatorData!D97&lt;D$165,10,(D$166-P2_IndicatorData!D97)/(D$166-D$165)*10)),1))</f>
        <v>9.1999999999999993</v>
      </c>
      <c r="E97" s="26">
        <f>IF(P2_IndicatorData!E97="No data","x",ROUND(IF(P2_IndicatorData!E97&gt;E$166,0,IF(P2_IndicatorData!E97&lt;E$165,10,(E$166-P2_IndicatorData!E97)/(E$166-E$165)*10)),1))</f>
        <v>6.3</v>
      </c>
      <c r="F97" s="26" t="str">
        <f>IF(P2_IndicatorData!F97="No data","x",ROUND(IF(P2_IndicatorData!F97&gt;F$166,0,IF(P2_IndicatorData!F97&lt;F$165,10,(F$166-P2_IndicatorData!F97)/(F$166-F$165)*10)),1))</f>
        <v>x</v>
      </c>
      <c r="G97" s="26">
        <f>IF(P2_IndicatorData!G97="No data","x",ROUND(IF(P2_IndicatorData!G97&gt;G$166,0,IF(P2_IndicatorData!G97&lt;G$165,10,(G$166-P2_IndicatorData!G97)/(G$166-G$165)*10)),1))</f>
        <v>4.5999999999999996</v>
      </c>
      <c r="H97" s="26">
        <f>IF(P2_IndicatorData!H97="No data","x",ROUND(IF(P2_IndicatorData!H97&gt;H$166,0,IF(P2_IndicatorData!H97&lt;H$165,10,(H$166-P2_IndicatorData!H97)/(H$166-H$165)*10)),1))</f>
        <v>7.7</v>
      </c>
      <c r="I97" s="26">
        <f>IF(P2_IndicatorData!I97="No data","x",ROUND(IF(P2_IndicatorData!I97&gt;I$166,10,IF(P2_IndicatorData!I97&lt;I$165,0,10-(I$166-P2_IndicatorData!I97)/(I$166-I$165)*10)),1))</f>
        <v>6.9</v>
      </c>
      <c r="J97" s="26" t="str">
        <f>IF(P2_IndicatorData!J97="No data","x",ROUND(IF(P2_IndicatorData!J97&gt;J$166,10,IF(P2_IndicatorData!J97&lt;J$165,0,10-(J$166-P2_IndicatorData!J97)/(J$166-J$165)*10)),1))</f>
        <v>x</v>
      </c>
      <c r="K97" s="26">
        <f>IF(P2_IndicatorData!K97="No data","x",ROUND(IF(P2_IndicatorData!K97&gt;K$166,10,IF(P2_IndicatorData!K97&lt;K$165,0,10-(K$166-P2_IndicatorData!K97)/(K$166-K$165)*10)),1))</f>
        <v>10</v>
      </c>
      <c r="L97" s="26">
        <f>IF(P2_IndicatorData!L97="No data","x",ROUND(IF(P2_IndicatorData!L97&gt;L$166,10,IF(P2_IndicatorData!L97&lt;L$165,0,10-(L$166-P2_IndicatorData!L97)/(L$166-L$165)*10)),1))</f>
        <v>10</v>
      </c>
      <c r="M97" s="26">
        <f>IF(P2_IndicatorData!M97="No data","x",ROUND(IF(P2_IndicatorData!M97&gt;M$166,10,IF(P2_IndicatorData!M97&lt;M$165,0,10-(M$166-P2_IndicatorData!M97)/(M$166-M$165)*10)),1))</f>
        <v>8</v>
      </c>
      <c r="N97" s="26">
        <f>IF(P2_IndicatorData!N97="No data","x",ROUND(IF(P2_IndicatorData!N97&gt;N$166,0,IF(P2_IndicatorData!N97&lt;N$165,10,(N$166-P2_IndicatorData!N97)/(N$166-N$165)*10)),1))</f>
        <v>10</v>
      </c>
      <c r="O97" s="26">
        <f>IF(P2_IndicatorData!O97="No data","x",ROUND(IF(P2_IndicatorData!O97&gt;O$166,0,IF(P2_IndicatorData!O97&lt;O$165,10,(O$166-P2_IndicatorData!O97)/(O$166-O$165)*10)),1))</f>
        <v>6.8</v>
      </c>
      <c r="P97" s="26" t="str">
        <f>IF(P2_IndicatorData!P97="No data","x",ROUND(IF(P2_IndicatorData!P97&gt;P$166,0,IF(P2_IndicatorData!P97&lt;P$165,10,(P$166-P2_IndicatorData!P97)/(P$166-P$165)*10)),1))</f>
        <v>x</v>
      </c>
      <c r="Q97" s="26">
        <f>IF(P2_IndicatorData!Q97="No data","x",ROUND(IF(P2_IndicatorData!Q97&gt;Q$166,0,IF(P2_IndicatorData!Q97&lt;Q$165,10,(Q$166-P2_IndicatorData!Q97)/(Q$166-Q$165)*10)),1))</f>
        <v>1.4</v>
      </c>
      <c r="R97" s="26">
        <f>IF(P2_IndicatorData!R97="No data","x",ROUND(IF(P2_IndicatorData!R97&gt;R$166,10,IF(P2_IndicatorData!R97&lt;R$165,0,10-(R$166-P2_IndicatorData!R97)/(R$166-R$165)*10)),1))</f>
        <v>3.6</v>
      </c>
      <c r="S97" s="26">
        <f>IF(P2_IndicatorData!S97="No data","x",ROUND(IF(P2_IndicatorData!S97&gt;S$166,0,IF(P2_IndicatorData!S97&lt;S$165,10,(S$166-P2_IndicatorData!S97)/(S$166-S$165)*10)),1))</f>
        <v>9.9</v>
      </c>
      <c r="T97" s="35">
        <f>IF(P2_IndicatorData!X97="No data","x",ROUND(IF(P2_IndicatorData!X97&gt;T$166,10,IF(P2_IndicatorData!X97&lt;T$165,0,10-(T$166-P2_IndicatorData!X97)/(T$166-T$165)*10)),1))</f>
        <v>6.2</v>
      </c>
      <c r="U97" s="26">
        <f>IF(P2_IndicatorData!Y97="No data","x",ROUND(IF(P2_IndicatorData!Y97&gt;U$166,0,IF(P2_IndicatorData!Y97&lt;U$165,10,(U$166-P2_IndicatorData!Y97)/(U$166-U$165)*10)),1))</f>
        <v>7.1</v>
      </c>
      <c r="V97" s="26">
        <f>IF(P2_IndicatorData!Z97="No data","x",ROUND(IF(P2_IndicatorData!Z97&gt;V$166,10,IF(P2_IndicatorData!Z97&lt;V$165,0,10-(V$166-P2_IndicatorData!Z97)/(V$166-V$165)*10)),1))</f>
        <v>6.2</v>
      </c>
      <c r="W97" s="26">
        <f>IF(P2_IndicatorData!AA97="No data","x",ROUND(IF(P2_IndicatorData!AA97&gt;W$166,10,IF(P2_IndicatorData!AA97&lt;W$165,0,10-(W$166-P2_IndicatorData!AA97)/(W$166-W$165)*10)),1))</f>
        <v>3</v>
      </c>
      <c r="X97" s="26">
        <f>IF(P2_IndicatorData!AB97="No data","x",ROUND(IF(P2_IndicatorData!AB97&gt;X$166,0,IF(P2_IndicatorData!AB97&lt;X$165,10,(X$166-P2_IndicatorData!AB97)/(X$166-X$165)*10)),1))</f>
        <v>6.4</v>
      </c>
      <c r="Y97" s="26">
        <f>IF(P2_IndicatorData!AC97="No data","x",ROUND(IF(P2_IndicatorData!AC97&gt;Y$166,0,IF(P2_IndicatorData!AC97&lt;Y$165,10,(Y$166-P2_IndicatorData!AC97)/(Y$166-Y$165)*10)),1))</f>
        <v>9.5</v>
      </c>
      <c r="Z97" s="33">
        <f t="shared" si="14"/>
        <v>5.5</v>
      </c>
      <c r="AA97" s="33">
        <f t="shared" si="15"/>
        <v>9</v>
      </c>
      <c r="AB97" s="33">
        <f t="shared" si="16"/>
        <v>1.4</v>
      </c>
      <c r="AC97" s="33">
        <f t="shared" si="17"/>
        <v>6.8</v>
      </c>
      <c r="AD97" s="181">
        <f t="shared" si="18"/>
        <v>7.6</v>
      </c>
      <c r="AE97" s="181">
        <f t="shared" si="19"/>
        <v>6.9</v>
      </c>
      <c r="AF97" s="181">
        <f t="shared" si="20"/>
        <v>9</v>
      </c>
      <c r="AG97" s="37">
        <f t="shared" si="21"/>
        <v>7.8</v>
      </c>
      <c r="AH97" s="37">
        <f t="shared" si="22"/>
        <v>8.6</v>
      </c>
      <c r="AI97" s="37">
        <f t="shared" si="23"/>
        <v>6.7</v>
      </c>
      <c r="AJ97" s="181">
        <f t="shared" si="24"/>
        <v>4.5999999999999996</v>
      </c>
      <c r="AK97" s="181">
        <f t="shared" si="25"/>
        <v>8</v>
      </c>
      <c r="AL97" s="181">
        <f t="shared" si="26"/>
        <v>4.0999999999999996</v>
      </c>
      <c r="AM97" s="37">
        <f t="shared" si="27"/>
        <v>5.6</v>
      </c>
      <c r="AN97" s="199">
        <f>IF(P2_ComponentsMissing_hidden!G114&gt;2,"x",ROUND(AVERAGE(AG97,AH97,AI97,AM97),1))</f>
        <v>7.2</v>
      </c>
    </row>
    <row r="98" spans="1:40">
      <c r="A98" s="27" t="s">
        <v>277</v>
      </c>
      <c r="B98" s="20" t="s">
        <v>278</v>
      </c>
      <c r="C98" s="26">
        <f>IF(P2_IndicatorData!C98="No data","x",ROUND(IF(P2_IndicatorData!C98&gt;C$166,10,IF(P2_IndicatorData!C98&lt;C$165,0,10-(C$166-P2_IndicatorData!C98)/(C$166-C$165)*10)),1))</f>
        <v>1.9</v>
      </c>
      <c r="D98" s="26">
        <f>IF(P2_IndicatorData!D98="No data","x",ROUND(IF(P2_IndicatorData!D98&gt;D$166,0,IF(P2_IndicatorData!D98&lt;D$165,10,(D$166-P2_IndicatorData!D98)/(D$166-D$165)*10)),1))</f>
        <v>8</v>
      </c>
      <c r="E98" s="26">
        <f>IF(P2_IndicatorData!E98="No data","x",ROUND(IF(P2_IndicatorData!E98&gt;E$166,0,IF(P2_IndicatorData!E98&lt;E$165,10,(E$166-P2_IndicatorData!E98)/(E$166-E$165)*10)),1))</f>
        <v>4</v>
      </c>
      <c r="F98" s="26">
        <f>IF(P2_IndicatorData!F98="No data","x",ROUND(IF(P2_IndicatorData!F98&gt;F$166,0,IF(P2_IndicatorData!F98&lt;F$165,10,(F$166-P2_IndicatorData!F98)/(F$166-F$165)*10)),1))</f>
        <v>0.2</v>
      </c>
      <c r="G98" s="26">
        <f>IF(P2_IndicatorData!G98="No data","x",ROUND(IF(P2_IndicatorData!G98&gt;G$166,0,IF(P2_IndicatorData!G98&lt;G$165,10,(G$166-P2_IndicatorData!G98)/(G$166-G$165)*10)),1))</f>
        <v>2.4</v>
      </c>
      <c r="H98" s="26">
        <f>IF(P2_IndicatorData!H98="No data","x",ROUND(IF(P2_IndicatorData!H98&gt;H$166,0,IF(P2_IndicatorData!H98&lt;H$165,10,(H$166-P2_IndicatorData!H98)/(H$166-H$165)*10)),1))</f>
        <v>6.2</v>
      </c>
      <c r="I98" s="26">
        <f>IF(P2_IndicatorData!I98="No data","x",ROUND(IF(P2_IndicatorData!I98&gt;I$166,10,IF(P2_IndicatorData!I98&lt;I$165,0,10-(I$166-P2_IndicatorData!I98)/(I$166-I$165)*10)),1))</f>
        <v>3.5</v>
      </c>
      <c r="J98" s="26">
        <f>IF(P2_IndicatorData!J98="No data","x",ROUND(IF(P2_IndicatorData!J98&gt;J$166,10,IF(P2_IndicatorData!J98&lt;J$165,0,10-(J$166-P2_IndicatorData!J98)/(J$166-J$165)*10)),1))</f>
        <v>5.2</v>
      </c>
      <c r="K98" s="26">
        <f>IF(P2_IndicatorData!K98="No data","x",ROUND(IF(P2_IndicatorData!K98&gt;K$166,10,IF(P2_IndicatorData!K98&lt;K$165,0,10-(K$166-P2_IndicatorData!K98)/(K$166-K$165)*10)),1))</f>
        <v>0.7</v>
      </c>
      <c r="L98" s="26">
        <f>IF(P2_IndicatorData!L98="No data","x",ROUND(IF(P2_IndicatorData!L98&gt;L$166,10,IF(P2_IndicatorData!L98&lt;L$165,0,10-(L$166-P2_IndicatorData!L98)/(L$166-L$165)*10)),1))</f>
        <v>0.3</v>
      </c>
      <c r="M98" s="26">
        <f>IF(P2_IndicatorData!M98="No data","x",ROUND(IF(P2_IndicatorData!M98&gt;M$166,10,IF(P2_IndicatorData!M98&lt;M$165,0,10-(M$166-P2_IndicatorData!M98)/(M$166-M$165)*10)),1))</f>
        <v>2.2000000000000002</v>
      </c>
      <c r="N98" s="26">
        <f>IF(P2_IndicatorData!N98="No data","x",ROUND(IF(P2_IndicatorData!N98&gt;N$166,0,IF(P2_IndicatorData!N98&lt;N$165,10,(N$166-P2_IndicatorData!N98)/(N$166-N$165)*10)),1))</f>
        <v>0.2</v>
      </c>
      <c r="O98" s="26">
        <f>IF(P2_IndicatorData!O98="No data","x",ROUND(IF(P2_IndicatorData!O98&gt;O$166,0,IF(P2_IndicatorData!O98&lt;O$165,10,(O$166-P2_IndicatorData!O98)/(O$166-O$165)*10)),1))</f>
        <v>2.5</v>
      </c>
      <c r="P98" s="26">
        <f>IF(P2_IndicatorData!P98="No data","x",ROUND(IF(P2_IndicatorData!P98&gt;P$166,0,IF(P2_IndicatorData!P98&lt;P$165,10,(P$166-P2_IndicatorData!P98)/(P$166-P$165)*10)),1))</f>
        <v>7.3</v>
      </c>
      <c r="Q98" s="26">
        <f>IF(P2_IndicatorData!Q98="No data","x",ROUND(IF(P2_IndicatorData!Q98&gt;Q$166,0,IF(P2_IndicatorData!Q98&lt;Q$165,10,(Q$166-P2_IndicatorData!Q98)/(Q$166-Q$165)*10)),1))</f>
        <v>7</v>
      </c>
      <c r="R98" s="26">
        <f>IF(P2_IndicatorData!R98="No data","x",ROUND(IF(P2_IndicatorData!R98&gt;R$166,10,IF(P2_IndicatorData!R98&lt;R$165,0,10-(R$166-P2_IndicatorData!R98)/(R$166-R$165)*10)),1))</f>
        <v>9.8000000000000007</v>
      </c>
      <c r="S98" s="26">
        <f>IF(P2_IndicatorData!S98="No data","x",ROUND(IF(P2_IndicatorData!S98&gt;S$166,0,IF(P2_IndicatorData!S98&lt;S$165,10,(S$166-P2_IndicatorData!S98)/(S$166-S$165)*10)),1))</f>
        <v>7.9</v>
      </c>
      <c r="T98" s="35">
        <f>IF(P2_IndicatorData!X98="No data","x",ROUND(IF(P2_IndicatorData!X98&gt;T$166,10,IF(P2_IndicatorData!X98&lt;T$165,0,10-(T$166-P2_IndicatorData!X98)/(T$166-T$165)*10)),1))</f>
        <v>0.1</v>
      </c>
      <c r="U98" s="26">
        <f>IF(P2_IndicatorData!Y98="No data","x",ROUND(IF(P2_IndicatorData!Y98&gt;U$166,0,IF(P2_IndicatorData!Y98&lt;U$165,10,(U$166-P2_IndicatorData!Y98)/(U$166-U$165)*10)),1))</f>
        <v>1.5</v>
      </c>
      <c r="V98" s="26">
        <f>IF(P2_IndicatorData!Z98="No data","x",ROUND(IF(P2_IndicatorData!Z98&gt;V$166,10,IF(P2_IndicatorData!Z98&lt;V$165,0,10-(V$166-P2_IndicatorData!Z98)/(V$166-V$165)*10)),1))</f>
        <v>8.4</v>
      </c>
      <c r="W98" s="26">
        <f>IF(P2_IndicatorData!AA98="No data","x",ROUND(IF(P2_IndicatorData!AA98&gt;W$166,10,IF(P2_IndicatorData!AA98&lt;W$165,0,10-(W$166-P2_IndicatorData!AA98)/(W$166-W$165)*10)),1))</f>
        <v>8.1999999999999993</v>
      </c>
      <c r="X98" s="26">
        <f>IF(P2_IndicatorData!AB98="No data","x",ROUND(IF(P2_IndicatorData!AB98&gt;X$166,0,IF(P2_IndicatorData!AB98&lt;X$165,10,(X$166-P2_IndicatorData!AB98)/(X$166-X$165)*10)),1))</f>
        <v>7</v>
      </c>
      <c r="Y98" s="26">
        <f>IF(P2_IndicatorData!AC98="No data","x",ROUND(IF(P2_IndicatorData!AC98&gt;Y$166,0,IF(P2_IndicatorData!AC98&lt;Y$165,10,(Y$166-P2_IndicatorData!AC98)/(Y$166-Y$165)*10)),1))</f>
        <v>0</v>
      </c>
      <c r="Z98" s="33">
        <f t="shared" si="14"/>
        <v>2.2000000000000002</v>
      </c>
      <c r="AA98" s="33">
        <f t="shared" si="15"/>
        <v>1.3</v>
      </c>
      <c r="AB98" s="33">
        <f t="shared" si="16"/>
        <v>7.2</v>
      </c>
      <c r="AC98" s="33">
        <f t="shared" si="17"/>
        <v>8.9</v>
      </c>
      <c r="AD98" s="181">
        <f t="shared" si="18"/>
        <v>2.1</v>
      </c>
      <c r="AE98" s="181">
        <f t="shared" si="19"/>
        <v>4.4000000000000004</v>
      </c>
      <c r="AF98" s="181">
        <f t="shared" si="20"/>
        <v>5</v>
      </c>
      <c r="AG98" s="37">
        <f t="shared" si="21"/>
        <v>3.8</v>
      </c>
      <c r="AH98" s="37">
        <f t="shared" si="22"/>
        <v>1.3</v>
      </c>
      <c r="AI98" s="37">
        <f t="shared" si="23"/>
        <v>0.8</v>
      </c>
      <c r="AJ98" s="181">
        <f t="shared" si="24"/>
        <v>8.3000000000000007</v>
      </c>
      <c r="AK98" s="181">
        <f t="shared" si="25"/>
        <v>3.5</v>
      </c>
      <c r="AL98" s="181">
        <f t="shared" si="26"/>
        <v>8.1</v>
      </c>
      <c r="AM98" s="37">
        <f t="shared" si="27"/>
        <v>6.6</v>
      </c>
      <c r="AN98" s="199">
        <f>IF(P2_ComponentsMissing_hidden!G116&gt;2,"x",ROUND(AVERAGE(AG98,AH98,AI98,AM98),1))</f>
        <v>3.1</v>
      </c>
    </row>
    <row r="99" spans="1:40">
      <c r="A99" s="27" t="s">
        <v>279</v>
      </c>
      <c r="B99" s="20" t="s">
        <v>280</v>
      </c>
      <c r="C99" s="26">
        <f>IF(P2_IndicatorData!C99="No data","x",ROUND(IF(P2_IndicatorData!C99&gt;C$166,10,IF(P2_IndicatorData!C99&lt;C$165,0,10-(C$166-P2_IndicatorData!C99)/(C$166-C$165)*10)),1))</f>
        <v>2.1</v>
      </c>
      <c r="D99" s="26">
        <f>IF(P2_IndicatorData!D99="No data","x",ROUND(IF(P2_IndicatorData!D99&gt;D$166,0,IF(P2_IndicatorData!D99&lt;D$165,10,(D$166-P2_IndicatorData!D99)/(D$166-D$165)*10)),1))</f>
        <v>6.8</v>
      </c>
      <c r="E99" s="26">
        <f>IF(P2_IndicatorData!E99="No data","x",ROUND(IF(P2_IndicatorData!E99&gt;E$166,0,IF(P2_IndicatorData!E99&lt;E$165,10,(E$166-P2_IndicatorData!E99)/(E$166-E$165)*10)),1))</f>
        <v>0.3</v>
      </c>
      <c r="F99" s="26">
        <f>IF(P2_IndicatorData!F99="No data","x",ROUND(IF(P2_IndicatorData!F99&gt;F$166,0,IF(P2_IndicatorData!F99&lt;F$165,10,(F$166-P2_IndicatorData!F99)/(F$166-F$165)*10)),1))</f>
        <v>0.4</v>
      </c>
      <c r="G99" s="26">
        <f>IF(P2_IndicatorData!G99="No data","x",ROUND(IF(P2_IndicatorData!G99&gt;G$166,0,IF(P2_IndicatorData!G99&lt;G$165,10,(G$166-P2_IndicatorData!G99)/(G$166-G$165)*10)),1))</f>
        <v>10</v>
      </c>
      <c r="H99" s="26">
        <f>IF(P2_IndicatorData!H99="No data","x",ROUND(IF(P2_IndicatorData!H99&gt;H$166,0,IF(P2_IndicatorData!H99&lt;H$165,10,(H$166-P2_IndicatorData!H99)/(H$166-H$165)*10)),1))</f>
        <v>6.8</v>
      </c>
      <c r="I99" s="26">
        <f>IF(P2_IndicatorData!I99="No data","x",ROUND(IF(P2_IndicatorData!I99&gt;I$166,10,IF(P2_IndicatorData!I99&lt;I$165,0,10-(I$166-P2_IndicatorData!I99)/(I$166-I$165)*10)),1))</f>
        <v>2</v>
      </c>
      <c r="J99" s="26">
        <f>IF(P2_IndicatorData!J99="No data","x",ROUND(IF(P2_IndicatorData!J99&gt;J$166,10,IF(P2_IndicatorData!J99&lt;J$165,0,10-(J$166-P2_IndicatorData!J99)/(J$166-J$165)*10)),1))</f>
        <v>3.6</v>
      </c>
      <c r="K99" s="26">
        <f>IF(P2_IndicatorData!K99="No data","x",ROUND(IF(P2_IndicatorData!K99&gt;K$166,10,IF(P2_IndicatorData!K99&lt;K$165,0,10-(K$166-P2_IndicatorData!K99)/(K$166-K$165)*10)),1))</f>
        <v>0.9</v>
      </c>
      <c r="L99" s="26">
        <f>IF(P2_IndicatorData!L99="No data","x",ROUND(IF(P2_IndicatorData!L99&gt;L$166,10,IF(P2_IndicatorData!L99&lt;L$165,0,10-(L$166-P2_IndicatorData!L99)/(L$166-L$165)*10)),1))</f>
        <v>0.4</v>
      </c>
      <c r="M99" s="26" t="str">
        <f>IF(P2_IndicatorData!M99="No data","x",ROUND(IF(P2_IndicatorData!M99&gt;M$166,10,IF(P2_IndicatorData!M99&lt;M$165,0,10-(M$166-P2_IndicatorData!M99)/(M$166-M$165)*10)),1))</f>
        <v>x</v>
      </c>
      <c r="N99" s="26">
        <f>IF(P2_IndicatorData!N99="No data","x",ROUND(IF(P2_IndicatorData!N99&gt;N$166,0,IF(P2_IndicatorData!N99&lt;N$165,10,(N$166-P2_IndicatorData!N99)/(N$166-N$165)*10)),1))</f>
        <v>0.5</v>
      </c>
      <c r="O99" s="26">
        <f>IF(P2_IndicatorData!O99="No data","x",ROUND(IF(P2_IndicatorData!O99&gt;O$166,0,IF(P2_IndicatorData!O99&lt;O$165,10,(O$166-P2_IndicatorData!O99)/(O$166-O$165)*10)),1))</f>
        <v>3.2</v>
      </c>
      <c r="P99" s="26">
        <f>IF(P2_IndicatorData!P99="No data","x",ROUND(IF(P2_IndicatorData!P99&gt;P$166,0,IF(P2_IndicatorData!P99&lt;P$165,10,(P$166-P2_IndicatorData!P99)/(P$166-P$165)*10)),1))</f>
        <v>0</v>
      </c>
      <c r="Q99" s="26">
        <f>IF(P2_IndicatorData!Q99="No data","x",ROUND(IF(P2_IndicatorData!Q99&gt;Q$166,0,IF(P2_IndicatorData!Q99&lt;Q$165,10,(Q$166-P2_IndicatorData!Q99)/(Q$166-Q$165)*10)),1))</f>
        <v>3.7</v>
      </c>
      <c r="R99" s="26">
        <f>IF(P2_IndicatorData!R99="No data","x",ROUND(IF(P2_IndicatorData!R99&gt;R$166,10,IF(P2_IndicatorData!R99&lt;R$165,0,10-(R$166-P2_IndicatorData!R99)/(R$166-R$165)*10)),1))</f>
        <v>5.7</v>
      </c>
      <c r="S99" s="26">
        <f>IF(P2_IndicatorData!S99="No data","x",ROUND(IF(P2_IndicatorData!S99&gt;S$166,0,IF(P2_IndicatorData!S99&lt;S$165,10,(S$166-P2_IndicatorData!S99)/(S$166-S$165)*10)),1))</f>
        <v>0.9</v>
      </c>
      <c r="T99" s="35">
        <f>IF(P2_IndicatorData!X99="No data","x",ROUND(IF(P2_IndicatorData!X99&gt;T$166,10,IF(P2_IndicatorData!X99&lt;T$165,0,10-(T$166-P2_IndicatorData!X99)/(T$166-T$165)*10)),1))</f>
        <v>4.7</v>
      </c>
      <c r="U99" s="26">
        <f>IF(P2_IndicatorData!Y99="No data","x",ROUND(IF(P2_IndicatorData!Y99&gt;U$166,0,IF(P2_IndicatorData!Y99&lt;U$165,10,(U$166-P2_IndicatorData!Y99)/(U$166-U$165)*10)),1))</f>
        <v>3.6</v>
      </c>
      <c r="V99" s="26">
        <f>IF(P2_IndicatorData!Z99="No data","x",ROUND(IF(P2_IndicatorData!Z99&gt;V$166,10,IF(P2_IndicatorData!Z99&lt;V$165,0,10-(V$166-P2_IndicatorData!Z99)/(V$166-V$165)*10)),1))</f>
        <v>5.7</v>
      </c>
      <c r="W99" s="26">
        <f>IF(P2_IndicatorData!AA99="No data","x",ROUND(IF(P2_IndicatorData!AA99&gt;W$166,10,IF(P2_IndicatorData!AA99&lt;W$165,0,10-(W$166-P2_IndicatorData!AA99)/(W$166-W$165)*10)),1))</f>
        <v>3.1</v>
      </c>
      <c r="X99" s="26">
        <f>IF(P2_IndicatorData!AB99="No data","x",ROUND(IF(P2_IndicatorData!AB99&gt;X$166,0,IF(P2_IndicatorData!AB99&lt;X$165,10,(X$166-P2_IndicatorData!AB99)/(X$166-X$165)*10)),1))</f>
        <v>4.2</v>
      </c>
      <c r="Y99" s="26">
        <f>IF(P2_IndicatorData!AC99="No data","x",ROUND(IF(P2_IndicatorData!AC99&gt;Y$166,0,IF(P2_IndicatorData!AC99&lt;Y$165,10,(Y$166-P2_IndicatorData!AC99)/(Y$166-Y$165)*10)),1))</f>
        <v>2.4</v>
      </c>
      <c r="Z99" s="33">
        <f t="shared" si="14"/>
        <v>3.6</v>
      </c>
      <c r="AA99" s="33">
        <f t="shared" si="15"/>
        <v>0.4</v>
      </c>
      <c r="AB99" s="33">
        <f t="shared" si="16"/>
        <v>1.9</v>
      </c>
      <c r="AC99" s="33">
        <f t="shared" si="17"/>
        <v>3.3</v>
      </c>
      <c r="AD99" s="181">
        <f t="shared" si="18"/>
        <v>2.9</v>
      </c>
      <c r="AE99" s="181">
        <f t="shared" si="19"/>
        <v>2.8</v>
      </c>
      <c r="AF99" s="181">
        <f t="shared" si="20"/>
        <v>4.8</v>
      </c>
      <c r="AG99" s="37">
        <f t="shared" si="21"/>
        <v>3.5</v>
      </c>
      <c r="AH99" s="37">
        <f t="shared" si="22"/>
        <v>1.4</v>
      </c>
      <c r="AI99" s="37">
        <f t="shared" si="23"/>
        <v>4.2</v>
      </c>
      <c r="AJ99" s="181">
        <f t="shared" si="24"/>
        <v>4.4000000000000004</v>
      </c>
      <c r="AK99" s="181">
        <f t="shared" si="25"/>
        <v>3.3</v>
      </c>
      <c r="AL99" s="181">
        <f t="shared" si="26"/>
        <v>2.6</v>
      </c>
      <c r="AM99" s="37">
        <f t="shared" si="27"/>
        <v>3.4</v>
      </c>
      <c r="AN99" s="199">
        <f>IF(P2_ComponentsMissing_hidden!G119&gt;2,"x",ROUND(AVERAGE(AG99,AH99,AI99,AM99),1))</f>
        <v>3.1</v>
      </c>
    </row>
    <row r="100" spans="1:40">
      <c r="A100" s="27" t="s">
        <v>281</v>
      </c>
      <c r="B100" s="20" t="s">
        <v>282</v>
      </c>
      <c r="C100" s="26">
        <f>IF(P2_IndicatorData!C100="No data","x",ROUND(IF(P2_IndicatorData!C100&gt;C$166,10,IF(P2_IndicatorData!C100&lt;C$165,0,10-(C$166-P2_IndicatorData!C100)/(C$166-C$165)*10)),1))</f>
        <v>0.3</v>
      </c>
      <c r="D100" s="26">
        <f>IF(P2_IndicatorData!D100="No data","x",ROUND(IF(P2_IndicatorData!D100&gt;D$166,0,IF(P2_IndicatorData!D100&lt;D$165,10,(D$166-P2_IndicatorData!D100)/(D$166-D$165)*10)),1))</f>
        <v>5.6</v>
      </c>
      <c r="E100" s="26">
        <f>IF(P2_IndicatorData!E100="No data","x",ROUND(IF(P2_IndicatorData!E100&gt;E$166,0,IF(P2_IndicatorData!E100&lt;E$165,10,(E$166-P2_IndicatorData!E100)/(E$166-E$165)*10)),1))</f>
        <v>4.3</v>
      </c>
      <c r="F100" s="26">
        <f>IF(P2_IndicatorData!F100="No data","x",ROUND(IF(P2_IndicatorData!F100&gt;F$166,0,IF(P2_IndicatorData!F100&lt;F$165,10,(F$166-P2_IndicatorData!F100)/(F$166-F$165)*10)),1))</f>
        <v>3.4</v>
      </c>
      <c r="G100" s="26" t="str">
        <f>IF(P2_IndicatorData!G100="No data","x",ROUND(IF(P2_IndicatorData!G100&gt;G$166,0,IF(P2_IndicatorData!G100&lt;G$165,10,(G$166-P2_IndicatorData!G100)/(G$166-G$165)*10)),1))</f>
        <v>x</v>
      </c>
      <c r="H100" s="26">
        <f>IF(P2_IndicatorData!H100="No data","x",ROUND(IF(P2_IndicatorData!H100&gt;H$166,0,IF(P2_IndicatorData!H100&lt;H$165,10,(H$166-P2_IndicatorData!H100)/(H$166-H$165)*10)),1))</f>
        <v>2.8</v>
      </c>
      <c r="I100" s="26">
        <f>IF(P2_IndicatorData!I100="No data","x",ROUND(IF(P2_IndicatorData!I100&gt;I$166,10,IF(P2_IndicatorData!I100&lt;I$165,0,10-(I$166-P2_IndicatorData!I100)/(I$166-I$165)*10)),1))</f>
        <v>2.2999999999999998</v>
      </c>
      <c r="J100" s="26">
        <f>IF(P2_IndicatorData!J100="No data","x",ROUND(IF(P2_IndicatorData!J100&gt;J$166,10,IF(P2_IndicatorData!J100&lt;J$165,0,10-(J$166-P2_IndicatorData!J100)/(J$166-J$165)*10)),1))</f>
        <v>3.6</v>
      </c>
      <c r="K100" s="26">
        <f>IF(P2_IndicatorData!K100="No data","x",ROUND(IF(P2_IndicatorData!K100&gt;K$166,10,IF(P2_IndicatorData!K100&lt;K$165,0,10-(K$166-P2_IndicatorData!K100)/(K$166-K$165)*10)),1))</f>
        <v>0.1</v>
      </c>
      <c r="L100" s="26">
        <f>IF(P2_IndicatorData!L100="No data","x",ROUND(IF(P2_IndicatorData!L100&gt;L$166,10,IF(P2_IndicatorData!L100&lt;L$165,0,10-(L$166-P2_IndicatorData!L100)/(L$166-L$165)*10)),1))</f>
        <v>0</v>
      </c>
      <c r="M100" s="26">
        <f>IF(P2_IndicatorData!M100="No data","x",ROUND(IF(P2_IndicatorData!M100&gt;M$166,10,IF(P2_IndicatorData!M100&lt;M$165,0,10-(M$166-P2_IndicatorData!M100)/(M$166-M$165)*10)),1))</f>
        <v>2.2000000000000002</v>
      </c>
      <c r="N100" s="26">
        <f>IF(P2_IndicatorData!N100="No data","x",ROUND(IF(P2_IndicatorData!N100&gt;N$166,0,IF(P2_IndicatorData!N100&lt;N$165,10,(N$166-P2_IndicatorData!N100)/(N$166-N$165)*10)),1))</f>
        <v>0.3</v>
      </c>
      <c r="O100" s="26" t="str">
        <f>IF(P2_IndicatorData!O100="No data","x",ROUND(IF(P2_IndicatorData!O100&gt;O$166,0,IF(P2_IndicatorData!O100&lt;O$165,10,(O$166-P2_IndicatorData!O100)/(O$166-O$165)*10)),1))</f>
        <v>x</v>
      </c>
      <c r="P100" s="26" t="str">
        <f>IF(P2_IndicatorData!P100="No data","x",ROUND(IF(P2_IndicatorData!P100&gt;P$166,0,IF(P2_IndicatorData!P100&lt;P$165,10,(P$166-P2_IndicatorData!P100)/(P$166-P$165)*10)),1))</f>
        <v>x</v>
      </c>
      <c r="Q100" s="26">
        <f>IF(P2_IndicatorData!Q100="No data","x",ROUND(IF(P2_IndicatorData!Q100&gt;Q$166,0,IF(P2_IndicatorData!Q100&lt;Q$165,10,(Q$166-P2_IndicatorData!Q100)/(Q$166-Q$165)*10)),1))</f>
        <v>8.5</v>
      </c>
      <c r="R100" s="26">
        <f>IF(P2_IndicatorData!R100="No data","x",ROUND(IF(P2_IndicatorData!R100&gt;R$166,10,IF(P2_IndicatorData!R100&lt;R$165,0,10-(R$166-P2_IndicatorData!R100)/(R$166-R$165)*10)),1))</f>
        <v>1.8</v>
      </c>
      <c r="S100" s="26">
        <f>IF(P2_IndicatorData!S100="No data","x",ROUND(IF(P2_IndicatorData!S100&gt;S$166,0,IF(P2_IndicatorData!S100&lt;S$165,10,(S$166-P2_IndicatorData!S100)/(S$166-S$165)*10)),1))</f>
        <v>4</v>
      </c>
      <c r="T100" s="35">
        <f>IF(P2_IndicatorData!X100="No data","x",ROUND(IF(P2_IndicatorData!X100&gt;T$166,10,IF(P2_IndicatorData!X100&lt;T$165,0,10-(T$166-P2_IndicatorData!X100)/(T$166-T$165)*10)),1))</f>
        <v>0.3</v>
      </c>
      <c r="U100" s="26" t="str">
        <f>IF(P2_IndicatorData!Y100="No data","x",ROUND(IF(P2_IndicatorData!Y100&gt;U$166,0,IF(P2_IndicatorData!Y100&lt;U$165,10,(U$166-P2_IndicatorData!Y100)/(U$166-U$165)*10)),1))</f>
        <v>x</v>
      </c>
      <c r="V100" s="26">
        <f>IF(P2_IndicatorData!Z100="No data","x",ROUND(IF(P2_IndicatorData!Z100&gt;V$166,10,IF(P2_IndicatorData!Z100&lt;V$165,0,10-(V$166-P2_IndicatorData!Z100)/(V$166-V$165)*10)),1))</f>
        <v>4.7</v>
      </c>
      <c r="W100" s="26">
        <f>IF(P2_IndicatorData!AA100="No data","x",ROUND(IF(P2_IndicatorData!AA100&gt;W$166,10,IF(P2_IndicatorData!AA100&lt;W$165,0,10-(W$166-P2_IndicatorData!AA100)/(W$166-W$165)*10)),1))</f>
        <v>5.6</v>
      </c>
      <c r="X100" s="26">
        <f>IF(P2_IndicatorData!AB100="No data","x",ROUND(IF(P2_IndicatorData!AB100&gt;X$166,0,IF(P2_IndicatorData!AB100&lt;X$165,10,(X$166-P2_IndicatorData!AB100)/(X$166-X$165)*10)),1))</f>
        <v>1.1000000000000001</v>
      </c>
      <c r="Y100" s="26">
        <f>IF(P2_IndicatorData!AC100="No data","x",ROUND(IF(P2_IndicatorData!AC100&gt;Y$166,0,IF(P2_IndicatorData!AC100&lt;Y$165,10,(Y$166-P2_IndicatorData!AC100)/(Y$166-Y$165)*10)),1))</f>
        <v>0</v>
      </c>
      <c r="Z100" s="33">
        <f t="shared" si="14"/>
        <v>3.9</v>
      </c>
      <c r="AA100" s="33">
        <f t="shared" si="15"/>
        <v>1.1000000000000001</v>
      </c>
      <c r="AB100" s="33">
        <f t="shared" si="16"/>
        <v>8.5</v>
      </c>
      <c r="AC100" s="33">
        <f t="shared" si="17"/>
        <v>2.9</v>
      </c>
      <c r="AD100" s="181">
        <f t="shared" si="18"/>
        <v>2.1</v>
      </c>
      <c r="AE100" s="181">
        <f t="shared" si="19"/>
        <v>3</v>
      </c>
      <c r="AF100" s="181">
        <f t="shared" si="20"/>
        <v>2.8</v>
      </c>
      <c r="AG100" s="37">
        <f t="shared" si="21"/>
        <v>2.6</v>
      </c>
      <c r="AH100" s="37">
        <f t="shared" si="22"/>
        <v>0.7</v>
      </c>
      <c r="AI100" s="37">
        <f t="shared" si="23"/>
        <v>0.3</v>
      </c>
      <c r="AJ100" s="181">
        <f t="shared" si="24"/>
        <v>5.2</v>
      </c>
      <c r="AK100" s="181">
        <f t="shared" si="25"/>
        <v>0.6</v>
      </c>
      <c r="AL100" s="181">
        <f t="shared" si="26"/>
        <v>5.7</v>
      </c>
      <c r="AM100" s="37">
        <f t="shared" si="27"/>
        <v>3.8</v>
      </c>
      <c r="AN100" s="199">
        <f>IF(P2_ComponentsMissing_hidden!G120&gt;2,"x",ROUND(AVERAGE(AG100,AH100,AI100,AM100),1))</f>
        <v>1.9</v>
      </c>
    </row>
    <row r="101" spans="1:40">
      <c r="A101" s="27" t="s">
        <v>283</v>
      </c>
      <c r="B101" s="20" t="s">
        <v>284</v>
      </c>
      <c r="C101" s="26">
        <f>IF(P2_IndicatorData!C101="No data","x",ROUND(IF(P2_IndicatorData!C101&gt;C$166,10,IF(P2_IndicatorData!C101&lt;C$165,0,10-(C$166-P2_IndicatorData!C101)/(C$166-C$165)*10)),1))</f>
        <v>2.9</v>
      </c>
      <c r="D101" s="26">
        <f>IF(P2_IndicatorData!D101="No data","x",ROUND(IF(P2_IndicatorData!D101&gt;D$166,0,IF(P2_IndicatorData!D101&lt;D$165,10,(D$166-P2_IndicatorData!D101)/(D$166-D$165)*10)),1))</f>
        <v>8.8000000000000007</v>
      </c>
      <c r="E101" s="26">
        <f>IF(P2_IndicatorData!E101="No data","x",ROUND(IF(P2_IndicatorData!E101&gt;E$166,0,IF(P2_IndicatorData!E101&lt;E$165,10,(E$166-P2_IndicatorData!E101)/(E$166-E$165)*10)),1))</f>
        <v>0.3</v>
      </c>
      <c r="F101" s="26">
        <f>IF(P2_IndicatorData!F101="No data","x",ROUND(IF(P2_IndicatorData!F101&gt;F$166,0,IF(P2_IndicatorData!F101&lt;F$165,10,(F$166-P2_IndicatorData!F101)/(F$166-F$165)*10)),1))</f>
        <v>0.2</v>
      </c>
      <c r="G101" s="26">
        <f>IF(P2_IndicatorData!G101="No data","x",ROUND(IF(P2_IndicatorData!G101&gt;G$166,0,IF(P2_IndicatorData!G101&lt;G$165,10,(G$166-P2_IndicatorData!G101)/(G$166-G$165)*10)),1))</f>
        <v>0.2</v>
      </c>
      <c r="H101" s="26">
        <f>IF(P2_IndicatorData!H101="No data","x",ROUND(IF(P2_IndicatorData!H101&gt;H$166,0,IF(P2_IndicatorData!H101&lt;H$165,10,(H$166-P2_IndicatorData!H101)/(H$166-H$165)*10)),1))</f>
        <v>6.9</v>
      </c>
      <c r="I101" s="26">
        <f>IF(P2_IndicatorData!I101="No data","x",ROUND(IF(P2_IndicatorData!I101&gt;I$166,10,IF(P2_IndicatorData!I101&lt;I$165,0,10-(I$166-P2_IndicatorData!I101)/(I$166-I$165)*10)),1))</f>
        <v>3.7</v>
      </c>
      <c r="J101" s="26">
        <f>IF(P2_IndicatorData!J101="No data","x",ROUND(IF(P2_IndicatorData!J101&gt;J$166,10,IF(P2_IndicatorData!J101&lt;J$165,0,10-(J$166-P2_IndicatorData!J101)/(J$166-J$165)*10)),1))</f>
        <v>10</v>
      </c>
      <c r="K101" s="26">
        <f>IF(P2_IndicatorData!K101="No data","x",ROUND(IF(P2_IndicatorData!K101&gt;K$166,10,IF(P2_IndicatorData!K101&lt;K$165,0,10-(K$166-P2_IndicatorData!K101)/(K$166-K$165)*10)),1))</f>
        <v>1.4</v>
      </c>
      <c r="L101" s="26">
        <f>IF(P2_IndicatorData!L101="No data","x",ROUND(IF(P2_IndicatorData!L101&gt;L$166,10,IF(P2_IndicatorData!L101&lt;L$165,0,10-(L$166-P2_IndicatorData!L101)/(L$166-L$165)*10)),1))</f>
        <v>0.2</v>
      </c>
      <c r="M101" s="26">
        <f>IF(P2_IndicatorData!M101="No data","x",ROUND(IF(P2_IndicatorData!M101&gt;M$166,10,IF(P2_IndicatorData!M101&lt;M$165,0,10-(M$166-P2_IndicatorData!M101)/(M$166-M$165)*10)),1))</f>
        <v>2.7</v>
      </c>
      <c r="N101" s="26">
        <f>IF(P2_IndicatorData!N101="No data","x",ROUND(IF(P2_IndicatorData!N101&gt;N$166,0,IF(P2_IndicatorData!N101&lt;N$165,10,(N$166-P2_IndicatorData!N101)/(N$166-N$165)*10)),1))</f>
        <v>0.8</v>
      </c>
      <c r="O101" s="26" t="str">
        <f>IF(P2_IndicatorData!O101="No data","x",ROUND(IF(P2_IndicatorData!O101&gt;O$166,0,IF(P2_IndicatorData!O101&lt;O$165,10,(O$166-P2_IndicatorData!O101)/(O$166-O$165)*10)),1))</f>
        <v>x</v>
      </c>
      <c r="P101" s="26" t="str">
        <f>IF(P2_IndicatorData!P101="No data","x",ROUND(IF(P2_IndicatorData!P101&gt;P$166,0,IF(P2_IndicatorData!P101&lt;P$165,10,(P$166-P2_IndicatorData!P101)/(P$166-P$165)*10)),1))</f>
        <v>x</v>
      </c>
      <c r="Q101" s="26">
        <f>IF(P2_IndicatorData!Q101="No data","x",ROUND(IF(P2_IndicatorData!Q101&gt;Q$166,0,IF(P2_IndicatorData!Q101&lt;Q$165,10,(Q$166-P2_IndicatorData!Q101)/(Q$166-Q$165)*10)),1))</f>
        <v>7.3</v>
      </c>
      <c r="R101" s="26">
        <f>IF(P2_IndicatorData!R101="No data","x",ROUND(IF(P2_IndicatorData!R101&gt;R$166,10,IF(P2_IndicatorData!R101&lt;R$165,0,10-(R$166-P2_IndicatorData!R101)/(R$166-R$165)*10)),1))</f>
        <v>6.7</v>
      </c>
      <c r="S101" s="26">
        <f>IF(P2_IndicatorData!S101="No data","x",ROUND(IF(P2_IndicatorData!S101&gt;S$166,0,IF(P2_IndicatorData!S101&lt;S$165,10,(S$166-P2_IndicatorData!S101)/(S$166-S$165)*10)),1))</f>
        <v>8.9</v>
      </c>
      <c r="T101" s="35">
        <f>IF(P2_IndicatorData!X101="No data","x",ROUND(IF(P2_IndicatorData!X101&gt;T$166,10,IF(P2_IndicatorData!X101&lt;T$165,0,10-(T$166-P2_IndicatorData!X101)/(T$166-T$165)*10)),1))</f>
        <v>2.2000000000000002</v>
      </c>
      <c r="U101" s="26" t="str">
        <f>IF(P2_IndicatorData!Y101="No data","x",ROUND(IF(P2_IndicatorData!Y101&gt;U$166,0,IF(P2_IndicatorData!Y101&lt;U$165,10,(U$166-P2_IndicatorData!Y101)/(U$166-U$165)*10)),1))</f>
        <v>x</v>
      </c>
      <c r="V101" s="26" t="str">
        <f>IF(P2_IndicatorData!Z101="No data","x",ROUND(IF(P2_IndicatorData!Z101&gt;V$166,10,IF(P2_IndicatorData!Z101&lt;V$165,0,10-(V$166-P2_IndicatorData!Z101)/(V$166-V$165)*10)),1))</f>
        <v>x</v>
      </c>
      <c r="W101" s="26" t="str">
        <f>IF(P2_IndicatorData!AA101="No data","x",ROUND(IF(P2_IndicatorData!AA101&gt;W$166,10,IF(P2_IndicatorData!AA101&lt;W$165,0,10-(W$166-P2_IndicatorData!AA101)/(W$166-W$165)*10)),1))</f>
        <v>x</v>
      </c>
      <c r="X101" s="26">
        <f>IF(P2_IndicatorData!AB101="No data","x",ROUND(IF(P2_IndicatorData!AB101&gt;X$166,0,IF(P2_IndicatorData!AB101&lt;X$165,10,(X$166-P2_IndicatorData!AB101)/(X$166-X$165)*10)),1))</f>
        <v>4.8</v>
      </c>
      <c r="Y101" s="26">
        <f>IF(P2_IndicatorData!AC101="No data","x",ROUND(IF(P2_IndicatorData!AC101&gt;Y$166,0,IF(P2_IndicatorData!AC101&lt;Y$165,10,(Y$166-P2_IndicatorData!AC101)/(Y$166-Y$165)*10)),1))</f>
        <v>0</v>
      </c>
      <c r="Z101" s="33">
        <f t="shared" si="14"/>
        <v>0.2</v>
      </c>
      <c r="AA101" s="33">
        <f t="shared" si="15"/>
        <v>1.5</v>
      </c>
      <c r="AB101" s="33">
        <f t="shared" si="16"/>
        <v>7.3</v>
      </c>
      <c r="AC101" s="33">
        <f t="shared" si="17"/>
        <v>7.8</v>
      </c>
      <c r="AD101" s="181">
        <f t="shared" si="18"/>
        <v>1.6</v>
      </c>
      <c r="AE101" s="181">
        <f t="shared" si="19"/>
        <v>6.9</v>
      </c>
      <c r="AF101" s="181">
        <f t="shared" si="20"/>
        <v>5.7</v>
      </c>
      <c r="AG101" s="37">
        <f t="shared" si="21"/>
        <v>4.7</v>
      </c>
      <c r="AH101" s="37">
        <f t="shared" si="22"/>
        <v>1.2</v>
      </c>
      <c r="AI101" s="37">
        <f t="shared" si="23"/>
        <v>2.2000000000000002</v>
      </c>
      <c r="AJ101" s="181" t="str">
        <f t="shared" si="24"/>
        <v>x</v>
      </c>
      <c r="AK101" s="181">
        <f t="shared" si="25"/>
        <v>2.4</v>
      </c>
      <c r="AL101" s="181">
        <f t="shared" si="26"/>
        <v>7.6</v>
      </c>
      <c r="AM101" s="37">
        <f t="shared" si="27"/>
        <v>5</v>
      </c>
      <c r="AN101" s="199">
        <f>IF(P2_ComponentsMissing_hidden!G122&gt;2,"x",ROUND(AVERAGE(AG101,AH101,AI101,AM101),1))</f>
        <v>3.3</v>
      </c>
    </row>
    <row r="102" spans="1:40">
      <c r="A102" s="27" t="s">
        <v>285</v>
      </c>
      <c r="B102" s="20" t="s">
        <v>286</v>
      </c>
      <c r="C102" s="26">
        <f>IF(P2_IndicatorData!C102="No data","x",ROUND(IF(P2_IndicatorData!C102&gt;C$166,10,IF(P2_IndicatorData!C102&lt;C$165,0,10-(C$166-P2_IndicatorData!C102)/(C$166-C$165)*10)),1))</f>
        <v>9.9</v>
      </c>
      <c r="D102" s="26">
        <f>IF(P2_IndicatorData!D102="No data","x",ROUND(IF(P2_IndicatorData!D102&gt;D$166,0,IF(P2_IndicatorData!D102&lt;D$165,10,(D$166-P2_IndicatorData!D102)/(D$166-D$165)*10)),1))</f>
        <v>9.4</v>
      </c>
      <c r="E102" s="26">
        <f>IF(P2_IndicatorData!E102="No data","x",ROUND(IF(P2_IndicatorData!E102&gt;E$166,0,IF(P2_IndicatorData!E102&lt;E$165,10,(E$166-P2_IndicatorData!E102)/(E$166-E$165)*10)),1))</f>
        <v>6.7</v>
      </c>
      <c r="F102" s="26">
        <f>IF(P2_IndicatorData!F102="No data","x",ROUND(IF(P2_IndicatorData!F102&gt;F$166,0,IF(P2_IndicatorData!F102&lt;F$165,10,(F$166-P2_IndicatorData!F102)/(F$166-F$165)*10)),1))</f>
        <v>8.1999999999999993</v>
      </c>
      <c r="G102" s="26">
        <f>IF(P2_IndicatorData!G102="No data","x",ROUND(IF(P2_IndicatorData!G102&gt;G$166,0,IF(P2_IndicatorData!G102&lt;G$165,10,(G$166-P2_IndicatorData!G102)/(G$166-G$165)*10)),1))</f>
        <v>4</v>
      </c>
      <c r="H102" s="26">
        <f>IF(P2_IndicatorData!H102="No data","x",ROUND(IF(P2_IndicatorData!H102&gt;H$166,0,IF(P2_IndicatorData!H102&lt;H$165,10,(H$166-P2_IndicatorData!H102)/(H$166-H$165)*10)),1))</f>
        <v>7.5</v>
      </c>
      <c r="I102" s="26">
        <f>IF(P2_IndicatorData!I102="No data","x",ROUND(IF(P2_IndicatorData!I102&gt;I$166,10,IF(P2_IndicatorData!I102&lt;I$165,0,10-(I$166-P2_IndicatorData!I102)/(I$166-I$165)*10)),1))</f>
        <v>10</v>
      </c>
      <c r="J102" s="26">
        <f>IF(P2_IndicatorData!J102="No data","x",ROUND(IF(P2_IndicatorData!J102&gt;J$166,10,IF(P2_IndicatorData!J102&lt;J$165,0,10-(J$166-P2_IndicatorData!J102)/(J$166-J$165)*10)),1))</f>
        <v>9.1999999999999993</v>
      </c>
      <c r="K102" s="26">
        <f>IF(P2_IndicatorData!K102="No data","x",ROUND(IF(P2_IndicatorData!K102&gt;K$166,10,IF(P2_IndicatorData!K102&lt;K$165,0,10-(K$166-P2_IndicatorData!K102)/(K$166-K$165)*10)),1))</f>
        <v>5.8</v>
      </c>
      <c r="L102" s="26">
        <f>IF(P2_IndicatorData!L102="No data","x",ROUND(IF(P2_IndicatorData!L102&gt;L$166,10,IF(P2_IndicatorData!L102&lt;L$165,0,10-(L$166-P2_IndicatorData!L102)/(L$166-L$165)*10)),1))</f>
        <v>1.2</v>
      </c>
      <c r="M102" s="26">
        <f>IF(P2_IndicatorData!M102="No data","x",ROUND(IF(P2_IndicatorData!M102&gt;M$166,10,IF(P2_IndicatorData!M102&lt;M$165,0,10-(M$166-P2_IndicatorData!M102)/(M$166-M$165)*10)),1))</f>
        <v>10</v>
      </c>
      <c r="N102" s="26">
        <f>IF(P2_IndicatorData!N102="No data","x",ROUND(IF(P2_IndicatorData!N102&gt;N$166,0,IF(P2_IndicatorData!N102&lt;N$165,10,(N$166-P2_IndicatorData!N102)/(N$166-N$165)*10)),1))</f>
        <v>9.6999999999999993</v>
      </c>
      <c r="O102" s="26">
        <f>IF(P2_IndicatorData!O102="No data","x",ROUND(IF(P2_IndicatorData!O102&gt;O$166,0,IF(P2_IndicatorData!O102&lt;O$165,10,(O$166-P2_IndicatorData!O102)/(O$166-O$165)*10)),1))</f>
        <v>0.8</v>
      </c>
      <c r="P102" s="26" t="str">
        <f>IF(P2_IndicatorData!P102="No data","x",ROUND(IF(P2_IndicatorData!P102&gt;P$166,0,IF(P2_IndicatorData!P102&lt;P$165,10,(P$166-P2_IndicatorData!P102)/(P$166-P$165)*10)),1))</f>
        <v>x</v>
      </c>
      <c r="Q102" s="26">
        <f>IF(P2_IndicatorData!Q102="No data","x",ROUND(IF(P2_IndicatorData!Q102&gt;Q$166,0,IF(P2_IndicatorData!Q102&lt;Q$165,10,(Q$166-P2_IndicatorData!Q102)/(Q$166-Q$165)*10)),1))</f>
        <v>7.1</v>
      </c>
      <c r="R102" s="26">
        <f>IF(P2_IndicatorData!R102="No data","x",ROUND(IF(P2_IndicatorData!R102&gt;R$166,10,IF(P2_IndicatorData!R102&lt;R$165,0,10-(R$166-P2_IndicatorData!R102)/(R$166-R$165)*10)),1))</f>
        <v>7.1</v>
      </c>
      <c r="S102" s="26">
        <f>IF(P2_IndicatorData!S102="No data","x",ROUND(IF(P2_IndicatorData!S102&gt;S$166,0,IF(P2_IndicatorData!S102&lt;S$165,10,(S$166-P2_IndicatorData!S102)/(S$166-S$165)*10)),1))</f>
        <v>7.3</v>
      </c>
      <c r="T102" s="35">
        <f>IF(P2_IndicatorData!X102="No data","x",ROUND(IF(P2_IndicatorData!X102&gt;T$166,10,IF(P2_IndicatorData!X102&lt;T$165,0,10-(T$166-P2_IndicatorData!X102)/(T$166-T$165)*10)),1))</f>
        <v>10</v>
      </c>
      <c r="U102" s="26">
        <f>IF(P2_IndicatorData!Y102="No data","x",ROUND(IF(P2_IndicatorData!Y102&gt;U$166,0,IF(P2_IndicatorData!Y102&lt;U$165,10,(U$166-P2_IndicatorData!Y102)/(U$166-U$165)*10)),1))</f>
        <v>10</v>
      </c>
      <c r="V102" s="26">
        <f>IF(P2_IndicatorData!Z102="No data","x",ROUND(IF(P2_IndicatorData!Z102&gt;V$166,10,IF(P2_IndicatorData!Z102&lt;V$165,0,10-(V$166-P2_IndicatorData!Z102)/(V$166-V$165)*10)),1))</f>
        <v>9.1999999999999993</v>
      </c>
      <c r="W102" s="26">
        <f>IF(P2_IndicatorData!AA102="No data","x",ROUND(IF(P2_IndicatorData!AA102&gt;W$166,10,IF(P2_IndicatorData!AA102&lt;W$165,0,10-(W$166-P2_IndicatorData!AA102)/(W$166-W$165)*10)),1))</f>
        <v>10</v>
      </c>
      <c r="X102" s="26">
        <f>IF(P2_IndicatorData!AB102="No data","x",ROUND(IF(P2_IndicatorData!AB102&gt;X$166,0,IF(P2_IndicatorData!AB102&lt;X$165,10,(X$166-P2_IndicatorData!AB102)/(X$166-X$165)*10)),1))</f>
        <v>10</v>
      </c>
      <c r="Y102" s="26">
        <f>IF(P2_IndicatorData!AC102="No data","x",ROUND(IF(P2_IndicatorData!AC102&gt;Y$166,0,IF(P2_IndicatorData!AC102&lt;Y$165,10,(Y$166-P2_IndicatorData!AC102)/(Y$166-Y$165)*10)),1))</f>
        <v>10</v>
      </c>
      <c r="Z102" s="33">
        <f t="shared" si="14"/>
        <v>6.3</v>
      </c>
      <c r="AA102" s="33">
        <f t="shared" si="15"/>
        <v>5.6</v>
      </c>
      <c r="AB102" s="33">
        <f t="shared" si="16"/>
        <v>7.1</v>
      </c>
      <c r="AC102" s="33">
        <f t="shared" si="17"/>
        <v>7.2</v>
      </c>
      <c r="AD102" s="181">
        <f t="shared" si="18"/>
        <v>8.1</v>
      </c>
      <c r="AE102" s="181">
        <f t="shared" si="19"/>
        <v>9.6</v>
      </c>
      <c r="AF102" s="181">
        <f t="shared" si="20"/>
        <v>7.6</v>
      </c>
      <c r="AG102" s="37">
        <f t="shared" si="21"/>
        <v>8.4</v>
      </c>
      <c r="AH102" s="37">
        <f t="shared" si="22"/>
        <v>5.4</v>
      </c>
      <c r="AI102" s="37">
        <f t="shared" si="23"/>
        <v>10</v>
      </c>
      <c r="AJ102" s="181">
        <f t="shared" si="24"/>
        <v>9.6</v>
      </c>
      <c r="AK102" s="181">
        <f t="shared" si="25"/>
        <v>10</v>
      </c>
      <c r="AL102" s="181">
        <f t="shared" si="26"/>
        <v>7.2</v>
      </c>
      <c r="AM102" s="37">
        <f t="shared" si="27"/>
        <v>8.9</v>
      </c>
      <c r="AN102" s="199">
        <f>IF(P2_ComponentsMissing_hidden!G123&gt;2,"x",ROUND(AVERAGE(AG102,AH102,AI102,AM102),1))</f>
        <v>8.1999999999999993</v>
      </c>
    </row>
    <row r="103" spans="1:40">
      <c r="A103" s="27" t="s">
        <v>287</v>
      </c>
      <c r="B103" s="20" t="s">
        <v>288</v>
      </c>
      <c r="C103" s="26">
        <f>IF(P2_IndicatorData!C103="No data","x",ROUND(IF(P2_IndicatorData!C103&gt;C$166,10,IF(P2_IndicatorData!C103&lt;C$165,0,10-(C$166-P2_IndicatorData!C103)/(C$166-C$165)*10)),1))</f>
        <v>6</v>
      </c>
      <c r="D103" s="26">
        <f>IF(P2_IndicatorData!D103="No data","x",ROUND(IF(P2_IndicatorData!D103&gt;D$166,0,IF(P2_IndicatorData!D103&lt;D$165,10,(D$166-P2_IndicatorData!D103)/(D$166-D$165)*10)),1))</f>
        <v>9.1999999999999993</v>
      </c>
      <c r="E103" s="26">
        <f>IF(P2_IndicatorData!E103="No data","x",ROUND(IF(P2_IndicatorData!E103&gt;E$166,0,IF(P2_IndicatorData!E103&lt;E$165,10,(E$166-P2_IndicatorData!E103)/(E$166-E$165)*10)),1))</f>
        <v>3</v>
      </c>
      <c r="F103" s="26">
        <f>IF(P2_IndicatorData!F103="No data","x",ROUND(IF(P2_IndicatorData!F103&gt;F$166,0,IF(P2_IndicatorData!F103&lt;F$165,10,(F$166-P2_IndicatorData!F103)/(F$166-F$165)*10)),1))</f>
        <v>2.6</v>
      </c>
      <c r="G103" s="26">
        <f>IF(P2_IndicatorData!G103="No data","x",ROUND(IF(P2_IndicatorData!G103&gt;G$166,0,IF(P2_IndicatorData!G103&lt;G$165,10,(G$166-P2_IndicatorData!G103)/(G$166-G$165)*10)),1))</f>
        <v>1.8</v>
      </c>
      <c r="H103" s="26">
        <f>IF(P2_IndicatorData!H103="No data","x",ROUND(IF(P2_IndicatorData!H103&gt;H$166,0,IF(P2_IndicatorData!H103&lt;H$165,10,(H$166-P2_IndicatorData!H103)/(H$166-H$165)*10)),1))</f>
        <v>9</v>
      </c>
      <c r="I103" s="26">
        <f>IF(P2_IndicatorData!I103="No data","x",ROUND(IF(P2_IndicatorData!I103&gt;I$166,10,IF(P2_IndicatorData!I103&lt;I$165,0,10-(I$166-P2_IndicatorData!I103)/(I$166-I$165)*10)),1))</f>
        <v>7.2</v>
      </c>
      <c r="J103" s="26">
        <f>IF(P2_IndicatorData!J103="No data","x",ROUND(IF(P2_IndicatorData!J103&gt;J$166,10,IF(P2_IndicatorData!J103&lt;J$165,0,10-(J$166-P2_IndicatorData!J103)/(J$166-J$165)*10)),1))</f>
        <v>8.1999999999999993</v>
      </c>
      <c r="K103" s="26">
        <f>IF(P2_IndicatorData!K103="No data","x",ROUND(IF(P2_IndicatorData!K103&gt;K$166,10,IF(P2_IndicatorData!K103&lt;K$165,0,10-(K$166-P2_IndicatorData!K103)/(K$166-K$165)*10)),1))</f>
        <v>5</v>
      </c>
      <c r="L103" s="26">
        <f>IF(P2_IndicatorData!L103="No data","x",ROUND(IF(P2_IndicatorData!L103&gt;L$166,10,IF(P2_IndicatorData!L103&lt;L$165,0,10-(L$166-P2_IndicatorData!L103)/(L$166-L$165)*10)),1))</f>
        <v>1</v>
      </c>
      <c r="M103" s="26">
        <f>IF(P2_IndicatorData!M103="No data","x",ROUND(IF(P2_IndicatorData!M103&gt;M$166,10,IF(P2_IndicatorData!M103&lt;M$165,0,10-(M$166-P2_IndicatorData!M103)/(M$166-M$165)*10)),1))</f>
        <v>6</v>
      </c>
      <c r="N103" s="26">
        <f>IF(P2_IndicatorData!N103="No data","x",ROUND(IF(P2_IndicatorData!N103&gt;N$166,0,IF(P2_IndicatorData!N103&lt;N$165,10,(N$166-P2_IndicatorData!N103)/(N$166-N$165)*10)),1))</f>
        <v>5.0999999999999996</v>
      </c>
      <c r="O103" s="26">
        <f>IF(P2_IndicatorData!O103="No data","x",ROUND(IF(P2_IndicatorData!O103&gt;O$166,0,IF(P2_IndicatorData!O103&lt;O$165,10,(O$166-P2_IndicatorData!O103)/(O$166-O$165)*10)),1))</f>
        <v>6.8</v>
      </c>
      <c r="P103" s="26">
        <f>IF(P2_IndicatorData!P103="No data","x",ROUND(IF(P2_IndicatorData!P103&gt;P$166,0,IF(P2_IndicatorData!P103&lt;P$165,10,(P$166-P2_IndicatorData!P103)/(P$166-P$165)*10)),1))</f>
        <v>10</v>
      </c>
      <c r="Q103" s="26">
        <f>IF(P2_IndicatorData!Q103="No data","x",ROUND(IF(P2_IndicatorData!Q103&gt;Q$166,0,IF(P2_IndicatorData!Q103&lt;Q$165,10,(Q$166-P2_IndicatorData!Q103)/(Q$166-Q$165)*10)),1))</f>
        <v>9.9</v>
      </c>
      <c r="R103" s="26">
        <f>IF(P2_IndicatorData!R103="No data","x",ROUND(IF(P2_IndicatorData!R103&gt;R$166,10,IF(P2_IndicatorData!R103&lt;R$165,0,10-(R$166-P2_IndicatorData!R103)/(R$166-R$165)*10)),1))</f>
        <v>3.8</v>
      </c>
      <c r="S103" s="26">
        <f>IF(P2_IndicatorData!S103="No data","x",ROUND(IF(P2_IndicatorData!S103&gt;S$166,0,IF(P2_IndicatorData!S103&lt;S$165,10,(S$166-P2_IndicatorData!S103)/(S$166-S$165)*10)),1))</f>
        <v>9.3000000000000007</v>
      </c>
      <c r="T103" s="35">
        <f>IF(P2_IndicatorData!X103="No data","x",ROUND(IF(P2_IndicatorData!X103&gt;T$166,10,IF(P2_IndicatorData!X103&lt;T$165,0,10-(T$166-P2_IndicatorData!X103)/(T$166-T$165)*10)),1))</f>
        <v>5.8</v>
      </c>
      <c r="U103" s="26">
        <f>IF(P2_IndicatorData!Y103="No data","x",ROUND(IF(P2_IndicatorData!Y103&gt;U$166,0,IF(P2_IndicatorData!Y103&lt;U$165,10,(U$166-P2_IndicatorData!Y103)/(U$166-U$165)*10)),1))</f>
        <v>2.6</v>
      </c>
      <c r="V103" s="26">
        <f>IF(P2_IndicatorData!Z103="No data","x",ROUND(IF(P2_IndicatorData!Z103&gt;V$166,10,IF(P2_IndicatorData!Z103&lt;V$165,0,10-(V$166-P2_IndicatorData!Z103)/(V$166-V$165)*10)),1))</f>
        <v>5</v>
      </c>
      <c r="W103" s="26">
        <f>IF(P2_IndicatorData!AA103="No data","x",ROUND(IF(P2_IndicatorData!AA103&gt;W$166,10,IF(P2_IndicatorData!AA103&lt;W$165,0,10-(W$166-P2_IndicatorData!AA103)/(W$166-W$165)*10)),1))</f>
        <v>2.2999999999999998</v>
      </c>
      <c r="X103" s="26">
        <f>IF(P2_IndicatorData!AB103="No data","x",ROUND(IF(P2_IndicatorData!AB103&gt;X$166,0,IF(P2_IndicatorData!AB103&lt;X$165,10,(X$166-P2_IndicatorData!AB103)/(X$166-X$165)*10)),1))</f>
        <v>5.7</v>
      </c>
      <c r="Y103" s="26">
        <f>IF(P2_IndicatorData!AC103="No data","x",ROUND(IF(P2_IndicatorData!AC103&gt;Y$166,0,IF(P2_IndicatorData!AC103&lt;Y$165,10,(Y$166-P2_IndicatorData!AC103)/(Y$166-Y$165)*10)),1))</f>
        <v>5</v>
      </c>
      <c r="Z103" s="33">
        <f t="shared" si="14"/>
        <v>2.5</v>
      </c>
      <c r="AA103" s="33">
        <f t="shared" si="15"/>
        <v>3.5</v>
      </c>
      <c r="AB103" s="33">
        <f t="shared" si="16"/>
        <v>10</v>
      </c>
      <c r="AC103" s="33">
        <f t="shared" si="17"/>
        <v>6.6</v>
      </c>
      <c r="AD103" s="181">
        <f t="shared" si="18"/>
        <v>4.3</v>
      </c>
      <c r="AE103" s="181">
        <f t="shared" si="19"/>
        <v>7.7</v>
      </c>
      <c r="AF103" s="181">
        <f t="shared" si="20"/>
        <v>7.7</v>
      </c>
      <c r="AG103" s="37">
        <f t="shared" si="21"/>
        <v>6.6</v>
      </c>
      <c r="AH103" s="37">
        <f t="shared" si="22"/>
        <v>5.0999999999999996</v>
      </c>
      <c r="AI103" s="37">
        <f t="shared" si="23"/>
        <v>4.2</v>
      </c>
      <c r="AJ103" s="181">
        <f t="shared" si="24"/>
        <v>3.7</v>
      </c>
      <c r="AK103" s="181">
        <f t="shared" si="25"/>
        <v>5.4</v>
      </c>
      <c r="AL103" s="181">
        <f t="shared" si="26"/>
        <v>8.3000000000000007</v>
      </c>
      <c r="AM103" s="37">
        <f t="shared" si="27"/>
        <v>5.8</v>
      </c>
      <c r="AN103" s="199">
        <f>IF(P2_ComponentsMissing_hidden!G124&gt;2,"x",ROUND(AVERAGE(AG103,AH103,AI103,AM103),1))</f>
        <v>5.4</v>
      </c>
    </row>
    <row r="104" spans="1:40">
      <c r="A104" s="27" t="s">
        <v>289</v>
      </c>
      <c r="B104" s="20" t="s">
        <v>290</v>
      </c>
      <c r="C104" s="26">
        <f>IF(P2_IndicatorData!C104="No data","x",ROUND(IF(P2_IndicatorData!C104&gt;C$166,10,IF(P2_IndicatorData!C104&lt;C$165,0,10-(C$166-P2_IndicatorData!C104)/(C$166-C$165)*10)),1))</f>
        <v>5.7</v>
      </c>
      <c r="D104" s="26">
        <f>IF(P2_IndicatorData!D104="No data","x",ROUND(IF(P2_IndicatorData!D104&gt;D$166,0,IF(P2_IndicatorData!D104&lt;D$165,10,(D$166-P2_IndicatorData!D104)/(D$166-D$165)*10)),1))</f>
        <v>8.4</v>
      </c>
      <c r="E104" s="26">
        <f>IF(P2_IndicatorData!E104="No data","x",ROUND(IF(P2_IndicatorData!E104&gt;E$166,0,IF(P2_IndicatorData!E104&lt;E$165,10,(E$166-P2_IndicatorData!E104)/(E$166-E$165)*10)),1))</f>
        <v>3.7</v>
      </c>
      <c r="F104" s="26">
        <f>IF(P2_IndicatorData!F104="No data","x",ROUND(IF(P2_IndicatorData!F104&gt;F$166,0,IF(P2_IndicatorData!F104&lt;F$165,10,(F$166-P2_IndicatorData!F104)/(F$166-F$165)*10)),1))</f>
        <v>10</v>
      </c>
      <c r="G104" s="26">
        <f>IF(P2_IndicatorData!G104="No data","x",ROUND(IF(P2_IndicatorData!G104&gt;G$166,0,IF(P2_IndicatorData!G104&lt;G$165,10,(G$166-P2_IndicatorData!G104)/(G$166-G$165)*10)),1))</f>
        <v>7.8</v>
      </c>
      <c r="H104" s="26">
        <f>IF(P2_IndicatorData!H104="No data","x",ROUND(IF(P2_IndicatorData!H104&gt;H$166,0,IF(P2_IndicatorData!H104&lt;H$165,10,(H$166-P2_IndicatorData!H104)/(H$166-H$165)*10)),1))</f>
        <v>4.8</v>
      </c>
      <c r="I104" s="26">
        <f>IF(P2_IndicatorData!I104="No data","x",ROUND(IF(P2_IndicatorData!I104&gt;I$166,10,IF(P2_IndicatorData!I104&lt;I$165,0,10-(I$166-P2_IndicatorData!I104)/(I$166-I$165)*10)),1))</f>
        <v>5.3</v>
      </c>
      <c r="J104" s="26">
        <f>IF(P2_IndicatorData!J104="No data","x",ROUND(IF(P2_IndicatorData!J104&gt;J$166,10,IF(P2_IndicatorData!J104&lt;J$165,0,10-(J$166-P2_IndicatorData!J104)/(J$166-J$165)*10)),1))</f>
        <v>10</v>
      </c>
      <c r="K104" s="26">
        <f>IF(P2_IndicatorData!K104="No data","x",ROUND(IF(P2_IndicatorData!K104&gt;K$166,10,IF(P2_IndicatorData!K104&lt;K$165,0,10-(K$166-P2_IndicatorData!K104)/(K$166-K$165)*10)),1))</f>
        <v>3.9</v>
      </c>
      <c r="L104" s="26">
        <f>IF(P2_IndicatorData!L104="No data","x",ROUND(IF(P2_IndicatorData!L104&gt;L$166,10,IF(P2_IndicatorData!L104&lt;L$165,0,10-(L$166-P2_IndicatorData!L104)/(L$166-L$165)*10)),1))</f>
        <v>0.8</v>
      </c>
      <c r="M104" s="26" t="str">
        <f>IF(P2_IndicatorData!M104="No data","x",ROUND(IF(P2_IndicatorData!M104&gt;M$166,10,IF(P2_IndicatorData!M104&lt;M$165,0,10-(M$166-P2_IndicatorData!M104)/(M$166-M$165)*10)),1))</f>
        <v>x</v>
      </c>
      <c r="N104" s="26">
        <f>IF(P2_IndicatorData!N104="No data","x",ROUND(IF(P2_IndicatorData!N104&gt;N$166,0,IF(P2_IndicatorData!N104&lt;N$165,10,(N$166-P2_IndicatorData!N104)/(N$166-N$165)*10)),1))</f>
        <v>1.6</v>
      </c>
      <c r="O104" s="26" t="str">
        <f>IF(P2_IndicatorData!O104="No data","x",ROUND(IF(P2_IndicatorData!O104&gt;O$166,0,IF(P2_IndicatorData!O104&lt;O$165,10,(O$166-P2_IndicatorData!O104)/(O$166-O$165)*10)),1))</f>
        <v>x</v>
      </c>
      <c r="P104" s="26" t="str">
        <f>IF(P2_IndicatorData!P104="No data","x",ROUND(IF(P2_IndicatorData!P104&gt;P$166,0,IF(P2_IndicatorData!P104&lt;P$165,10,(P$166-P2_IndicatorData!P104)/(P$166-P$165)*10)),1))</f>
        <v>x</v>
      </c>
      <c r="Q104" s="26">
        <f>IF(P2_IndicatorData!Q104="No data","x",ROUND(IF(P2_IndicatorData!Q104&gt;Q$166,0,IF(P2_IndicatorData!Q104&lt;Q$165,10,(Q$166-P2_IndicatorData!Q104)/(Q$166-Q$165)*10)),1))</f>
        <v>2.9</v>
      </c>
      <c r="R104" s="26">
        <f>IF(P2_IndicatorData!R104="No data","x",ROUND(IF(P2_IndicatorData!R104&gt;R$166,10,IF(P2_IndicatorData!R104&lt;R$165,0,10-(R$166-P2_IndicatorData!R104)/(R$166-R$165)*10)),1))</f>
        <v>8.8000000000000007</v>
      </c>
      <c r="S104" s="26">
        <f>IF(P2_IndicatorData!S104="No data","x",ROUND(IF(P2_IndicatorData!S104&gt;S$166,0,IF(P2_IndicatorData!S104&lt;S$165,10,(S$166-P2_IndicatorData!S104)/(S$166-S$165)*10)),1))</f>
        <v>2.4</v>
      </c>
      <c r="T104" s="35">
        <f>IF(P2_IndicatorData!X104="No data","x",ROUND(IF(P2_IndicatorData!X104&gt;T$166,10,IF(P2_IndicatorData!X104&lt;T$165,0,10-(T$166-P2_IndicatorData!X104)/(T$166-T$165)*10)),1))</f>
        <v>4.2</v>
      </c>
      <c r="U104" s="26">
        <f>IF(P2_IndicatorData!Y104="No data","x",ROUND(IF(P2_IndicatorData!Y104&gt;U$166,0,IF(P2_IndicatorData!Y104&lt;U$165,10,(U$166-P2_IndicatorData!Y104)/(U$166-U$165)*10)),1))</f>
        <v>6.9</v>
      </c>
      <c r="V104" s="26">
        <f>IF(P2_IndicatorData!Z104="No data","x",ROUND(IF(P2_IndicatorData!Z104&gt;V$166,10,IF(P2_IndicatorData!Z104&lt;V$165,0,10-(V$166-P2_IndicatorData!Z104)/(V$166-V$165)*10)),1))</f>
        <v>3.5</v>
      </c>
      <c r="W104" s="26">
        <f>IF(P2_IndicatorData!AA104="No data","x",ROUND(IF(P2_IndicatorData!AA104&gt;W$166,10,IF(P2_IndicatorData!AA104&lt;W$165,0,10-(W$166-P2_IndicatorData!AA104)/(W$166-W$165)*10)),1))</f>
        <v>10</v>
      </c>
      <c r="X104" s="26">
        <f>IF(P2_IndicatorData!AB104="No data","x",ROUND(IF(P2_IndicatorData!AB104&gt;X$166,0,IF(P2_IndicatorData!AB104&lt;X$165,10,(X$166-P2_IndicatorData!AB104)/(X$166-X$165)*10)),1))</f>
        <v>5.8</v>
      </c>
      <c r="Y104" s="26">
        <f>IF(P2_IndicatorData!AC104="No data","x",ROUND(IF(P2_IndicatorData!AC104&gt;Y$166,0,IF(P2_IndicatorData!AC104&lt;Y$165,10,(Y$166-P2_IndicatorData!AC104)/(Y$166-Y$165)*10)),1))</f>
        <v>7.9</v>
      </c>
      <c r="Z104" s="33">
        <f t="shared" si="14"/>
        <v>7.2</v>
      </c>
      <c r="AA104" s="33">
        <f t="shared" si="15"/>
        <v>0.8</v>
      </c>
      <c r="AB104" s="33">
        <f t="shared" si="16"/>
        <v>2.9</v>
      </c>
      <c r="AC104" s="33">
        <f t="shared" si="17"/>
        <v>5.6</v>
      </c>
      <c r="AD104" s="181">
        <f t="shared" si="18"/>
        <v>6.5</v>
      </c>
      <c r="AE104" s="181">
        <f t="shared" si="19"/>
        <v>7.7</v>
      </c>
      <c r="AF104" s="181">
        <f t="shared" si="20"/>
        <v>5.7</v>
      </c>
      <c r="AG104" s="37">
        <f t="shared" si="21"/>
        <v>6.6</v>
      </c>
      <c r="AH104" s="37">
        <f t="shared" si="22"/>
        <v>1.2</v>
      </c>
      <c r="AI104" s="37">
        <f t="shared" si="23"/>
        <v>5.6</v>
      </c>
      <c r="AJ104" s="181">
        <f t="shared" si="24"/>
        <v>6.8</v>
      </c>
      <c r="AK104" s="181">
        <f t="shared" si="25"/>
        <v>6.9</v>
      </c>
      <c r="AL104" s="181">
        <f t="shared" si="26"/>
        <v>4.3</v>
      </c>
      <c r="AM104" s="37">
        <f t="shared" si="27"/>
        <v>6</v>
      </c>
      <c r="AN104" s="199">
        <f>IF(P2_ComponentsMissing_hidden!G125&gt;2,"x",ROUND(AVERAGE(AG104,AH104,AI104,AM104),1))</f>
        <v>4.9000000000000004</v>
      </c>
    </row>
    <row r="105" spans="1:40">
      <c r="A105" s="27" t="s">
        <v>291</v>
      </c>
      <c r="B105" s="20" t="s">
        <v>292</v>
      </c>
      <c r="C105" s="26">
        <f>IF(P2_IndicatorData!C105="No data","x",ROUND(IF(P2_IndicatorData!C105&gt;C$166,10,IF(P2_IndicatorData!C105&lt;C$165,0,10-(C$166-P2_IndicatorData!C105)/(C$166-C$165)*10)),1))</f>
        <v>4.0999999999999996</v>
      </c>
      <c r="D105" s="26">
        <f>IF(P2_IndicatorData!D105="No data","x",ROUND(IF(P2_IndicatorData!D105&gt;D$166,0,IF(P2_IndicatorData!D105&lt;D$165,10,(D$166-P2_IndicatorData!D105)/(D$166-D$165)*10)),1))</f>
        <v>7.4</v>
      </c>
      <c r="E105" s="26">
        <f>IF(P2_IndicatorData!E105="No data","x",ROUND(IF(P2_IndicatorData!E105&gt;E$166,0,IF(P2_IndicatorData!E105&lt;E$165,10,(E$166-P2_IndicatorData!E105)/(E$166-E$165)*10)),1))</f>
        <v>3</v>
      </c>
      <c r="F105" s="26">
        <f>IF(P2_IndicatorData!F105="No data","x",ROUND(IF(P2_IndicatorData!F105&gt;F$166,0,IF(P2_IndicatorData!F105&lt;F$165,10,(F$166-P2_IndicatorData!F105)/(F$166-F$165)*10)),1))</f>
        <v>6.2</v>
      </c>
      <c r="G105" s="26">
        <f>IF(P2_IndicatorData!G105="No data","x",ROUND(IF(P2_IndicatorData!G105&gt;G$166,0,IF(P2_IndicatorData!G105&lt;G$165,10,(G$166-P2_IndicatorData!G105)/(G$166-G$165)*10)),1))</f>
        <v>3.6</v>
      </c>
      <c r="H105" s="26">
        <f>IF(P2_IndicatorData!H105="No data","x",ROUND(IF(P2_IndicatorData!H105&gt;H$166,0,IF(P2_IndicatorData!H105&lt;H$165,10,(H$166-P2_IndicatorData!H105)/(H$166-H$165)*10)),1))</f>
        <v>7.9</v>
      </c>
      <c r="I105" s="26">
        <f>IF(P2_IndicatorData!I105="No data","x",ROUND(IF(P2_IndicatorData!I105&gt;I$166,10,IF(P2_IndicatorData!I105&lt;I$165,0,10-(I$166-P2_IndicatorData!I105)/(I$166-I$165)*10)),1))</f>
        <v>8.6999999999999993</v>
      </c>
      <c r="J105" s="26">
        <f>IF(P2_IndicatorData!J105="No data","x",ROUND(IF(P2_IndicatorData!J105&gt;J$166,10,IF(P2_IndicatorData!J105&lt;J$165,0,10-(J$166-P2_IndicatorData!J105)/(J$166-J$165)*10)),1))</f>
        <v>10</v>
      </c>
      <c r="K105" s="26">
        <f>IF(P2_IndicatorData!K105="No data","x",ROUND(IF(P2_IndicatorData!K105&gt;K$166,10,IF(P2_IndicatorData!K105&lt;K$165,0,10-(K$166-P2_IndicatorData!K105)/(K$166-K$165)*10)),1))</f>
        <v>3.7</v>
      </c>
      <c r="L105" s="26">
        <f>IF(P2_IndicatorData!L105="No data","x",ROUND(IF(P2_IndicatorData!L105&gt;L$166,10,IF(P2_IndicatorData!L105&lt;L$165,0,10-(L$166-P2_IndicatorData!L105)/(L$166-L$165)*10)),1))</f>
        <v>1.9</v>
      </c>
      <c r="M105" s="26">
        <f>IF(P2_IndicatorData!M105="No data","x",ROUND(IF(P2_IndicatorData!M105&gt;M$166,10,IF(P2_IndicatorData!M105&lt;M$165,0,10-(M$166-P2_IndicatorData!M105)/(M$166-M$165)*10)),1))</f>
        <v>0.7</v>
      </c>
      <c r="N105" s="26">
        <f>IF(P2_IndicatorData!N105="No data","x",ROUND(IF(P2_IndicatorData!N105&gt;N$166,0,IF(P2_IndicatorData!N105&lt;N$165,10,(N$166-P2_IndicatorData!N105)/(N$166-N$165)*10)),1))</f>
        <v>2.5</v>
      </c>
      <c r="O105" s="26">
        <f>IF(P2_IndicatorData!O105="No data","x",ROUND(IF(P2_IndicatorData!O105&gt;O$166,0,IF(P2_IndicatorData!O105&lt;O$165,10,(O$166-P2_IndicatorData!O105)/(O$166-O$165)*10)),1))</f>
        <v>1.5</v>
      </c>
      <c r="P105" s="26">
        <f>IF(P2_IndicatorData!P105="No data","x",ROUND(IF(P2_IndicatorData!P105&gt;P$166,0,IF(P2_IndicatorData!P105&lt;P$165,10,(P$166-P2_IndicatorData!P105)/(P$166-P$165)*10)),1))</f>
        <v>6.4</v>
      </c>
      <c r="Q105" s="26">
        <f>IF(P2_IndicatorData!Q105="No data","x",ROUND(IF(P2_IndicatorData!Q105&gt;Q$166,0,IF(P2_IndicatorData!Q105&lt;Q$165,10,(Q$166-P2_IndicatorData!Q105)/(Q$166-Q$165)*10)),1))</f>
        <v>4.9000000000000004</v>
      </c>
      <c r="R105" s="26">
        <f>IF(P2_IndicatorData!R105="No data","x",ROUND(IF(P2_IndicatorData!R105&gt;R$166,10,IF(P2_IndicatorData!R105&lt;R$165,0,10-(R$166-P2_IndicatorData!R105)/(R$166-R$165)*10)),1))</f>
        <v>2.4</v>
      </c>
      <c r="S105" s="26">
        <f>IF(P2_IndicatorData!S105="No data","x",ROUND(IF(P2_IndicatorData!S105&gt;S$166,0,IF(P2_IndicatorData!S105&lt;S$165,10,(S$166-P2_IndicatorData!S105)/(S$166-S$165)*10)),1))</f>
        <v>6.8</v>
      </c>
      <c r="T105" s="35">
        <f>IF(P2_IndicatorData!X105="No data","x",ROUND(IF(P2_IndicatorData!X105&gt;T$166,10,IF(P2_IndicatorData!X105&lt;T$165,0,10-(T$166-P2_IndicatorData!X105)/(T$166-T$165)*10)),1))</f>
        <v>2.4</v>
      </c>
      <c r="U105" s="26">
        <f>IF(P2_IndicatorData!Y105="No data","x",ROUND(IF(P2_IndicatorData!Y105&gt;U$166,0,IF(P2_IndicatorData!Y105&lt;U$165,10,(U$166-P2_IndicatorData!Y105)/(U$166-U$165)*10)),1))</f>
        <v>6.5</v>
      </c>
      <c r="V105" s="26" t="str">
        <f>IF(P2_IndicatorData!Z105="No data","x",ROUND(IF(P2_IndicatorData!Z105&gt;V$166,10,IF(P2_IndicatorData!Z105&lt;V$165,0,10-(V$166-P2_IndicatorData!Z105)/(V$166-V$165)*10)),1))</f>
        <v>x</v>
      </c>
      <c r="W105" s="26" t="str">
        <f>IF(P2_IndicatorData!AA105="No data","x",ROUND(IF(P2_IndicatorData!AA105&gt;W$166,10,IF(P2_IndicatorData!AA105&lt;W$165,0,10-(W$166-P2_IndicatorData!AA105)/(W$166-W$165)*10)),1))</f>
        <v>x</v>
      </c>
      <c r="X105" s="26">
        <f>IF(P2_IndicatorData!AB105="No data","x",ROUND(IF(P2_IndicatorData!AB105&gt;X$166,0,IF(P2_IndicatorData!AB105&lt;X$165,10,(X$166-P2_IndicatorData!AB105)/(X$166-X$165)*10)),1))</f>
        <v>4</v>
      </c>
      <c r="Y105" s="26">
        <f>IF(P2_IndicatorData!AC105="No data","x",ROUND(IF(P2_IndicatorData!AC105&gt;Y$166,0,IF(P2_IndicatorData!AC105&lt;Y$165,10,(Y$166-P2_IndicatorData!AC105)/(Y$166-Y$165)*10)),1))</f>
        <v>0.7</v>
      </c>
      <c r="Z105" s="33">
        <f t="shared" si="14"/>
        <v>4.3</v>
      </c>
      <c r="AA105" s="33">
        <f t="shared" si="15"/>
        <v>1.3</v>
      </c>
      <c r="AB105" s="33">
        <f t="shared" si="16"/>
        <v>5.7</v>
      </c>
      <c r="AC105" s="33">
        <f t="shared" si="17"/>
        <v>4.5999999999999996</v>
      </c>
      <c r="AD105" s="181">
        <f t="shared" si="18"/>
        <v>4.2</v>
      </c>
      <c r="AE105" s="181">
        <f t="shared" si="19"/>
        <v>9.4</v>
      </c>
      <c r="AF105" s="181">
        <f t="shared" si="20"/>
        <v>6.3</v>
      </c>
      <c r="AG105" s="37">
        <f t="shared" si="21"/>
        <v>6.6</v>
      </c>
      <c r="AH105" s="37">
        <f t="shared" si="22"/>
        <v>1.8</v>
      </c>
      <c r="AI105" s="37">
        <f t="shared" si="23"/>
        <v>4.5</v>
      </c>
      <c r="AJ105" s="181" t="str">
        <f t="shared" si="24"/>
        <v>x</v>
      </c>
      <c r="AK105" s="181">
        <f t="shared" si="25"/>
        <v>2.4</v>
      </c>
      <c r="AL105" s="181">
        <f t="shared" si="26"/>
        <v>5.2</v>
      </c>
      <c r="AM105" s="37">
        <f t="shared" si="27"/>
        <v>3.8</v>
      </c>
      <c r="AN105" s="199">
        <f>IF(P2_ComponentsMissing_hidden!G127&gt;2,"x",ROUND(AVERAGE(AG105,AH105,AI105,AM105),1))</f>
        <v>4.2</v>
      </c>
    </row>
    <row r="106" spans="1:40">
      <c r="A106" s="27" t="s">
        <v>293</v>
      </c>
      <c r="B106" s="20" t="s">
        <v>294</v>
      </c>
      <c r="C106" s="26">
        <f>IF(P2_IndicatorData!C106="No data","x",ROUND(IF(P2_IndicatorData!C106&gt;C$166,10,IF(P2_IndicatorData!C106&lt;C$165,0,10-(C$166-P2_IndicatorData!C106)/(C$166-C$165)*10)),1))</f>
        <v>0.5</v>
      </c>
      <c r="D106" s="26">
        <f>IF(P2_IndicatorData!D106="No data","x",ROUND(IF(P2_IndicatorData!D106&gt;D$166,0,IF(P2_IndicatorData!D106&lt;D$165,10,(D$166-P2_IndicatorData!D106)/(D$166-D$165)*10)),1))</f>
        <v>0.7</v>
      </c>
      <c r="E106" s="26">
        <f>IF(P2_IndicatorData!E106="No data","x",ROUND(IF(P2_IndicatorData!E106&gt;E$166,0,IF(P2_IndicatorData!E106&lt;E$165,10,(E$166-P2_IndicatorData!E106)/(E$166-E$165)*10)),1))</f>
        <v>2.2999999999999998</v>
      </c>
      <c r="F106" s="26">
        <f>IF(P2_IndicatorData!F106="No data","x",ROUND(IF(P2_IndicatorData!F106&gt;F$166,0,IF(P2_IndicatorData!F106&lt;F$165,10,(F$166-P2_IndicatorData!F106)/(F$166-F$165)*10)),1))</f>
        <v>2.2000000000000002</v>
      </c>
      <c r="G106" s="26">
        <f>IF(P2_IndicatorData!G106="No data","x",ROUND(IF(P2_IndicatorData!G106&gt;G$166,0,IF(P2_IndicatorData!G106&lt;G$165,10,(G$166-P2_IndicatorData!G106)/(G$166-G$165)*10)),1))</f>
        <v>1.4</v>
      </c>
      <c r="H106" s="26">
        <f>IF(P2_IndicatorData!H106="No data","x",ROUND(IF(P2_IndicatorData!H106&gt;H$166,0,IF(P2_IndicatorData!H106&lt;H$165,10,(H$166-P2_IndicatorData!H106)/(H$166-H$165)*10)),1))</f>
        <v>0.7</v>
      </c>
      <c r="I106" s="26">
        <f>IF(P2_IndicatorData!I106="No data","x",ROUND(IF(P2_IndicatorData!I106&gt;I$166,10,IF(P2_IndicatorData!I106&lt;I$165,0,10-(I$166-P2_IndicatorData!I106)/(I$166-I$165)*10)),1))</f>
        <v>0.5</v>
      </c>
      <c r="J106" s="26">
        <f>IF(P2_IndicatorData!J106="No data","x",ROUND(IF(P2_IndicatorData!J106&gt;J$166,10,IF(P2_IndicatorData!J106&lt;J$165,0,10-(J$166-P2_IndicatorData!J106)/(J$166-J$165)*10)),1))</f>
        <v>4.0999999999999996</v>
      </c>
      <c r="K106" s="26">
        <f>IF(P2_IndicatorData!K106="No data","x",ROUND(IF(P2_IndicatorData!K106&gt;K$166,10,IF(P2_IndicatorData!K106&lt;K$165,0,10-(K$166-P2_IndicatorData!K106)/(K$166-K$165)*10)),1))</f>
        <v>0.1</v>
      </c>
      <c r="L106" s="26">
        <f>IF(P2_IndicatorData!L106="No data","x",ROUND(IF(P2_IndicatorData!L106&gt;L$166,10,IF(P2_IndicatorData!L106&lt;L$165,0,10-(L$166-P2_IndicatorData!L106)/(L$166-L$165)*10)),1))</f>
        <v>0.2</v>
      </c>
      <c r="M106" s="26">
        <f>IF(P2_IndicatorData!M106="No data","x",ROUND(IF(P2_IndicatorData!M106&gt;M$166,10,IF(P2_IndicatorData!M106&lt;M$165,0,10-(M$166-P2_IndicatorData!M106)/(M$166-M$165)*10)),1))</f>
        <v>0.7</v>
      </c>
      <c r="N106" s="26" t="str">
        <f>IF(P2_IndicatorData!N106="No data","x",ROUND(IF(P2_IndicatorData!N106&gt;N$166,0,IF(P2_IndicatorData!N106&lt;N$165,10,(N$166-P2_IndicatorData!N106)/(N$166-N$165)*10)),1))</f>
        <v>x</v>
      </c>
      <c r="O106" s="26">
        <f>IF(P2_IndicatorData!O106="No data","x",ROUND(IF(P2_IndicatorData!O106&gt;O$166,0,IF(P2_IndicatorData!O106&lt;O$165,10,(O$166-P2_IndicatorData!O106)/(O$166-O$165)*10)),1))</f>
        <v>1.4</v>
      </c>
      <c r="P106" s="26">
        <f>IF(P2_IndicatorData!P106="No data","x",ROUND(IF(P2_IndicatorData!P106&gt;P$166,0,IF(P2_IndicatorData!P106&lt;P$165,10,(P$166-P2_IndicatorData!P106)/(P$166-P$165)*10)),1))</f>
        <v>0</v>
      </c>
      <c r="Q106" s="26" t="str">
        <f>IF(P2_IndicatorData!Q106="No data","x",ROUND(IF(P2_IndicatorData!Q106&gt;Q$166,0,IF(P2_IndicatorData!Q106&lt;Q$165,10,(Q$166-P2_IndicatorData!Q106)/(Q$166-Q$165)*10)),1))</f>
        <v>x</v>
      </c>
      <c r="R106" s="26">
        <f>IF(P2_IndicatorData!R106="No data","x",ROUND(IF(P2_IndicatorData!R106&gt;R$166,10,IF(P2_IndicatorData!R106&lt;R$165,0,10-(R$166-P2_IndicatorData!R106)/(R$166-R$165)*10)),1))</f>
        <v>1.9</v>
      </c>
      <c r="S106" s="26">
        <f>IF(P2_IndicatorData!S106="No data","x",ROUND(IF(P2_IndicatorData!S106&gt;S$166,0,IF(P2_IndicatorData!S106&lt;S$165,10,(S$166-P2_IndicatorData!S106)/(S$166-S$165)*10)),1))</f>
        <v>0</v>
      </c>
      <c r="T106" s="35">
        <f>IF(P2_IndicatorData!X106="No data","x",ROUND(IF(P2_IndicatorData!X106&gt;T$166,10,IF(P2_IndicatorData!X106&lt;T$165,0,10-(T$166-P2_IndicatorData!X106)/(T$166-T$165)*10)),1))</f>
        <v>0</v>
      </c>
      <c r="U106" s="26" t="str">
        <f>IF(P2_IndicatorData!Y106="No data","x",ROUND(IF(P2_IndicatorData!Y106&gt;U$166,0,IF(P2_IndicatorData!Y106&lt;U$165,10,(U$166-P2_IndicatorData!Y106)/(U$166-U$165)*10)),1))</f>
        <v>x</v>
      </c>
      <c r="V106" s="26">
        <f>IF(P2_IndicatorData!Z106="No data","x",ROUND(IF(P2_IndicatorData!Z106&gt;V$166,10,IF(P2_IndicatorData!Z106&lt;V$165,0,10-(V$166-P2_IndicatorData!Z106)/(V$166-V$165)*10)),1))</f>
        <v>2.6</v>
      </c>
      <c r="W106" s="26">
        <f>IF(P2_IndicatorData!AA106="No data","x",ROUND(IF(P2_IndicatorData!AA106&gt;W$166,10,IF(P2_IndicatorData!AA106&lt;W$165,0,10-(W$166-P2_IndicatorData!AA106)/(W$166-W$165)*10)),1))</f>
        <v>1.4</v>
      </c>
      <c r="X106" s="26">
        <f>IF(P2_IndicatorData!AB106="No data","x",ROUND(IF(P2_IndicatorData!AB106&gt;X$166,0,IF(P2_IndicatorData!AB106&lt;X$165,10,(X$166-P2_IndicatorData!AB106)/(X$166-X$165)*10)),1))</f>
        <v>4.8</v>
      </c>
      <c r="Y106" s="26">
        <f>IF(P2_IndicatorData!AC106="No data","x",ROUND(IF(P2_IndicatorData!AC106&gt;Y$166,0,IF(P2_IndicatorData!AC106&lt;Y$165,10,(Y$166-P2_IndicatorData!AC106)/(Y$166-Y$165)*10)),1))</f>
        <v>0</v>
      </c>
      <c r="Z106" s="33">
        <f t="shared" si="14"/>
        <v>2</v>
      </c>
      <c r="AA106" s="33">
        <f t="shared" si="15"/>
        <v>0.5</v>
      </c>
      <c r="AB106" s="33">
        <f t="shared" si="16"/>
        <v>0</v>
      </c>
      <c r="AC106" s="33">
        <f t="shared" si="17"/>
        <v>1</v>
      </c>
      <c r="AD106" s="181">
        <f t="shared" si="18"/>
        <v>1.3</v>
      </c>
      <c r="AE106" s="181">
        <f t="shared" si="19"/>
        <v>2.2999999999999998</v>
      </c>
      <c r="AF106" s="181">
        <f t="shared" si="20"/>
        <v>0.5</v>
      </c>
      <c r="AG106" s="37">
        <f t="shared" si="21"/>
        <v>1.4</v>
      </c>
      <c r="AH106" s="37">
        <f t="shared" si="22"/>
        <v>1</v>
      </c>
      <c r="AI106" s="37">
        <f t="shared" si="23"/>
        <v>0</v>
      </c>
      <c r="AJ106" s="181">
        <f t="shared" si="24"/>
        <v>2</v>
      </c>
      <c r="AK106" s="181">
        <f t="shared" si="25"/>
        <v>2.4</v>
      </c>
      <c r="AL106" s="181">
        <f t="shared" si="26"/>
        <v>0.5</v>
      </c>
      <c r="AM106" s="37">
        <f t="shared" si="27"/>
        <v>1.6</v>
      </c>
      <c r="AN106" s="199">
        <f>IF(P2_ComponentsMissing_hidden!G128&gt;2,"x",ROUND(AVERAGE(AG106,AH106,AI106,AM106),1))</f>
        <v>1</v>
      </c>
    </row>
    <row r="107" spans="1:40">
      <c r="A107" s="27" t="s">
        <v>295</v>
      </c>
      <c r="B107" s="20" t="s">
        <v>296</v>
      </c>
      <c r="C107" s="26">
        <f>IF(P2_IndicatorData!C107="No data","x",ROUND(IF(P2_IndicatorData!C107&gt;C$166,10,IF(P2_IndicatorData!C107&lt;C$165,0,10-(C$166-P2_IndicatorData!C107)/(C$166-C$165)*10)),1))</f>
        <v>0.6</v>
      </c>
      <c r="D107" s="26">
        <f>IF(P2_IndicatorData!D107="No data","x",ROUND(IF(P2_IndicatorData!D107&gt;D$166,0,IF(P2_IndicatorData!D107&lt;D$165,10,(D$166-P2_IndicatorData!D107)/(D$166-D$165)*10)),1))</f>
        <v>0</v>
      </c>
      <c r="E107" s="26">
        <f>IF(P2_IndicatorData!E107="No data","x",ROUND(IF(P2_IndicatorData!E107&gt;E$166,0,IF(P2_IndicatorData!E107&lt;E$165,10,(E$166-P2_IndicatorData!E107)/(E$166-E$165)*10)),1))</f>
        <v>2.2999999999999998</v>
      </c>
      <c r="F107" s="26">
        <f>IF(P2_IndicatorData!F107="No data","x",ROUND(IF(P2_IndicatorData!F107&gt;F$166,0,IF(P2_IndicatorData!F107&lt;F$165,10,(F$166-P2_IndicatorData!F107)/(F$166-F$165)*10)),1))</f>
        <v>2</v>
      </c>
      <c r="G107" s="26">
        <f>IF(P2_IndicatorData!G107="No data","x",ROUND(IF(P2_IndicatorData!G107&gt;G$166,0,IF(P2_IndicatorData!G107&lt;G$165,10,(G$166-P2_IndicatorData!G107)/(G$166-G$165)*10)),1))</f>
        <v>0.8</v>
      </c>
      <c r="H107" s="26">
        <f>IF(P2_IndicatorData!H107="No data","x",ROUND(IF(P2_IndicatorData!H107&gt;H$166,0,IF(P2_IndicatorData!H107&lt;H$165,10,(H$166-P2_IndicatorData!H107)/(H$166-H$165)*10)),1))</f>
        <v>0.2</v>
      </c>
      <c r="I107" s="26" t="str">
        <f>IF(P2_IndicatorData!I107="No data","x",ROUND(IF(P2_IndicatorData!I107&gt;I$166,10,IF(P2_IndicatorData!I107&lt;I$165,0,10-(I$166-P2_IndicatorData!I107)/(I$166-I$165)*10)),1))</f>
        <v>x</v>
      </c>
      <c r="J107" s="26">
        <f>IF(P2_IndicatorData!J107="No data","x",ROUND(IF(P2_IndicatorData!J107&gt;J$166,10,IF(P2_IndicatorData!J107&lt;J$165,0,10-(J$166-P2_IndicatorData!J107)/(J$166-J$165)*10)),1))</f>
        <v>3.8</v>
      </c>
      <c r="K107" s="26">
        <f>IF(P2_IndicatorData!K107="No data","x",ROUND(IF(P2_IndicatorData!K107&gt;K$166,10,IF(P2_IndicatorData!K107&lt;K$165,0,10-(K$166-P2_IndicatorData!K107)/(K$166-K$165)*10)),1))</f>
        <v>0.2</v>
      </c>
      <c r="L107" s="26">
        <f>IF(P2_IndicatorData!L107="No data","x",ROUND(IF(P2_IndicatorData!L107&gt;L$166,10,IF(P2_IndicatorData!L107&lt;L$165,0,10-(L$166-P2_IndicatorData!L107)/(L$166-L$165)*10)),1))</f>
        <v>0.1</v>
      </c>
      <c r="M107" s="26">
        <f>IF(P2_IndicatorData!M107="No data","x",ROUND(IF(P2_IndicatorData!M107&gt;M$166,10,IF(P2_IndicatorData!M107&lt;M$165,0,10-(M$166-P2_IndicatorData!M107)/(M$166-M$165)*10)),1))</f>
        <v>0.3</v>
      </c>
      <c r="N107" s="26" t="str">
        <f>IF(P2_IndicatorData!N107="No data","x",ROUND(IF(P2_IndicatorData!N107&gt;N$166,0,IF(P2_IndicatorData!N107&lt;N$165,10,(N$166-P2_IndicatorData!N107)/(N$166-N$165)*10)),1))</f>
        <v>x</v>
      </c>
      <c r="O107" s="26">
        <f>IF(P2_IndicatorData!O107="No data","x",ROUND(IF(P2_IndicatorData!O107&gt;O$166,0,IF(P2_IndicatorData!O107&lt;O$165,10,(O$166-P2_IndicatorData!O107)/(O$166-O$165)*10)),1))</f>
        <v>0</v>
      </c>
      <c r="P107" s="26" t="str">
        <f>IF(P2_IndicatorData!P107="No data","x",ROUND(IF(P2_IndicatorData!P107&gt;P$166,0,IF(P2_IndicatorData!P107&lt;P$165,10,(P$166-P2_IndicatorData!P107)/(P$166-P$165)*10)),1))</f>
        <v>x</v>
      </c>
      <c r="Q107" s="26" t="str">
        <f>IF(P2_IndicatorData!Q107="No data","x",ROUND(IF(P2_IndicatorData!Q107&gt;Q$166,0,IF(P2_IndicatorData!Q107&lt;Q$165,10,(Q$166-P2_IndicatorData!Q107)/(Q$166-Q$165)*10)),1))</f>
        <v>x</v>
      </c>
      <c r="R107" s="26">
        <f>IF(P2_IndicatorData!R107="No data","x",ROUND(IF(P2_IndicatorData!R107&gt;R$166,10,IF(P2_IndicatorData!R107&lt;R$165,0,10-(R$166-P2_IndicatorData!R107)/(R$166-R$165)*10)),1))</f>
        <v>1.5</v>
      </c>
      <c r="S107" s="26">
        <f>IF(P2_IndicatorData!S107="No data","x",ROUND(IF(P2_IndicatorData!S107&gt;S$166,0,IF(P2_IndicatorData!S107&lt;S$165,10,(S$166-P2_IndicatorData!S107)/(S$166-S$165)*10)),1))</f>
        <v>0.1</v>
      </c>
      <c r="T107" s="35">
        <f>IF(P2_IndicatorData!X107="No data","x",ROUND(IF(P2_IndicatorData!X107&gt;T$166,10,IF(P2_IndicatorData!X107&lt;T$165,0,10-(T$166-P2_IndicatorData!X107)/(T$166-T$165)*10)),1))</f>
        <v>0</v>
      </c>
      <c r="U107" s="26" t="str">
        <f>IF(P2_IndicatorData!Y107="No data","x",ROUND(IF(P2_IndicatorData!Y107&gt;U$166,0,IF(P2_IndicatorData!Y107&lt;U$165,10,(U$166-P2_IndicatorData!Y107)/(U$166-U$165)*10)),1))</f>
        <v>x</v>
      </c>
      <c r="V107" s="26" t="str">
        <f>IF(P2_IndicatorData!Z107="No data","x",ROUND(IF(P2_IndicatorData!Z107&gt;V$166,10,IF(P2_IndicatorData!Z107&lt;V$165,0,10-(V$166-P2_IndicatorData!Z107)/(V$166-V$165)*10)),1))</f>
        <v>x</v>
      </c>
      <c r="W107" s="26" t="str">
        <f>IF(P2_IndicatorData!AA107="No data","x",ROUND(IF(P2_IndicatorData!AA107&gt;W$166,10,IF(P2_IndicatorData!AA107&lt;W$165,0,10-(W$166-P2_IndicatorData!AA107)/(W$166-W$165)*10)),1))</f>
        <v>x</v>
      </c>
      <c r="X107" s="26">
        <f>IF(P2_IndicatorData!AB107="No data","x",ROUND(IF(P2_IndicatorData!AB107&gt;X$166,0,IF(P2_IndicatorData!AB107&lt;X$165,10,(X$166-P2_IndicatorData!AB107)/(X$166-X$165)*10)),1))</f>
        <v>4.3</v>
      </c>
      <c r="Y107" s="26">
        <f>IF(P2_IndicatorData!AC107="No data","x",ROUND(IF(P2_IndicatorData!AC107&gt;Y$166,0,IF(P2_IndicatorData!AC107&lt;Y$165,10,(Y$166-P2_IndicatorData!AC107)/(Y$166-Y$165)*10)),1))</f>
        <v>0</v>
      </c>
      <c r="Z107" s="33">
        <f t="shared" si="14"/>
        <v>1.7</v>
      </c>
      <c r="AA107" s="33">
        <f t="shared" si="15"/>
        <v>0.2</v>
      </c>
      <c r="AB107" s="33" t="str">
        <f t="shared" si="16"/>
        <v>x</v>
      </c>
      <c r="AC107" s="33">
        <f t="shared" si="17"/>
        <v>0.8</v>
      </c>
      <c r="AD107" s="181">
        <f t="shared" si="18"/>
        <v>1.2</v>
      </c>
      <c r="AE107" s="181">
        <f t="shared" si="19"/>
        <v>3.8</v>
      </c>
      <c r="AF107" s="181">
        <f t="shared" si="20"/>
        <v>0.1</v>
      </c>
      <c r="AG107" s="37">
        <f t="shared" si="21"/>
        <v>1.7</v>
      </c>
      <c r="AH107" s="37">
        <f t="shared" si="22"/>
        <v>0.1</v>
      </c>
      <c r="AI107" s="37">
        <f t="shared" si="23"/>
        <v>0</v>
      </c>
      <c r="AJ107" s="181" t="str">
        <f t="shared" si="24"/>
        <v>x</v>
      </c>
      <c r="AK107" s="181">
        <f t="shared" si="25"/>
        <v>2.2000000000000002</v>
      </c>
      <c r="AL107" s="181">
        <f t="shared" si="26"/>
        <v>0.8</v>
      </c>
      <c r="AM107" s="37">
        <f t="shared" si="27"/>
        <v>1.5</v>
      </c>
      <c r="AN107" s="199">
        <f>IF(P2_ComponentsMissing_hidden!G129&gt;2,"x",ROUND(AVERAGE(AG107,AH107,AI107,AM107),1))</f>
        <v>0.8</v>
      </c>
    </row>
    <row r="108" spans="1:40">
      <c r="A108" s="27" t="s">
        <v>297</v>
      </c>
      <c r="B108" s="20" t="s">
        <v>298</v>
      </c>
      <c r="C108" s="26">
        <f>IF(P2_IndicatorData!C108="No data","x",ROUND(IF(P2_IndicatorData!C108&gt;C$166,10,IF(P2_IndicatorData!C108&lt;C$165,0,10-(C$166-P2_IndicatorData!C108)/(C$166-C$165)*10)),1))</f>
        <v>2.2000000000000002</v>
      </c>
      <c r="D108" s="26">
        <f>IF(P2_IndicatorData!D108="No data","x",ROUND(IF(P2_IndicatorData!D108&gt;D$166,0,IF(P2_IndicatorData!D108&lt;D$165,10,(D$166-P2_IndicatorData!D108)/(D$166-D$165)*10)),1))</f>
        <v>8.6999999999999993</v>
      </c>
      <c r="E108" s="26">
        <f>IF(P2_IndicatorData!E108="No data","x",ROUND(IF(P2_IndicatorData!E108&gt;E$166,0,IF(P2_IndicatorData!E108&lt;E$165,10,(E$166-P2_IndicatorData!E108)/(E$166-E$165)*10)),1))</f>
        <v>0.7</v>
      </c>
      <c r="F108" s="26">
        <f>IF(P2_IndicatorData!F108="No data","x",ROUND(IF(P2_IndicatorData!F108&gt;F$166,0,IF(P2_IndicatorData!F108&lt;F$165,10,(F$166-P2_IndicatorData!F108)/(F$166-F$165)*10)),1))</f>
        <v>1</v>
      </c>
      <c r="G108" s="26">
        <f>IF(P2_IndicatorData!G108="No data","x",ROUND(IF(P2_IndicatorData!G108&gt;G$166,0,IF(P2_IndicatorData!G108&lt;G$165,10,(G$166-P2_IndicatorData!G108)/(G$166-G$165)*10)),1))</f>
        <v>0.4</v>
      </c>
      <c r="H108" s="26">
        <f>IF(P2_IndicatorData!H108="No data","x",ROUND(IF(P2_IndicatorData!H108&gt;H$166,0,IF(P2_IndicatorData!H108&lt;H$165,10,(H$166-P2_IndicatorData!H108)/(H$166-H$165)*10)),1))</f>
        <v>2.7</v>
      </c>
      <c r="I108" s="26">
        <f>IF(P2_IndicatorData!I108="No data","x",ROUND(IF(P2_IndicatorData!I108&gt;I$166,10,IF(P2_IndicatorData!I108&lt;I$165,0,10-(I$166-P2_IndicatorData!I108)/(I$166-I$165)*10)),1))</f>
        <v>4</v>
      </c>
      <c r="J108" s="26">
        <f>IF(P2_IndicatorData!J108="No data","x",ROUND(IF(P2_IndicatorData!J108&gt;J$166,10,IF(P2_IndicatorData!J108&lt;J$165,0,10-(J$166-P2_IndicatorData!J108)/(J$166-J$165)*10)),1))</f>
        <v>7.1</v>
      </c>
      <c r="K108" s="26">
        <f>IF(P2_IndicatorData!K108="No data","x",ROUND(IF(P2_IndicatorData!K108&gt;K$166,10,IF(P2_IndicatorData!K108&lt;K$165,0,10-(K$166-P2_IndicatorData!K108)/(K$166-K$165)*10)),1))</f>
        <v>2</v>
      </c>
      <c r="L108" s="26" t="str">
        <f>IF(P2_IndicatorData!L108="No data","x",ROUND(IF(P2_IndicatorData!L108&gt;L$166,10,IF(P2_IndicatorData!L108&lt;L$165,0,10-(L$166-P2_IndicatorData!L108)/(L$166-L$165)*10)),1))</f>
        <v>x</v>
      </c>
      <c r="M108" s="26" t="str">
        <f>IF(P2_IndicatorData!M108="No data","x",ROUND(IF(P2_IndicatorData!M108&gt;M$166,10,IF(P2_IndicatorData!M108&lt;M$165,0,10-(M$166-P2_IndicatorData!M108)/(M$166-M$165)*10)),1))</f>
        <v>x</v>
      </c>
      <c r="N108" s="26">
        <f>IF(P2_IndicatorData!N108="No data","x",ROUND(IF(P2_IndicatorData!N108&gt;N$166,0,IF(P2_IndicatorData!N108&lt;N$165,10,(N$166-P2_IndicatorData!N108)/(N$166-N$165)*10)),1))</f>
        <v>2.8</v>
      </c>
      <c r="O108" s="26">
        <f>IF(P2_IndicatorData!O108="No data","x",ROUND(IF(P2_IndicatorData!O108&gt;O$166,0,IF(P2_IndicatorData!O108&lt;O$165,10,(O$166-P2_IndicatorData!O108)/(O$166-O$165)*10)),1))</f>
        <v>2.7</v>
      </c>
      <c r="P108" s="26" t="str">
        <f>IF(P2_IndicatorData!P108="No data","x",ROUND(IF(P2_IndicatorData!P108&gt;P$166,0,IF(P2_IndicatorData!P108&lt;P$165,10,(P$166-P2_IndicatorData!P108)/(P$166-P$165)*10)),1))</f>
        <v>x</v>
      </c>
      <c r="Q108" s="26">
        <f>IF(P2_IndicatorData!Q108="No data","x",ROUND(IF(P2_IndicatorData!Q108&gt;Q$166,0,IF(P2_IndicatorData!Q108&lt;Q$165,10,(Q$166-P2_IndicatorData!Q108)/(Q$166-Q$165)*10)),1))</f>
        <v>4.4000000000000004</v>
      </c>
      <c r="R108" s="26">
        <f>IF(P2_IndicatorData!R108="No data","x",ROUND(IF(P2_IndicatorData!R108&gt;R$166,10,IF(P2_IndicatorData!R108&lt;R$165,0,10-(R$166-P2_IndicatorData!R108)/(R$166-R$165)*10)),1))</f>
        <v>4.5</v>
      </c>
      <c r="S108" s="26">
        <f>IF(P2_IndicatorData!S108="No data","x",ROUND(IF(P2_IndicatorData!S108&gt;S$166,0,IF(P2_IndicatorData!S108&lt;S$165,10,(S$166-P2_IndicatorData!S108)/(S$166-S$165)*10)),1))</f>
        <v>8.6</v>
      </c>
      <c r="T108" s="35">
        <f>IF(P2_IndicatorData!X108="No data","x",ROUND(IF(P2_IndicatorData!X108&gt;T$166,10,IF(P2_IndicatorData!X108&lt;T$165,0,10-(T$166-P2_IndicatorData!X108)/(T$166-T$165)*10)),1))</f>
        <v>5.5</v>
      </c>
      <c r="U108" s="26" t="str">
        <f>IF(P2_IndicatorData!Y108="No data","x",ROUND(IF(P2_IndicatorData!Y108&gt;U$166,0,IF(P2_IndicatorData!Y108&lt;U$165,10,(U$166-P2_IndicatorData!Y108)/(U$166-U$165)*10)),1))</f>
        <v>x</v>
      </c>
      <c r="V108" s="26">
        <f>IF(P2_IndicatorData!Z108="No data","x",ROUND(IF(P2_IndicatorData!Z108&gt;V$166,10,IF(P2_IndicatorData!Z108&lt;V$165,0,10-(V$166-P2_IndicatorData!Z108)/(V$166-V$165)*10)),1))</f>
        <v>5</v>
      </c>
      <c r="W108" s="26">
        <f>IF(P2_IndicatorData!AA108="No data","x",ROUND(IF(P2_IndicatorData!AA108&gt;W$166,10,IF(P2_IndicatorData!AA108&lt;W$165,0,10-(W$166-P2_IndicatorData!AA108)/(W$166-W$165)*10)),1))</f>
        <v>8.5</v>
      </c>
      <c r="X108" s="26">
        <f>IF(P2_IndicatorData!AB108="No data","x",ROUND(IF(P2_IndicatorData!AB108&gt;X$166,0,IF(P2_IndicatorData!AB108&lt;X$165,10,(X$166-P2_IndicatorData!AB108)/(X$166-X$165)*10)),1))</f>
        <v>7.4</v>
      </c>
      <c r="Y108" s="26">
        <f>IF(P2_IndicatorData!AC108="No data","x",ROUND(IF(P2_IndicatorData!AC108&gt;Y$166,0,IF(P2_IndicatorData!AC108&lt;Y$165,10,(Y$166-P2_IndicatorData!AC108)/(Y$166-Y$165)*10)),1))</f>
        <v>2.2000000000000002</v>
      </c>
      <c r="Z108" s="33">
        <f t="shared" ref="Z108:Z155" si="28">IF(AND(E108="x",F108="x",G108="x"),"x",ROUND(AVERAGE(E108,F108,G108),1))</f>
        <v>0.7</v>
      </c>
      <c r="AA108" s="33" t="str">
        <f t="shared" ref="AA108:AA155" si="29">IF(AND(L108="x",M108="x"),"x",ROUND(AVERAGE(L108,M108),1))</f>
        <v>x</v>
      </c>
      <c r="AB108" s="33">
        <f t="shared" ref="AB108:AB155" si="30">IF(AND(P108="x",Q108="x"),"x",ROUND(AVERAGE(P108,Q108),1))</f>
        <v>4.4000000000000004</v>
      </c>
      <c r="AC108" s="33">
        <f t="shared" ref="AC108:AC155" si="31">IF(AND(R108="x",S108="x"),"x",ROUND(AVERAGE(R108,S108),1))</f>
        <v>6.6</v>
      </c>
      <c r="AD108" s="181">
        <f t="shared" ref="AD108:AD155" si="32">IF(AND(C108="x",Z108="x"),"x",ROUND(AVERAGE(C108,Z108),1))</f>
        <v>1.5</v>
      </c>
      <c r="AE108" s="181">
        <f t="shared" ref="AE108:AE155" si="33">IF(AND(I108="x",J108="x"),"x",ROUND(AVERAGE(I108,J108),1))</f>
        <v>5.6</v>
      </c>
      <c r="AF108" s="181">
        <f t="shared" ref="AF108:AF155" si="34">IF(AND(K108="x",H108="x",D108="x"),"x",ROUND(AVERAGE(K108,H108,D108),1))</f>
        <v>4.5</v>
      </c>
      <c r="AG108" s="37">
        <f t="shared" ref="AG108:AG155" si="35">IF(AND(AD108="x",AE108="x",AF108="x"),"x",ROUND(AVERAGE(AD108,AE108,AF108),1))</f>
        <v>3.9</v>
      </c>
      <c r="AH108" s="37">
        <f t="shared" ref="AH108:AH155" si="36">IF(AND(AA108="x",N108="x",O108="x"),"x",ROUND(AVERAGE(AA108,N108,O108),1))</f>
        <v>2.8</v>
      </c>
      <c r="AI108" s="37">
        <f t="shared" ref="AI108:AI155" si="37">IF(AND(T108="x",U108="x"),"x",ROUND(AVERAGE(T108,U108),1))</f>
        <v>5.5</v>
      </c>
      <c r="AJ108" s="181">
        <f t="shared" ref="AJ108:AJ155" si="38">IF(AND(V108="x",W108="x"),"x",ROUND(AVERAGE(V108,W108),1))</f>
        <v>6.8</v>
      </c>
      <c r="AK108" s="181">
        <f t="shared" ref="AK108:AK155" si="39">IF(AND(X108="x",Y108="x"),"x",ROUND(AVERAGE(X108,Y108),1))</f>
        <v>4.8</v>
      </c>
      <c r="AL108" s="181">
        <f t="shared" ref="AL108:AL155" si="40">IF(AND(AB108="x",AC108="x"),"x",ROUND(AVERAGE(AB108,AC108),1))</f>
        <v>5.5</v>
      </c>
      <c r="AM108" s="37">
        <f t="shared" ref="AM108:AM155" si="41">IF(AND(AJ108="x",AK108="x",AL108="x"),"x",IF(AND(AJ108="x",AL108="x"),AK108,ROUND(AVERAGE(AJ108,AK108,AL108),1)))</f>
        <v>5.7</v>
      </c>
      <c r="AN108" s="199">
        <f>IF(P2_ComponentsMissing_hidden!G130&gt;2,"x",ROUND(AVERAGE(AG108,AH108,AI108,AM108),1))</f>
        <v>4.5</v>
      </c>
    </row>
    <row r="109" spans="1:40">
      <c r="A109" s="27" t="s">
        <v>299</v>
      </c>
      <c r="B109" s="20" t="s">
        <v>300</v>
      </c>
      <c r="C109" s="26">
        <f>IF(P2_IndicatorData!C109="No data","x",ROUND(IF(P2_IndicatorData!C109&gt;C$166,10,IF(P2_IndicatorData!C109&lt;C$165,0,10-(C$166-P2_IndicatorData!C109)/(C$166-C$165)*10)),1))</f>
        <v>10</v>
      </c>
      <c r="D109" s="26">
        <f>IF(P2_IndicatorData!D109="No data","x",ROUND(IF(P2_IndicatorData!D109&gt;D$166,0,IF(P2_IndicatorData!D109&lt;D$165,10,(D$166-P2_IndicatorData!D109)/(D$166-D$165)*10)),1))</f>
        <v>9.8000000000000007</v>
      </c>
      <c r="E109" s="26">
        <f>IF(P2_IndicatorData!E109="No data","x",ROUND(IF(P2_IndicatorData!E109&gt;E$166,0,IF(P2_IndicatorData!E109&lt;E$165,10,(E$166-P2_IndicatorData!E109)/(E$166-E$165)*10)),1))</f>
        <v>7</v>
      </c>
      <c r="F109" s="26">
        <f>IF(P2_IndicatorData!F109="No data","x",ROUND(IF(P2_IndicatorData!F109&gt;F$166,0,IF(P2_IndicatorData!F109&lt;F$165,10,(F$166-P2_IndicatorData!F109)/(F$166-F$165)*10)),1))</f>
        <v>10</v>
      </c>
      <c r="G109" s="26">
        <f>IF(P2_IndicatorData!G109="No data","x",ROUND(IF(P2_IndicatorData!G109&gt;G$166,0,IF(P2_IndicatorData!G109&lt;G$165,10,(G$166-P2_IndicatorData!G109)/(G$166-G$165)*10)),1))</f>
        <v>4.2</v>
      </c>
      <c r="H109" s="26">
        <f>IF(P2_IndicatorData!H109="No data","x",ROUND(IF(P2_IndicatorData!H109&gt;H$166,0,IF(P2_IndicatorData!H109&lt;H$165,10,(H$166-P2_IndicatorData!H109)/(H$166-H$165)*10)),1))</f>
        <v>6.5</v>
      </c>
      <c r="I109" s="26">
        <f>IF(P2_IndicatorData!I109="No data","x",ROUND(IF(P2_IndicatorData!I109&gt;I$166,10,IF(P2_IndicatorData!I109&lt;I$165,0,10-(I$166-P2_IndicatorData!I109)/(I$166-I$165)*10)),1))</f>
        <v>10</v>
      </c>
      <c r="J109" s="26" t="str">
        <f>IF(P2_IndicatorData!J109="No data","x",ROUND(IF(P2_IndicatorData!J109&gt;J$166,10,IF(P2_IndicatorData!J109&lt;J$165,0,10-(J$166-P2_IndicatorData!J109)/(J$166-J$165)*10)),1))</f>
        <v>x</v>
      </c>
      <c r="K109" s="26">
        <f>IF(P2_IndicatorData!K109="No data","x",ROUND(IF(P2_IndicatorData!K109&gt;K$166,10,IF(P2_IndicatorData!K109&lt;K$165,0,10-(K$166-P2_IndicatorData!K109)/(K$166-K$165)*10)),1))</f>
        <v>10</v>
      </c>
      <c r="L109" s="26">
        <f>IF(P2_IndicatorData!L109="No data","x",ROUND(IF(P2_IndicatorData!L109&gt;L$166,10,IF(P2_IndicatorData!L109&lt;L$165,0,10-(L$166-P2_IndicatorData!L109)/(L$166-L$165)*10)),1))</f>
        <v>10</v>
      </c>
      <c r="M109" s="26">
        <f>IF(P2_IndicatorData!M109="No data","x",ROUND(IF(P2_IndicatorData!M109&gt;M$166,10,IF(P2_IndicatorData!M109&lt;M$165,0,10-(M$166-P2_IndicatorData!M109)/(M$166-M$165)*10)),1))</f>
        <v>10</v>
      </c>
      <c r="N109" s="26">
        <f>IF(P2_IndicatorData!N109="No data","x",ROUND(IF(P2_IndicatorData!N109&gt;N$166,0,IF(P2_IndicatorData!N109&lt;N$165,10,(N$166-P2_IndicatorData!N109)/(N$166-N$165)*10)),1))</f>
        <v>10</v>
      </c>
      <c r="O109" s="26">
        <f>IF(P2_IndicatorData!O109="No data","x",ROUND(IF(P2_IndicatorData!O109&gt;O$166,0,IF(P2_IndicatorData!O109&lt;O$165,10,(O$166-P2_IndicatorData!O109)/(O$166-O$165)*10)),1))</f>
        <v>4.0999999999999996</v>
      </c>
      <c r="P109" s="26">
        <f>IF(P2_IndicatorData!P109="No data","x",ROUND(IF(P2_IndicatorData!P109&gt;P$166,0,IF(P2_IndicatorData!P109&lt;P$165,10,(P$166-P2_IndicatorData!P109)/(P$166-P$165)*10)),1))</f>
        <v>10</v>
      </c>
      <c r="Q109" s="26">
        <f>IF(P2_IndicatorData!Q109="No data","x",ROUND(IF(P2_IndicatorData!Q109&gt;Q$166,0,IF(P2_IndicatorData!Q109&lt;Q$165,10,(Q$166-P2_IndicatorData!Q109)/(Q$166-Q$165)*10)),1))</f>
        <v>8.9</v>
      </c>
      <c r="R109" s="26">
        <f>IF(P2_IndicatorData!R109="No data","x",ROUND(IF(P2_IndicatorData!R109&gt;R$166,10,IF(P2_IndicatorData!R109&lt;R$165,0,10-(R$166-P2_IndicatorData!R109)/(R$166-R$165)*10)),1))</f>
        <v>7.3</v>
      </c>
      <c r="S109" s="26">
        <f>IF(P2_IndicatorData!S109="No data","x",ROUND(IF(P2_IndicatorData!S109&gt;S$166,0,IF(P2_IndicatorData!S109&lt;S$165,10,(S$166-P2_IndicatorData!S109)/(S$166-S$165)*10)),1))</f>
        <v>10</v>
      </c>
      <c r="T109" s="35">
        <f>IF(P2_IndicatorData!X109="No data","x",ROUND(IF(P2_IndicatorData!X109&gt;T$166,10,IF(P2_IndicatorData!X109&lt;T$165,0,10-(T$166-P2_IndicatorData!X109)/(T$166-T$165)*10)),1))</f>
        <v>10</v>
      </c>
      <c r="U109" s="26" t="str">
        <f>IF(P2_IndicatorData!Y109="No data","x",ROUND(IF(P2_IndicatorData!Y109&gt;U$166,0,IF(P2_IndicatorData!Y109&lt;U$165,10,(U$166-P2_IndicatorData!Y109)/(U$166-U$165)*10)),1))</f>
        <v>x</v>
      </c>
      <c r="V109" s="26">
        <f>IF(P2_IndicatorData!Z109="No data","x",ROUND(IF(P2_IndicatorData!Z109&gt;V$166,10,IF(P2_IndicatorData!Z109&lt;V$165,0,10-(V$166-P2_IndicatorData!Z109)/(V$166-V$165)*10)),1))</f>
        <v>8.1999999999999993</v>
      </c>
      <c r="W109" s="26">
        <f>IF(P2_IndicatorData!AA109="No data","x",ROUND(IF(P2_IndicatorData!AA109&gt;W$166,10,IF(P2_IndicatorData!AA109&lt;W$165,0,10-(W$166-P2_IndicatorData!AA109)/(W$166-W$165)*10)),1))</f>
        <v>3.7</v>
      </c>
      <c r="X109" s="26">
        <f>IF(P2_IndicatorData!AB109="No data","x",ROUND(IF(P2_IndicatorData!AB109&gt;X$166,0,IF(P2_IndicatorData!AB109&lt;X$165,10,(X$166-P2_IndicatorData!AB109)/(X$166-X$165)*10)),1))</f>
        <v>10</v>
      </c>
      <c r="Y109" s="26">
        <f>IF(P2_IndicatorData!AC109="No data","x",ROUND(IF(P2_IndicatorData!AC109&gt;Y$166,0,IF(P2_IndicatorData!AC109&lt;Y$165,10,(Y$166-P2_IndicatorData!AC109)/(Y$166-Y$165)*10)),1))</f>
        <v>10</v>
      </c>
      <c r="Z109" s="33">
        <f t="shared" si="28"/>
        <v>7.1</v>
      </c>
      <c r="AA109" s="33">
        <f t="shared" si="29"/>
        <v>10</v>
      </c>
      <c r="AB109" s="33">
        <f t="shared" si="30"/>
        <v>9.5</v>
      </c>
      <c r="AC109" s="33">
        <f t="shared" si="31"/>
        <v>8.6999999999999993</v>
      </c>
      <c r="AD109" s="181">
        <f t="shared" si="32"/>
        <v>8.6</v>
      </c>
      <c r="AE109" s="181">
        <f t="shared" si="33"/>
        <v>10</v>
      </c>
      <c r="AF109" s="181">
        <f t="shared" si="34"/>
        <v>8.8000000000000007</v>
      </c>
      <c r="AG109" s="37">
        <f t="shared" si="35"/>
        <v>9.1</v>
      </c>
      <c r="AH109" s="37">
        <f t="shared" si="36"/>
        <v>8</v>
      </c>
      <c r="AI109" s="37">
        <f t="shared" si="37"/>
        <v>10</v>
      </c>
      <c r="AJ109" s="181">
        <f t="shared" si="38"/>
        <v>6</v>
      </c>
      <c r="AK109" s="181">
        <f t="shared" si="39"/>
        <v>10</v>
      </c>
      <c r="AL109" s="181">
        <f t="shared" si="40"/>
        <v>9.1</v>
      </c>
      <c r="AM109" s="37">
        <f t="shared" si="41"/>
        <v>8.4</v>
      </c>
      <c r="AN109" s="199">
        <f>IF(P2_ComponentsMissing_hidden!G131&gt;2,"x",ROUND(AVERAGE(AG109,AH109,AI109,AM109),1))</f>
        <v>8.9</v>
      </c>
    </row>
    <row r="110" spans="1:40">
      <c r="A110" s="27" t="s">
        <v>301</v>
      </c>
      <c r="B110" s="20" t="s">
        <v>302</v>
      </c>
      <c r="C110" s="26">
        <f>IF(P2_IndicatorData!C110="No data","x",ROUND(IF(P2_IndicatorData!C110&gt;C$166,10,IF(P2_IndicatorData!C110&lt;C$165,0,10-(C$166-P2_IndicatorData!C110)/(C$166-C$165)*10)),1))</f>
        <v>10</v>
      </c>
      <c r="D110" s="26">
        <f>IF(P2_IndicatorData!D110="No data","x",ROUND(IF(P2_IndicatorData!D110&gt;D$166,0,IF(P2_IndicatorData!D110&lt;D$165,10,(D$166-P2_IndicatorData!D110)/(D$166-D$165)*10)),1))</f>
        <v>9</v>
      </c>
      <c r="E110" s="26">
        <f>IF(P2_IndicatorData!E110="No data","x",ROUND(IF(P2_IndicatorData!E110&gt;E$166,0,IF(P2_IndicatorData!E110&lt;E$165,10,(E$166-P2_IndicatorData!E110)/(E$166-E$165)*10)),1))</f>
        <v>10</v>
      </c>
      <c r="F110" s="26" t="str">
        <f>IF(P2_IndicatorData!F110="No data","x",ROUND(IF(P2_IndicatorData!F110&gt;F$166,0,IF(P2_IndicatorData!F110&lt;F$165,10,(F$166-P2_IndicatorData!F110)/(F$166-F$165)*10)),1))</f>
        <v>x</v>
      </c>
      <c r="G110" s="26">
        <f>IF(P2_IndicatorData!G110="No data","x",ROUND(IF(P2_IndicatorData!G110&gt;G$166,0,IF(P2_IndicatorData!G110&lt;G$165,10,(G$166-P2_IndicatorData!G110)/(G$166-G$165)*10)),1))</f>
        <v>8.6</v>
      </c>
      <c r="H110" s="26">
        <f>IF(P2_IndicatorData!H110="No data","x",ROUND(IF(P2_IndicatorData!H110&gt;H$166,0,IF(P2_IndicatorData!H110&lt;H$165,10,(H$166-P2_IndicatorData!H110)/(H$166-H$165)*10)),1))</f>
        <v>9.1999999999999993</v>
      </c>
      <c r="I110" s="26">
        <f>IF(P2_IndicatorData!I110="No data","x",ROUND(IF(P2_IndicatorData!I110&gt;I$166,10,IF(P2_IndicatorData!I110&lt;I$165,0,10-(I$166-P2_IndicatorData!I110)/(I$166-I$165)*10)),1))</f>
        <v>10</v>
      </c>
      <c r="J110" s="26" t="str">
        <f>IF(P2_IndicatorData!J110="No data","x",ROUND(IF(P2_IndicatorData!J110&gt;J$166,10,IF(P2_IndicatorData!J110&lt;J$165,0,10-(J$166-P2_IndicatorData!J110)/(J$166-J$165)*10)),1))</f>
        <v>x</v>
      </c>
      <c r="K110" s="26">
        <f>IF(P2_IndicatorData!K110="No data","x",ROUND(IF(P2_IndicatorData!K110&gt;K$166,10,IF(P2_IndicatorData!K110&lt;K$165,0,10-(K$166-P2_IndicatorData!K110)/(K$166-K$165)*10)),1))</f>
        <v>10</v>
      </c>
      <c r="L110" s="26" t="str">
        <f>IF(P2_IndicatorData!L110="No data","x",ROUND(IF(P2_IndicatorData!L110&gt;L$166,10,IF(P2_IndicatorData!L110&lt;L$165,0,10-(L$166-P2_IndicatorData!L110)/(L$166-L$165)*10)),1))</f>
        <v>x</v>
      </c>
      <c r="M110" s="26" t="str">
        <f>IF(P2_IndicatorData!M110="No data","x",ROUND(IF(P2_IndicatorData!M110&gt;M$166,10,IF(P2_IndicatorData!M110&lt;M$165,0,10-(M$166-P2_IndicatorData!M110)/(M$166-M$165)*10)),1))</f>
        <v>x</v>
      </c>
      <c r="N110" s="26">
        <f>IF(P2_IndicatorData!N110="No data","x",ROUND(IF(P2_IndicatorData!N110&gt;N$166,0,IF(P2_IndicatorData!N110&lt;N$165,10,(N$166-P2_IndicatorData!N110)/(N$166-N$165)*10)),1))</f>
        <v>8.3000000000000007</v>
      </c>
      <c r="O110" s="26" t="str">
        <f>IF(P2_IndicatorData!O110="No data","x",ROUND(IF(P2_IndicatorData!O110&gt;O$166,0,IF(P2_IndicatorData!O110&lt;O$165,10,(O$166-P2_IndicatorData!O110)/(O$166-O$165)*10)),1))</f>
        <v>x</v>
      </c>
      <c r="P110" s="26">
        <f>IF(P2_IndicatorData!P110="No data","x",ROUND(IF(P2_IndicatorData!P110&gt;P$166,0,IF(P2_IndicatorData!P110&lt;P$165,10,(P$166-P2_IndicatorData!P110)/(P$166-P$165)*10)),1))</f>
        <v>9.3000000000000007</v>
      </c>
      <c r="Q110" s="26">
        <f>IF(P2_IndicatorData!Q110="No data","x",ROUND(IF(P2_IndicatorData!Q110&gt;Q$166,0,IF(P2_IndicatorData!Q110&lt;Q$165,10,(Q$166-P2_IndicatorData!Q110)/(Q$166-Q$165)*10)),1))</f>
        <v>9.3000000000000007</v>
      </c>
      <c r="R110" s="26">
        <f>IF(P2_IndicatorData!R110="No data","x",ROUND(IF(P2_IndicatorData!R110&gt;R$166,10,IF(P2_IndicatorData!R110&lt;R$165,0,10-(R$166-P2_IndicatorData!R110)/(R$166-R$165)*10)),1))</f>
        <v>7.1</v>
      </c>
      <c r="S110" s="26">
        <f>IF(P2_IndicatorData!S110="No data","x",ROUND(IF(P2_IndicatorData!S110&gt;S$166,0,IF(P2_IndicatorData!S110&lt;S$165,10,(S$166-P2_IndicatorData!S110)/(S$166-S$165)*10)),1))</f>
        <v>7.5</v>
      </c>
      <c r="T110" s="35">
        <f>IF(P2_IndicatorData!X110="No data","x",ROUND(IF(P2_IndicatorData!X110&gt;T$166,10,IF(P2_IndicatorData!X110&lt;T$165,0,10-(T$166-P2_IndicatorData!X110)/(T$166-T$165)*10)),1))</f>
        <v>6.5</v>
      </c>
      <c r="U110" s="26">
        <f>IF(P2_IndicatorData!Y110="No data","x",ROUND(IF(P2_IndicatorData!Y110&gt;U$166,0,IF(P2_IndicatorData!Y110&lt;U$165,10,(U$166-P2_IndicatorData!Y110)/(U$166-U$165)*10)),1))</f>
        <v>7.3</v>
      </c>
      <c r="V110" s="26">
        <f>IF(P2_IndicatorData!Z110="No data","x",ROUND(IF(P2_IndicatorData!Z110&gt;V$166,10,IF(P2_IndicatorData!Z110&lt;V$165,0,10-(V$166-P2_IndicatorData!Z110)/(V$166-V$165)*10)),1))</f>
        <v>8</v>
      </c>
      <c r="W110" s="26">
        <f>IF(P2_IndicatorData!AA110="No data","x",ROUND(IF(P2_IndicatorData!AA110&gt;W$166,10,IF(P2_IndicatorData!AA110&lt;W$165,0,10-(W$166-P2_IndicatorData!AA110)/(W$166-W$165)*10)),1))</f>
        <v>4</v>
      </c>
      <c r="X110" s="26">
        <f>IF(P2_IndicatorData!AB110="No data","x",ROUND(IF(P2_IndicatorData!AB110&gt;X$166,0,IF(P2_IndicatorData!AB110&lt;X$165,10,(X$166-P2_IndicatorData!AB110)/(X$166-X$165)*10)),1))</f>
        <v>7.5</v>
      </c>
      <c r="Y110" s="26">
        <f>IF(P2_IndicatorData!AC110="No data","x",ROUND(IF(P2_IndicatorData!AC110&gt;Y$166,0,IF(P2_IndicatorData!AC110&lt;Y$165,10,(Y$166-P2_IndicatorData!AC110)/(Y$166-Y$165)*10)),1))</f>
        <v>7.6</v>
      </c>
      <c r="Z110" s="33">
        <f t="shared" si="28"/>
        <v>9.3000000000000007</v>
      </c>
      <c r="AA110" s="33" t="str">
        <f t="shared" si="29"/>
        <v>x</v>
      </c>
      <c r="AB110" s="33">
        <f t="shared" si="30"/>
        <v>9.3000000000000007</v>
      </c>
      <c r="AC110" s="33">
        <f t="shared" si="31"/>
        <v>7.3</v>
      </c>
      <c r="AD110" s="181">
        <f t="shared" si="32"/>
        <v>9.6999999999999993</v>
      </c>
      <c r="AE110" s="181">
        <f t="shared" si="33"/>
        <v>10</v>
      </c>
      <c r="AF110" s="181">
        <f t="shared" si="34"/>
        <v>9.4</v>
      </c>
      <c r="AG110" s="37">
        <f t="shared" si="35"/>
        <v>9.6999999999999993</v>
      </c>
      <c r="AH110" s="37">
        <f t="shared" si="36"/>
        <v>8.3000000000000007</v>
      </c>
      <c r="AI110" s="37">
        <f t="shared" si="37"/>
        <v>6.9</v>
      </c>
      <c r="AJ110" s="181">
        <f t="shared" si="38"/>
        <v>6</v>
      </c>
      <c r="AK110" s="181">
        <f t="shared" si="39"/>
        <v>7.6</v>
      </c>
      <c r="AL110" s="181">
        <f t="shared" si="40"/>
        <v>8.3000000000000007</v>
      </c>
      <c r="AM110" s="37">
        <f t="shared" si="41"/>
        <v>7.3</v>
      </c>
      <c r="AN110" s="199">
        <f>IF(P2_ComponentsMissing_hidden!G132&gt;2,"x",ROUND(AVERAGE(AG110,AH110,AI110,AM110),1))</f>
        <v>8.1</v>
      </c>
    </row>
    <row r="111" spans="1:40">
      <c r="A111" s="27" t="s">
        <v>303</v>
      </c>
      <c r="B111" s="20" t="s">
        <v>304</v>
      </c>
      <c r="C111" s="26">
        <f>IF(P2_IndicatorData!C111="No data","x",ROUND(IF(P2_IndicatorData!C111&gt;C$166,10,IF(P2_IndicatorData!C111&lt;C$165,0,10-(C$166-P2_IndicatorData!C111)/(C$166-C$165)*10)),1))</f>
        <v>0.8</v>
      </c>
      <c r="D111" s="26">
        <f>IF(P2_IndicatorData!D111="No data","x",ROUND(IF(P2_IndicatorData!D111&gt;D$166,0,IF(P2_IndicatorData!D111&lt;D$165,10,(D$166-P2_IndicatorData!D111)/(D$166-D$165)*10)),1))</f>
        <v>6.8</v>
      </c>
      <c r="E111" s="26">
        <f>IF(P2_IndicatorData!E111="No data","x",ROUND(IF(P2_IndicatorData!E111&gt;E$166,0,IF(P2_IndicatorData!E111&lt;E$165,10,(E$166-P2_IndicatorData!E111)/(E$166-E$165)*10)),1))</f>
        <v>3</v>
      </c>
      <c r="F111" s="26">
        <f>IF(P2_IndicatorData!F111="No data","x",ROUND(IF(P2_IndicatorData!F111&gt;F$166,0,IF(P2_IndicatorData!F111&lt;F$165,10,(F$166-P2_IndicatorData!F111)/(F$166-F$165)*10)),1))</f>
        <v>0.6</v>
      </c>
      <c r="G111" s="26" t="str">
        <f>IF(P2_IndicatorData!G111="No data","x",ROUND(IF(P2_IndicatorData!G111&gt;G$166,0,IF(P2_IndicatorData!G111&lt;G$165,10,(G$166-P2_IndicatorData!G111)/(G$166-G$165)*10)),1))</f>
        <v>x</v>
      </c>
      <c r="H111" s="26">
        <f>IF(P2_IndicatorData!H111="No data","x",ROUND(IF(P2_IndicatorData!H111&gt;H$166,0,IF(P2_IndicatorData!H111&lt;H$165,10,(H$166-P2_IndicatorData!H111)/(H$166-H$165)*10)),1))</f>
        <v>4.5999999999999996</v>
      </c>
      <c r="I111" s="26">
        <f>IF(P2_IndicatorData!I111="No data","x",ROUND(IF(P2_IndicatorData!I111&gt;I$166,10,IF(P2_IndicatorData!I111&lt;I$165,0,10-(I$166-P2_IndicatorData!I111)/(I$166-I$165)*10)),1))</f>
        <v>1.2</v>
      </c>
      <c r="J111" s="26">
        <f>IF(P2_IndicatorData!J111="No data","x",ROUND(IF(P2_IndicatorData!J111&gt;J$166,10,IF(P2_IndicatorData!J111&lt;J$165,0,10-(J$166-P2_IndicatorData!J111)/(J$166-J$165)*10)),1))</f>
        <v>6</v>
      </c>
      <c r="K111" s="26">
        <f>IF(P2_IndicatorData!K111="No data","x",ROUND(IF(P2_IndicatorData!K111&gt;K$166,10,IF(P2_IndicatorData!K111&lt;K$165,0,10-(K$166-P2_IndicatorData!K111)/(K$166-K$165)*10)),1))</f>
        <v>0.1</v>
      </c>
      <c r="L111" s="26">
        <f>IF(P2_IndicatorData!L111="No data","x",ROUND(IF(P2_IndicatorData!L111&gt;L$166,10,IF(P2_IndicatorData!L111&lt;L$165,0,10-(L$166-P2_IndicatorData!L111)/(L$166-L$165)*10)),1))</f>
        <v>0.3</v>
      </c>
      <c r="M111" s="26" t="str">
        <f>IF(P2_IndicatorData!M111="No data","x",ROUND(IF(P2_IndicatorData!M111&gt;M$166,10,IF(P2_IndicatorData!M111&lt;M$165,0,10-(M$166-P2_IndicatorData!M111)/(M$166-M$165)*10)),1))</f>
        <v>x</v>
      </c>
      <c r="N111" s="26">
        <f>IF(P2_IndicatorData!N111="No data","x",ROUND(IF(P2_IndicatorData!N111&gt;N$166,0,IF(P2_IndicatorData!N111&lt;N$165,10,(N$166-P2_IndicatorData!N111)/(N$166-N$165)*10)),1))</f>
        <v>0.5</v>
      </c>
      <c r="O111" s="26" t="str">
        <f>IF(P2_IndicatorData!O111="No data","x",ROUND(IF(P2_IndicatorData!O111&gt;O$166,0,IF(P2_IndicatorData!O111&lt;O$165,10,(O$166-P2_IndicatorData!O111)/(O$166-O$165)*10)),1))</f>
        <v>x</v>
      </c>
      <c r="P111" s="26" t="str">
        <f>IF(P2_IndicatorData!P111="No data","x",ROUND(IF(P2_IndicatorData!P111&gt;P$166,0,IF(P2_IndicatorData!P111&lt;P$165,10,(P$166-P2_IndicatorData!P111)/(P$166-P$165)*10)),1))</f>
        <v>x</v>
      </c>
      <c r="Q111" s="26">
        <f>IF(P2_IndicatorData!Q111="No data","x",ROUND(IF(P2_IndicatorData!Q111&gt;Q$166,0,IF(P2_IndicatorData!Q111&lt;Q$165,10,(Q$166-P2_IndicatorData!Q111)/(Q$166-Q$165)*10)),1))</f>
        <v>6.8</v>
      </c>
      <c r="R111" s="26">
        <f>IF(P2_IndicatorData!R111="No data","x",ROUND(IF(P2_IndicatorData!R111&gt;R$166,10,IF(P2_IndicatorData!R111&lt;R$165,0,10-(R$166-P2_IndicatorData!R111)/(R$166-R$165)*10)),1))</f>
        <v>2.4</v>
      </c>
      <c r="S111" s="26">
        <f>IF(P2_IndicatorData!S111="No data","x",ROUND(IF(P2_IndicatorData!S111&gt;S$166,0,IF(P2_IndicatorData!S111&lt;S$165,10,(S$166-P2_IndicatorData!S111)/(S$166-S$165)*10)),1))</f>
        <v>2.9</v>
      </c>
      <c r="T111" s="35">
        <f>IF(P2_IndicatorData!X111="No data","x",ROUND(IF(P2_IndicatorData!X111&gt;T$166,10,IF(P2_IndicatorData!X111&lt;T$165,0,10-(T$166-P2_IndicatorData!X111)/(T$166-T$165)*10)),1))</f>
        <v>0.4</v>
      </c>
      <c r="U111" s="26" t="str">
        <f>IF(P2_IndicatorData!Y111="No data","x",ROUND(IF(P2_IndicatorData!Y111&gt;U$166,0,IF(P2_IndicatorData!Y111&lt;U$165,10,(U$166-P2_IndicatorData!Y111)/(U$166-U$165)*10)),1))</f>
        <v>x</v>
      </c>
      <c r="V111" s="26">
        <f>IF(P2_IndicatorData!Z111="No data","x",ROUND(IF(P2_IndicatorData!Z111&gt;V$166,10,IF(P2_IndicatorData!Z111&lt;V$165,0,10-(V$166-P2_IndicatorData!Z111)/(V$166-V$165)*10)),1))</f>
        <v>4.4000000000000004</v>
      </c>
      <c r="W111" s="26">
        <f>IF(P2_IndicatorData!AA111="No data","x",ROUND(IF(P2_IndicatorData!AA111&gt;W$166,10,IF(P2_IndicatorData!AA111&lt;W$165,0,10-(W$166-P2_IndicatorData!AA111)/(W$166-W$165)*10)),1))</f>
        <v>3.7</v>
      </c>
      <c r="X111" s="26">
        <f>IF(P2_IndicatorData!AB111="No data","x",ROUND(IF(P2_IndicatorData!AB111&gt;X$166,0,IF(P2_IndicatorData!AB111&lt;X$165,10,(X$166-P2_IndicatorData!AB111)/(X$166-X$165)*10)),1))</f>
        <v>6.8</v>
      </c>
      <c r="Y111" s="26">
        <f>IF(P2_IndicatorData!AC111="No data","x",ROUND(IF(P2_IndicatorData!AC111&gt;Y$166,0,IF(P2_IndicatorData!AC111&lt;Y$165,10,(Y$166-P2_IndicatorData!AC111)/(Y$166-Y$165)*10)),1))</f>
        <v>0</v>
      </c>
      <c r="Z111" s="33">
        <f t="shared" si="28"/>
        <v>1.8</v>
      </c>
      <c r="AA111" s="33">
        <f t="shared" si="29"/>
        <v>0.3</v>
      </c>
      <c r="AB111" s="33">
        <f t="shared" si="30"/>
        <v>6.8</v>
      </c>
      <c r="AC111" s="33">
        <f t="shared" si="31"/>
        <v>2.7</v>
      </c>
      <c r="AD111" s="181">
        <f t="shared" si="32"/>
        <v>1.3</v>
      </c>
      <c r="AE111" s="181">
        <f t="shared" si="33"/>
        <v>3.6</v>
      </c>
      <c r="AF111" s="181">
        <f t="shared" si="34"/>
        <v>3.8</v>
      </c>
      <c r="AG111" s="37">
        <f t="shared" si="35"/>
        <v>2.9</v>
      </c>
      <c r="AH111" s="37">
        <f t="shared" si="36"/>
        <v>0.4</v>
      </c>
      <c r="AI111" s="37">
        <f t="shared" si="37"/>
        <v>0.4</v>
      </c>
      <c r="AJ111" s="181">
        <f t="shared" si="38"/>
        <v>4.0999999999999996</v>
      </c>
      <c r="AK111" s="181">
        <f t="shared" si="39"/>
        <v>3.4</v>
      </c>
      <c r="AL111" s="181">
        <f t="shared" si="40"/>
        <v>4.8</v>
      </c>
      <c r="AM111" s="37">
        <f t="shared" si="41"/>
        <v>4.0999999999999996</v>
      </c>
      <c r="AN111" s="199">
        <f>IF(P2_ComponentsMissing_hidden!G134&gt;2,"x",ROUND(AVERAGE(AG111,AH111,AI111,AM111),1))</f>
        <v>2</v>
      </c>
    </row>
    <row r="112" spans="1:40">
      <c r="A112" s="27" t="s">
        <v>305</v>
      </c>
      <c r="B112" s="20" t="s">
        <v>306</v>
      </c>
      <c r="C112" s="26">
        <f>IF(P2_IndicatorData!C112="No data","x",ROUND(IF(P2_IndicatorData!C112&gt;C$166,10,IF(P2_IndicatorData!C112&lt;C$165,0,10-(C$166-P2_IndicatorData!C112)/(C$166-C$165)*10)),1))</f>
        <v>0.3</v>
      </c>
      <c r="D112" s="26">
        <f>IF(P2_IndicatorData!D112="No data","x",ROUND(IF(P2_IndicatorData!D112&gt;D$166,0,IF(P2_IndicatorData!D112&lt;D$165,10,(D$166-P2_IndicatorData!D112)/(D$166-D$165)*10)),1))</f>
        <v>0</v>
      </c>
      <c r="E112" s="26">
        <f>IF(P2_IndicatorData!E112="No data","x",ROUND(IF(P2_IndicatorData!E112&gt;E$166,0,IF(P2_IndicatorData!E112&lt;E$165,10,(E$166-P2_IndicatorData!E112)/(E$166-E$165)*10)),1))</f>
        <v>1.3</v>
      </c>
      <c r="F112" s="26">
        <f>IF(P2_IndicatorData!F112="No data","x",ROUND(IF(P2_IndicatorData!F112&gt;F$166,0,IF(P2_IndicatorData!F112&lt;F$165,10,(F$166-P2_IndicatorData!F112)/(F$166-F$165)*10)),1))</f>
        <v>1.4</v>
      </c>
      <c r="G112" s="26">
        <f>IF(P2_IndicatorData!G112="No data","x",ROUND(IF(P2_IndicatorData!G112&gt;G$166,0,IF(P2_IndicatorData!G112&lt;G$165,10,(G$166-P2_IndicatorData!G112)/(G$166-G$165)*10)),1))</f>
        <v>1.2</v>
      </c>
      <c r="H112" s="26">
        <f>IF(P2_IndicatorData!H112="No data","x",ROUND(IF(P2_IndicatorData!H112&gt;H$166,0,IF(P2_IndicatorData!H112&lt;H$165,10,(H$166-P2_IndicatorData!H112)/(H$166-H$165)*10)),1))</f>
        <v>0</v>
      </c>
      <c r="I112" s="26" t="str">
        <f>IF(P2_IndicatorData!I112="No data","x",ROUND(IF(P2_IndicatorData!I112&gt;I$166,10,IF(P2_IndicatorData!I112&lt;I$165,0,10-(I$166-P2_IndicatorData!I112)/(I$166-I$165)*10)),1))</f>
        <v>x</v>
      </c>
      <c r="J112" s="26">
        <f>IF(P2_IndicatorData!J112="No data","x",ROUND(IF(P2_IndicatorData!J112&gt;J$166,10,IF(P2_IndicatorData!J112&lt;J$165,0,10-(J$166-P2_IndicatorData!J112)/(J$166-J$165)*10)),1))</f>
        <v>3</v>
      </c>
      <c r="K112" s="26">
        <f>IF(P2_IndicatorData!K112="No data","x",ROUND(IF(P2_IndicatorData!K112&gt;K$166,10,IF(P2_IndicatorData!K112&lt;K$165,0,10-(K$166-P2_IndicatorData!K112)/(K$166-K$165)*10)),1))</f>
        <v>0</v>
      </c>
      <c r="L112" s="26">
        <f>IF(P2_IndicatorData!L112="No data","x",ROUND(IF(P2_IndicatorData!L112&gt;L$166,10,IF(P2_IndicatorData!L112&lt;L$165,0,10-(L$166-P2_IndicatorData!L112)/(L$166-L$165)*10)),1))</f>
        <v>0</v>
      </c>
      <c r="M112" s="26">
        <f>IF(P2_IndicatorData!M112="No data","x",ROUND(IF(P2_IndicatorData!M112&gt;M$166,10,IF(P2_IndicatorData!M112&lt;M$165,0,10-(M$166-P2_IndicatorData!M112)/(M$166-M$165)*10)),1))</f>
        <v>0.1</v>
      </c>
      <c r="N112" s="26" t="str">
        <f>IF(P2_IndicatorData!N112="No data","x",ROUND(IF(P2_IndicatorData!N112&gt;N$166,0,IF(P2_IndicatorData!N112&lt;N$165,10,(N$166-P2_IndicatorData!N112)/(N$166-N$165)*10)),1))</f>
        <v>x</v>
      </c>
      <c r="O112" s="26">
        <f>IF(P2_IndicatorData!O112="No data","x",ROUND(IF(P2_IndicatorData!O112&gt;O$166,0,IF(P2_IndicatorData!O112&lt;O$165,10,(O$166-P2_IndicatorData!O112)/(O$166-O$165)*10)),1))</f>
        <v>0</v>
      </c>
      <c r="P112" s="26">
        <f>IF(P2_IndicatorData!P112="No data","x",ROUND(IF(P2_IndicatorData!P112&gt;P$166,0,IF(P2_IndicatorData!P112&lt;P$165,10,(P$166-P2_IndicatorData!P112)/(P$166-P$165)*10)),1))</f>
        <v>0</v>
      </c>
      <c r="Q112" s="26" t="str">
        <f>IF(P2_IndicatorData!Q112="No data","x",ROUND(IF(P2_IndicatorData!Q112&gt;Q$166,0,IF(P2_IndicatorData!Q112&lt;Q$165,10,(Q$166-P2_IndicatorData!Q112)/(Q$166-Q$165)*10)),1))</f>
        <v>x</v>
      </c>
      <c r="R112" s="26">
        <f>IF(P2_IndicatorData!R112="No data","x",ROUND(IF(P2_IndicatorData!R112&gt;R$166,10,IF(P2_IndicatorData!R112&lt;R$165,0,10-(R$166-P2_IndicatorData!R112)/(R$166-R$165)*10)),1))</f>
        <v>0</v>
      </c>
      <c r="S112" s="26">
        <f>IF(P2_IndicatorData!S112="No data","x",ROUND(IF(P2_IndicatorData!S112&gt;S$166,0,IF(P2_IndicatorData!S112&lt;S$165,10,(S$166-P2_IndicatorData!S112)/(S$166-S$165)*10)),1))</f>
        <v>0</v>
      </c>
      <c r="T112" s="35">
        <f>IF(P2_IndicatorData!X112="No data","x",ROUND(IF(P2_IndicatorData!X112&gt;T$166,10,IF(P2_IndicatorData!X112&lt;T$165,0,10-(T$166-P2_IndicatorData!X112)/(T$166-T$165)*10)),1))</f>
        <v>0</v>
      </c>
      <c r="U112" s="26" t="str">
        <f>IF(P2_IndicatorData!Y112="No data","x",ROUND(IF(P2_IndicatorData!Y112&gt;U$166,0,IF(P2_IndicatorData!Y112&lt;U$165,10,(U$166-P2_IndicatorData!Y112)/(U$166-U$165)*10)),1))</f>
        <v>x</v>
      </c>
      <c r="V112" s="26">
        <f>IF(P2_IndicatorData!Z112="No data","x",ROUND(IF(P2_IndicatorData!Z112&gt;V$166,10,IF(P2_IndicatorData!Z112&lt;V$165,0,10-(V$166-P2_IndicatorData!Z112)/(V$166-V$165)*10)),1))</f>
        <v>2.6</v>
      </c>
      <c r="W112" s="26">
        <f>IF(P2_IndicatorData!AA112="No data","x",ROUND(IF(P2_IndicatorData!AA112&gt;W$166,10,IF(P2_IndicatorData!AA112&lt;W$165,0,10-(W$166-P2_IndicatorData!AA112)/(W$166-W$165)*10)),1))</f>
        <v>0.8</v>
      </c>
      <c r="X112" s="26">
        <f>IF(P2_IndicatorData!AB112="No data","x",ROUND(IF(P2_IndicatorData!AB112&gt;X$166,0,IF(P2_IndicatorData!AB112&lt;X$165,10,(X$166-P2_IndicatorData!AB112)/(X$166-X$165)*10)),1))</f>
        <v>6.2</v>
      </c>
      <c r="Y112" s="26">
        <f>IF(P2_IndicatorData!AC112="No data","x",ROUND(IF(P2_IndicatorData!AC112&gt;Y$166,0,IF(P2_IndicatorData!AC112&lt;Y$165,10,(Y$166-P2_IndicatorData!AC112)/(Y$166-Y$165)*10)),1))</f>
        <v>0</v>
      </c>
      <c r="Z112" s="33">
        <f t="shared" si="28"/>
        <v>1.3</v>
      </c>
      <c r="AA112" s="33">
        <f t="shared" si="29"/>
        <v>0.1</v>
      </c>
      <c r="AB112" s="33">
        <f t="shared" si="30"/>
        <v>0</v>
      </c>
      <c r="AC112" s="33">
        <f t="shared" si="31"/>
        <v>0</v>
      </c>
      <c r="AD112" s="181">
        <f t="shared" si="32"/>
        <v>0.8</v>
      </c>
      <c r="AE112" s="181">
        <f t="shared" si="33"/>
        <v>3</v>
      </c>
      <c r="AF112" s="181">
        <f t="shared" si="34"/>
        <v>0</v>
      </c>
      <c r="AG112" s="37">
        <f t="shared" si="35"/>
        <v>1.3</v>
      </c>
      <c r="AH112" s="37">
        <f t="shared" si="36"/>
        <v>0.1</v>
      </c>
      <c r="AI112" s="37">
        <f t="shared" si="37"/>
        <v>0</v>
      </c>
      <c r="AJ112" s="181">
        <f t="shared" si="38"/>
        <v>1.7</v>
      </c>
      <c r="AK112" s="181">
        <f t="shared" si="39"/>
        <v>3.1</v>
      </c>
      <c r="AL112" s="181">
        <f t="shared" si="40"/>
        <v>0</v>
      </c>
      <c r="AM112" s="37">
        <f t="shared" si="41"/>
        <v>1.6</v>
      </c>
      <c r="AN112" s="199">
        <f>IF(P2_ComponentsMissing_hidden!G135&gt;2,"x",ROUND(AVERAGE(AG112,AH112,AI112,AM112),1))</f>
        <v>0.8</v>
      </c>
    </row>
    <row r="113" spans="1:40">
      <c r="A113" s="27" t="s">
        <v>307</v>
      </c>
      <c r="B113" s="20" t="s">
        <v>308</v>
      </c>
      <c r="C113" s="26">
        <f>IF(P2_IndicatorData!C113="No data","x",ROUND(IF(P2_IndicatorData!C113&gt;C$166,10,IF(P2_IndicatorData!C113&lt;C$165,0,10-(C$166-P2_IndicatorData!C113)/(C$166-C$165)*10)),1))</f>
        <v>1.5</v>
      </c>
      <c r="D113" s="26">
        <f>IF(P2_IndicatorData!D113="No data","x",ROUND(IF(P2_IndicatorData!D113&gt;D$166,0,IF(P2_IndicatorData!D113&lt;D$165,10,(D$166-P2_IndicatorData!D113)/(D$166-D$165)*10)),1))</f>
        <v>6.5</v>
      </c>
      <c r="E113" s="26">
        <f>IF(P2_IndicatorData!E113="No data","x",ROUND(IF(P2_IndicatorData!E113&gt;E$166,0,IF(P2_IndicatorData!E113&lt;E$165,10,(E$166-P2_IndicatorData!E113)/(E$166-E$165)*10)),1))</f>
        <v>0.3</v>
      </c>
      <c r="F113" s="26">
        <f>IF(P2_IndicatorData!F113="No data","x",ROUND(IF(P2_IndicatorData!F113&gt;F$166,0,IF(P2_IndicatorData!F113&lt;F$165,10,(F$166-P2_IndicatorData!F113)/(F$166-F$165)*10)),1))</f>
        <v>0.2</v>
      </c>
      <c r="G113" s="26">
        <f>IF(P2_IndicatorData!G113="No data","x",ROUND(IF(P2_IndicatorData!G113&gt;G$166,0,IF(P2_IndicatorData!G113&lt;G$165,10,(G$166-P2_IndicatorData!G113)/(G$166-G$165)*10)),1))</f>
        <v>0.2</v>
      </c>
      <c r="H113" s="26">
        <f>IF(P2_IndicatorData!H113="No data","x",ROUND(IF(P2_IndicatorData!H113&gt;H$166,0,IF(P2_IndicatorData!H113&lt;H$165,10,(H$166-P2_IndicatorData!H113)/(H$166-H$165)*10)),1))</f>
        <v>4.8</v>
      </c>
      <c r="I113" s="26">
        <f>IF(P2_IndicatorData!I113="No data","x",ROUND(IF(P2_IndicatorData!I113&gt;I$166,10,IF(P2_IndicatorData!I113&lt;I$165,0,10-(I$166-P2_IndicatorData!I113)/(I$166-I$165)*10)),1))</f>
        <v>3.5</v>
      </c>
      <c r="J113" s="26">
        <f>IF(P2_IndicatorData!J113="No data","x",ROUND(IF(P2_IndicatorData!J113&gt;J$166,10,IF(P2_IndicatorData!J113&lt;J$165,0,10-(J$166-P2_IndicatorData!J113)/(J$166-J$165)*10)),1))</f>
        <v>7</v>
      </c>
      <c r="K113" s="26">
        <f>IF(P2_IndicatorData!K113="No data","x",ROUND(IF(P2_IndicatorData!K113&gt;K$166,10,IF(P2_IndicatorData!K113&lt;K$165,0,10-(K$166-P2_IndicatorData!K113)/(K$166-K$165)*10)),1))</f>
        <v>0.4</v>
      </c>
      <c r="L113" s="26">
        <f>IF(P2_IndicatorData!L113="No data","x",ROUND(IF(P2_IndicatorData!L113&gt;L$166,10,IF(P2_IndicatorData!L113&lt;L$165,0,10-(L$166-P2_IndicatorData!L113)/(L$166-L$165)*10)),1))</f>
        <v>1.4</v>
      </c>
      <c r="M113" s="26">
        <f>IF(P2_IndicatorData!M113="No data","x",ROUND(IF(P2_IndicatorData!M113&gt;M$166,10,IF(P2_IndicatorData!M113&lt;M$165,0,10-(M$166-P2_IndicatorData!M113)/(M$166-M$165)*10)),1))</f>
        <v>0.6</v>
      </c>
      <c r="N113" s="26">
        <f>IF(P2_IndicatorData!N113="No data","x",ROUND(IF(P2_IndicatorData!N113&gt;N$166,0,IF(P2_IndicatorData!N113&lt;N$165,10,(N$166-P2_IndicatorData!N113)/(N$166-N$165)*10)),1))</f>
        <v>0.5</v>
      </c>
      <c r="O113" s="26" t="str">
        <f>IF(P2_IndicatorData!O113="No data","x",ROUND(IF(P2_IndicatorData!O113&gt;O$166,0,IF(P2_IndicatorData!O113&lt;O$165,10,(O$166-P2_IndicatorData!O113)/(O$166-O$165)*10)),1))</f>
        <v>x</v>
      </c>
      <c r="P113" s="26" t="str">
        <f>IF(P2_IndicatorData!P113="No data","x",ROUND(IF(P2_IndicatorData!P113&gt;P$166,0,IF(P2_IndicatorData!P113&lt;P$165,10,(P$166-P2_IndicatorData!P113)/(P$166-P$165)*10)),1))</f>
        <v>x</v>
      </c>
      <c r="Q113" s="26" t="str">
        <f>IF(P2_IndicatorData!Q113="No data","x",ROUND(IF(P2_IndicatorData!Q113&gt;Q$166,0,IF(P2_IndicatorData!Q113&lt;Q$165,10,(Q$166-P2_IndicatorData!Q113)/(Q$166-Q$165)*10)),1))</f>
        <v>x</v>
      </c>
      <c r="R113" s="26" t="str">
        <f>IF(P2_IndicatorData!R113="No data","x",ROUND(IF(P2_IndicatorData!R113&gt;R$166,10,IF(P2_IndicatorData!R113&lt;R$165,0,10-(R$166-P2_IndicatorData!R113)/(R$166-R$165)*10)),1))</f>
        <v>x</v>
      </c>
      <c r="S113" s="26" t="str">
        <f>IF(P2_IndicatorData!S113="No data","x",ROUND(IF(P2_IndicatorData!S113&gt;S$166,0,IF(P2_IndicatorData!S113&lt;S$165,10,(S$166-P2_IndicatorData!S113)/(S$166-S$165)*10)),1))</f>
        <v>x</v>
      </c>
      <c r="T113" s="35">
        <f>IF(P2_IndicatorData!X113="No data","x",ROUND(IF(P2_IndicatorData!X113&gt;T$166,10,IF(P2_IndicatorData!X113&lt;T$165,0,10-(T$166-P2_IndicatorData!X113)/(T$166-T$165)*10)),1))</f>
        <v>1.2</v>
      </c>
      <c r="U113" s="26" t="str">
        <f>IF(P2_IndicatorData!Y113="No data","x",ROUND(IF(P2_IndicatorData!Y113&gt;U$166,0,IF(P2_IndicatorData!Y113&lt;U$165,10,(U$166-P2_IndicatorData!Y113)/(U$166-U$165)*10)),1))</f>
        <v>x</v>
      </c>
      <c r="V113" s="26" t="str">
        <f>IF(P2_IndicatorData!Z113="No data","x",ROUND(IF(P2_IndicatorData!Z113&gt;V$166,10,IF(P2_IndicatorData!Z113&lt;V$165,0,10-(V$166-P2_IndicatorData!Z113)/(V$166-V$165)*10)),1))</f>
        <v>x</v>
      </c>
      <c r="W113" s="26" t="str">
        <f>IF(P2_IndicatorData!AA113="No data","x",ROUND(IF(P2_IndicatorData!AA113&gt;W$166,10,IF(P2_IndicatorData!AA113&lt;W$165,0,10-(W$166-P2_IndicatorData!AA113)/(W$166-W$165)*10)),1))</f>
        <v>x</v>
      </c>
      <c r="X113" s="26">
        <f>IF(P2_IndicatorData!AB113="No data","x",ROUND(IF(P2_IndicatorData!AB113&gt;X$166,0,IF(P2_IndicatorData!AB113&lt;X$165,10,(X$166-P2_IndicatorData!AB113)/(X$166-X$165)*10)),1))</f>
        <v>4.0999999999999996</v>
      </c>
      <c r="Y113" s="26">
        <f>IF(P2_IndicatorData!AC113="No data","x",ROUND(IF(P2_IndicatorData!AC113&gt;Y$166,0,IF(P2_IndicatorData!AC113&lt;Y$165,10,(Y$166-P2_IndicatorData!AC113)/(Y$166-Y$165)*10)),1))</f>
        <v>0</v>
      </c>
      <c r="Z113" s="33">
        <f t="shared" si="28"/>
        <v>0.2</v>
      </c>
      <c r="AA113" s="33">
        <f t="shared" si="29"/>
        <v>1</v>
      </c>
      <c r="AB113" s="33" t="str">
        <f t="shared" si="30"/>
        <v>x</v>
      </c>
      <c r="AC113" s="33" t="str">
        <f t="shared" si="31"/>
        <v>x</v>
      </c>
      <c r="AD113" s="181">
        <f t="shared" si="32"/>
        <v>0.9</v>
      </c>
      <c r="AE113" s="181">
        <f t="shared" si="33"/>
        <v>5.3</v>
      </c>
      <c r="AF113" s="181">
        <f t="shared" si="34"/>
        <v>3.9</v>
      </c>
      <c r="AG113" s="37">
        <f t="shared" si="35"/>
        <v>3.4</v>
      </c>
      <c r="AH113" s="37">
        <f t="shared" si="36"/>
        <v>0.8</v>
      </c>
      <c r="AI113" s="37">
        <f t="shared" si="37"/>
        <v>1.2</v>
      </c>
      <c r="AJ113" s="181" t="str">
        <f t="shared" si="38"/>
        <v>x</v>
      </c>
      <c r="AK113" s="181">
        <f t="shared" si="39"/>
        <v>2.1</v>
      </c>
      <c r="AL113" s="181" t="str">
        <f t="shared" si="40"/>
        <v>x</v>
      </c>
      <c r="AM113" s="37">
        <f t="shared" si="41"/>
        <v>2.1</v>
      </c>
      <c r="AN113" s="199">
        <f>IF(P2_ComponentsMissing_hidden!G136&gt;2,"x",ROUND(AVERAGE(AG113,AH113,AI113,AM113),1))</f>
        <v>1.9</v>
      </c>
    </row>
    <row r="114" spans="1:40">
      <c r="A114" s="27" t="s">
        <v>309</v>
      </c>
      <c r="B114" s="20" t="s">
        <v>310</v>
      </c>
      <c r="C114" s="26">
        <f>IF(P2_IndicatorData!C114="No data","x",ROUND(IF(P2_IndicatorData!C114&gt;C$166,10,IF(P2_IndicatorData!C114&lt;C$165,0,10-(C$166-P2_IndicatorData!C114)/(C$166-C$165)*10)),1))</f>
        <v>9</v>
      </c>
      <c r="D114" s="26">
        <f>IF(P2_IndicatorData!D114="No data","x",ROUND(IF(P2_IndicatorData!D114&gt;D$166,0,IF(P2_IndicatorData!D114&lt;D$165,10,(D$166-P2_IndicatorData!D114)/(D$166-D$165)*10)),1))</f>
        <v>9.4</v>
      </c>
      <c r="E114" s="26">
        <f>IF(P2_IndicatorData!E114="No data","x",ROUND(IF(P2_IndicatorData!E114&gt;E$166,0,IF(P2_IndicatorData!E114&lt;E$165,10,(E$166-P2_IndicatorData!E114)/(E$166-E$165)*10)),1))</f>
        <v>8.3000000000000007</v>
      </c>
      <c r="F114" s="26">
        <f>IF(P2_IndicatorData!F114="No data","x",ROUND(IF(P2_IndicatorData!F114&gt;F$166,0,IF(P2_IndicatorData!F114&lt;F$165,10,(F$166-P2_IndicatorData!F114)/(F$166-F$165)*10)),1))</f>
        <v>6.6</v>
      </c>
      <c r="G114" s="26">
        <f>IF(P2_IndicatorData!G114="No data","x",ROUND(IF(P2_IndicatorData!G114&gt;G$166,0,IF(P2_IndicatorData!G114&lt;G$165,10,(G$166-P2_IndicatorData!G114)/(G$166-G$165)*10)),1))</f>
        <v>4.2</v>
      </c>
      <c r="H114" s="26">
        <f>IF(P2_IndicatorData!H114="No data","x",ROUND(IF(P2_IndicatorData!H114&gt;H$166,0,IF(P2_IndicatorData!H114&lt;H$165,10,(H$166-P2_IndicatorData!H114)/(H$166-H$165)*10)),1))</f>
        <v>8.4</v>
      </c>
      <c r="I114" s="26">
        <f>IF(P2_IndicatorData!I114="No data","x",ROUND(IF(P2_IndicatorData!I114&gt;I$166,10,IF(P2_IndicatorData!I114&lt;I$165,0,10-(I$166-P2_IndicatorData!I114)/(I$166-I$165)*10)),1))</f>
        <v>10</v>
      </c>
      <c r="J114" s="26" t="str">
        <f>IF(P2_IndicatorData!J114="No data","x",ROUND(IF(P2_IndicatorData!J114&gt;J$166,10,IF(P2_IndicatorData!J114&lt;J$165,0,10-(J$166-P2_IndicatorData!J114)/(J$166-J$165)*10)),1))</f>
        <v>x</v>
      </c>
      <c r="K114" s="26">
        <f>IF(P2_IndicatorData!K114="No data","x",ROUND(IF(P2_IndicatorData!K114&gt;K$166,10,IF(P2_IndicatorData!K114&lt;K$165,0,10-(K$166-P2_IndicatorData!K114)/(K$166-K$165)*10)),1))</f>
        <v>2.8</v>
      </c>
      <c r="L114" s="26" t="str">
        <f>IF(P2_IndicatorData!L114="No data","x",ROUND(IF(P2_IndicatorData!L114&gt;L$166,10,IF(P2_IndicatorData!L114&lt;L$165,0,10-(L$166-P2_IndicatorData!L114)/(L$166-L$165)*10)),1))</f>
        <v>x</v>
      </c>
      <c r="M114" s="26" t="str">
        <f>IF(P2_IndicatorData!M114="No data","x",ROUND(IF(P2_IndicatorData!M114&gt;M$166,10,IF(P2_IndicatorData!M114&lt;M$165,0,10-(M$166-P2_IndicatorData!M114)/(M$166-M$165)*10)),1))</f>
        <v>x</v>
      </c>
      <c r="N114" s="26">
        <f>IF(P2_IndicatorData!N114="No data","x",ROUND(IF(P2_IndicatorData!N114&gt;N$166,0,IF(P2_IndicatorData!N114&lt;N$165,10,(N$166-P2_IndicatorData!N114)/(N$166-N$165)*10)),1))</f>
        <v>8.5</v>
      </c>
      <c r="O114" s="26">
        <f>IF(P2_IndicatorData!O114="No data","x",ROUND(IF(P2_IndicatorData!O114&gt;O$166,0,IF(P2_IndicatorData!O114&lt;O$165,10,(O$166-P2_IndicatorData!O114)/(O$166-O$165)*10)),1))</f>
        <v>5.2</v>
      </c>
      <c r="P114" s="26">
        <f>IF(P2_IndicatorData!P114="No data","x",ROUND(IF(P2_IndicatorData!P114&gt;P$166,0,IF(P2_IndicatorData!P114&lt;P$165,10,(P$166-P2_IndicatorData!P114)/(P$166-P$165)*10)),1))</f>
        <v>10</v>
      </c>
      <c r="Q114" s="26">
        <f>IF(P2_IndicatorData!Q114="No data","x",ROUND(IF(P2_IndicatorData!Q114&gt;Q$166,0,IF(P2_IndicatorData!Q114&lt;Q$165,10,(Q$166-P2_IndicatorData!Q114)/(Q$166-Q$165)*10)),1))</f>
        <v>8.4</v>
      </c>
      <c r="R114" s="26">
        <f>IF(P2_IndicatorData!R114="No data","x",ROUND(IF(P2_IndicatorData!R114&gt;R$166,10,IF(P2_IndicatorData!R114&lt;R$165,0,10-(R$166-P2_IndicatorData!R114)/(R$166-R$165)*10)),1))</f>
        <v>6.7</v>
      </c>
      <c r="S114" s="26">
        <f>IF(P2_IndicatorData!S114="No data","x",ROUND(IF(P2_IndicatorData!S114&gt;S$166,0,IF(P2_IndicatorData!S114&lt;S$165,10,(S$166-P2_IndicatorData!S114)/(S$166-S$165)*10)),1))</f>
        <v>9.8000000000000007</v>
      </c>
      <c r="T114" s="35">
        <f>IF(P2_IndicatorData!X114="No data","x",ROUND(IF(P2_IndicatorData!X114&gt;T$166,10,IF(P2_IndicatorData!X114&lt;T$165,0,10-(T$166-P2_IndicatorData!X114)/(T$166-T$165)*10)),1))</f>
        <v>2.5</v>
      </c>
      <c r="U114" s="26">
        <f>IF(P2_IndicatorData!Y114="No data","x",ROUND(IF(P2_IndicatorData!Y114&gt;U$166,0,IF(P2_IndicatorData!Y114&lt;U$165,10,(U$166-P2_IndicatorData!Y114)/(U$166-U$165)*10)),1))</f>
        <v>5</v>
      </c>
      <c r="V114" s="26">
        <f>IF(P2_IndicatorData!Z114="No data","x",ROUND(IF(P2_IndicatorData!Z114&gt;V$166,10,IF(P2_IndicatorData!Z114&lt;V$165,0,10-(V$166-P2_IndicatorData!Z114)/(V$166-V$165)*10)),1))</f>
        <v>4.9000000000000004</v>
      </c>
      <c r="W114" s="26">
        <f>IF(P2_IndicatorData!AA114="No data","x",ROUND(IF(P2_IndicatorData!AA114&gt;W$166,10,IF(P2_IndicatorData!AA114&lt;W$165,0,10-(W$166-P2_IndicatorData!AA114)/(W$166-W$165)*10)),1))</f>
        <v>3.4</v>
      </c>
      <c r="X114" s="26">
        <f>IF(P2_IndicatorData!AB114="No data","x",ROUND(IF(P2_IndicatorData!AB114&gt;X$166,0,IF(P2_IndicatorData!AB114&lt;X$165,10,(X$166-P2_IndicatorData!AB114)/(X$166-X$165)*10)),1))</f>
        <v>8.1999999999999993</v>
      </c>
      <c r="Y114" s="26">
        <f>IF(P2_IndicatorData!AC114="No data","x",ROUND(IF(P2_IndicatorData!AC114&gt;Y$166,0,IF(P2_IndicatorData!AC114&lt;Y$165,10,(Y$166-P2_IndicatorData!AC114)/(Y$166-Y$165)*10)),1))</f>
        <v>4.9000000000000004</v>
      </c>
      <c r="Z114" s="33">
        <f t="shared" si="28"/>
        <v>6.4</v>
      </c>
      <c r="AA114" s="33" t="str">
        <f t="shared" si="29"/>
        <v>x</v>
      </c>
      <c r="AB114" s="33">
        <f t="shared" si="30"/>
        <v>9.1999999999999993</v>
      </c>
      <c r="AC114" s="33">
        <f t="shared" si="31"/>
        <v>8.3000000000000007</v>
      </c>
      <c r="AD114" s="181">
        <f t="shared" si="32"/>
        <v>7.7</v>
      </c>
      <c r="AE114" s="181">
        <f t="shared" si="33"/>
        <v>10</v>
      </c>
      <c r="AF114" s="181">
        <f t="shared" si="34"/>
        <v>6.9</v>
      </c>
      <c r="AG114" s="37">
        <f t="shared" si="35"/>
        <v>8.1999999999999993</v>
      </c>
      <c r="AH114" s="37">
        <f t="shared" si="36"/>
        <v>6.9</v>
      </c>
      <c r="AI114" s="37">
        <f t="shared" si="37"/>
        <v>3.8</v>
      </c>
      <c r="AJ114" s="181">
        <f t="shared" si="38"/>
        <v>4.2</v>
      </c>
      <c r="AK114" s="181">
        <f t="shared" si="39"/>
        <v>6.6</v>
      </c>
      <c r="AL114" s="181">
        <f t="shared" si="40"/>
        <v>8.8000000000000007</v>
      </c>
      <c r="AM114" s="37">
        <f t="shared" si="41"/>
        <v>6.5</v>
      </c>
      <c r="AN114" s="199">
        <f>IF(P2_ComponentsMissing_hidden!G137&gt;2,"x",ROUND(AVERAGE(AG114,AH114,AI114,AM114),1))</f>
        <v>6.4</v>
      </c>
    </row>
    <row r="115" spans="1:40">
      <c r="A115" s="27" t="s">
        <v>311</v>
      </c>
      <c r="B115" s="20" t="s">
        <v>312</v>
      </c>
      <c r="C115" s="26">
        <f>IF(P2_IndicatorData!C115="No data","x",ROUND(IF(P2_IndicatorData!C115&gt;C$166,10,IF(P2_IndicatorData!C115&lt;C$165,0,10-(C$166-P2_IndicatorData!C115)/(C$166-C$165)*10)),1))</f>
        <v>2</v>
      </c>
      <c r="D115" s="26">
        <f>IF(P2_IndicatorData!D115="No data","x",ROUND(IF(P2_IndicatorData!D115&gt;D$166,0,IF(P2_IndicatorData!D115&lt;D$165,10,(D$166-P2_IndicatorData!D115)/(D$166-D$165)*10)),1))</f>
        <v>7.4</v>
      </c>
      <c r="E115" s="26">
        <f>IF(P2_IndicatorData!E115="No data","x",ROUND(IF(P2_IndicatorData!E115&gt;E$166,0,IF(P2_IndicatorData!E115&lt;E$165,10,(E$166-P2_IndicatorData!E115)/(E$166-E$165)*10)),1))</f>
        <v>4</v>
      </c>
      <c r="F115" s="26">
        <f>IF(P2_IndicatorData!F115="No data","x",ROUND(IF(P2_IndicatorData!F115&gt;F$166,0,IF(P2_IndicatorData!F115&lt;F$165,10,(F$166-P2_IndicatorData!F115)/(F$166-F$165)*10)),1))</f>
        <v>0.2</v>
      </c>
      <c r="G115" s="26">
        <f>IF(P2_IndicatorData!G115="No data","x",ROUND(IF(P2_IndicatorData!G115&gt;G$166,0,IF(P2_IndicatorData!G115&lt;G$165,10,(G$166-P2_IndicatorData!G115)/(G$166-G$165)*10)),1))</f>
        <v>1.6</v>
      </c>
      <c r="H115" s="26">
        <f>IF(P2_IndicatorData!H115="No data","x",ROUND(IF(P2_IndicatorData!H115&gt;H$166,0,IF(P2_IndicatorData!H115&lt;H$165,10,(H$166-P2_IndicatorData!H115)/(H$166-H$165)*10)),1))</f>
        <v>3.4</v>
      </c>
      <c r="I115" s="26">
        <f>IF(P2_IndicatorData!I115="No data","x",ROUND(IF(P2_IndicatorData!I115&gt;I$166,10,IF(P2_IndicatorData!I115&lt;I$165,0,10-(I$166-P2_IndicatorData!I115)/(I$166-I$165)*10)),1))</f>
        <v>4.2</v>
      </c>
      <c r="J115" s="26">
        <f>IF(P2_IndicatorData!J115="No data","x",ROUND(IF(P2_IndicatorData!J115&gt;J$166,10,IF(P2_IndicatorData!J115&lt;J$165,0,10-(J$166-P2_IndicatorData!J115)/(J$166-J$165)*10)),1))</f>
        <v>6.7</v>
      </c>
      <c r="K115" s="26">
        <f>IF(P2_IndicatorData!K115="No data","x",ROUND(IF(P2_IndicatorData!K115&gt;K$166,10,IF(P2_IndicatorData!K115&lt;K$165,0,10-(K$166-P2_IndicatorData!K115)/(K$166-K$165)*10)),1))</f>
        <v>1</v>
      </c>
      <c r="L115" s="26">
        <f>IF(P2_IndicatorData!L115="No data","x",ROUND(IF(P2_IndicatorData!L115&gt;L$166,10,IF(P2_IndicatorData!L115&lt;L$165,0,10-(L$166-P2_IndicatorData!L115)/(L$166-L$165)*10)),1))</f>
        <v>6.6</v>
      </c>
      <c r="M115" s="26">
        <f>IF(P2_IndicatorData!M115="No data","x",ROUND(IF(P2_IndicatorData!M115&gt;M$166,10,IF(P2_IndicatorData!M115&lt;M$165,0,10-(M$166-P2_IndicatorData!M115)/(M$166-M$165)*10)),1))</f>
        <v>3.5</v>
      </c>
      <c r="N115" s="26">
        <f>IF(P2_IndicatorData!N115="No data","x",ROUND(IF(P2_IndicatorData!N115&gt;N$166,0,IF(P2_IndicatorData!N115&lt;N$165,10,(N$166-P2_IndicatorData!N115)/(N$166-N$165)*10)),1))</f>
        <v>0.3</v>
      </c>
      <c r="O115" s="26" t="str">
        <f>IF(P2_IndicatorData!O115="No data","x",ROUND(IF(P2_IndicatorData!O115&gt;O$166,0,IF(P2_IndicatorData!O115&lt;O$165,10,(O$166-P2_IndicatorData!O115)/(O$166-O$165)*10)),1))</f>
        <v>x</v>
      </c>
      <c r="P115" s="26">
        <f>IF(P2_IndicatorData!P115="No data","x",ROUND(IF(P2_IndicatorData!P115&gt;P$166,0,IF(P2_IndicatorData!P115&lt;P$165,10,(P$166-P2_IndicatorData!P115)/(P$166-P$165)*10)),1))</f>
        <v>9.1</v>
      </c>
      <c r="Q115" s="26">
        <f>IF(P2_IndicatorData!Q115="No data","x",ROUND(IF(P2_IndicatorData!Q115&gt;Q$166,0,IF(P2_IndicatorData!Q115&lt;Q$165,10,(Q$166-P2_IndicatorData!Q115)/(Q$166-Q$165)*10)),1))</f>
        <v>6.3</v>
      </c>
      <c r="R115" s="26">
        <f>IF(P2_IndicatorData!R115="No data","x",ROUND(IF(P2_IndicatorData!R115&gt;R$166,10,IF(P2_IndicatorData!R115&lt;R$165,0,10-(R$166-P2_IndicatorData!R115)/(R$166-R$165)*10)),1))</f>
        <v>7.5</v>
      </c>
      <c r="S115" s="26">
        <f>IF(P2_IndicatorData!S115="No data","x",ROUND(IF(P2_IndicatorData!S115&gt;S$166,0,IF(P2_IndicatorData!S115&lt;S$165,10,(S$166-P2_IndicatorData!S115)/(S$166-S$165)*10)),1))</f>
        <v>6.7</v>
      </c>
      <c r="T115" s="35">
        <f>IF(P2_IndicatorData!X115="No data","x",ROUND(IF(P2_IndicatorData!X115&gt;T$166,10,IF(P2_IndicatorData!X115&lt;T$165,0,10-(T$166-P2_IndicatorData!X115)/(T$166-T$165)*10)),1))</f>
        <v>1.6</v>
      </c>
      <c r="U115" s="26" t="str">
        <f>IF(P2_IndicatorData!Y115="No data","x",ROUND(IF(P2_IndicatorData!Y115&gt;U$166,0,IF(P2_IndicatorData!Y115&lt;U$165,10,(U$166-P2_IndicatorData!Y115)/(U$166-U$165)*10)),1))</f>
        <v>x</v>
      </c>
      <c r="V115" s="26">
        <f>IF(P2_IndicatorData!Z115="No data","x",ROUND(IF(P2_IndicatorData!Z115&gt;V$166,10,IF(P2_IndicatorData!Z115&lt;V$165,0,10-(V$166-P2_IndicatorData!Z115)/(V$166-V$165)*10)),1))</f>
        <v>4.4000000000000004</v>
      </c>
      <c r="W115" s="26">
        <f>IF(P2_IndicatorData!AA115="No data","x",ROUND(IF(P2_IndicatorData!AA115&gt;W$166,10,IF(P2_IndicatorData!AA115&lt;W$165,0,10-(W$166-P2_IndicatorData!AA115)/(W$166-W$165)*10)),1))</f>
        <v>9.6999999999999993</v>
      </c>
      <c r="X115" s="26">
        <f>IF(P2_IndicatorData!AB115="No data","x",ROUND(IF(P2_IndicatorData!AB115&gt;X$166,0,IF(P2_IndicatorData!AB115&lt;X$165,10,(X$166-P2_IndicatorData!AB115)/(X$166-X$165)*10)),1))</f>
        <v>4.5</v>
      </c>
      <c r="Y115" s="26">
        <f>IF(P2_IndicatorData!AC115="No data","x",ROUND(IF(P2_IndicatorData!AC115&gt;Y$166,0,IF(P2_IndicatorData!AC115&lt;Y$165,10,(Y$166-P2_IndicatorData!AC115)/(Y$166-Y$165)*10)),1))</f>
        <v>0</v>
      </c>
      <c r="Z115" s="33">
        <f t="shared" si="28"/>
        <v>1.9</v>
      </c>
      <c r="AA115" s="33">
        <f t="shared" si="29"/>
        <v>5.0999999999999996</v>
      </c>
      <c r="AB115" s="33">
        <f t="shared" si="30"/>
        <v>7.7</v>
      </c>
      <c r="AC115" s="33">
        <f t="shared" si="31"/>
        <v>7.1</v>
      </c>
      <c r="AD115" s="181">
        <f t="shared" si="32"/>
        <v>2</v>
      </c>
      <c r="AE115" s="181">
        <f t="shared" si="33"/>
        <v>5.5</v>
      </c>
      <c r="AF115" s="181">
        <f t="shared" si="34"/>
        <v>3.9</v>
      </c>
      <c r="AG115" s="37">
        <f t="shared" si="35"/>
        <v>3.8</v>
      </c>
      <c r="AH115" s="37">
        <f t="shared" si="36"/>
        <v>2.7</v>
      </c>
      <c r="AI115" s="37">
        <f t="shared" si="37"/>
        <v>1.6</v>
      </c>
      <c r="AJ115" s="181">
        <f t="shared" si="38"/>
        <v>7.1</v>
      </c>
      <c r="AK115" s="181">
        <f t="shared" si="39"/>
        <v>2.2999999999999998</v>
      </c>
      <c r="AL115" s="181">
        <f t="shared" si="40"/>
        <v>7.4</v>
      </c>
      <c r="AM115" s="37">
        <f t="shared" si="41"/>
        <v>5.6</v>
      </c>
      <c r="AN115" s="199">
        <f>IF(P2_ComponentsMissing_hidden!G139&gt;2,"x",ROUND(AVERAGE(AG115,AH115,AI115,AM115),1))</f>
        <v>3.4</v>
      </c>
    </row>
    <row r="116" spans="1:40">
      <c r="A116" s="27" t="s">
        <v>314</v>
      </c>
      <c r="B116" s="20" t="s">
        <v>315</v>
      </c>
      <c r="C116" s="26">
        <f>IF(P2_IndicatorData!C116="No data","x",ROUND(IF(P2_IndicatorData!C116&gt;C$166,10,IF(P2_IndicatorData!C116&lt;C$165,0,10-(C$166-P2_IndicatorData!C116)/(C$166-C$165)*10)),1))</f>
        <v>6</v>
      </c>
      <c r="D116" s="26">
        <f>IF(P2_IndicatorData!D116="No data","x",ROUND(IF(P2_IndicatorData!D116&gt;D$166,0,IF(P2_IndicatorData!D116&lt;D$165,10,(D$166-P2_IndicatorData!D116)/(D$166-D$165)*10)),1))</f>
        <v>9.6</v>
      </c>
      <c r="E116" s="26">
        <f>IF(P2_IndicatorData!E116="No data","x",ROUND(IF(P2_IndicatorData!E116&gt;E$166,0,IF(P2_IndicatorData!E116&lt;E$165,10,(E$166-P2_IndicatorData!E116)/(E$166-E$165)*10)),1))</f>
        <v>10</v>
      </c>
      <c r="F116" s="26" t="str">
        <f>IF(P2_IndicatorData!F116="No data","x",ROUND(IF(P2_IndicatorData!F116&gt;F$166,0,IF(P2_IndicatorData!F116&lt;F$165,10,(F$166-P2_IndicatorData!F116)/(F$166-F$165)*10)),1))</f>
        <v>x</v>
      </c>
      <c r="G116" s="26">
        <f>IF(P2_IndicatorData!G116="No data","x",ROUND(IF(P2_IndicatorData!G116&gt;G$166,0,IF(P2_IndicatorData!G116&lt;G$165,10,(G$166-P2_IndicatorData!G116)/(G$166-G$165)*10)),1))</f>
        <v>10</v>
      </c>
      <c r="H116" s="26">
        <f>IF(P2_IndicatorData!H116="No data","x",ROUND(IF(P2_IndicatorData!H116&gt;H$166,0,IF(P2_IndicatorData!H116&lt;H$165,10,(H$166-P2_IndicatorData!H116)/(H$166-H$165)*10)),1))</f>
        <v>7.6</v>
      </c>
      <c r="I116" s="26">
        <f>IF(P2_IndicatorData!I116="No data","x",ROUND(IF(P2_IndicatorData!I116&gt;I$166,10,IF(P2_IndicatorData!I116&lt;I$165,0,10-(I$166-P2_IndicatorData!I116)/(I$166-I$165)*10)),1))</f>
        <v>10</v>
      </c>
      <c r="J116" s="26" t="str">
        <f>IF(P2_IndicatorData!J116="No data","x",ROUND(IF(P2_IndicatorData!J116&gt;J$166,10,IF(P2_IndicatorData!J116&lt;J$165,0,10-(J$166-P2_IndicatorData!J116)/(J$166-J$165)*10)),1))</f>
        <v>x</v>
      </c>
      <c r="K116" s="26">
        <f>IF(P2_IndicatorData!K116="No data","x",ROUND(IF(P2_IndicatorData!K116&gt;K$166,10,IF(P2_IndicatorData!K116&lt;K$165,0,10-(K$166-P2_IndicatorData!K116)/(K$166-K$165)*10)),1))</f>
        <v>2.9</v>
      </c>
      <c r="L116" s="26">
        <f>IF(P2_IndicatorData!L116="No data","x",ROUND(IF(P2_IndicatorData!L116&gt;L$166,10,IF(P2_IndicatorData!L116&lt;L$165,0,10-(L$166-P2_IndicatorData!L116)/(L$166-L$165)*10)),1))</f>
        <v>3.7</v>
      </c>
      <c r="M116" s="26">
        <f>IF(P2_IndicatorData!M116="No data","x",ROUND(IF(P2_IndicatorData!M116&gt;M$166,10,IF(P2_IndicatorData!M116&lt;M$165,0,10-(M$166-P2_IndicatorData!M116)/(M$166-M$165)*10)),1))</f>
        <v>4.0999999999999996</v>
      </c>
      <c r="N116" s="26" t="str">
        <f>IF(P2_IndicatorData!N116="No data","x",ROUND(IF(P2_IndicatorData!N116&gt;N$166,0,IF(P2_IndicatorData!N116&lt;N$165,10,(N$166-P2_IndicatorData!N116)/(N$166-N$165)*10)),1))</f>
        <v>x</v>
      </c>
      <c r="O116" s="26">
        <f>IF(P2_IndicatorData!O116="No data","x",ROUND(IF(P2_IndicatorData!O116&gt;O$166,0,IF(P2_IndicatorData!O116&lt;O$165,10,(O$166-P2_IndicatorData!O116)/(O$166-O$165)*10)),1))</f>
        <v>6.8</v>
      </c>
      <c r="P116" s="26" t="str">
        <f>IF(P2_IndicatorData!P116="No data","x",ROUND(IF(P2_IndicatorData!P116&gt;P$166,0,IF(P2_IndicatorData!P116&lt;P$165,10,(P$166-P2_IndicatorData!P116)/(P$166-P$165)*10)),1))</f>
        <v>x</v>
      </c>
      <c r="Q116" s="26">
        <f>IF(P2_IndicatorData!Q116="No data","x",ROUND(IF(P2_IndicatorData!Q116&gt;Q$166,0,IF(P2_IndicatorData!Q116&lt;Q$165,10,(Q$166-P2_IndicatorData!Q116)/(Q$166-Q$165)*10)),1))</f>
        <v>10</v>
      </c>
      <c r="R116" s="26" t="str">
        <f>IF(P2_IndicatorData!R116="No data","x",ROUND(IF(P2_IndicatorData!R116&gt;R$166,10,IF(P2_IndicatorData!R116&lt;R$165,0,10-(R$166-P2_IndicatorData!R116)/(R$166-R$165)*10)),1))</f>
        <v>x</v>
      </c>
      <c r="S116" s="26" t="str">
        <f>IF(P2_IndicatorData!S116="No data","x",ROUND(IF(P2_IndicatorData!S116&gt;S$166,0,IF(P2_IndicatorData!S116&lt;S$165,10,(S$166-P2_IndicatorData!S116)/(S$166-S$165)*10)),1))</f>
        <v>x</v>
      </c>
      <c r="T116" s="35">
        <f>IF(P2_IndicatorData!X116="No data","x",ROUND(IF(P2_IndicatorData!X116&gt;T$166,10,IF(P2_IndicatorData!X116&lt;T$165,0,10-(T$166-P2_IndicatorData!X116)/(T$166-T$165)*10)),1))</f>
        <v>10</v>
      </c>
      <c r="U116" s="26" t="str">
        <f>IF(P2_IndicatorData!Y116="No data","x",ROUND(IF(P2_IndicatorData!Y116&gt;U$166,0,IF(P2_IndicatorData!Y116&lt;U$165,10,(U$166-P2_IndicatorData!Y116)/(U$166-U$165)*10)),1))</f>
        <v>x</v>
      </c>
      <c r="V116" s="26" t="str">
        <f>IF(P2_IndicatorData!Z116="No data","x",ROUND(IF(P2_IndicatorData!Z116&gt;V$166,10,IF(P2_IndicatorData!Z116&lt;V$165,0,10-(V$166-P2_IndicatorData!Z116)/(V$166-V$165)*10)),1))</f>
        <v>x</v>
      </c>
      <c r="W116" s="26" t="str">
        <f>IF(P2_IndicatorData!AA116="No data","x",ROUND(IF(P2_IndicatorData!AA116&gt;W$166,10,IF(P2_IndicatorData!AA116&lt;W$165,0,10-(W$166-P2_IndicatorData!AA116)/(W$166-W$165)*10)),1))</f>
        <v>x</v>
      </c>
      <c r="X116" s="26">
        <f>IF(P2_IndicatorData!AB116="No data","x",ROUND(IF(P2_IndicatorData!AB116&gt;X$166,0,IF(P2_IndicatorData!AB116&lt;X$165,10,(X$166-P2_IndicatorData!AB116)/(X$166-X$165)*10)),1))</f>
        <v>10</v>
      </c>
      <c r="Y116" s="26">
        <f>IF(P2_IndicatorData!AC116="No data","x",ROUND(IF(P2_IndicatorData!AC116&gt;Y$166,0,IF(P2_IndicatorData!AC116&lt;Y$165,10,(Y$166-P2_IndicatorData!AC116)/(Y$166-Y$165)*10)),1))</f>
        <v>7.6</v>
      </c>
      <c r="Z116" s="33">
        <f t="shared" si="28"/>
        <v>10</v>
      </c>
      <c r="AA116" s="33">
        <f t="shared" si="29"/>
        <v>3.9</v>
      </c>
      <c r="AB116" s="33">
        <f t="shared" si="30"/>
        <v>10</v>
      </c>
      <c r="AC116" s="33" t="str">
        <f t="shared" si="31"/>
        <v>x</v>
      </c>
      <c r="AD116" s="181">
        <f t="shared" si="32"/>
        <v>8</v>
      </c>
      <c r="AE116" s="181">
        <f t="shared" si="33"/>
        <v>10</v>
      </c>
      <c r="AF116" s="181">
        <f t="shared" si="34"/>
        <v>6.7</v>
      </c>
      <c r="AG116" s="37">
        <f t="shared" si="35"/>
        <v>8.1999999999999993</v>
      </c>
      <c r="AH116" s="37">
        <f t="shared" si="36"/>
        <v>5.4</v>
      </c>
      <c r="AI116" s="37">
        <f t="shared" si="37"/>
        <v>10</v>
      </c>
      <c r="AJ116" s="181" t="str">
        <f t="shared" si="38"/>
        <v>x</v>
      </c>
      <c r="AK116" s="181">
        <f t="shared" si="39"/>
        <v>8.8000000000000007</v>
      </c>
      <c r="AL116" s="181">
        <f t="shared" si="40"/>
        <v>10</v>
      </c>
      <c r="AM116" s="37">
        <f t="shared" si="41"/>
        <v>9.4</v>
      </c>
      <c r="AN116" s="199">
        <f>IF(P2_ComponentsMissing_hidden!G140&gt;2,"x",ROUND(AVERAGE(AG116,AH116,AI116,AM116),1))</f>
        <v>8.3000000000000007</v>
      </c>
    </row>
    <row r="117" spans="1:40">
      <c r="A117" s="27" t="s">
        <v>316</v>
      </c>
      <c r="B117" s="20" t="s">
        <v>317</v>
      </c>
      <c r="C117" s="26">
        <f>IF(P2_IndicatorData!C117="No data","x",ROUND(IF(P2_IndicatorData!C117&gt;C$166,10,IF(P2_IndicatorData!C117&lt;C$165,0,10-(C$166-P2_IndicatorData!C117)/(C$166-C$165)*10)),1))</f>
        <v>2.6</v>
      </c>
      <c r="D117" s="26">
        <f>IF(P2_IndicatorData!D117="No data","x",ROUND(IF(P2_IndicatorData!D117&gt;D$166,0,IF(P2_IndicatorData!D117&lt;D$165,10,(D$166-P2_IndicatorData!D117)/(D$166-D$165)*10)),1))</f>
        <v>8.6</v>
      </c>
      <c r="E117" s="26">
        <f>IF(P2_IndicatorData!E117="No data","x",ROUND(IF(P2_IndicatorData!E117&gt;E$166,0,IF(P2_IndicatorData!E117&lt;E$165,10,(E$166-P2_IndicatorData!E117)/(E$166-E$165)*10)),1))</f>
        <v>4</v>
      </c>
      <c r="F117" s="26">
        <f>IF(P2_IndicatorData!F117="No data","x",ROUND(IF(P2_IndicatorData!F117&gt;F$166,0,IF(P2_IndicatorData!F117&lt;F$165,10,(F$166-P2_IndicatorData!F117)/(F$166-F$165)*10)),1))</f>
        <v>3.4</v>
      </c>
      <c r="G117" s="26">
        <f>IF(P2_IndicatorData!G117="No data","x",ROUND(IF(P2_IndicatorData!G117&gt;G$166,0,IF(P2_IndicatorData!G117&lt;G$165,10,(G$166-P2_IndicatorData!G117)/(G$166-G$165)*10)),1))</f>
        <v>1.2</v>
      </c>
      <c r="H117" s="26">
        <f>IF(P2_IndicatorData!H117="No data","x",ROUND(IF(P2_IndicatorData!H117&gt;H$166,0,IF(P2_IndicatorData!H117&lt;H$165,10,(H$166-P2_IndicatorData!H117)/(H$166-H$165)*10)),1))</f>
        <v>5.8</v>
      </c>
      <c r="I117" s="26">
        <f>IF(P2_IndicatorData!I117="No data","x",ROUND(IF(P2_IndicatorData!I117&gt;I$166,10,IF(P2_IndicatorData!I117&lt;I$165,0,10-(I$166-P2_IndicatorData!I117)/(I$166-I$165)*10)),1))</f>
        <v>1.3</v>
      </c>
      <c r="J117" s="26">
        <f>IF(P2_IndicatorData!J117="No data","x",ROUND(IF(P2_IndicatorData!J117&gt;J$166,10,IF(P2_IndicatorData!J117&lt;J$165,0,10-(J$166-P2_IndicatorData!J117)/(J$166-J$165)*10)),1))</f>
        <v>5.4</v>
      </c>
      <c r="K117" s="26">
        <f>IF(P2_IndicatorData!K117="No data","x",ROUND(IF(P2_IndicatorData!K117&gt;K$166,10,IF(P2_IndicatorData!K117&lt;K$165,0,10-(K$166-P2_IndicatorData!K117)/(K$166-K$165)*10)),1))</f>
        <v>2.6</v>
      </c>
      <c r="L117" s="26" t="str">
        <f>IF(P2_IndicatorData!L117="No data","x",ROUND(IF(P2_IndicatorData!L117&gt;L$166,10,IF(P2_IndicatorData!L117&lt;L$165,0,10-(L$166-P2_IndicatorData!L117)/(L$166-L$165)*10)),1))</f>
        <v>x</v>
      </c>
      <c r="M117" s="26" t="str">
        <f>IF(P2_IndicatorData!M117="No data","x",ROUND(IF(P2_IndicatorData!M117&gt;M$166,10,IF(P2_IndicatorData!M117&lt;M$165,0,10-(M$166-P2_IndicatorData!M117)/(M$166-M$165)*10)),1))</f>
        <v>x</v>
      </c>
      <c r="N117" s="26">
        <f>IF(P2_IndicatorData!N117="No data","x",ROUND(IF(P2_IndicatorData!N117&gt;N$166,0,IF(P2_IndicatorData!N117&lt;N$165,10,(N$166-P2_IndicatorData!N117)/(N$166-N$165)*10)),1))</f>
        <v>0.6</v>
      </c>
      <c r="O117" s="26">
        <f>IF(P2_IndicatorData!O117="No data","x",ROUND(IF(P2_IndicatorData!O117&gt;O$166,0,IF(P2_IndicatorData!O117&lt;O$165,10,(O$166-P2_IndicatorData!O117)/(O$166-O$165)*10)),1))</f>
        <v>4.3</v>
      </c>
      <c r="P117" s="26">
        <f>IF(P2_IndicatorData!P117="No data","x",ROUND(IF(P2_IndicatorData!P117&gt;P$166,0,IF(P2_IndicatorData!P117&lt;P$165,10,(P$166-P2_IndicatorData!P117)/(P$166-P$165)*10)),1))</f>
        <v>7.1</v>
      </c>
      <c r="Q117" s="26">
        <f>IF(P2_IndicatorData!Q117="No data","x",ROUND(IF(P2_IndicatorData!Q117&gt;Q$166,0,IF(P2_IndicatorData!Q117&lt;Q$165,10,(Q$166-P2_IndicatorData!Q117)/(Q$166-Q$165)*10)),1))</f>
        <v>6.4</v>
      </c>
      <c r="R117" s="26">
        <f>IF(P2_IndicatorData!R117="No data","x",ROUND(IF(P2_IndicatorData!R117&gt;R$166,10,IF(P2_IndicatorData!R117&lt;R$165,0,10-(R$166-P2_IndicatorData!R117)/(R$166-R$165)*10)),1))</f>
        <v>5.5</v>
      </c>
      <c r="S117" s="26">
        <f>IF(P2_IndicatorData!S117="No data","x",ROUND(IF(P2_IndicatorData!S117&gt;S$166,0,IF(P2_IndicatorData!S117&lt;S$165,10,(S$166-P2_IndicatorData!S117)/(S$166-S$165)*10)),1))</f>
        <v>6.4</v>
      </c>
      <c r="T117" s="35">
        <f>IF(P2_IndicatorData!X117="No data","x",ROUND(IF(P2_IndicatorData!X117&gt;T$166,10,IF(P2_IndicatorData!X117&lt;T$165,0,10-(T$166-P2_IndicatorData!X117)/(T$166-T$165)*10)),1))</f>
        <v>0.1</v>
      </c>
      <c r="U117" s="26">
        <f>IF(P2_IndicatorData!Y117="No data","x",ROUND(IF(P2_IndicatorData!Y117&gt;U$166,0,IF(P2_IndicatorData!Y117&lt;U$165,10,(U$166-P2_IndicatorData!Y117)/(U$166-U$165)*10)),1))</f>
        <v>2.5</v>
      </c>
      <c r="V117" s="26">
        <f>IF(P2_IndicatorData!Z117="No data","x",ROUND(IF(P2_IndicatorData!Z117&gt;V$166,10,IF(P2_IndicatorData!Z117&lt;V$165,0,10-(V$166-P2_IndicatorData!Z117)/(V$166-V$165)*10)),1))</f>
        <v>4.8</v>
      </c>
      <c r="W117" s="26">
        <f>IF(P2_IndicatorData!AA117="No data","x",ROUND(IF(P2_IndicatorData!AA117&gt;W$166,10,IF(P2_IndicatorData!AA117&lt;W$165,0,10-(W$166-P2_IndicatorData!AA117)/(W$166-W$165)*10)),1))</f>
        <v>8.5</v>
      </c>
      <c r="X117" s="26">
        <f>IF(P2_IndicatorData!AB117="No data","x",ROUND(IF(P2_IndicatorData!AB117&gt;X$166,0,IF(P2_IndicatorData!AB117&lt;X$165,10,(X$166-P2_IndicatorData!AB117)/(X$166-X$165)*10)),1))</f>
        <v>6.2</v>
      </c>
      <c r="Y117" s="26">
        <f>IF(P2_IndicatorData!AC117="No data","x",ROUND(IF(P2_IndicatorData!AC117&gt;Y$166,0,IF(P2_IndicatorData!AC117&lt;Y$165,10,(Y$166-P2_IndicatorData!AC117)/(Y$166-Y$165)*10)),1))</f>
        <v>0.1</v>
      </c>
      <c r="Z117" s="33">
        <f t="shared" si="28"/>
        <v>2.9</v>
      </c>
      <c r="AA117" s="33" t="str">
        <f t="shared" si="29"/>
        <v>x</v>
      </c>
      <c r="AB117" s="33">
        <f t="shared" si="30"/>
        <v>6.8</v>
      </c>
      <c r="AC117" s="33">
        <f t="shared" si="31"/>
        <v>6</v>
      </c>
      <c r="AD117" s="181">
        <f t="shared" si="32"/>
        <v>2.8</v>
      </c>
      <c r="AE117" s="181">
        <f t="shared" si="33"/>
        <v>3.4</v>
      </c>
      <c r="AF117" s="181">
        <f t="shared" si="34"/>
        <v>5.7</v>
      </c>
      <c r="AG117" s="37">
        <f t="shared" si="35"/>
        <v>4</v>
      </c>
      <c r="AH117" s="37">
        <f t="shared" si="36"/>
        <v>2.5</v>
      </c>
      <c r="AI117" s="37">
        <f t="shared" si="37"/>
        <v>1.3</v>
      </c>
      <c r="AJ117" s="181">
        <f t="shared" si="38"/>
        <v>6.7</v>
      </c>
      <c r="AK117" s="181">
        <f t="shared" si="39"/>
        <v>3.2</v>
      </c>
      <c r="AL117" s="181">
        <f t="shared" si="40"/>
        <v>6.4</v>
      </c>
      <c r="AM117" s="37">
        <f t="shared" si="41"/>
        <v>5.4</v>
      </c>
      <c r="AN117" s="199">
        <f>IF(P2_ComponentsMissing_hidden!G141&gt;2,"x",ROUND(AVERAGE(AG117,AH117,AI117,AM117),1))</f>
        <v>3.3</v>
      </c>
    </row>
    <row r="118" spans="1:40">
      <c r="A118" s="27" t="s">
        <v>318</v>
      </c>
      <c r="B118" s="20" t="s">
        <v>319</v>
      </c>
      <c r="C118" s="26">
        <f>IF(P2_IndicatorData!C118="No data","x",ROUND(IF(P2_IndicatorData!C118&gt;C$166,10,IF(P2_IndicatorData!C118&lt;C$165,0,10-(C$166-P2_IndicatorData!C118)/(C$166-C$165)*10)),1))</f>
        <v>1.8</v>
      </c>
      <c r="D118" s="26">
        <f>IF(P2_IndicatorData!D118="No data","x",ROUND(IF(P2_IndicatorData!D118&gt;D$166,0,IF(P2_IndicatorData!D118&lt;D$165,10,(D$166-P2_IndicatorData!D118)/(D$166-D$165)*10)),1))</f>
        <v>8</v>
      </c>
      <c r="E118" s="26">
        <f>IF(P2_IndicatorData!E118="No data","x",ROUND(IF(P2_IndicatorData!E118&gt;E$166,0,IF(P2_IndicatorData!E118&lt;E$165,10,(E$166-P2_IndicatorData!E118)/(E$166-E$165)*10)),1))</f>
        <v>5.3</v>
      </c>
      <c r="F118" s="26">
        <f>IF(P2_IndicatorData!F118="No data","x",ROUND(IF(P2_IndicatorData!F118&gt;F$166,0,IF(P2_IndicatorData!F118&lt;F$165,10,(F$166-P2_IndicatorData!F118)/(F$166-F$165)*10)),1))</f>
        <v>6.8</v>
      </c>
      <c r="G118" s="26">
        <f>IF(P2_IndicatorData!G118="No data","x",ROUND(IF(P2_IndicatorData!G118&gt;G$166,0,IF(P2_IndicatorData!G118&lt;G$165,10,(G$166-P2_IndicatorData!G118)/(G$166-G$165)*10)),1))</f>
        <v>3.6</v>
      </c>
      <c r="H118" s="26">
        <f>IF(P2_IndicatorData!H118="No data","x",ROUND(IF(P2_IndicatorData!H118&gt;H$166,0,IF(P2_IndicatorData!H118&lt;H$165,10,(H$166-P2_IndicatorData!H118)/(H$166-H$165)*10)),1))</f>
        <v>5.3</v>
      </c>
      <c r="I118" s="26">
        <f>IF(P2_IndicatorData!I118="No data","x",ROUND(IF(P2_IndicatorData!I118&gt;I$166,10,IF(P2_IndicatorData!I118&lt;I$165,0,10-(I$166-P2_IndicatorData!I118)/(I$166-I$165)*10)),1))</f>
        <v>3.1</v>
      </c>
      <c r="J118" s="26">
        <f>IF(P2_IndicatorData!J118="No data","x",ROUND(IF(P2_IndicatorData!J118&gt;J$166,10,IF(P2_IndicatorData!J118&lt;J$165,0,10-(J$166-P2_IndicatorData!J118)/(J$166-J$165)*10)),1))</f>
        <v>6.3</v>
      </c>
      <c r="K118" s="26">
        <f>IF(P2_IndicatorData!K118="No data","x",ROUND(IF(P2_IndicatorData!K118&gt;K$166,10,IF(P2_IndicatorData!K118&lt;K$165,0,10-(K$166-P2_IndicatorData!K118)/(K$166-K$165)*10)),1))</f>
        <v>1.8</v>
      </c>
      <c r="L118" s="26">
        <f>IF(P2_IndicatorData!L118="No data","x",ROUND(IF(P2_IndicatorData!L118&gt;L$166,10,IF(P2_IndicatorData!L118&lt;L$165,0,10-(L$166-P2_IndicatorData!L118)/(L$166-L$165)*10)),1))</f>
        <v>0.7</v>
      </c>
      <c r="M118" s="26">
        <f>IF(P2_IndicatorData!M118="No data","x",ROUND(IF(P2_IndicatorData!M118&gt;M$166,10,IF(P2_IndicatorData!M118&lt;M$165,0,10-(M$166-P2_IndicatorData!M118)/(M$166-M$165)*10)),1))</f>
        <v>0.5</v>
      </c>
      <c r="N118" s="26">
        <f>IF(P2_IndicatorData!N118="No data","x",ROUND(IF(P2_IndicatorData!N118&gt;N$166,0,IF(P2_IndicatorData!N118&lt;N$165,10,(N$166-P2_IndicatorData!N118)/(N$166-N$165)*10)),1))</f>
        <v>0.3</v>
      </c>
      <c r="O118" s="26">
        <f>IF(P2_IndicatorData!O118="No data","x",ROUND(IF(P2_IndicatorData!O118&gt;O$166,0,IF(P2_IndicatorData!O118&lt;O$165,10,(O$166-P2_IndicatorData!O118)/(O$166-O$165)*10)),1))</f>
        <v>3.6</v>
      </c>
      <c r="P118" s="26">
        <f>IF(P2_IndicatorData!P118="No data","x",ROUND(IF(P2_IndicatorData!P118&gt;P$166,0,IF(P2_IndicatorData!P118&lt;P$165,10,(P$166-P2_IndicatorData!P118)/(P$166-P$165)*10)),1))</f>
        <v>9</v>
      </c>
      <c r="Q118" s="26">
        <f>IF(P2_IndicatorData!Q118="No data","x",ROUND(IF(P2_IndicatorData!Q118&gt;Q$166,0,IF(P2_IndicatorData!Q118&lt;Q$165,10,(Q$166-P2_IndicatorData!Q118)/(Q$166-Q$165)*10)),1))</f>
        <v>6.5</v>
      </c>
      <c r="R118" s="26">
        <f>IF(P2_IndicatorData!R118="No data","x",ROUND(IF(P2_IndicatorData!R118&gt;R$166,10,IF(P2_IndicatorData!R118&lt;R$165,0,10-(R$166-P2_IndicatorData!R118)/(R$166-R$165)*10)),1))</f>
        <v>6.8</v>
      </c>
      <c r="S118" s="26">
        <f>IF(P2_IndicatorData!S118="No data","x",ROUND(IF(P2_IndicatorData!S118&gt;S$166,0,IF(P2_IndicatorData!S118&lt;S$165,10,(S$166-P2_IndicatorData!S118)/(S$166-S$165)*10)),1))</f>
        <v>7.2</v>
      </c>
      <c r="T118" s="35">
        <f>IF(P2_IndicatorData!X118="No data","x",ROUND(IF(P2_IndicatorData!X118&gt;T$166,10,IF(P2_IndicatorData!X118&lt;T$165,0,10-(T$166-P2_IndicatorData!X118)/(T$166-T$165)*10)),1))</f>
        <v>2.1</v>
      </c>
      <c r="U118" s="26" t="str">
        <f>IF(P2_IndicatorData!Y118="No data","x",ROUND(IF(P2_IndicatorData!Y118&gt;U$166,0,IF(P2_IndicatorData!Y118&lt;U$165,10,(U$166-P2_IndicatorData!Y118)/(U$166-U$165)*10)),1))</f>
        <v>x</v>
      </c>
      <c r="V118" s="26">
        <f>IF(P2_IndicatorData!Z118="No data","x",ROUND(IF(P2_IndicatorData!Z118&gt;V$166,10,IF(P2_IndicatorData!Z118&lt;V$165,0,10-(V$166-P2_IndicatorData!Z118)/(V$166-V$165)*10)),1))</f>
        <v>4</v>
      </c>
      <c r="W118" s="26">
        <f>IF(P2_IndicatorData!AA118="No data","x",ROUND(IF(P2_IndicatorData!AA118&gt;W$166,10,IF(P2_IndicatorData!AA118&lt;W$165,0,10-(W$166-P2_IndicatorData!AA118)/(W$166-W$165)*10)),1))</f>
        <v>7.1</v>
      </c>
      <c r="X118" s="26">
        <f>IF(P2_IndicatorData!AB118="No data","x",ROUND(IF(P2_IndicatorData!AB118&gt;X$166,0,IF(P2_IndicatorData!AB118&lt;X$165,10,(X$166-P2_IndicatorData!AB118)/(X$166-X$165)*10)),1))</f>
        <v>5.0999999999999996</v>
      </c>
      <c r="Y118" s="26">
        <f>IF(P2_IndicatorData!AC118="No data","x",ROUND(IF(P2_IndicatorData!AC118&gt;Y$166,0,IF(P2_IndicatorData!AC118&lt;Y$165,10,(Y$166-P2_IndicatorData!AC118)/(Y$166-Y$165)*10)),1))</f>
        <v>0.6</v>
      </c>
      <c r="Z118" s="33">
        <f t="shared" si="28"/>
        <v>5.2</v>
      </c>
      <c r="AA118" s="33">
        <f t="shared" si="29"/>
        <v>0.6</v>
      </c>
      <c r="AB118" s="33">
        <f t="shared" si="30"/>
        <v>7.8</v>
      </c>
      <c r="AC118" s="33">
        <f t="shared" si="31"/>
        <v>7</v>
      </c>
      <c r="AD118" s="181">
        <f t="shared" si="32"/>
        <v>3.5</v>
      </c>
      <c r="AE118" s="181">
        <f t="shared" si="33"/>
        <v>4.7</v>
      </c>
      <c r="AF118" s="181">
        <f t="shared" si="34"/>
        <v>5</v>
      </c>
      <c r="AG118" s="37">
        <f t="shared" si="35"/>
        <v>4.4000000000000004</v>
      </c>
      <c r="AH118" s="37">
        <f t="shared" si="36"/>
        <v>1.5</v>
      </c>
      <c r="AI118" s="37">
        <f t="shared" si="37"/>
        <v>2.1</v>
      </c>
      <c r="AJ118" s="181">
        <f t="shared" si="38"/>
        <v>5.6</v>
      </c>
      <c r="AK118" s="181">
        <f t="shared" si="39"/>
        <v>2.9</v>
      </c>
      <c r="AL118" s="181">
        <f t="shared" si="40"/>
        <v>7.4</v>
      </c>
      <c r="AM118" s="37">
        <f t="shared" si="41"/>
        <v>5.3</v>
      </c>
      <c r="AN118" s="199">
        <f>IF(P2_ComponentsMissing_hidden!G142&gt;2,"x",ROUND(AVERAGE(AG118,AH118,AI118,AM118),1))</f>
        <v>3.3</v>
      </c>
    </row>
    <row r="119" spans="1:40">
      <c r="A119" s="27" t="s">
        <v>320</v>
      </c>
      <c r="B119" s="20" t="s">
        <v>321</v>
      </c>
      <c r="C119" s="26">
        <f>IF(P2_IndicatorData!C119="No data","x",ROUND(IF(P2_IndicatorData!C119&gt;C$166,10,IF(P2_IndicatorData!C119&lt;C$165,0,10-(C$166-P2_IndicatorData!C119)/(C$166-C$165)*10)),1))</f>
        <v>3.6</v>
      </c>
      <c r="D119" s="26">
        <f>IF(P2_IndicatorData!D119="No data","x",ROUND(IF(P2_IndicatorData!D119&gt;D$166,0,IF(P2_IndicatorData!D119&lt;D$165,10,(D$166-P2_IndicatorData!D119)/(D$166-D$165)*10)),1))</f>
        <v>5.9</v>
      </c>
      <c r="E119" s="26">
        <f>IF(P2_IndicatorData!E119="No data","x",ROUND(IF(P2_IndicatorData!E119&gt;E$166,0,IF(P2_IndicatorData!E119&lt;E$165,10,(E$166-P2_IndicatorData!E119)/(E$166-E$165)*10)),1))</f>
        <v>10</v>
      </c>
      <c r="F119" s="26">
        <f>IF(P2_IndicatorData!F119="No data","x",ROUND(IF(P2_IndicatorData!F119&gt;F$166,0,IF(P2_IndicatorData!F119&lt;F$165,10,(F$166-P2_IndicatorData!F119)/(F$166-F$165)*10)),1))</f>
        <v>10</v>
      </c>
      <c r="G119" s="26">
        <f>IF(P2_IndicatorData!G119="No data","x",ROUND(IF(P2_IndicatorData!G119&gt;G$166,0,IF(P2_IndicatorData!G119&lt;G$165,10,(G$166-P2_IndicatorData!G119)/(G$166-G$165)*10)),1))</f>
        <v>10</v>
      </c>
      <c r="H119" s="26">
        <f>IF(P2_IndicatorData!H119="No data","x",ROUND(IF(P2_IndicatorData!H119&gt;H$166,0,IF(P2_IndicatorData!H119&lt;H$165,10,(H$166-P2_IndicatorData!H119)/(H$166-H$165)*10)),1))</f>
        <v>7.9</v>
      </c>
      <c r="I119" s="26">
        <f>IF(P2_IndicatorData!I119="No data","x",ROUND(IF(P2_IndicatorData!I119&gt;I$166,10,IF(P2_IndicatorData!I119&lt;I$165,0,10-(I$166-P2_IndicatorData!I119)/(I$166-I$165)*10)),1))</f>
        <v>8.1999999999999993</v>
      </c>
      <c r="J119" s="26">
        <f>IF(P2_IndicatorData!J119="No data","x",ROUND(IF(P2_IndicatorData!J119&gt;J$166,10,IF(P2_IndicatorData!J119&lt;J$165,0,10-(J$166-P2_IndicatorData!J119)/(J$166-J$165)*10)),1))</f>
        <v>10</v>
      </c>
      <c r="K119" s="26">
        <f>IF(P2_IndicatorData!K119="No data","x",ROUND(IF(P2_IndicatorData!K119&gt;K$166,10,IF(P2_IndicatorData!K119&lt;K$165,0,10-(K$166-P2_IndicatorData!K119)/(K$166-K$165)*10)),1))</f>
        <v>2.4</v>
      </c>
      <c r="L119" s="26">
        <f>IF(P2_IndicatorData!L119="No data","x",ROUND(IF(P2_IndicatorData!L119&gt;L$166,10,IF(P2_IndicatorData!L119&lt;L$165,0,10-(L$166-P2_IndicatorData!L119)/(L$166-L$165)*10)),1))</f>
        <v>1.9</v>
      </c>
      <c r="M119" s="26">
        <f>IF(P2_IndicatorData!M119="No data","x",ROUND(IF(P2_IndicatorData!M119&gt;M$166,10,IF(P2_IndicatorData!M119&lt;M$165,0,10-(M$166-P2_IndicatorData!M119)/(M$166-M$165)*10)),1))</f>
        <v>3</v>
      </c>
      <c r="N119" s="26">
        <f>IF(P2_IndicatorData!N119="No data","x",ROUND(IF(P2_IndicatorData!N119&gt;N$166,0,IF(P2_IndicatorData!N119&lt;N$165,10,(N$166-P2_IndicatorData!N119)/(N$166-N$165)*10)),1))</f>
        <v>0.3</v>
      </c>
      <c r="O119" s="26" t="str">
        <f>IF(P2_IndicatorData!O119="No data","x",ROUND(IF(P2_IndicatorData!O119&gt;O$166,0,IF(P2_IndicatorData!O119&lt;O$165,10,(O$166-P2_IndicatorData!O119)/(O$166-O$165)*10)),1))</f>
        <v>x</v>
      </c>
      <c r="P119" s="26">
        <f>IF(P2_IndicatorData!P119="No data","x",ROUND(IF(P2_IndicatorData!P119&gt;P$166,0,IF(P2_IndicatorData!P119&lt;P$165,10,(P$166-P2_IndicatorData!P119)/(P$166-P$165)*10)),1))</f>
        <v>9.1</v>
      </c>
      <c r="Q119" s="26">
        <f>IF(P2_IndicatorData!Q119="No data","x",ROUND(IF(P2_IndicatorData!Q119&gt;Q$166,0,IF(P2_IndicatorData!Q119&lt;Q$165,10,(Q$166-P2_IndicatorData!Q119)/(Q$166-Q$165)*10)),1))</f>
        <v>8.3000000000000007</v>
      </c>
      <c r="R119" s="26">
        <f>IF(P2_IndicatorData!R119="No data","x",ROUND(IF(P2_IndicatorData!R119&gt;R$166,10,IF(P2_IndicatorData!R119&lt;R$165,0,10-(R$166-P2_IndicatorData!R119)/(R$166-R$165)*10)),1))</f>
        <v>6.3</v>
      </c>
      <c r="S119" s="26">
        <f>IF(P2_IndicatorData!S119="No data","x",ROUND(IF(P2_IndicatorData!S119&gt;S$166,0,IF(P2_IndicatorData!S119&lt;S$165,10,(S$166-P2_IndicatorData!S119)/(S$166-S$165)*10)),1))</f>
        <v>8.1999999999999993</v>
      </c>
      <c r="T119" s="35">
        <f>IF(P2_IndicatorData!X119="No data","x",ROUND(IF(P2_IndicatorData!X119&gt;T$166,10,IF(P2_IndicatorData!X119&lt;T$165,0,10-(T$166-P2_IndicatorData!X119)/(T$166-T$165)*10)),1))</f>
        <v>1.3</v>
      </c>
      <c r="U119" s="26">
        <f>IF(P2_IndicatorData!Y119="No data","x",ROUND(IF(P2_IndicatorData!Y119&gt;U$166,0,IF(P2_IndicatorData!Y119&lt;U$165,10,(U$166-P2_IndicatorData!Y119)/(U$166-U$165)*10)),1))</f>
        <v>2.7</v>
      </c>
      <c r="V119" s="26">
        <f>IF(P2_IndicatorData!Z119="No data","x",ROUND(IF(P2_IndicatorData!Z119&gt;V$166,10,IF(P2_IndicatorData!Z119&lt;V$165,0,10-(V$166-P2_IndicatorData!Z119)/(V$166-V$165)*10)),1))</f>
        <v>4.3</v>
      </c>
      <c r="W119" s="26">
        <f>IF(P2_IndicatorData!AA119="No data","x",ROUND(IF(P2_IndicatorData!AA119&gt;W$166,10,IF(P2_IndicatorData!AA119&lt;W$165,0,10-(W$166-P2_IndicatorData!AA119)/(W$166-W$165)*10)),1))</f>
        <v>7.8</v>
      </c>
      <c r="X119" s="26">
        <f>IF(P2_IndicatorData!AB119="No data","x",ROUND(IF(P2_IndicatorData!AB119&gt;X$166,0,IF(P2_IndicatorData!AB119&lt;X$165,10,(X$166-P2_IndicatorData!AB119)/(X$166-X$165)*10)),1))</f>
        <v>3</v>
      </c>
      <c r="Y119" s="26">
        <f>IF(P2_IndicatorData!AC119="No data","x",ROUND(IF(P2_IndicatorData!AC119&gt;Y$166,0,IF(P2_IndicatorData!AC119&lt;Y$165,10,(Y$166-P2_IndicatorData!AC119)/(Y$166-Y$165)*10)),1))</f>
        <v>1.2</v>
      </c>
      <c r="Z119" s="33">
        <f t="shared" si="28"/>
        <v>10</v>
      </c>
      <c r="AA119" s="33">
        <f t="shared" si="29"/>
        <v>2.5</v>
      </c>
      <c r="AB119" s="33">
        <f t="shared" si="30"/>
        <v>8.6999999999999993</v>
      </c>
      <c r="AC119" s="33">
        <f t="shared" si="31"/>
        <v>7.3</v>
      </c>
      <c r="AD119" s="181">
        <f t="shared" si="32"/>
        <v>6.8</v>
      </c>
      <c r="AE119" s="181">
        <f t="shared" si="33"/>
        <v>9.1</v>
      </c>
      <c r="AF119" s="181">
        <f t="shared" si="34"/>
        <v>5.4</v>
      </c>
      <c r="AG119" s="37">
        <f t="shared" si="35"/>
        <v>7.1</v>
      </c>
      <c r="AH119" s="37">
        <f t="shared" si="36"/>
        <v>1.4</v>
      </c>
      <c r="AI119" s="37">
        <f t="shared" si="37"/>
        <v>2</v>
      </c>
      <c r="AJ119" s="181">
        <f t="shared" si="38"/>
        <v>6.1</v>
      </c>
      <c r="AK119" s="181">
        <f t="shared" si="39"/>
        <v>2.1</v>
      </c>
      <c r="AL119" s="181">
        <f t="shared" si="40"/>
        <v>8</v>
      </c>
      <c r="AM119" s="37">
        <f t="shared" si="41"/>
        <v>5.4</v>
      </c>
      <c r="AN119" s="199">
        <f>IF(P2_ComponentsMissing_hidden!G143&gt;2,"x",ROUND(AVERAGE(AG119,AH119,AI119,AM119),1))</f>
        <v>4</v>
      </c>
    </row>
    <row r="120" spans="1:40">
      <c r="A120" s="27" t="s">
        <v>322</v>
      </c>
      <c r="B120" s="20" t="s">
        <v>323</v>
      </c>
      <c r="C120" s="26">
        <f>IF(P2_IndicatorData!C120="No data","x",ROUND(IF(P2_IndicatorData!C120&gt;C$166,10,IF(P2_IndicatorData!C120&lt;C$165,0,10-(C$166-P2_IndicatorData!C120)/(C$166-C$165)*10)),1))</f>
        <v>0.6</v>
      </c>
      <c r="D120" s="26">
        <f>IF(P2_IndicatorData!D120="No data","x",ROUND(IF(P2_IndicatorData!D120&gt;D$166,0,IF(P2_IndicatorData!D120&lt;D$165,10,(D$166-P2_IndicatorData!D120)/(D$166-D$165)*10)),1))</f>
        <v>4.3</v>
      </c>
      <c r="E120" s="26">
        <f>IF(P2_IndicatorData!E120="No data","x",ROUND(IF(P2_IndicatorData!E120&gt;E$166,0,IF(P2_IndicatorData!E120&lt;E$165,10,(E$166-P2_IndicatorData!E120)/(E$166-E$165)*10)),1))</f>
        <v>1.7</v>
      </c>
      <c r="F120" s="26">
        <f>IF(P2_IndicatorData!F120="No data","x",ROUND(IF(P2_IndicatorData!F120&gt;F$166,0,IF(P2_IndicatorData!F120&lt;F$165,10,(F$166-P2_IndicatorData!F120)/(F$166-F$165)*10)),1))</f>
        <v>1.6</v>
      </c>
      <c r="G120" s="26">
        <f>IF(P2_IndicatorData!G120="No data","x",ROUND(IF(P2_IndicatorData!G120&gt;G$166,0,IF(P2_IndicatorData!G120&lt;G$165,10,(G$166-P2_IndicatorData!G120)/(G$166-G$165)*10)),1))</f>
        <v>8</v>
      </c>
      <c r="H120" s="26">
        <f>IF(P2_IndicatorData!H120="No data","x",ROUND(IF(P2_IndicatorData!H120&gt;H$166,0,IF(P2_IndicatorData!H120&lt;H$165,10,(H$166-P2_IndicatorData!H120)/(H$166-H$165)*10)),1))</f>
        <v>3.6</v>
      </c>
      <c r="I120" s="26">
        <f>IF(P2_IndicatorData!I120="No data","x",ROUND(IF(P2_IndicatorData!I120&gt;I$166,10,IF(P2_IndicatorData!I120&lt;I$165,0,10-(I$166-P2_IndicatorData!I120)/(I$166-I$165)*10)),1))</f>
        <v>0.7</v>
      </c>
      <c r="J120" s="26">
        <f>IF(P2_IndicatorData!J120="No data","x",ROUND(IF(P2_IndicatorData!J120&gt;J$166,10,IF(P2_IndicatorData!J120&lt;J$165,0,10-(J$166-P2_IndicatorData!J120)/(J$166-J$165)*10)),1))</f>
        <v>4</v>
      </c>
      <c r="K120" s="26">
        <f>IF(P2_IndicatorData!K120="No data","x",ROUND(IF(P2_IndicatorData!K120&gt;K$166,10,IF(P2_IndicatorData!K120&lt;K$165,0,10-(K$166-P2_IndicatorData!K120)/(K$166-K$165)*10)),1))</f>
        <v>0</v>
      </c>
      <c r="L120" s="26">
        <f>IF(P2_IndicatorData!L120="No data","x",ROUND(IF(P2_IndicatorData!L120&gt;L$166,10,IF(P2_IndicatorData!L120&lt;L$165,0,10-(L$166-P2_IndicatorData!L120)/(L$166-L$165)*10)),1))</f>
        <v>1.1000000000000001</v>
      </c>
      <c r="M120" s="26">
        <f>IF(P2_IndicatorData!M120="No data","x",ROUND(IF(P2_IndicatorData!M120&gt;M$166,10,IF(P2_IndicatorData!M120&lt;M$165,0,10-(M$166-P2_IndicatorData!M120)/(M$166-M$165)*10)),1))</f>
        <v>0.6</v>
      </c>
      <c r="N120" s="26" t="str">
        <f>IF(P2_IndicatorData!N120="No data","x",ROUND(IF(P2_IndicatorData!N120&gt;N$166,0,IF(P2_IndicatorData!N120&lt;N$165,10,(N$166-P2_IndicatorData!N120)/(N$166-N$165)*10)),1))</f>
        <v>x</v>
      </c>
      <c r="O120" s="26">
        <f>IF(P2_IndicatorData!O120="No data","x",ROUND(IF(P2_IndicatorData!O120&gt;O$166,0,IF(P2_IndicatorData!O120&lt;O$165,10,(O$166-P2_IndicatorData!O120)/(O$166-O$165)*10)),1))</f>
        <v>2.4</v>
      </c>
      <c r="P120" s="26">
        <f>IF(P2_IndicatorData!P120="No data","x",ROUND(IF(P2_IndicatorData!P120&gt;P$166,0,IF(P2_IndicatorData!P120&lt;P$165,10,(P$166-P2_IndicatorData!P120)/(P$166-P$165)*10)),1))</f>
        <v>0</v>
      </c>
      <c r="Q120" s="26">
        <f>IF(P2_IndicatorData!Q120="No data","x",ROUND(IF(P2_IndicatorData!Q120&gt;Q$166,0,IF(P2_IndicatorData!Q120&lt;Q$165,10,(Q$166-P2_IndicatorData!Q120)/(Q$166-Q$165)*10)),1))</f>
        <v>5.0999999999999996</v>
      </c>
      <c r="R120" s="26">
        <f>IF(P2_IndicatorData!R120="No data","x",ROUND(IF(P2_IndicatorData!R120&gt;R$166,10,IF(P2_IndicatorData!R120&lt;R$165,0,10-(R$166-P2_IndicatorData!R120)/(R$166-R$165)*10)),1))</f>
        <v>7.1</v>
      </c>
      <c r="S120" s="26">
        <f>IF(P2_IndicatorData!S120="No data","x",ROUND(IF(P2_IndicatorData!S120&gt;S$166,0,IF(P2_IndicatorData!S120&lt;S$165,10,(S$166-P2_IndicatorData!S120)/(S$166-S$165)*10)),1))</f>
        <v>1.7</v>
      </c>
      <c r="T120" s="35">
        <f>IF(P2_IndicatorData!X120="No data","x",ROUND(IF(P2_IndicatorData!X120&gt;T$166,10,IF(P2_IndicatorData!X120&lt;T$165,0,10-(T$166-P2_IndicatorData!X120)/(T$166-T$165)*10)),1))</f>
        <v>0</v>
      </c>
      <c r="U120" s="26" t="str">
        <f>IF(P2_IndicatorData!Y120="No data","x",ROUND(IF(P2_IndicatorData!Y120&gt;U$166,0,IF(P2_IndicatorData!Y120&lt;U$165,10,(U$166-P2_IndicatorData!Y120)/(U$166-U$165)*10)),1))</f>
        <v>x</v>
      </c>
      <c r="V120" s="26">
        <f>IF(P2_IndicatorData!Z120="No data","x",ROUND(IF(P2_IndicatorData!Z120&gt;V$166,10,IF(P2_IndicatorData!Z120&lt;V$165,0,10-(V$166-P2_IndicatorData!Z120)/(V$166-V$165)*10)),1))</f>
        <v>3.1</v>
      </c>
      <c r="W120" s="26">
        <f>IF(P2_IndicatorData!AA120="No data","x",ROUND(IF(P2_IndicatorData!AA120&gt;W$166,10,IF(P2_IndicatorData!AA120&lt;W$165,0,10-(W$166-P2_IndicatorData!AA120)/(W$166-W$165)*10)),1))</f>
        <v>1.9</v>
      </c>
      <c r="X120" s="26">
        <f>IF(P2_IndicatorData!AB120="No data","x",ROUND(IF(P2_IndicatorData!AB120&gt;X$166,0,IF(P2_IndicatorData!AB120&lt;X$165,10,(X$166-P2_IndicatorData!AB120)/(X$166-X$165)*10)),1))</f>
        <v>4.0999999999999996</v>
      </c>
      <c r="Y120" s="26">
        <f>IF(P2_IndicatorData!AC120="No data","x",ROUND(IF(P2_IndicatorData!AC120&gt;Y$166,0,IF(P2_IndicatorData!AC120&lt;Y$165,10,(Y$166-P2_IndicatorData!AC120)/(Y$166-Y$165)*10)),1))</f>
        <v>0</v>
      </c>
      <c r="Z120" s="33">
        <f t="shared" si="28"/>
        <v>3.8</v>
      </c>
      <c r="AA120" s="33">
        <f t="shared" si="29"/>
        <v>0.9</v>
      </c>
      <c r="AB120" s="33">
        <f t="shared" si="30"/>
        <v>2.6</v>
      </c>
      <c r="AC120" s="33">
        <f t="shared" si="31"/>
        <v>4.4000000000000004</v>
      </c>
      <c r="AD120" s="181">
        <f t="shared" si="32"/>
        <v>2.2000000000000002</v>
      </c>
      <c r="AE120" s="181">
        <f t="shared" si="33"/>
        <v>2.4</v>
      </c>
      <c r="AF120" s="181">
        <f t="shared" si="34"/>
        <v>2.6</v>
      </c>
      <c r="AG120" s="37">
        <f t="shared" si="35"/>
        <v>2.4</v>
      </c>
      <c r="AH120" s="37">
        <f t="shared" si="36"/>
        <v>1.7</v>
      </c>
      <c r="AI120" s="37">
        <f t="shared" si="37"/>
        <v>0</v>
      </c>
      <c r="AJ120" s="181">
        <f t="shared" si="38"/>
        <v>2.5</v>
      </c>
      <c r="AK120" s="181">
        <f t="shared" si="39"/>
        <v>2.1</v>
      </c>
      <c r="AL120" s="181">
        <f t="shared" si="40"/>
        <v>3.5</v>
      </c>
      <c r="AM120" s="37">
        <f t="shared" si="41"/>
        <v>2.7</v>
      </c>
      <c r="AN120" s="199">
        <f>IF(P2_ComponentsMissing_hidden!G144&gt;2,"x",ROUND(AVERAGE(AG120,AH120,AI120,AM120),1))</f>
        <v>1.7</v>
      </c>
    </row>
    <row r="121" spans="1:40">
      <c r="A121" s="27" t="s">
        <v>324</v>
      </c>
      <c r="B121" s="20" t="s">
        <v>325</v>
      </c>
      <c r="C121" s="26">
        <f>IF(P2_IndicatorData!C121="No data","x",ROUND(IF(P2_IndicatorData!C121&gt;C$166,10,IF(P2_IndicatorData!C121&lt;C$165,0,10-(C$166-P2_IndicatorData!C121)/(C$166-C$165)*10)),1))</f>
        <v>0.5</v>
      </c>
      <c r="D121" s="26">
        <f>IF(P2_IndicatorData!D121="No data","x",ROUND(IF(P2_IndicatorData!D121&gt;D$166,0,IF(P2_IndicatorData!D121&lt;D$165,10,(D$166-P2_IndicatorData!D121)/(D$166-D$165)*10)),1))</f>
        <v>4.2</v>
      </c>
      <c r="E121" s="26">
        <f>IF(P2_IndicatorData!E121="No data","x",ROUND(IF(P2_IndicatorData!E121&gt;E$166,0,IF(P2_IndicatorData!E121&lt;E$165,10,(E$166-P2_IndicatorData!E121)/(E$166-E$165)*10)),1))</f>
        <v>0.3</v>
      </c>
      <c r="F121" s="26">
        <f>IF(P2_IndicatorData!F121="No data","x",ROUND(IF(P2_IndicatorData!F121&gt;F$166,0,IF(P2_IndicatorData!F121&lt;F$165,10,(F$166-P2_IndicatorData!F121)/(F$166-F$165)*10)),1))</f>
        <v>0.8</v>
      </c>
      <c r="G121" s="26">
        <f>IF(P2_IndicatorData!G121="No data","x",ROUND(IF(P2_IndicatorData!G121&gt;G$166,0,IF(P2_IndicatorData!G121&lt;G$165,10,(G$166-P2_IndicatorData!G121)/(G$166-G$165)*10)),1))</f>
        <v>0.4</v>
      </c>
      <c r="H121" s="26">
        <f>IF(P2_IndicatorData!H121="No data","x",ROUND(IF(P2_IndicatorData!H121&gt;H$166,0,IF(P2_IndicatorData!H121&lt;H$165,10,(H$166-P2_IndicatorData!H121)/(H$166-H$165)*10)),1))</f>
        <v>1.7</v>
      </c>
      <c r="I121" s="26">
        <f>IF(P2_IndicatorData!I121="No data","x",ROUND(IF(P2_IndicatorData!I121&gt;I$166,10,IF(P2_IndicatorData!I121&lt;I$165,0,10-(I$166-P2_IndicatorData!I121)/(I$166-I$165)*10)),1))</f>
        <v>0.9</v>
      </c>
      <c r="J121" s="26">
        <f>IF(P2_IndicatorData!J121="No data","x",ROUND(IF(P2_IndicatorData!J121&gt;J$166,10,IF(P2_IndicatorData!J121&lt;J$165,0,10-(J$166-P2_IndicatorData!J121)/(J$166-J$165)*10)),1))</f>
        <v>5.9</v>
      </c>
      <c r="K121" s="26">
        <f>IF(P2_IndicatorData!K121="No data","x",ROUND(IF(P2_IndicatorData!K121&gt;K$166,10,IF(P2_IndicatorData!K121&lt;K$165,0,10-(K$166-P2_IndicatorData!K121)/(K$166-K$165)*10)),1))</f>
        <v>0.2</v>
      </c>
      <c r="L121" s="26">
        <f>IF(P2_IndicatorData!L121="No data","x",ROUND(IF(P2_IndicatorData!L121&gt;L$166,10,IF(P2_IndicatorData!L121&lt;L$165,0,10-(L$166-P2_IndicatorData!L121)/(L$166-L$165)*10)),1))</f>
        <v>0.2</v>
      </c>
      <c r="M121" s="26">
        <f>IF(P2_IndicatorData!M121="No data","x",ROUND(IF(P2_IndicatorData!M121&gt;M$166,10,IF(P2_IndicatorData!M121&lt;M$165,0,10-(M$166-P2_IndicatorData!M121)/(M$166-M$165)*10)),1))</f>
        <v>0</v>
      </c>
      <c r="N121" s="26">
        <f>IF(P2_IndicatorData!N121="No data","x",ROUND(IF(P2_IndicatorData!N121&gt;N$166,0,IF(P2_IndicatorData!N121&lt;N$165,10,(N$166-P2_IndicatorData!N121)/(N$166-N$165)*10)),1))</f>
        <v>0.1</v>
      </c>
      <c r="O121" s="26">
        <f>IF(P2_IndicatorData!O121="No data","x",ROUND(IF(P2_IndicatorData!O121&gt;O$166,0,IF(P2_IndicatorData!O121&lt;O$165,10,(O$166-P2_IndicatorData!O121)/(O$166-O$165)*10)),1))</f>
        <v>1.6</v>
      </c>
      <c r="P121" s="26">
        <f>IF(P2_IndicatorData!P121="No data","x",ROUND(IF(P2_IndicatorData!P121&gt;P$166,0,IF(P2_IndicatorData!P121&lt;P$165,10,(P$166-P2_IndicatorData!P121)/(P$166-P$165)*10)),1))</f>
        <v>0.7</v>
      </c>
      <c r="Q121" s="26" t="str">
        <f>IF(P2_IndicatorData!Q121="No data","x",ROUND(IF(P2_IndicatorData!Q121&gt;Q$166,0,IF(P2_IndicatorData!Q121&lt;Q$165,10,(Q$166-P2_IndicatorData!Q121)/(Q$166-Q$165)*10)),1))</f>
        <v>x</v>
      </c>
      <c r="R121" s="26">
        <f>IF(P2_IndicatorData!R121="No data","x",ROUND(IF(P2_IndicatorData!R121&gt;R$166,10,IF(P2_IndicatorData!R121&lt;R$165,0,10-(R$166-P2_IndicatorData!R121)/(R$166-R$165)*10)),1))</f>
        <v>5.3</v>
      </c>
      <c r="S121" s="26">
        <f>IF(P2_IndicatorData!S121="No data","x",ROUND(IF(P2_IndicatorData!S121&gt;S$166,0,IF(P2_IndicatorData!S121&lt;S$165,10,(S$166-P2_IndicatorData!S121)/(S$166-S$165)*10)),1))</f>
        <v>1</v>
      </c>
      <c r="T121" s="35">
        <f>IF(P2_IndicatorData!X121="No data","x",ROUND(IF(P2_IndicatorData!X121&gt;T$166,10,IF(P2_IndicatorData!X121&lt;T$165,0,10-(T$166-P2_IndicatorData!X121)/(T$166-T$165)*10)),1))</f>
        <v>0</v>
      </c>
      <c r="U121" s="26" t="str">
        <f>IF(P2_IndicatorData!Y121="No data","x",ROUND(IF(P2_IndicatorData!Y121&gt;U$166,0,IF(P2_IndicatorData!Y121&lt;U$165,10,(U$166-P2_IndicatorData!Y121)/(U$166-U$165)*10)),1))</f>
        <v>x</v>
      </c>
      <c r="V121" s="26">
        <f>IF(P2_IndicatorData!Z121="No data","x",ROUND(IF(P2_IndicatorData!Z121&gt;V$166,10,IF(P2_IndicatorData!Z121&lt;V$165,0,10-(V$166-P2_IndicatorData!Z121)/(V$166-V$165)*10)),1))</f>
        <v>3.4</v>
      </c>
      <c r="W121" s="26">
        <f>IF(P2_IndicatorData!AA121="No data","x",ROUND(IF(P2_IndicatorData!AA121&gt;W$166,10,IF(P2_IndicatorData!AA121&lt;W$165,0,10-(W$166-P2_IndicatorData!AA121)/(W$166-W$165)*10)),1))</f>
        <v>3.5</v>
      </c>
      <c r="X121" s="26">
        <f>IF(P2_IndicatorData!AB121="No data","x",ROUND(IF(P2_IndicatorData!AB121&gt;X$166,0,IF(P2_IndicatorData!AB121&lt;X$165,10,(X$166-P2_IndicatorData!AB121)/(X$166-X$165)*10)),1))</f>
        <v>5.6</v>
      </c>
      <c r="Y121" s="26">
        <f>IF(P2_IndicatorData!AC121="No data","x",ROUND(IF(P2_IndicatorData!AC121&gt;Y$166,0,IF(P2_IndicatorData!AC121&lt;Y$165,10,(Y$166-P2_IndicatorData!AC121)/(Y$166-Y$165)*10)),1))</f>
        <v>0</v>
      </c>
      <c r="Z121" s="33">
        <f t="shared" si="28"/>
        <v>0.5</v>
      </c>
      <c r="AA121" s="33">
        <f t="shared" si="29"/>
        <v>0.1</v>
      </c>
      <c r="AB121" s="33">
        <f t="shared" si="30"/>
        <v>0.7</v>
      </c>
      <c r="AC121" s="33">
        <f t="shared" si="31"/>
        <v>3.2</v>
      </c>
      <c r="AD121" s="181">
        <f t="shared" si="32"/>
        <v>0.5</v>
      </c>
      <c r="AE121" s="181">
        <f t="shared" si="33"/>
        <v>3.4</v>
      </c>
      <c r="AF121" s="181">
        <f t="shared" si="34"/>
        <v>2</v>
      </c>
      <c r="AG121" s="37">
        <f t="shared" si="35"/>
        <v>2</v>
      </c>
      <c r="AH121" s="37">
        <f t="shared" si="36"/>
        <v>0.6</v>
      </c>
      <c r="AI121" s="37">
        <f t="shared" si="37"/>
        <v>0</v>
      </c>
      <c r="AJ121" s="181">
        <f t="shared" si="38"/>
        <v>3.5</v>
      </c>
      <c r="AK121" s="181">
        <f t="shared" si="39"/>
        <v>2.8</v>
      </c>
      <c r="AL121" s="181">
        <f t="shared" si="40"/>
        <v>2</v>
      </c>
      <c r="AM121" s="37">
        <f t="shared" si="41"/>
        <v>2.8</v>
      </c>
      <c r="AN121" s="199">
        <f>IF(P2_ComponentsMissing_hidden!G145&gt;2,"x",ROUND(AVERAGE(AG121,AH121,AI121,AM121),1))</f>
        <v>1.4</v>
      </c>
    </row>
    <row r="122" spans="1:40">
      <c r="A122" s="27" t="s">
        <v>326</v>
      </c>
      <c r="B122" s="20" t="s">
        <v>327</v>
      </c>
      <c r="C122" s="26">
        <f>IF(P2_IndicatorData!C122="No data","x",ROUND(IF(P2_IndicatorData!C122&gt;C$166,10,IF(P2_IndicatorData!C122&lt;C$165,0,10-(C$166-P2_IndicatorData!C122)/(C$166-C$165)*10)),1))</f>
        <v>0.9</v>
      </c>
      <c r="D122" s="26">
        <f>IF(P2_IndicatorData!D122="No data","x",ROUND(IF(P2_IndicatorData!D122&gt;D$166,0,IF(P2_IndicatorData!D122&lt;D$165,10,(D$166-P2_IndicatorData!D122)/(D$166-D$165)*10)),1))</f>
        <v>3.9</v>
      </c>
      <c r="E122" s="26">
        <f>IF(P2_IndicatorData!E122="No data","x",ROUND(IF(P2_IndicatorData!E122&gt;E$166,0,IF(P2_IndicatorData!E122&lt;E$165,10,(E$166-P2_IndicatorData!E122)/(E$166-E$165)*10)),1))</f>
        <v>0.7</v>
      </c>
      <c r="F122" s="26">
        <f>IF(P2_IndicatorData!F122="No data","x",ROUND(IF(P2_IndicatorData!F122&gt;F$166,0,IF(P2_IndicatorData!F122&lt;F$165,10,(F$166-P2_IndicatorData!F122)/(F$166-F$165)*10)),1))</f>
        <v>1</v>
      </c>
      <c r="G122" s="26">
        <f>IF(P2_IndicatorData!G122="No data","x",ROUND(IF(P2_IndicatorData!G122&gt;G$166,0,IF(P2_IndicatorData!G122&lt;G$165,10,(G$166-P2_IndicatorData!G122)/(G$166-G$165)*10)),1))</f>
        <v>0.4</v>
      </c>
      <c r="H122" s="26">
        <f>IF(P2_IndicatorData!H122="No data","x",ROUND(IF(P2_IndicatorData!H122&gt;H$166,0,IF(P2_IndicatorData!H122&lt;H$165,10,(H$166-P2_IndicatorData!H122)/(H$166-H$165)*10)),1))</f>
        <v>7.3</v>
      </c>
      <c r="I122" s="26">
        <f>IF(P2_IndicatorData!I122="No data","x",ROUND(IF(P2_IndicatorData!I122&gt;I$166,10,IF(P2_IndicatorData!I122&lt;I$165,0,10-(I$166-P2_IndicatorData!I122)/(I$166-I$165)*10)),1))</f>
        <v>1.3</v>
      </c>
      <c r="J122" s="26">
        <f>IF(P2_IndicatorData!J122="No data","x",ROUND(IF(P2_IndicatorData!J122&gt;J$166,10,IF(P2_IndicatorData!J122&lt;J$165,0,10-(J$166-P2_IndicatorData!J122)/(J$166-J$165)*10)),1))</f>
        <v>4.9000000000000004</v>
      </c>
      <c r="K122" s="26">
        <f>IF(P2_IndicatorData!K122="No data","x",ROUND(IF(P2_IndicatorData!K122&gt;K$166,10,IF(P2_IndicatorData!K122&lt;K$165,0,10-(K$166-P2_IndicatorData!K122)/(K$166-K$165)*10)),1))</f>
        <v>0.2</v>
      </c>
      <c r="L122" s="26">
        <f>IF(P2_IndicatorData!L122="No data","x",ROUND(IF(P2_IndicatorData!L122&gt;L$166,10,IF(P2_IndicatorData!L122&lt;L$165,0,10-(L$166-P2_IndicatorData!L122)/(L$166-L$165)*10)),1))</f>
        <v>1</v>
      </c>
      <c r="M122" s="26">
        <f>IF(P2_IndicatorData!M122="No data","x",ROUND(IF(P2_IndicatorData!M122&gt;M$166,10,IF(P2_IndicatorData!M122&lt;M$165,0,10-(M$166-P2_IndicatorData!M122)/(M$166-M$165)*10)),1))</f>
        <v>1.5</v>
      </c>
      <c r="N122" s="26">
        <f>IF(P2_IndicatorData!N122="No data","x",ROUND(IF(P2_IndicatorData!N122&gt;N$166,0,IF(P2_IndicatorData!N122&lt;N$165,10,(N$166-P2_IndicatorData!N122)/(N$166-N$165)*10)),1))</f>
        <v>1.8</v>
      </c>
      <c r="O122" s="26">
        <f>IF(P2_IndicatorData!O122="No data","x",ROUND(IF(P2_IndicatorData!O122&gt;O$166,0,IF(P2_IndicatorData!O122&lt;O$165,10,(O$166-P2_IndicatorData!O122)/(O$166-O$165)*10)),1))</f>
        <v>5.5</v>
      </c>
      <c r="P122" s="26" t="str">
        <f>IF(P2_IndicatorData!P122="No data","x",ROUND(IF(P2_IndicatorData!P122&gt;P$166,0,IF(P2_IndicatorData!P122&lt;P$165,10,(P$166-P2_IndicatorData!P122)/(P$166-P$165)*10)),1))</f>
        <v>x</v>
      </c>
      <c r="Q122" s="26" t="str">
        <f>IF(P2_IndicatorData!Q122="No data","x",ROUND(IF(P2_IndicatorData!Q122&gt;Q$166,0,IF(P2_IndicatorData!Q122&lt;Q$165,10,(Q$166-P2_IndicatorData!Q122)/(Q$166-Q$165)*10)),1))</f>
        <v>x</v>
      </c>
      <c r="R122" s="26" t="str">
        <f>IF(P2_IndicatorData!R122="No data","x",ROUND(IF(P2_IndicatorData!R122&gt;R$166,10,IF(P2_IndicatorData!R122&lt;R$165,0,10-(R$166-P2_IndicatorData!R122)/(R$166-R$165)*10)),1))</f>
        <v>x</v>
      </c>
      <c r="S122" s="26" t="str">
        <f>IF(P2_IndicatorData!S122="No data","x",ROUND(IF(P2_IndicatorData!S122&gt;S$166,0,IF(P2_IndicatorData!S122&lt;S$165,10,(S$166-P2_IndicatorData!S122)/(S$166-S$165)*10)),1))</f>
        <v>x</v>
      </c>
      <c r="T122" s="35">
        <f>IF(P2_IndicatorData!X122="No data","x",ROUND(IF(P2_IndicatorData!X122&gt;T$166,10,IF(P2_IndicatorData!X122&lt;T$165,0,10-(T$166-P2_IndicatorData!X122)/(T$166-T$165)*10)),1))</f>
        <v>0.1</v>
      </c>
      <c r="U122" s="26" t="str">
        <f>IF(P2_IndicatorData!Y122="No data","x",ROUND(IF(P2_IndicatorData!Y122&gt;U$166,0,IF(P2_IndicatorData!Y122&lt;U$165,10,(U$166-P2_IndicatorData!Y122)/(U$166-U$165)*10)),1))</f>
        <v>x</v>
      </c>
      <c r="V122" s="26" t="str">
        <f>IF(P2_IndicatorData!Z122="No data","x",ROUND(IF(P2_IndicatorData!Z122&gt;V$166,10,IF(P2_IndicatorData!Z122&lt;V$165,0,10-(V$166-P2_IndicatorData!Z122)/(V$166-V$165)*10)),1))</f>
        <v>x</v>
      </c>
      <c r="W122" s="26" t="str">
        <f>IF(P2_IndicatorData!AA122="No data","x",ROUND(IF(P2_IndicatorData!AA122&gt;W$166,10,IF(P2_IndicatorData!AA122&lt;W$165,0,10-(W$166-P2_IndicatorData!AA122)/(W$166-W$165)*10)),1))</f>
        <v>x</v>
      </c>
      <c r="X122" s="26">
        <f>IF(P2_IndicatorData!AB122="No data","x",ROUND(IF(P2_IndicatorData!AB122&gt;X$166,0,IF(P2_IndicatorData!AB122&lt;X$165,10,(X$166-P2_IndicatorData!AB122)/(X$166-X$165)*10)),1))</f>
        <v>4.0999999999999996</v>
      </c>
      <c r="Y122" s="26">
        <f>IF(P2_IndicatorData!AC122="No data","x",ROUND(IF(P2_IndicatorData!AC122&gt;Y$166,0,IF(P2_IndicatorData!AC122&lt;Y$165,10,(Y$166-P2_IndicatorData!AC122)/(Y$166-Y$165)*10)),1))</f>
        <v>0</v>
      </c>
      <c r="Z122" s="33">
        <f t="shared" si="28"/>
        <v>0.7</v>
      </c>
      <c r="AA122" s="33">
        <f t="shared" si="29"/>
        <v>1.3</v>
      </c>
      <c r="AB122" s="33" t="str">
        <f t="shared" si="30"/>
        <v>x</v>
      </c>
      <c r="AC122" s="33" t="str">
        <f t="shared" si="31"/>
        <v>x</v>
      </c>
      <c r="AD122" s="181">
        <f t="shared" si="32"/>
        <v>0.8</v>
      </c>
      <c r="AE122" s="181">
        <f t="shared" si="33"/>
        <v>3.1</v>
      </c>
      <c r="AF122" s="181">
        <f t="shared" si="34"/>
        <v>3.8</v>
      </c>
      <c r="AG122" s="37">
        <f t="shared" si="35"/>
        <v>2.6</v>
      </c>
      <c r="AH122" s="37">
        <f t="shared" si="36"/>
        <v>2.9</v>
      </c>
      <c r="AI122" s="37">
        <f t="shared" si="37"/>
        <v>0.1</v>
      </c>
      <c r="AJ122" s="181" t="str">
        <f t="shared" si="38"/>
        <v>x</v>
      </c>
      <c r="AK122" s="181">
        <f t="shared" si="39"/>
        <v>2.1</v>
      </c>
      <c r="AL122" s="181" t="str">
        <f t="shared" si="40"/>
        <v>x</v>
      </c>
      <c r="AM122" s="37">
        <f t="shared" si="41"/>
        <v>2.1</v>
      </c>
      <c r="AN122" s="199">
        <f>IF(P2_ComponentsMissing_hidden!G146&gt;2,"x",ROUND(AVERAGE(AG122,AH122,AI122,AM122),1))</f>
        <v>1.9</v>
      </c>
    </row>
    <row r="123" spans="1:40">
      <c r="A123" s="27" t="s">
        <v>328</v>
      </c>
      <c r="B123" s="20" t="s">
        <v>329</v>
      </c>
      <c r="C123" s="26">
        <f>IF(P2_IndicatorData!C123="No data","x",ROUND(IF(P2_IndicatorData!C123&gt;C$166,10,IF(P2_IndicatorData!C123&lt;C$165,0,10-(C$166-P2_IndicatorData!C123)/(C$166-C$165)*10)),1))</f>
        <v>0.4</v>
      </c>
      <c r="D123" s="26">
        <f>IF(P2_IndicatorData!D123="No data","x",ROUND(IF(P2_IndicatorData!D123&gt;D$166,0,IF(P2_IndicatorData!D123&lt;D$165,10,(D$166-P2_IndicatorData!D123)/(D$166-D$165)*10)),1))</f>
        <v>3.9</v>
      </c>
      <c r="E123" s="26">
        <f>IF(P2_IndicatorData!E123="No data","x",ROUND(IF(P2_IndicatorData!E123&gt;E$166,0,IF(P2_IndicatorData!E123&lt;E$165,10,(E$166-P2_IndicatorData!E123)/(E$166-E$165)*10)),1))</f>
        <v>0.7</v>
      </c>
      <c r="F123" s="26">
        <f>IF(P2_IndicatorData!F123="No data","x",ROUND(IF(P2_IndicatorData!F123&gt;F$166,0,IF(P2_IndicatorData!F123&lt;F$165,10,(F$166-P2_IndicatorData!F123)/(F$166-F$165)*10)),1))</f>
        <v>0.6</v>
      </c>
      <c r="G123" s="26">
        <f>IF(P2_IndicatorData!G123="No data","x",ROUND(IF(P2_IndicatorData!G123&gt;G$166,0,IF(P2_IndicatorData!G123&lt;G$165,10,(G$166-P2_IndicatorData!G123)/(G$166-G$165)*10)),1))</f>
        <v>0.6</v>
      </c>
      <c r="H123" s="26">
        <f>IF(P2_IndicatorData!H123="No data","x",ROUND(IF(P2_IndicatorData!H123&gt;H$166,0,IF(P2_IndicatorData!H123&lt;H$165,10,(H$166-P2_IndicatorData!H123)/(H$166-H$165)*10)),1))</f>
        <v>3.7</v>
      </c>
      <c r="I123" s="26">
        <f>IF(P2_IndicatorData!I123="No data","x",ROUND(IF(P2_IndicatorData!I123&gt;I$166,10,IF(P2_IndicatorData!I123&lt;I$165,0,10-(I$166-P2_IndicatorData!I123)/(I$166-I$165)*10)),1))</f>
        <v>0.6</v>
      </c>
      <c r="J123" s="26">
        <f>IF(P2_IndicatorData!J123="No data","x",ROUND(IF(P2_IndicatorData!J123&gt;J$166,10,IF(P2_IndicatorData!J123&lt;J$165,0,10-(J$166-P2_IndicatorData!J123)/(J$166-J$165)*10)),1))</f>
        <v>3.8</v>
      </c>
      <c r="K123" s="26">
        <f>IF(P2_IndicatorData!K123="No data","x",ROUND(IF(P2_IndicatorData!K123&gt;K$166,10,IF(P2_IndicatorData!K123&lt;K$165,0,10-(K$166-P2_IndicatorData!K123)/(K$166-K$165)*10)),1))</f>
        <v>0.2</v>
      </c>
      <c r="L123" s="26">
        <f>IF(P2_IndicatorData!L123="No data","x",ROUND(IF(P2_IndicatorData!L123&gt;L$166,10,IF(P2_IndicatorData!L123&lt;L$165,0,10-(L$166-P2_IndicatorData!L123)/(L$166-L$165)*10)),1))</f>
        <v>0.5</v>
      </c>
      <c r="M123" s="26">
        <f>IF(P2_IndicatorData!M123="No data","x",ROUND(IF(P2_IndicatorData!M123&gt;M$166,10,IF(P2_IndicatorData!M123&lt;M$165,0,10-(M$166-P2_IndicatorData!M123)/(M$166-M$165)*10)),1))</f>
        <v>0.8</v>
      </c>
      <c r="N123" s="26" t="str">
        <f>IF(P2_IndicatorData!N123="No data","x",ROUND(IF(P2_IndicatorData!N123&gt;N$166,0,IF(P2_IndicatorData!N123&lt;N$165,10,(N$166-P2_IndicatorData!N123)/(N$166-N$165)*10)),1))</f>
        <v>x</v>
      </c>
      <c r="O123" s="26">
        <f>IF(P2_IndicatorData!O123="No data","x",ROUND(IF(P2_IndicatorData!O123&gt;O$166,0,IF(P2_IndicatorData!O123&lt;O$165,10,(O$166-P2_IndicatorData!O123)/(O$166-O$165)*10)),1))</f>
        <v>2.8</v>
      </c>
      <c r="P123" s="26">
        <f>IF(P2_IndicatorData!P123="No data","x",ROUND(IF(P2_IndicatorData!P123&gt;P$166,0,IF(P2_IndicatorData!P123&lt;P$165,10,(P$166-P2_IndicatorData!P123)/(P$166-P$165)*10)),1))</f>
        <v>8.1</v>
      </c>
      <c r="Q123" s="26" t="str">
        <f>IF(P2_IndicatorData!Q123="No data","x",ROUND(IF(P2_IndicatorData!Q123&gt;Q$166,0,IF(P2_IndicatorData!Q123&lt;Q$165,10,(Q$166-P2_IndicatorData!Q123)/(Q$166-Q$165)*10)),1))</f>
        <v>x</v>
      </c>
      <c r="R123" s="26">
        <f>IF(P2_IndicatorData!R123="No data","x",ROUND(IF(P2_IndicatorData!R123&gt;R$166,10,IF(P2_IndicatorData!R123&lt;R$165,0,10-(R$166-P2_IndicatorData!R123)/(R$166-R$165)*10)),1))</f>
        <v>1.6</v>
      </c>
      <c r="S123" s="26">
        <f>IF(P2_IndicatorData!S123="No data","x",ROUND(IF(P2_IndicatorData!S123&gt;S$166,0,IF(P2_IndicatorData!S123&lt;S$165,10,(S$166-P2_IndicatorData!S123)/(S$166-S$165)*10)),1))</f>
        <v>0.6</v>
      </c>
      <c r="T123" s="35">
        <f>IF(P2_IndicatorData!X123="No data","x",ROUND(IF(P2_IndicatorData!X123&gt;T$166,10,IF(P2_IndicatorData!X123&lt;T$165,0,10-(T$166-P2_IndicatorData!X123)/(T$166-T$165)*10)),1))</f>
        <v>0</v>
      </c>
      <c r="U123" s="26" t="str">
        <f>IF(P2_IndicatorData!Y123="No data","x",ROUND(IF(P2_IndicatorData!Y123&gt;U$166,0,IF(P2_IndicatorData!Y123&lt;U$165,10,(U$166-P2_IndicatorData!Y123)/(U$166-U$165)*10)),1))</f>
        <v>x</v>
      </c>
      <c r="V123" s="26" t="str">
        <f>IF(P2_IndicatorData!Z123="No data","x",ROUND(IF(P2_IndicatorData!Z123&gt;V$166,10,IF(P2_IndicatorData!Z123&lt;V$165,0,10-(V$166-P2_IndicatorData!Z123)/(V$166-V$165)*10)),1))</f>
        <v>x</v>
      </c>
      <c r="W123" s="26" t="str">
        <f>IF(P2_IndicatorData!AA123="No data","x",ROUND(IF(P2_IndicatorData!AA123&gt;W$166,10,IF(P2_IndicatorData!AA123&lt;W$165,0,10-(W$166-P2_IndicatorData!AA123)/(W$166-W$165)*10)),1))</f>
        <v>x</v>
      </c>
      <c r="X123" s="26">
        <f>IF(P2_IndicatorData!AB123="No data","x",ROUND(IF(P2_IndicatorData!AB123&gt;X$166,0,IF(P2_IndicatorData!AB123&lt;X$165,10,(X$166-P2_IndicatorData!AB123)/(X$166-X$165)*10)),1))</f>
        <v>4.4000000000000004</v>
      </c>
      <c r="Y123" s="26">
        <f>IF(P2_IndicatorData!AC123="No data","x",ROUND(IF(P2_IndicatorData!AC123&gt;Y$166,0,IF(P2_IndicatorData!AC123&lt;Y$165,10,(Y$166-P2_IndicatorData!AC123)/(Y$166-Y$165)*10)),1))</f>
        <v>0</v>
      </c>
      <c r="Z123" s="33">
        <f t="shared" si="28"/>
        <v>0.6</v>
      </c>
      <c r="AA123" s="33">
        <f t="shared" si="29"/>
        <v>0.7</v>
      </c>
      <c r="AB123" s="33">
        <f t="shared" si="30"/>
        <v>8.1</v>
      </c>
      <c r="AC123" s="33">
        <f t="shared" si="31"/>
        <v>1.1000000000000001</v>
      </c>
      <c r="AD123" s="181">
        <f t="shared" si="32"/>
        <v>0.5</v>
      </c>
      <c r="AE123" s="181">
        <f t="shared" si="33"/>
        <v>2.2000000000000002</v>
      </c>
      <c r="AF123" s="181">
        <f t="shared" si="34"/>
        <v>2.6</v>
      </c>
      <c r="AG123" s="37">
        <f t="shared" si="35"/>
        <v>1.8</v>
      </c>
      <c r="AH123" s="37">
        <f t="shared" si="36"/>
        <v>1.8</v>
      </c>
      <c r="AI123" s="37">
        <f t="shared" si="37"/>
        <v>0</v>
      </c>
      <c r="AJ123" s="181" t="str">
        <f t="shared" si="38"/>
        <v>x</v>
      </c>
      <c r="AK123" s="181">
        <f t="shared" si="39"/>
        <v>2.2000000000000002</v>
      </c>
      <c r="AL123" s="181">
        <f t="shared" si="40"/>
        <v>4.5999999999999996</v>
      </c>
      <c r="AM123" s="37">
        <f t="shared" si="41"/>
        <v>3.4</v>
      </c>
      <c r="AN123" s="199">
        <f>IF(P2_ComponentsMissing_hidden!G147&gt;2,"x",ROUND(AVERAGE(AG123,AH123,AI123,AM123),1))</f>
        <v>1.8</v>
      </c>
    </row>
    <row r="124" spans="1:40">
      <c r="A124" s="27" t="s">
        <v>330</v>
      </c>
      <c r="B124" s="20" t="s">
        <v>331</v>
      </c>
      <c r="C124" s="26">
        <f>IF(P2_IndicatorData!C124="No data","x",ROUND(IF(P2_IndicatorData!C124&gt;C$166,10,IF(P2_IndicatorData!C124&lt;C$165,0,10-(C$166-P2_IndicatorData!C124)/(C$166-C$165)*10)),1))</f>
        <v>1.9</v>
      </c>
      <c r="D124" s="26">
        <f>IF(P2_IndicatorData!D124="No data","x",ROUND(IF(P2_IndicatorData!D124&gt;D$166,0,IF(P2_IndicatorData!D124&lt;D$165,10,(D$166-P2_IndicatorData!D124)/(D$166-D$165)*10)),1))</f>
        <v>5.9</v>
      </c>
      <c r="E124" s="26">
        <f>IF(P2_IndicatorData!E124="No data","x",ROUND(IF(P2_IndicatorData!E124&gt;E$166,0,IF(P2_IndicatorData!E124&lt;E$165,10,(E$166-P2_IndicatorData!E124)/(E$166-E$165)*10)),1))</f>
        <v>2.2999999999999998</v>
      </c>
      <c r="F124" s="26">
        <f>IF(P2_IndicatorData!F124="No data","x",ROUND(IF(P2_IndicatorData!F124&gt;F$166,0,IF(P2_IndicatorData!F124&lt;F$165,10,(F$166-P2_IndicatorData!F124)/(F$166-F$165)*10)),1))</f>
        <v>0.8</v>
      </c>
      <c r="G124" s="26">
        <f>IF(P2_IndicatorData!G124="No data","x",ROUND(IF(P2_IndicatorData!G124&gt;G$166,0,IF(P2_IndicatorData!G124&lt;G$165,10,(G$166-P2_IndicatorData!G124)/(G$166-G$165)*10)),1))</f>
        <v>1.2</v>
      </c>
      <c r="H124" s="26">
        <f>IF(P2_IndicatorData!H124="No data","x",ROUND(IF(P2_IndicatorData!H124&gt;H$166,0,IF(P2_IndicatorData!H124&lt;H$165,10,(H$166-P2_IndicatorData!H124)/(H$166-H$165)*10)),1))</f>
        <v>4.7</v>
      </c>
      <c r="I124" s="26">
        <f>IF(P2_IndicatorData!I124="No data","x",ROUND(IF(P2_IndicatorData!I124&gt;I$166,10,IF(P2_IndicatorData!I124&lt;I$165,0,10-(I$166-P2_IndicatorData!I124)/(I$166-I$165)*10)),1))</f>
        <v>1.4</v>
      </c>
      <c r="J124" s="26">
        <f>IF(P2_IndicatorData!J124="No data","x",ROUND(IF(P2_IndicatorData!J124&gt;J$166,10,IF(P2_IndicatorData!J124&lt;J$165,0,10-(J$166-P2_IndicatorData!J124)/(J$166-J$165)*10)),1))</f>
        <v>3.3</v>
      </c>
      <c r="K124" s="26">
        <f>IF(P2_IndicatorData!K124="No data","x",ROUND(IF(P2_IndicatorData!K124&gt;K$166,10,IF(P2_IndicatorData!K124&lt;K$165,0,10-(K$166-P2_IndicatorData!K124)/(K$166-K$165)*10)),1))</f>
        <v>0.4</v>
      </c>
      <c r="L124" s="26">
        <f>IF(P2_IndicatorData!L124="No data","x",ROUND(IF(P2_IndicatorData!L124&gt;L$166,10,IF(P2_IndicatorData!L124&lt;L$165,0,10-(L$166-P2_IndicatorData!L124)/(L$166-L$165)*10)),1))</f>
        <v>5.0999999999999996</v>
      </c>
      <c r="M124" s="26">
        <f>IF(P2_IndicatorData!M124="No data","x",ROUND(IF(P2_IndicatorData!M124&gt;M$166,10,IF(P2_IndicatorData!M124&lt;M$165,0,10-(M$166-P2_IndicatorData!M124)/(M$166-M$165)*10)),1))</f>
        <v>4.4000000000000004</v>
      </c>
      <c r="N124" s="26">
        <f>IF(P2_IndicatorData!N124="No data","x",ROUND(IF(P2_IndicatorData!N124&gt;N$166,0,IF(P2_IndicatorData!N124&lt;N$165,10,(N$166-P2_IndicatorData!N124)/(N$166-N$165)*10)),1))</f>
        <v>0.1</v>
      </c>
      <c r="O124" s="26">
        <f>IF(P2_IndicatorData!O124="No data","x",ROUND(IF(P2_IndicatorData!O124&gt;O$166,0,IF(P2_IndicatorData!O124&lt;O$165,10,(O$166-P2_IndicatorData!O124)/(O$166-O$165)*10)),1))</f>
        <v>0.9</v>
      </c>
      <c r="P124" s="26" t="str">
        <f>IF(P2_IndicatorData!P124="No data","x",ROUND(IF(P2_IndicatorData!P124&gt;P$166,0,IF(P2_IndicatorData!P124&lt;P$165,10,(P$166-P2_IndicatorData!P124)/(P$166-P$165)*10)),1))</f>
        <v>x</v>
      </c>
      <c r="Q124" s="26">
        <f>IF(P2_IndicatorData!Q124="No data","x",ROUND(IF(P2_IndicatorData!Q124&gt;Q$166,0,IF(P2_IndicatorData!Q124&lt;Q$165,10,(Q$166-P2_IndicatorData!Q124)/(Q$166-Q$165)*10)),1))</f>
        <v>7.2</v>
      </c>
      <c r="R124" s="26">
        <f>IF(P2_IndicatorData!R124="No data","x",ROUND(IF(P2_IndicatorData!R124&gt;R$166,10,IF(P2_IndicatorData!R124&lt;R$165,0,10-(R$166-P2_IndicatorData!R124)/(R$166-R$165)*10)),1))</f>
        <v>2.2999999999999998</v>
      </c>
      <c r="S124" s="26">
        <f>IF(P2_IndicatorData!S124="No data","x",ROUND(IF(P2_IndicatorData!S124&gt;S$166,0,IF(P2_IndicatorData!S124&lt;S$165,10,(S$166-P2_IndicatorData!S124)/(S$166-S$165)*10)),1))</f>
        <v>7</v>
      </c>
      <c r="T124" s="35">
        <f>IF(P2_IndicatorData!X124="No data","x",ROUND(IF(P2_IndicatorData!X124&gt;T$166,10,IF(P2_IndicatorData!X124&lt;T$165,0,10-(T$166-P2_IndicatorData!X124)/(T$166-T$165)*10)),1))</f>
        <v>2.5</v>
      </c>
      <c r="U124" s="26">
        <f>IF(P2_IndicatorData!Y124="No data","x",ROUND(IF(P2_IndicatorData!Y124&gt;U$166,0,IF(P2_IndicatorData!Y124&lt;U$165,10,(U$166-P2_IndicatorData!Y124)/(U$166-U$165)*10)),1))</f>
        <v>1.6</v>
      </c>
      <c r="V124" s="26">
        <f>IF(P2_IndicatorData!Z124="No data","x",ROUND(IF(P2_IndicatorData!Z124&gt;V$166,10,IF(P2_IndicatorData!Z124&lt;V$165,0,10-(V$166-P2_IndicatorData!Z124)/(V$166-V$165)*10)),1))</f>
        <v>4.5999999999999996</v>
      </c>
      <c r="W124" s="26">
        <f>IF(P2_IndicatorData!AA124="No data","x",ROUND(IF(P2_IndicatorData!AA124&gt;W$166,10,IF(P2_IndicatorData!AA124&lt;W$165,0,10-(W$166-P2_IndicatorData!AA124)/(W$166-W$165)*10)),1))</f>
        <v>0.3</v>
      </c>
      <c r="X124" s="26">
        <f>IF(P2_IndicatorData!AB124="No data","x",ROUND(IF(P2_IndicatorData!AB124&gt;X$166,0,IF(P2_IndicatorData!AB124&lt;X$165,10,(X$166-P2_IndicatorData!AB124)/(X$166-X$165)*10)),1))</f>
        <v>7.4</v>
      </c>
      <c r="Y124" s="26">
        <f>IF(P2_IndicatorData!AC124="No data","x",ROUND(IF(P2_IndicatorData!AC124&gt;Y$166,0,IF(P2_IndicatorData!AC124&lt;Y$165,10,(Y$166-P2_IndicatorData!AC124)/(Y$166-Y$165)*10)),1))</f>
        <v>0</v>
      </c>
      <c r="Z124" s="33">
        <f t="shared" si="28"/>
        <v>1.4</v>
      </c>
      <c r="AA124" s="33">
        <f t="shared" si="29"/>
        <v>4.8</v>
      </c>
      <c r="AB124" s="33">
        <f t="shared" si="30"/>
        <v>7.2</v>
      </c>
      <c r="AC124" s="33">
        <f t="shared" si="31"/>
        <v>4.7</v>
      </c>
      <c r="AD124" s="181">
        <f t="shared" si="32"/>
        <v>1.7</v>
      </c>
      <c r="AE124" s="181">
        <f t="shared" si="33"/>
        <v>2.4</v>
      </c>
      <c r="AF124" s="181">
        <f t="shared" si="34"/>
        <v>3.7</v>
      </c>
      <c r="AG124" s="37">
        <f t="shared" si="35"/>
        <v>2.6</v>
      </c>
      <c r="AH124" s="37">
        <f t="shared" si="36"/>
        <v>1.9</v>
      </c>
      <c r="AI124" s="37">
        <f t="shared" si="37"/>
        <v>2.1</v>
      </c>
      <c r="AJ124" s="181">
        <f t="shared" si="38"/>
        <v>2.5</v>
      </c>
      <c r="AK124" s="181">
        <f t="shared" si="39"/>
        <v>3.7</v>
      </c>
      <c r="AL124" s="181">
        <f t="shared" si="40"/>
        <v>6</v>
      </c>
      <c r="AM124" s="37">
        <f t="shared" si="41"/>
        <v>4.0999999999999996</v>
      </c>
      <c r="AN124" s="199">
        <f>IF(P2_ComponentsMissing_hidden!G148&gt;2,"x",ROUND(AVERAGE(AG124,AH124,AI124,AM124),1))</f>
        <v>2.7</v>
      </c>
    </row>
    <row r="125" spans="1:40">
      <c r="A125" s="27" t="s">
        <v>332</v>
      </c>
      <c r="B125" s="20" t="s">
        <v>333</v>
      </c>
      <c r="C125" s="26">
        <f>IF(P2_IndicatorData!C125="No data","x",ROUND(IF(P2_IndicatorData!C125&gt;C$166,10,IF(P2_IndicatorData!C125&lt;C$165,0,10-(C$166-P2_IndicatorData!C125)/(C$166-C$165)*10)),1))</f>
        <v>0.9</v>
      </c>
      <c r="D125" s="26">
        <f>IF(P2_IndicatorData!D125="No data","x",ROUND(IF(P2_IndicatorData!D125&gt;D$166,0,IF(P2_IndicatorData!D125&lt;D$165,10,(D$166-P2_IndicatorData!D125)/(D$166-D$165)*10)),1))</f>
        <v>3.8</v>
      </c>
      <c r="E125" s="26">
        <f>IF(P2_IndicatorData!E125="No data","x",ROUND(IF(P2_IndicatorData!E125&gt;E$166,0,IF(P2_IndicatorData!E125&lt;E$165,10,(E$166-P2_IndicatorData!E125)/(E$166-E$165)*10)),1))</f>
        <v>4.7</v>
      </c>
      <c r="F125" s="26">
        <f>IF(P2_IndicatorData!F125="No data","x",ROUND(IF(P2_IndicatorData!F125&gt;F$166,0,IF(P2_IndicatorData!F125&lt;F$165,10,(F$166-P2_IndicatorData!F125)/(F$166-F$165)*10)),1))</f>
        <v>3.8</v>
      </c>
      <c r="G125" s="26" t="str">
        <f>IF(P2_IndicatorData!G125="No data","x",ROUND(IF(P2_IndicatorData!G125&gt;G$166,0,IF(P2_IndicatorData!G125&lt;G$165,10,(G$166-P2_IndicatorData!G125)/(G$166-G$165)*10)),1))</f>
        <v>x</v>
      </c>
      <c r="H125" s="26">
        <f>IF(P2_IndicatorData!H125="No data","x",ROUND(IF(P2_IndicatorData!H125&gt;H$166,0,IF(P2_IndicatorData!H125&lt;H$165,10,(H$166-P2_IndicatorData!H125)/(H$166-H$165)*10)),1))</f>
        <v>3.7</v>
      </c>
      <c r="I125" s="26">
        <f>IF(P2_IndicatorData!I125="No data","x",ROUND(IF(P2_IndicatorData!I125&gt;I$166,10,IF(P2_IndicatorData!I125&lt;I$165,0,10-(I$166-P2_IndicatorData!I125)/(I$166-I$165)*10)),1))</f>
        <v>2.8</v>
      </c>
      <c r="J125" s="26">
        <f>IF(P2_IndicatorData!J125="No data","x",ROUND(IF(P2_IndicatorData!J125&gt;J$166,10,IF(P2_IndicatorData!J125&lt;J$165,0,10-(J$166-P2_IndicatorData!J125)/(J$166-J$165)*10)),1))</f>
        <v>5.5</v>
      </c>
      <c r="K125" s="26">
        <f>IF(P2_IndicatorData!K125="No data","x",ROUND(IF(P2_IndicatorData!K125&gt;K$166,10,IF(P2_IndicatorData!K125&lt;K$165,0,10-(K$166-P2_IndicatorData!K125)/(K$166-K$165)*10)),1))</f>
        <v>0.4</v>
      </c>
      <c r="L125" s="26">
        <f>IF(P2_IndicatorData!L125="No data","x",ROUND(IF(P2_IndicatorData!L125&gt;L$166,10,IF(P2_IndicatorData!L125&lt;L$165,0,10-(L$166-P2_IndicatorData!L125)/(L$166-L$165)*10)),1))</f>
        <v>6.3</v>
      </c>
      <c r="M125" s="26">
        <f>IF(P2_IndicatorData!M125="No data","x",ROUND(IF(P2_IndicatorData!M125&gt;M$166,10,IF(P2_IndicatorData!M125&lt;M$165,0,10-(M$166-P2_IndicatorData!M125)/(M$166-M$165)*10)),1))</f>
        <v>2.6</v>
      </c>
      <c r="N125" s="26">
        <f>IF(P2_IndicatorData!N125="No data","x",ROUND(IF(P2_IndicatorData!N125&gt;N$166,0,IF(P2_IndicatorData!N125&lt;N$165,10,(N$166-P2_IndicatorData!N125)/(N$166-N$165)*10)),1))</f>
        <v>0.2</v>
      </c>
      <c r="O125" s="26">
        <f>IF(P2_IndicatorData!O125="No data","x",ROUND(IF(P2_IndicatorData!O125&gt;O$166,0,IF(P2_IndicatorData!O125&lt;O$165,10,(O$166-P2_IndicatorData!O125)/(O$166-O$165)*10)),1))</f>
        <v>4.8</v>
      </c>
      <c r="P125" s="26">
        <f>IF(P2_IndicatorData!P125="No data","x",ROUND(IF(P2_IndicatorData!P125&gt;P$166,0,IF(P2_IndicatorData!P125&lt;P$165,10,(P$166-P2_IndicatorData!P125)/(P$166-P$165)*10)),1))</f>
        <v>0</v>
      </c>
      <c r="Q125" s="26">
        <f>IF(P2_IndicatorData!Q125="No data","x",ROUND(IF(P2_IndicatorData!Q125&gt;Q$166,0,IF(P2_IndicatorData!Q125&lt;Q$165,10,(Q$166-P2_IndicatorData!Q125)/(Q$166-Q$165)*10)),1))</f>
        <v>7.1</v>
      </c>
      <c r="R125" s="26">
        <f>IF(P2_IndicatorData!R125="No data","x",ROUND(IF(P2_IndicatorData!R125&gt;R$166,10,IF(P2_IndicatorData!R125&lt;R$165,0,10-(R$166-P2_IndicatorData!R125)/(R$166-R$165)*10)),1))</f>
        <v>3.3</v>
      </c>
      <c r="S125" s="26">
        <f>IF(P2_IndicatorData!S125="No data","x",ROUND(IF(P2_IndicatorData!S125&gt;S$166,0,IF(P2_IndicatorData!S125&lt;S$165,10,(S$166-P2_IndicatorData!S125)/(S$166-S$165)*10)),1))</f>
        <v>5.3</v>
      </c>
      <c r="T125" s="35">
        <f>IF(P2_IndicatorData!X125="No data","x",ROUND(IF(P2_IndicatorData!X125&gt;T$166,10,IF(P2_IndicatorData!X125&lt;T$165,0,10-(T$166-P2_IndicatorData!X125)/(T$166-T$165)*10)),1))</f>
        <v>0</v>
      </c>
      <c r="U125" s="26" t="str">
        <f>IF(P2_IndicatorData!Y125="No data","x",ROUND(IF(P2_IndicatorData!Y125&gt;U$166,0,IF(P2_IndicatorData!Y125&lt;U$165,10,(U$166-P2_IndicatorData!Y125)/(U$166-U$165)*10)),1))</f>
        <v>x</v>
      </c>
      <c r="V125" s="26">
        <f>IF(P2_IndicatorData!Z125="No data","x",ROUND(IF(P2_IndicatorData!Z125&gt;V$166,10,IF(P2_IndicatorData!Z125&lt;V$165,0,10-(V$166-P2_IndicatorData!Z125)/(V$166-V$165)*10)),1))</f>
        <v>4.8</v>
      </c>
      <c r="W125" s="26">
        <f>IF(P2_IndicatorData!AA125="No data","x",ROUND(IF(P2_IndicatorData!AA125&gt;W$166,10,IF(P2_IndicatorData!AA125&lt;W$165,0,10-(W$166-P2_IndicatorData!AA125)/(W$166-W$165)*10)),1))</f>
        <v>4.4000000000000004</v>
      </c>
      <c r="X125" s="26">
        <f>IF(P2_IndicatorData!AB125="No data","x",ROUND(IF(P2_IndicatorData!AB125&gt;X$166,0,IF(P2_IndicatorData!AB125&lt;X$165,10,(X$166-P2_IndicatorData!AB125)/(X$166-X$165)*10)),1))</f>
        <v>5.5</v>
      </c>
      <c r="Y125" s="26">
        <f>IF(P2_IndicatorData!AC125="No data","x",ROUND(IF(P2_IndicatorData!AC125&gt;Y$166,0,IF(P2_IndicatorData!AC125&lt;Y$165,10,(Y$166-P2_IndicatorData!AC125)/(Y$166-Y$165)*10)),1))</f>
        <v>0</v>
      </c>
      <c r="Z125" s="33">
        <f t="shared" si="28"/>
        <v>4.3</v>
      </c>
      <c r="AA125" s="33">
        <f t="shared" si="29"/>
        <v>4.5</v>
      </c>
      <c r="AB125" s="33">
        <f t="shared" si="30"/>
        <v>3.6</v>
      </c>
      <c r="AC125" s="33">
        <f t="shared" si="31"/>
        <v>4.3</v>
      </c>
      <c r="AD125" s="181">
        <f t="shared" si="32"/>
        <v>2.6</v>
      </c>
      <c r="AE125" s="181">
        <f t="shared" si="33"/>
        <v>4.2</v>
      </c>
      <c r="AF125" s="181">
        <f t="shared" si="34"/>
        <v>2.6</v>
      </c>
      <c r="AG125" s="37">
        <f t="shared" si="35"/>
        <v>3.1</v>
      </c>
      <c r="AH125" s="37">
        <f t="shared" si="36"/>
        <v>3.2</v>
      </c>
      <c r="AI125" s="37">
        <f t="shared" si="37"/>
        <v>0</v>
      </c>
      <c r="AJ125" s="181">
        <f t="shared" si="38"/>
        <v>4.5999999999999996</v>
      </c>
      <c r="AK125" s="181">
        <f t="shared" si="39"/>
        <v>2.8</v>
      </c>
      <c r="AL125" s="181">
        <f t="shared" si="40"/>
        <v>4</v>
      </c>
      <c r="AM125" s="37">
        <f t="shared" si="41"/>
        <v>3.8</v>
      </c>
      <c r="AN125" s="199">
        <f>IF(P2_ComponentsMissing_hidden!G149&gt;2,"x",ROUND(AVERAGE(AG125,AH125,AI125,AM125),1))</f>
        <v>2.5</v>
      </c>
    </row>
    <row r="126" spans="1:40">
      <c r="A126" s="27" t="s">
        <v>334</v>
      </c>
      <c r="B126" s="20" t="s">
        <v>335</v>
      </c>
      <c r="C126" s="26">
        <f>IF(P2_IndicatorData!C126="No data","x",ROUND(IF(P2_IndicatorData!C126&gt;C$166,10,IF(P2_IndicatorData!C126&lt;C$165,0,10-(C$166-P2_IndicatorData!C126)/(C$166-C$165)*10)),1))</f>
        <v>0.8</v>
      </c>
      <c r="D126" s="26">
        <f>IF(P2_IndicatorData!D126="No data","x",ROUND(IF(P2_IndicatorData!D126&gt;D$166,0,IF(P2_IndicatorData!D126&lt;D$165,10,(D$166-P2_IndicatorData!D126)/(D$166-D$165)*10)),1))</f>
        <v>2.9</v>
      </c>
      <c r="E126" s="26">
        <f>IF(P2_IndicatorData!E126="No data","x",ROUND(IF(P2_IndicatorData!E126&gt;E$166,0,IF(P2_IndicatorData!E126&lt;E$165,10,(E$166-P2_IndicatorData!E126)/(E$166-E$165)*10)),1))</f>
        <v>1</v>
      </c>
      <c r="F126" s="26">
        <f>IF(P2_IndicatorData!F126="No data","x",ROUND(IF(P2_IndicatorData!F126&gt;F$166,0,IF(P2_IndicatorData!F126&lt;F$165,10,(F$166-P2_IndicatorData!F126)/(F$166-F$165)*10)),1))</f>
        <v>0.6</v>
      </c>
      <c r="G126" s="26">
        <f>IF(P2_IndicatorData!G126="No data","x",ROUND(IF(P2_IndicatorData!G126&gt;G$166,0,IF(P2_IndicatorData!G126&lt;G$165,10,(G$166-P2_IndicatorData!G126)/(G$166-G$165)*10)),1))</f>
        <v>3.6</v>
      </c>
      <c r="H126" s="26">
        <f>IF(P2_IndicatorData!H126="No data","x",ROUND(IF(P2_IndicatorData!H126&gt;H$166,0,IF(P2_IndicatorData!H126&lt;H$165,10,(H$166-P2_IndicatorData!H126)/(H$166-H$165)*10)),1))</f>
        <v>5.5</v>
      </c>
      <c r="I126" s="26" t="str">
        <f>IF(P2_IndicatorData!I126="No data","x",ROUND(IF(P2_IndicatorData!I126&gt;I$166,10,IF(P2_IndicatorData!I126&lt;I$165,0,10-(I$166-P2_IndicatorData!I126)/(I$166-I$165)*10)),1))</f>
        <v>x</v>
      </c>
      <c r="J126" s="26">
        <f>IF(P2_IndicatorData!J126="No data","x",ROUND(IF(P2_IndicatorData!J126&gt;J$166,10,IF(P2_IndicatorData!J126&lt;J$165,0,10-(J$166-P2_IndicatorData!J126)/(J$166-J$165)*10)),1))</f>
        <v>3.9</v>
      </c>
      <c r="K126" s="26">
        <f>IF(P2_IndicatorData!K126="No data","x",ROUND(IF(P2_IndicatorData!K126&gt;K$166,10,IF(P2_IndicatorData!K126&lt;K$165,0,10-(K$166-P2_IndicatorData!K126)/(K$166-K$165)*10)),1))</f>
        <v>0.3</v>
      </c>
      <c r="L126" s="26">
        <f>IF(P2_IndicatorData!L126="No data","x",ROUND(IF(P2_IndicatorData!L126&gt;L$166,10,IF(P2_IndicatorData!L126&lt;L$165,0,10-(L$166-P2_IndicatorData!L126)/(L$166-L$165)*10)),1))</f>
        <v>0.1</v>
      </c>
      <c r="M126" s="26">
        <f>IF(P2_IndicatorData!M126="No data","x",ROUND(IF(P2_IndicatorData!M126&gt;M$166,10,IF(P2_IndicatorData!M126&lt;M$165,0,10-(M$166-P2_IndicatorData!M126)/(M$166-M$165)*10)),1))</f>
        <v>0.1</v>
      </c>
      <c r="N126" s="26">
        <f>IF(P2_IndicatorData!N126="No data","x",ROUND(IF(P2_IndicatorData!N126&gt;N$166,0,IF(P2_IndicatorData!N126&lt;N$165,10,(N$166-P2_IndicatorData!N126)/(N$166-N$165)*10)),1))</f>
        <v>0.1</v>
      </c>
      <c r="O126" s="26">
        <f>IF(P2_IndicatorData!O126="No data","x",ROUND(IF(P2_IndicatorData!O126&gt;O$166,0,IF(P2_IndicatorData!O126&lt;O$165,10,(O$166-P2_IndicatorData!O126)/(O$166-O$165)*10)),1))</f>
        <v>2.2000000000000002</v>
      </c>
      <c r="P126" s="26">
        <f>IF(P2_IndicatorData!P126="No data","x",ROUND(IF(P2_IndicatorData!P126&gt;P$166,0,IF(P2_IndicatorData!P126&lt;P$165,10,(P$166-P2_IndicatorData!P126)/(P$166-P$165)*10)),1))</f>
        <v>0</v>
      </c>
      <c r="Q126" s="26">
        <f>IF(P2_IndicatorData!Q126="No data","x",ROUND(IF(P2_IndicatorData!Q126&gt;Q$166,0,IF(P2_IndicatorData!Q126&lt;Q$165,10,(Q$166-P2_IndicatorData!Q126)/(Q$166-Q$165)*10)),1))</f>
        <v>6</v>
      </c>
      <c r="R126" s="26">
        <f>IF(P2_IndicatorData!R126="No data","x",ROUND(IF(P2_IndicatorData!R126&gt;R$166,10,IF(P2_IndicatorData!R126&lt;R$165,0,10-(R$166-P2_IndicatorData!R126)/(R$166-R$165)*10)),1))</f>
        <v>4.5</v>
      </c>
      <c r="S126" s="26">
        <f>IF(P2_IndicatorData!S126="No data","x",ROUND(IF(P2_IndicatorData!S126&gt;S$166,0,IF(P2_IndicatorData!S126&lt;S$165,10,(S$166-P2_IndicatorData!S126)/(S$166-S$165)*10)),1))</f>
        <v>3</v>
      </c>
      <c r="T126" s="35">
        <f>IF(P2_IndicatorData!X126="No data","x",ROUND(IF(P2_IndicatorData!X126&gt;T$166,10,IF(P2_IndicatorData!X126&lt;T$165,0,10-(T$166-P2_IndicatorData!X126)/(T$166-T$165)*10)),1))</f>
        <v>0.8</v>
      </c>
      <c r="U126" s="26" t="str">
        <f>IF(P2_IndicatorData!Y126="No data","x",ROUND(IF(P2_IndicatorData!Y126&gt;U$166,0,IF(P2_IndicatorData!Y126&lt;U$165,10,(U$166-P2_IndicatorData!Y126)/(U$166-U$165)*10)),1))</f>
        <v>x</v>
      </c>
      <c r="V126" s="26">
        <f>IF(P2_IndicatorData!Z126="No data","x",ROUND(IF(P2_IndicatorData!Z126&gt;V$166,10,IF(P2_IndicatorData!Z126&lt;V$165,0,10-(V$166-P2_IndicatorData!Z126)/(V$166-V$165)*10)),1))</f>
        <v>2.6</v>
      </c>
      <c r="W126" s="26">
        <f>IF(P2_IndicatorData!AA126="No data","x",ROUND(IF(P2_IndicatorData!AA126&gt;W$166,10,IF(P2_IndicatorData!AA126&lt;W$165,0,10-(W$166-P2_IndicatorData!AA126)/(W$166-W$165)*10)),1))</f>
        <v>5</v>
      </c>
      <c r="X126" s="26">
        <f>IF(P2_IndicatorData!AB126="No data","x",ROUND(IF(P2_IndicatorData!AB126&gt;X$166,0,IF(P2_IndicatorData!AB126&lt;X$165,10,(X$166-P2_IndicatorData!AB126)/(X$166-X$165)*10)),1))</f>
        <v>2.4</v>
      </c>
      <c r="Y126" s="26">
        <f>IF(P2_IndicatorData!AC126="No data","x",ROUND(IF(P2_IndicatorData!AC126&gt;Y$166,0,IF(P2_IndicatorData!AC126&lt;Y$165,10,(Y$166-P2_IndicatorData!AC126)/(Y$166-Y$165)*10)),1))</f>
        <v>0</v>
      </c>
      <c r="Z126" s="33">
        <f t="shared" si="28"/>
        <v>1.7</v>
      </c>
      <c r="AA126" s="33">
        <f t="shared" si="29"/>
        <v>0.1</v>
      </c>
      <c r="AB126" s="33">
        <f t="shared" si="30"/>
        <v>3</v>
      </c>
      <c r="AC126" s="33">
        <f t="shared" si="31"/>
        <v>3.8</v>
      </c>
      <c r="AD126" s="181">
        <f t="shared" si="32"/>
        <v>1.3</v>
      </c>
      <c r="AE126" s="181">
        <f t="shared" si="33"/>
        <v>3.9</v>
      </c>
      <c r="AF126" s="181">
        <f t="shared" si="34"/>
        <v>2.9</v>
      </c>
      <c r="AG126" s="37">
        <f t="shared" si="35"/>
        <v>2.7</v>
      </c>
      <c r="AH126" s="37">
        <f t="shared" si="36"/>
        <v>0.8</v>
      </c>
      <c r="AI126" s="37">
        <f t="shared" si="37"/>
        <v>0.8</v>
      </c>
      <c r="AJ126" s="181">
        <f t="shared" si="38"/>
        <v>3.8</v>
      </c>
      <c r="AK126" s="181">
        <f t="shared" si="39"/>
        <v>1.2</v>
      </c>
      <c r="AL126" s="181">
        <f t="shared" si="40"/>
        <v>3.4</v>
      </c>
      <c r="AM126" s="37">
        <f t="shared" si="41"/>
        <v>2.8</v>
      </c>
      <c r="AN126" s="199">
        <f>IF(P2_ComponentsMissing_hidden!G150&gt;2,"x",ROUND(AVERAGE(AG126,AH126,AI126,AM126),1))</f>
        <v>1.8</v>
      </c>
    </row>
    <row r="127" spans="1:40">
      <c r="A127" s="27" t="s">
        <v>336</v>
      </c>
      <c r="B127" s="20" t="s">
        <v>337</v>
      </c>
      <c r="C127" s="26">
        <f>IF(P2_IndicatorData!C127="No data","x",ROUND(IF(P2_IndicatorData!C127&gt;C$166,10,IF(P2_IndicatorData!C127&lt;C$165,0,10-(C$166-P2_IndicatorData!C127)/(C$166-C$165)*10)),1))</f>
        <v>4.5999999999999996</v>
      </c>
      <c r="D127" s="26">
        <f>IF(P2_IndicatorData!D127="No data","x",ROUND(IF(P2_IndicatorData!D127&gt;D$166,0,IF(P2_IndicatorData!D127&lt;D$165,10,(D$166-P2_IndicatorData!D127)/(D$166-D$165)*10)),1))</f>
        <v>9</v>
      </c>
      <c r="E127" s="26">
        <f>IF(P2_IndicatorData!E127="No data","x",ROUND(IF(P2_IndicatorData!E127&gt;E$166,0,IF(P2_IndicatorData!E127&lt;E$165,10,(E$166-P2_IndicatorData!E127)/(E$166-E$165)*10)),1))</f>
        <v>1</v>
      </c>
      <c r="F127" s="26">
        <f>IF(P2_IndicatorData!F127="No data","x",ROUND(IF(P2_IndicatorData!F127&gt;F$166,0,IF(P2_IndicatorData!F127&lt;F$165,10,(F$166-P2_IndicatorData!F127)/(F$166-F$165)*10)),1))</f>
        <v>0.8</v>
      </c>
      <c r="G127" s="26">
        <f>IF(P2_IndicatorData!G127="No data","x",ROUND(IF(P2_IndicatorData!G127&gt;G$166,0,IF(P2_IndicatorData!G127&lt;G$165,10,(G$166-P2_IndicatorData!G127)/(G$166-G$165)*10)),1))</f>
        <v>0.6</v>
      </c>
      <c r="H127" s="26">
        <f>IF(P2_IndicatorData!H127="No data","x",ROUND(IF(P2_IndicatorData!H127&gt;H$166,0,IF(P2_IndicatorData!H127&lt;H$165,10,(H$166-P2_IndicatorData!H127)/(H$166-H$165)*10)),1))</f>
        <v>6.6</v>
      </c>
      <c r="I127" s="26">
        <f>IF(P2_IndicatorData!I127="No data","x",ROUND(IF(P2_IndicatorData!I127&gt;I$166,10,IF(P2_IndicatorData!I127&lt;I$165,0,10-(I$166-P2_IndicatorData!I127)/(I$166-I$165)*10)),1))</f>
        <v>9.3000000000000007</v>
      </c>
      <c r="J127" s="26">
        <f>IF(P2_IndicatorData!J127="No data","x",ROUND(IF(P2_IndicatorData!J127&gt;J$166,10,IF(P2_IndicatorData!J127&lt;J$165,0,10-(J$166-P2_IndicatorData!J127)/(J$166-J$165)*10)),1))</f>
        <v>5.2</v>
      </c>
      <c r="K127" s="26">
        <f>IF(P2_IndicatorData!K127="No data","x",ROUND(IF(P2_IndicatorData!K127&gt;K$166,10,IF(P2_IndicatorData!K127&lt;K$165,0,10-(K$166-P2_IndicatorData!K127)/(K$166-K$165)*10)),1))</f>
        <v>5</v>
      </c>
      <c r="L127" s="26">
        <f>IF(P2_IndicatorData!L127="No data","x",ROUND(IF(P2_IndicatorData!L127&gt;L$166,10,IF(P2_IndicatorData!L127&lt;L$165,0,10-(L$166-P2_IndicatorData!L127)/(L$166-L$165)*10)),1))</f>
        <v>3.2</v>
      </c>
      <c r="M127" s="26">
        <f>IF(P2_IndicatorData!M127="No data","x",ROUND(IF(P2_IndicatorData!M127&gt;M$166,10,IF(P2_IndicatorData!M127&lt;M$165,0,10-(M$166-P2_IndicatorData!M127)/(M$166-M$165)*10)),1))</f>
        <v>1.1000000000000001</v>
      </c>
      <c r="N127" s="26">
        <f>IF(P2_IndicatorData!N127="No data","x",ROUND(IF(P2_IndicatorData!N127&gt;N$166,0,IF(P2_IndicatorData!N127&lt;N$165,10,(N$166-P2_IndicatorData!N127)/(N$166-N$165)*10)),1))</f>
        <v>4.5</v>
      </c>
      <c r="O127" s="26">
        <f>IF(P2_IndicatorData!O127="No data","x",ROUND(IF(P2_IndicatorData!O127&gt;O$166,0,IF(P2_IndicatorData!O127&lt;O$165,10,(O$166-P2_IndicatorData!O127)/(O$166-O$165)*10)),1))</f>
        <v>4.9000000000000004</v>
      </c>
      <c r="P127" s="26" t="str">
        <f>IF(P2_IndicatorData!P127="No data","x",ROUND(IF(P2_IndicatorData!P127&gt;P$166,0,IF(P2_IndicatorData!P127&lt;P$165,10,(P$166-P2_IndicatorData!P127)/(P$166-P$165)*10)),1))</f>
        <v>x</v>
      </c>
      <c r="Q127" s="26">
        <f>IF(P2_IndicatorData!Q127="No data","x",ROUND(IF(P2_IndicatorData!Q127&gt;Q$166,0,IF(P2_IndicatorData!Q127&lt;Q$165,10,(Q$166-P2_IndicatorData!Q127)/(Q$166-Q$165)*10)),1))</f>
        <v>6.4</v>
      </c>
      <c r="R127" s="26">
        <f>IF(P2_IndicatorData!R127="No data","x",ROUND(IF(P2_IndicatorData!R127&gt;R$166,10,IF(P2_IndicatorData!R127&lt;R$165,0,10-(R$166-P2_IndicatorData!R127)/(R$166-R$165)*10)),1))</f>
        <v>9</v>
      </c>
      <c r="S127" s="26">
        <f>IF(P2_IndicatorData!S127="No data","x",ROUND(IF(P2_IndicatorData!S127&gt;S$166,0,IF(P2_IndicatorData!S127&lt;S$165,10,(S$166-P2_IndicatorData!S127)/(S$166-S$165)*10)),1))</f>
        <v>6.2</v>
      </c>
      <c r="T127" s="35">
        <f>IF(P2_IndicatorData!X127="No data","x",ROUND(IF(P2_IndicatorData!X127&gt;T$166,10,IF(P2_IndicatorData!X127&lt;T$165,0,10-(T$166-P2_IndicatorData!X127)/(T$166-T$165)*10)),1))</f>
        <v>8.6999999999999993</v>
      </c>
      <c r="U127" s="26">
        <f>IF(P2_IndicatorData!Y127="No data","x",ROUND(IF(P2_IndicatorData!Y127&gt;U$166,0,IF(P2_IndicatorData!Y127&lt;U$165,10,(U$166-P2_IndicatorData!Y127)/(U$166-U$165)*10)),1))</f>
        <v>10</v>
      </c>
      <c r="V127" s="26">
        <f>IF(P2_IndicatorData!Z127="No data","x",ROUND(IF(P2_IndicatorData!Z127&gt;V$166,10,IF(P2_IndicatorData!Z127&lt;V$165,0,10-(V$166-P2_IndicatorData!Z127)/(V$166-V$165)*10)),1))</f>
        <v>7.6</v>
      </c>
      <c r="W127" s="26">
        <f>IF(P2_IndicatorData!AA127="No data","x",ROUND(IF(P2_IndicatorData!AA127&gt;W$166,10,IF(P2_IndicatorData!AA127&lt;W$165,0,10-(W$166-P2_IndicatorData!AA127)/(W$166-W$165)*10)),1))</f>
        <v>7.5</v>
      </c>
      <c r="X127" s="26">
        <f>IF(P2_IndicatorData!AB127="No data","x",ROUND(IF(P2_IndicatorData!AB127&gt;X$166,0,IF(P2_IndicatorData!AB127&lt;X$165,10,(X$166-P2_IndicatorData!AB127)/(X$166-X$165)*10)),1))</f>
        <v>8.1999999999999993</v>
      </c>
      <c r="Y127" s="26">
        <f>IF(P2_IndicatorData!AC127="No data","x",ROUND(IF(P2_IndicatorData!AC127&gt;Y$166,0,IF(P2_IndicatorData!AC127&lt;Y$165,10,(Y$166-P2_IndicatorData!AC127)/(Y$166-Y$165)*10)),1))</f>
        <v>10</v>
      </c>
      <c r="Z127" s="33">
        <f t="shared" si="28"/>
        <v>0.8</v>
      </c>
      <c r="AA127" s="33">
        <f t="shared" si="29"/>
        <v>2.2000000000000002</v>
      </c>
      <c r="AB127" s="33">
        <f t="shared" si="30"/>
        <v>6.4</v>
      </c>
      <c r="AC127" s="33">
        <f t="shared" si="31"/>
        <v>7.6</v>
      </c>
      <c r="AD127" s="181">
        <f t="shared" si="32"/>
        <v>2.7</v>
      </c>
      <c r="AE127" s="181">
        <f t="shared" si="33"/>
        <v>7.3</v>
      </c>
      <c r="AF127" s="181">
        <f t="shared" si="34"/>
        <v>6.9</v>
      </c>
      <c r="AG127" s="37">
        <f t="shared" si="35"/>
        <v>5.6</v>
      </c>
      <c r="AH127" s="37">
        <f t="shared" si="36"/>
        <v>3.9</v>
      </c>
      <c r="AI127" s="37">
        <f t="shared" si="37"/>
        <v>9.4</v>
      </c>
      <c r="AJ127" s="181">
        <f t="shared" si="38"/>
        <v>7.6</v>
      </c>
      <c r="AK127" s="181">
        <f t="shared" si="39"/>
        <v>9.1</v>
      </c>
      <c r="AL127" s="181">
        <f t="shared" si="40"/>
        <v>7</v>
      </c>
      <c r="AM127" s="37">
        <f t="shared" si="41"/>
        <v>7.9</v>
      </c>
      <c r="AN127" s="199">
        <f>IF(P2_ComponentsMissing_hidden!G151&gt;2,"x",ROUND(AVERAGE(AG127,AH127,AI127,AM127),1))</f>
        <v>6.7</v>
      </c>
    </row>
    <row r="128" spans="1:40">
      <c r="A128" s="27" t="s">
        <v>338</v>
      </c>
      <c r="B128" s="20" t="s">
        <v>339</v>
      </c>
      <c r="C128" s="26">
        <f>IF(P2_IndicatorData!C128="No data","x",ROUND(IF(P2_IndicatorData!C128&gt;C$166,10,IF(P2_IndicatorData!C128&lt;C$165,0,10-(C$166-P2_IndicatorData!C128)/(C$166-C$165)*10)),1))</f>
        <v>0.9</v>
      </c>
      <c r="D128" s="26">
        <f>IF(P2_IndicatorData!D128="No data","x",ROUND(IF(P2_IndicatorData!D128&gt;D$166,0,IF(P2_IndicatorData!D128&lt;D$165,10,(D$166-P2_IndicatorData!D128)/(D$166-D$165)*10)),1))</f>
        <v>5.4</v>
      </c>
      <c r="E128" s="26">
        <f>IF(P2_IndicatorData!E128="No data","x",ROUND(IF(P2_IndicatorData!E128&gt;E$166,0,IF(P2_IndicatorData!E128&lt;E$165,10,(E$166-P2_IndicatorData!E128)/(E$166-E$165)*10)),1))</f>
        <v>1.3</v>
      </c>
      <c r="F128" s="26">
        <f>IF(P2_IndicatorData!F128="No data","x",ROUND(IF(P2_IndicatorData!F128&gt;F$166,0,IF(P2_IndicatorData!F128&lt;F$165,10,(F$166-P2_IndicatorData!F128)/(F$166-F$165)*10)),1))</f>
        <v>0.6</v>
      </c>
      <c r="G128" s="26">
        <f>IF(P2_IndicatorData!G128="No data","x",ROUND(IF(P2_IndicatorData!G128&gt;G$166,0,IF(P2_IndicatorData!G128&lt;G$165,10,(G$166-P2_IndicatorData!G128)/(G$166-G$165)*10)),1))</f>
        <v>0.4</v>
      </c>
      <c r="H128" s="26">
        <f>IF(P2_IndicatorData!H128="No data","x",ROUND(IF(P2_IndicatorData!H128&gt;H$166,0,IF(P2_IndicatorData!H128&lt;H$165,10,(H$166-P2_IndicatorData!H128)/(H$166-H$165)*10)),1))</f>
        <v>4.3</v>
      </c>
      <c r="I128" s="26">
        <f>IF(P2_IndicatorData!I128="No data","x",ROUND(IF(P2_IndicatorData!I128&gt;I$166,10,IF(P2_IndicatorData!I128&lt;I$165,0,10-(I$166-P2_IndicatorData!I128)/(I$166-I$165)*10)),1))</f>
        <v>1.1000000000000001</v>
      </c>
      <c r="J128" s="26" t="str">
        <f>IF(P2_IndicatorData!J128="No data","x",ROUND(IF(P2_IndicatorData!J128&gt;J$166,10,IF(P2_IndicatorData!J128&lt;J$165,0,10-(J$166-P2_IndicatorData!J128)/(J$166-J$165)*10)),1))</f>
        <v>x</v>
      </c>
      <c r="K128" s="26">
        <f>IF(P2_IndicatorData!K128="No data","x",ROUND(IF(P2_IndicatorData!K128&gt;K$166,10,IF(P2_IndicatorData!K128&lt;K$165,0,10-(K$166-P2_IndicatorData!K128)/(K$166-K$165)*10)),1))</f>
        <v>0.3</v>
      </c>
      <c r="L128" s="26">
        <f>IF(P2_IndicatorData!L128="No data","x",ROUND(IF(P2_IndicatorData!L128&gt;L$166,10,IF(P2_IndicatorData!L128&lt;L$165,0,10-(L$166-P2_IndicatorData!L128)/(L$166-L$165)*10)),1))</f>
        <v>0.9</v>
      </c>
      <c r="M128" s="26">
        <f>IF(P2_IndicatorData!M128="No data","x",ROUND(IF(P2_IndicatorData!M128&gt;M$166,10,IF(P2_IndicatorData!M128&lt;M$165,0,10-(M$166-P2_IndicatorData!M128)/(M$166-M$165)*10)),1))</f>
        <v>0.3</v>
      </c>
      <c r="N128" s="26">
        <f>IF(P2_IndicatorData!N128="No data","x",ROUND(IF(P2_IndicatorData!N128&gt;N$166,0,IF(P2_IndicatorData!N128&lt;N$165,10,(N$166-P2_IndicatorData!N128)/(N$166-N$165)*10)),1))</f>
        <v>0.2</v>
      </c>
      <c r="O128" s="26" t="str">
        <f>IF(P2_IndicatorData!O128="No data","x",ROUND(IF(P2_IndicatorData!O128&gt;O$166,0,IF(P2_IndicatorData!O128&lt;O$165,10,(O$166-P2_IndicatorData!O128)/(O$166-O$165)*10)),1))</f>
        <v>x</v>
      </c>
      <c r="P128" s="26" t="str">
        <f>IF(P2_IndicatorData!P128="No data","x",ROUND(IF(P2_IndicatorData!P128&gt;P$166,0,IF(P2_IndicatorData!P128&lt;P$165,10,(P$166-P2_IndicatorData!P128)/(P$166-P$165)*10)),1))</f>
        <v>x</v>
      </c>
      <c r="Q128" s="26">
        <f>IF(P2_IndicatorData!Q128="No data","x",ROUND(IF(P2_IndicatorData!Q128&gt;Q$166,0,IF(P2_IndicatorData!Q128&lt;Q$165,10,(Q$166-P2_IndicatorData!Q128)/(Q$166-Q$165)*10)),1))</f>
        <v>8.1999999999999993</v>
      </c>
      <c r="R128" s="26">
        <f>IF(P2_IndicatorData!R128="No data","x",ROUND(IF(P2_IndicatorData!R128&gt;R$166,10,IF(P2_IndicatorData!R128&lt;R$165,0,10-(R$166-P2_IndicatorData!R128)/(R$166-R$165)*10)),1))</f>
        <v>6.8</v>
      </c>
      <c r="S128" s="26">
        <f>IF(P2_IndicatorData!S128="No data","x",ROUND(IF(P2_IndicatorData!S128&gt;S$166,0,IF(P2_IndicatorData!S128&lt;S$165,10,(S$166-P2_IndicatorData!S128)/(S$166-S$165)*10)),1))</f>
        <v>3.5</v>
      </c>
      <c r="T128" s="35">
        <f>IF(P2_IndicatorData!X128="No data","x",ROUND(IF(P2_IndicatorData!X128&gt;T$166,10,IF(P2_IndicatorData!X128&lt;T$165,0,10-(T$166-P2_IndicatorData!X128)/(T$166-T$165)*10)),1))</f>
        <v>0</v>
      </c>
      <c r="U128" s="26" t="str">
        <f>IF(P2_IndicatorData!Y128="No data","x",ROUND(IF(P2_IndicatorData!Y128&gt;U$166,0,IF(P2_IndicatorData!Y128&lt;U$165,10,(U$166-P2_IndicatorData!Y128)/(U$166-U$165)*10)),1))</f>
        <v>x</v>
      </c>
      <c r="V128" s="26" t="str">
        <f>IF(P2_IndicatorData!Z128="No data","x",ROUND(IF(P2_IndicatorData!Z128&gt;V$166,10,IF(P2_IndicatorData!Z128&lt;V$165,0,10-(V$166-P2_IndicatorData!Z128)/(V$166-V$165)*10)),1))</f>
        <v>x</v>
      </c>
      <c r="W128" s="26" t="str">
        <f>IF(P2_IndicatorData!AA128="No data","x",ROUND(IF(P2_IndicatorData!AA128&gt;W$166,10,IF(P2_IndicatorData!AA128&lt;W$165,0,10-(W$166-P2_IndicatorData!AA128)/(W$166-W$165)*10)),1))</f>
        <v>x</v>
      </c>
      <c r="X128" s="26">
        <f>IF(P2_IndicatorData!AB128="No data","x",ROUND(IF(P2_IndicatorData!AB128&gt;X$166,0,IF(P2_IndicatorData!AB128&lt;X$165,10,(X$166-P2_IndicatorData!AB128)/(X$166-X$165)*10)),1))</f>
        <v>5.3</v>
      </c>
      <c r="Y128" s="26">
        <f>IF(P2_IndicatorData!AC128="No data","x",ROUND(IF(P2_IndicatorData!AC128&gt;Y$166,0,IF(P2_IndicatorData!AC128&lt;Y$165,10,(Y$166-P2_IndicatorData!AC128)/(Y$166-Y$165)*10)),1))</f>
        <v>0</v>
      </c>
      <c r="Z128" s="33">
        <f t="shared" si="28"/>
        <v>0.8</v>
      </c>
      <c r="AA128" s="33">
        <f t="shared" si="29"/>
        <v>0.6</v>
      </c>
      <c r="AB128" s="33">
        <f t="shared" si="30"/>
        <v>8.1999999999999993</v>
      </c>
      <c r="AC128" s="33">
        <f t="shared" si="31"/>
        <v>5.2</v>
      </c>
      <c r="AD128" s="181">
        <f t="shared" si="32"/>
        <v>0.9</v>
      </c>
      <c r="AE128" s="181">
        <f t="shared" si="33"/>
        <v>1.1000000000000001</v>
      </c>
      <c r="AF128" s="181">
        <f t="shared" si="34"/>
        <v>3.3</v>
      </c>
      <c r="AG128" s="37">
        <f t="shared" si="35"/>
        <v>1.8</v>
      </c>
      <c r="AH128" s="37">
        <f t="shared" si="36"/>
        <v>0.4</v>
      </c>
      <c r="AI128" s="37">
        <f t="shared" si="37"/>
        <v>0</v>
      </c>
      <c r="AJ128" s="181" t="str">
        <f t="shared" si="38"/>
        <v>x</v>
      </c>
      <c r="AK128" s="181">
        <f t="shared" si="39"/>
        <v>2.7</v>
      </c>
      <c r="AL128" s="181">
        <f t="shared" si="40"/>
        <v>6.7</v>
      </c>
      <c r="AM128" s="37">
        <f t="shared" si="41"/>
        <v>4.7</v>
      </c>
      <c r="AN128" s="199">
        <f>IF(P2_ComponentsMissing_hidden!G158&gt;2,"x",ROUND(AVERAGE(AG128,AH128,AI128,AM128),1))</f>
        <v>1.7</v>
      </c>
    </row>
    <row r="129" spans="1:40">
      <c r="A129" s="27" t="s">
        <v>340</v>
      </c>
      <c r="B129" s="20" t="s">
        <v>341</v>
      </c>
      <c r="C129" s="26">
        <f>IF(P2_IndicatorData!C129="No data","x",ROUND(IF(P2_IndicatorData!C129&gt;C$166,10,IF(P2_IndicatorData!C129&lt;C$165,0,10-(C$166-P2_IndicatorData!C129)/(C$166-C$165)*10)),1))</f>
        <v>6</v>
      </c>
      <c r="D129" s="26">
        <f>IF(P2_IndicatorData!D129="No data","x",ROUND(IF(P2_IndicatorData!D129&gt;D$166,0,IF(P2_IndicatorData!D129&lt;D$165,10,(D$166-P2_IndicatorData!D129)/(D$166-D$165)*10)),1))</f>
        <v>9.6999999999999993</v>
      </c>
      <c r="E129" s="26">
        <f>IF(P2_IndicatorData!E129="No data","x",ROUND(IF(P2_IndicatorData!E129&gt;E$166,0,IF(P2_IndicatorData!E129&lt;E$165,10,(E$166-P2_IndicatorData!E129)/(E$166-E$165)*10)),1))</f>
        <v>6.3</v>
      </c>
      <c r="F129" s="26">
        <f>IF(P2_IndicatorData!F129="No data","x",ROUND(IF(P2_IndicatorData!F129&gt;F$166,0,IF(P2_IndicatorData!F129&lt;F$165,10,(F$166-P2_IndicatorData!F129)/(F$166-F$165)*10)),1))</f>
        <v>7.4</v>
      </c>
      <c r="G129" s="26">
        <f>IF(P2_IndicatorData!G129="No data","x",ROUND(IF(P2_IndicatorData!G129&gt;G$166,0,IF(P2_IndicatorData!G129&lt;G$165,10,(G$166-P2_IndicatorData!G129)/(G$166-G$165)*10)),1))</f>
        <v>3.8</v>
      </c>
      <c r="H129" s="26">
        <f>IF(P2_IndicatorData!H129="No data","x",ROUND(IF(P2_IndicatorData!H129&gt;H$166,0,IF(P2_IndicatorData!H129&lt;H$165,10,(H$166-P2_IndicatorData!H129)/(H$166-H$165)*10)),1))</f>
        <v>8.6</v>
      </c>
      <c r="I129" s="26">
        <f>IF(P2_IndicatorData!I129="No data","x",ROUND(IF(P2_IndicatorData!I129&gt;I$166,10,IF(P2_IndicatorData!I129&lt;I$165,0,10-(I$166-P2_IndicatorData!I129)/(I$166-I$165)*10)),1))</f>
        <v>4.9000000000000004</v>
      </c>
      <c r="J129" s="26">
        <f>IF(P2_IndicatorData!J129="No data","x",ROUND(IF(P2_IndicatorData!J129&gt;J$166,10,IF(P2_IndicatorData!J129&lt;J$165,0,10-(J$166-P2_IndicatorData!J129)/(J$166-J$165)*10)),1))</f>
        <v>10</v>
      </c>
      <c r="K129" s="26">
        <f>IF(P2_IndicatorData!K129="No data","x",ROUND(IF(P2_IndicatorData!K129&gt;K$166,10,IF(P2_IndicatorData!K129&lt;K$165,0,10-(K$166-P2_IndicatorData!K129)/(K$166-K$165)*10)),1))</f>
        <v>6.3</v>
      </c>
      <c r="L129" s="26">
        <f>IF(P2_IndicatorData!L129="No data","x",ROUND(IF(P2_IndicatorData!L129&gt;L$166,10,IF(P2_IndicatorData!L129&lt;L$165,0,10-(L$166-P2_IndicatorData!L129)/(L$166-L$165)*10)),1))</f>
        <v>10</v>
      </c>
      <c r="M129" s="26" t="str">
        <f>IF(P2_IndicatorData!M129="No data","x",ROUND(IF(P2_IndicatorData!M129&gt;M$166,10,IF(P2_IndicatorData!M129&lt;M$165,0,10-(M$166-P2_IndicatorData!M129)/(M$166-M$165)*10)),1))</f>
        <v>x</v>
      </c>
      <c r="N129" s="26">
        <f>IF(P2_IndicatorData!N129="No data","x",ROUND(IF(P2_IndicatorData!N129&gt;N$166,0,IF(P2_IndicatorData!N129&lt;N$165,10,(N$166-P2_IndicatorData!N129)/(N$166-N$165)*10)),1))</f>
        <v>10</v>
      </c>
      <c r="O129" s="26">
        <f>IF(P2_IndicatorData!O129="No data","x",ROUND(IF(P2_IndicatorData!O129&gt;O$166,0,IF(P2_IndicatorData!O129&lt;O$165,10,(O$166-P2_IndicatorData!O129)/(O$166-O$165)*10)),1))</f>
        <v>1.9</v>
      </c>
      <c r="P129" s="26">
        <f>IF(P2_IndicatorData!P129="No data","x",ROUND(IF(P2_IndicatorData!P129&gt;P$166,0,IF(P2_IndicatorData!P129&lt;P$165,10,(P$166-P2_IndicatorData!P129)/(P$166-P$165)*10)),1))</f>
        <v>10</v>
      </c>
      <c r="Q129" s="26">
        <f>IF(P2_IndicatorData!Q129="No data","x",ROUND(IF(P2_IndicatorData!Q129&gt;Q$166,0,IF(P2_IndicatorData!Q129&lt;Q$165,10,(Q$166-P2_IndicatorData!Q129)/(Q$166-Q$165)*10)),1))</f>
        <v>7.8</v>
      </c>
      <c r="R129" s="26">
        <f>IF(P2_IndicatorData!R129="No data","x",ROUND(IF(P2_IndicatorData!R129&gt;R$166,10,IF(P2_IndicatorData!R129&lt;R$165,0,10-(R$166-P2_IndicatorData!R129)/(R$166-R$165)*10)),1))</f>
        <v>5.5</v>
      </c>
      <c r="S129" s="26">
        <f>IF(P2_IndicatorData!S129="No data","x",ROUND(IF(P2_IndicatorData!S129&gt;S$166,0,IF(P2_IndicatorData!S129&lt;S$165,10,(S$166-P2_IndicatorData!S129)/(S$166-S$165)*10)),1))</f>
        <v>7.2</v>
      </c>
      <c r="T129" s="35">
        <f>IF(P2_IndicatorData!X129="No data","x",ROUND(IF(P2_IndicatorData!X129&gt;T$166,10,IF(P2_IndicatorData!X129&lt;T$165,0,10-(T$166-P2_IndicatorData!X129)/(T$166-T$165)*10)),1))</f>
        <v>4</v>
      </c>
      <c r="U129" s="26">
        <f>IF(P2_IndicatorData!Y129="No data","x",ROUND(IF(P2_IndicatorData!Y129&gt;U$166,0,IF(P2_IndicatorData!Y129&lt;U$165,10,(U$166-P2_IndicatorData!Y129)/(U$166-U$165)*10)),1))</f>
        <v>9.5</v>
      </c>
      <c r="V129" s="26" t="str">
        <f>IF(P2_IndicatorData!Z129="No data","x",ROUND(IF(P2_IndicatorData!Z129&gt;V$166,10,IF(P2_IndicatorData!Z129&lt;V$165,0,10-(V$166-P2_IndicatorData!Z129)/(V$166-V$165)*10)),1))</f>
        <v>x</v>
      </c>
      <c r="W129" s="26" t="str">
        <f>IF(P2_IndicatorData!AA129="No data","x",ROUND(IF(P2_IndicatorData!AA129&gt;W$166,10,IF(P2_IndicatorData!AA129&lt;W$165,0,10-(W$166-P2_IndicatorData!AA129)/(W$166-W$165)*10)),1))</f>
        <v>x</v>
      </c>
      <c r="X129" s="26">
        <f>IF(P2_IndicatorData!AB129="No data","x",ROUND(IF(P2_IndicatorData!AB129&gt;X$166,0,IF(P2_IndicatorData!AB129&lt;X$165,10,(X$166-P2_IndicatorData!AB129)/(X$166-X$165)*10)),1))</f>
        <v>6</v>
      </c>
      <c r="Y129" s="26">
        <f>IF(P2_IndicatorData!AC129="No data","x",ROUND(IF(P2_IndicatorData!AC129&gt;Y$166,0,IF(P2_IndicatorData!AC129&lt;Y$165,10,(Y$166-P2_IndicatorData!AC129)/(Y$166-Y$165)*10)),1))</f>
        <v>6.4</v>
      </c>
      <c r="Z129" s="33">
        <f t="shared" si="28"/>
        <v>5.8</v>
      </c>
      <c r="AA129" s="33">
        <f t="shared" si="29"/>
        <v>10</v>
      </c>
      <c r="AB129" s="33">
        <f t="shared" si="30"/>
        <v>8.9</v>
      </c>
      <c r="AC129" s="33">
        <f t="shared" si="31"/>
        <v>6.4</v>
      </c>
      <c r="AD129" s="181">
        <f t="shared" si="32"/>
        <v>5.9</v>
      </c>
      <c r="AE129" s="181">
        <f t="shared" si="33"/>
        <v>7.5</v>
      </c>
      <c r="AF129" s="181">
        <f t="shared" si="34"/>
        <v>8.1999999999999993</v>
      </c>
      <c r="AG129" s="37">
        <f t="shared" si="35"/>
        <v>7.2</v>
      </c>
      <c r="AH129" s="37">
        <f t="shared" si="36"/>
        <v>7.3</v>
      </c>
      <c r="AI129" s="37">
        <f t="shared" si="37"/>
        <v>6.8</v>
      </c>
      <c r="AJ129" s="181" t="str">
        <f t="shared" si="38"/>
        <v>x</v>
      </c>
      <c r="AK129" s="181">
        <f t="shared" si="39"/>
        <v>6.2</v>
      </c>
      <c r="AL129" s="181">
        <f t="shared" si="40"/>
        <v>7.7</v>
      </c>
      <c r="AM129" s="37">
        <f t="shared" si="41"/>
        <v>7</v>
      </c>
      <c r="AN129" s="199">
        <f>IF(P2_ComponentsMissing_hidden!G159&gt;2,"x",ROUND(AVERAGE(AG129,AH129,AI129,AM129),1))</f>
        <v>7.1</v>
      </c>
    </row>
    <row r="130" spans="1:40">
      <c r="A130" s="27" t="s">
        <v>342</v>
      </c>
      <c r="B130" s="20" t="s">
        <v>343</v>
      </c>
      <c r="C130" s="26">
        <f>IF(P2_IndicatorData!C130="No data","x",ROUND(IF(P2_IndicatorData!C130&gt;C$166,10,IF(P2_IndicatorData!C130&lt;C$165,0,10-(C$166-P2_IndicatorData!C130)/(C$166-C$165)*10)),1))</f>
        <v>0.7</v>
      </c>
      <c r="D130" s="26">
        <f>IF(P2_IndicatorData!D130="No data","x",ROUND(IF(P2_IndicatorData!D130&gt;D$166,0,IF(P2_IndicatorData!D130&lt;D$165,10,(D$166-P2_IndicatorData!D130)/(D$166-D$165)*10)),1))</f>
        <v>4.9000000000000004</v>
      </c>
      <c r="E130" s="26">
        <f>IF(P2_IndicatorData!E130="No data","x",ROUND(IF(P2_IndicatorData!E130&gt;E$166,0,IF(P2_IndicatorData!E130&lt;E$165,10,(E$166-P2_IndicatorData!E130)/(E$166-E$165)*10)),1))</f>
        <v>1.3</v>
      </c>
      <c r="F130" s="26">
        <f>IF(P2_IndicatorData!F130="No data","x",ROUND(IF(P2_IndicatorData!F130&gt;F$166,0,IF(P2_IndicatorData!F130&lt;F$165,10,(F$166-P2_IndicatorData!F130)/(F$166-F$165)*10)),1))</f>
        <v>2</v>
      </c>
      <c r="G130" s="26">
        <f>IF(P2_IndicatorData!G130="No data","x",ROUND(IF(P2_IndicatorData!G130&gt;G$166,0,IF(P2_IndicatorData!G130&lt;G$165,10,(G$166-P2_IndicatorData!G130)/(G$166-G$165)*10)),1))</f>
        <v>10</v>
      </c>
      <c r="H130" s="26">
        <f>IF(P2_IndicatorData!H130="No data","x",ROUND(IF(P2_IndicatorData!H130&gt;H$166,0,IF(P2_IndicatorData!H130&lt;H$165,10,(H$166-P2_IndicatorData!H130)/(H$166-H$165)*10)),1))</f>
        <v>2.8</v>
      </c>
      <c r="I130" s="26">
        <f>IF(P2_IndicatorData!I130="No data","x",ROUND(IF(P2_IndicatorData!I130&gt;I$166,10,IF(P2_IndicatorData!I130&lt;I$165,0,10-(I$166-P2_IndicatorData!I130)/(I$166-I$165)*10)),1))</f>
        <v>1.5</v>
      </c>
      <c r="J130" s="26">
        <f>IF(P2_IndicatorData!J130="No data","x",ROUND(IF(P2_IndicatorData!J130&gt;J$166,10,IF(P2_IndicatorData!J130&lt;J$165,0,10-(J$166-P2_IndicatorData!J130)/(J$166-J$165)*10)),1))</f>
        <v>3</v>
      </c>
      <c r="K130" s="26">
        <f>IF(P2_IndicatorData!K130="No data","x",ROUND(IF(P2_IndicatorData!K130&gt;K$166,10,IF(P2_IndicatorData!K130&lt;K$165,0,10-(K$166-P2_IndicatorData!K130)/(K$166-K$165)*10)),1))</f>
        <v>0.2</v>
      </c>
      <c r="L130" s="26">
        <f>IF(P2_IndicatorData!L130="No data","x",ROUND(IF(P2_IndicatorData!L130&gt;L$166,10,IF(P2_IndicatorData!L130&lt;L$165,0,10-(L$166-P2_IndicatorData!L130)/(L$166-L$165)*10)),1))</f>
        <v>0.9</v>
      </c>
      <c r="M130" s="26">
        <f>IF(P2_IndicatorData!M130="No data","x",ROUND(IF(P2_IndicatorData!M130&gt;M$166,10,IF(P2_IndicatorData!M130&lt;M$165,0,10-(M$166-P2_IndicatorData!M130)/(M$166-M$165)*10)),1))</f>
        <v>0.6</v>
      </c>
      <c r="N130" s="26">
        <f>IF(P2_IndicatorData!N130="No data","x",ROUND(IF(P2_IndicatorData!N130&gt;N$166,0,IF(P2_IndicatorData!N130&lt;N$165,10,(N$166-P2_IndicatorData!N130)/(N$166-N$165)*10)),1))</f>
        <v>0.1</v>
      </c>
      <c r="O130" s="26">
        <f>IF(P2_IndicatorData!O130="No data","x",ROUND(IF(P2_IndicatorData!O130&gt;O$166,0,IF(P2_IndicatorData!O130&lt;O$165,10,(O$166-P2_IndicatorData!O130)/(O$166-O$165)*10)),1))</f>
        <v>4</v>
      </c>
      <c r="P130" s="26" t="str">
        <f>IF(P2_IndicatorData!P130="No data","x",ROUND(IF(P2_IndicatorData!P130&gt;P$166,0,IF(P2_IndicatorData!P130&lt;P$165,10,(P$166-P2_IndicatorData!P130)/(P$166-P$165)*10)),1))</f>
        <v>x</v>
      </c>
      <c r="Q130" s="26">
        <f>IF(P2_IndicatorData!Q130="No data","x",ROUND(IF(P2_IndicatorData!Q130&gt;Q$166,0,IF(P2_IndicatorData!Q130&lt;Q$165,10,(Q$166-P2_IndicatorData!Q130)/(Q$166-Q$165)*10)),1))</f>
        <v>5.4</v>
      </c>
      <c r="R130" s="26">
        <f>IF(P2_IndicatorData!R130="No data","x",ROUND(IF(P2_IndicatorData!R130&gt;R$166,10,IF(P2_IndicatorData!R130&lt;R$165,0,10-(R$166-P2_IndicatorData!R130)/(R$166-R$165)*10)),1))</f>
        <v>2.1</v>
      </c>
      <c r="S130" s="26">
        <f>IF(P2_IndicatorData!S130="No data","x",ROUND(IF(P2_IndicatorData!S130&gt;S$166,0,IF(P2_IndicatorData!S130&lt;S$165,10,(S$166-P2_IndicatorData!S130)/(S$166-S$165)*10)),1))</f>
        <v>3.6</v>
      </c>
      <c r="T130" s="35">
        <f>IF(P2_IndicatorData!X130="No data","x",ROUND(IF(P2_IndicatorData!X130&gt;T$166,10,IF(P2_IndicatorData!X130&lt;T$165,0,10-(T$166-P2_IndicatorData!X130)/(T$166-T$165)*10)),1))</f>
        <v>0.7</v>
      </c>
      <c r="U130" s="26">
        <f>IF(P2_IndicatorData!Y130="No data","x",ROUND(IF(P2_IndicatorData!Y130&gt;U$166,0,IF(P2_IndicatorData!Y130&lt;U$165,10,(U$166-P2_IndicatorData!Y130)/(U$166-U$165)*10)),1))</f>
        <v>0.3</v>
      </c>
      <c r="V130" s="26">
        <f>IF(P2_IndicatorData!Z130="No data","x",ROUND(IF(P2_IndicatorData!Z130&gt;V$166,10,IF(P2_IndicatorData!Z130&lt;V$165,0,10-(V$166-P2_IndicatorData!Z130)/(V$166-V$165)*10)),1))</f>
        <v>4.9000000000000004</v>
      </c>
      <c r="W130" s="26">
        <f>IF(P2_IndicatorData!AA130="No data","x",ROUND(IF(P2_IndicatorData!AA130&gt;W$166,10,IF(P2_IndicatorData!AA130&lt;W$165,0,10-(W$166-P2_IndicatorData!AA130)/(W$166-W$165)*10)),1))</f>
        <v>4.5</v>
      </c>
      <c r="X130" s="26">
        <f>IF(P2_IndicatorData!AB130="No data","x",ROUND(IF(P2_IndicatorData!AB130&gt;X$166,0,IF(P2_IndicatorData!AB130&lt;X$165,10,(X$166-P2_IndicatorData!AB130)/(X$166-X$165)*10)),1))</f>
        <v>6.9</v>
      </c>
      <c r="Y130" s="26">
        <f>IF(P2_IndicatorData!AC130="No data","x",ROUND(IF(P2_IndicatorData!AC130&gt;Y$166,0,IF(P2_IndicatorData!AC130&lt;Y$165,10,(Y$166-P2_IndicatorData!AC130)/(Y$166-Y$165)*10)),1))</f>
        <v>0</v>
      </c>
      <c r="Z130" s="33">
        <f t="shared" si="28"/>
        <v>4.4000000000000004</v>
      </c>
      <c r="AA130" s="33">
        <f t="shared" si="29"/>
        <v>0.8</v>
      </c>
      <c r="AB130" s="33">
        <f t="shared" si="30"/>
        <v>5.4</v>
      </c>
      <c r="AC130" s="33">
        <f t="shared" si="31"/>
        <v>2.9</v>
      </c>
      <c r="AD130" s="181">
        <f t="shared" si="32"/>
        <v>2.6</v>
      </c>
      <c r="AE130" s="181">
        <f t="shared" si="33"/>
        <v>2.2999999999999998</v>
      </c>
      <c r="AF130" s="181">
        <f t="shared" si="34"/>
        <v>2.6</v>
      </c>
      <c r="AG130" s="37">
        <f t="shared" si="35"/>
        <v>2.5</v>
      </c>
      <c r="AH130" s="37">
        <f t="shared" si="36"/>
        <v>1.6</v>
      </c>
      <c r="AI130" s="37">
        <f t="shared" si="37"/>
        <v>0.5</v>
      </c>
      <c r="AJ130" s="181">
        <f t="shared" si="38"/>
        <v>4.7</v>
      </c>
      <c r="AK130" s="181">
        <f t="shared" si="39"/>
        <v>3.5</v>
      </c>
      <c r="AL130" s="181">
        <f t="shared" si="40"/>
        <v>4.2</v>
      </c>
      <c r="AM130" s="37">
        <f t="shared" si="41"/>
        <v>4.0999999999999996</v>
      </c>
      <c r="AN130" s="199">
        <f>IF(P2_ComponentsMissing_hidden!G160&gt;2,"x",ROUND(AVERAGE(AG130,AH130,AI130,AM130),1))</f>
        <v>2.2000000000000002</v>
      </c>
    </row>
    <row r="131" spans="1:40">
      <c r="A131" s="27" t="s">
        <v>344</v>
      </c>
      <c r="B131" s="20" t="s">
        <v>345</v>
      </c>
      <c r="C131" s="26">
        <f>IF(P2_IndicatorData!C131="No data","x",ROUND(IF(P2_IndicatorData!C131&gt;C$166,10,IF(P2_IndicatorData!C131&lt;C$165,0,10-(C$166-P2_IndicatorData!C131)/(C$166-C$165)*10)),1))</f>
        <v>10</v>
      </c>
      <c r="D131" s="26">
        <f>IF(P2_IndicatorData!D131="No data","x",ROUND(IF(P2_IndicatorData!D131&gt;D$166,0,IF(P2_IndicatorData!D131&lt;D$165,10,(D$166-P2_IndicatorData!D131)/(D$166-D$165)*10)),1))</f>
        <v>9.8000000000000007</v>
      </c>
      <c r="E131" s="26">
        <f>IF(P2_IndicatorData!E131="No data","x",ROUND(IF(P2_IndicatorData!E131&gt;E$166,0,IF(P2_IndicatorData!E131&lt;E$165,10,(E$166-P2_IndicatorData!E131)/(E$166-E$165)*10)),1))</f>
        <v>3.3</v>
      </c>
      <c r="F131" s="26">
        <f>IF(P2_IndicatorData!F131="No data","x",ROUND(IF(P2_IndicatorData!F131&gt;F$166,0,IF(P2_IndicatorData!F131&lt;F$165,10,(F$166-P2_IndicatorData!F131)/(F$166-F$165)*10)),1))</f>
        <v>9</v>
      </c>
      <c r="G131" s="26">
        <f>IF(P2_IndicatorData!G131="No data","x",ROUND(IF(P2_IndicatorData!G131&gt;G$166,0,IF(P2_IndicatorData!G131&lt;G$165,10,(G$166-P2_IndicatorData!G131)/(G$166-G$165)*10)),1))</f>
        <v>2</v>
      </c>
      <c r="H131" s="26">
        <f>IF(P2_IndicatorData!H131="No data","x",ROUND(IF(P2_IndicatorData!H131&gt;H$166,0,IF(P2_IndicatorData!H131&lt;H$165,10,(H$166-P2_IndicatorData!H131)/(H$166-H$165)*10)),1))</f>
        <v>7.8</v>
      </c>
      <c r="I131" s="26">
        <f>IF(P2_IndicatorData!I131="No data","x",ROUND(IF(P2_IndicatorData!I131&gt;I$166,10,IF(P2_IndicatorData!I131&lt;I$165,0,10-(I$166-P2_IndicatorData!I131)/(I$166-I$165)*10)),1))</f>
        <v>7.7</v>
      </c>
      <c r="J131" s="26">
        <f>IF(P2_IndicatorData!J131="No data","x",ROUND(IF(P2_IndicatorData!J131&gt;J$166,10,IF(P2_IndicatorData!J131&lt;J$165,0,10-(J$166-P2_IndicatorData!J131)/(J$166-J$165)*10)),1))</f>
        <v>9.6</v>
      </c>
      <c r="K131" s="26">
        <f>IF(P2_IndicatorData!K131="No data","x",ROUND(IF(P2_IndicatorData!K131&gt;K$166,10,IF(P2_IndicatorData!K131&lt;K$165,0,10-(K$166-P2_IndicatorData!K131)/(K$166-K$165)*10)),1))</f>
        <v>10</v>
      </c>
      <c r="L131" s="26">
        <f>IF(P2_IndicatorData!L131="No data","x",ROUND(IF(P2_IndicatorData!L131&gt;L$166,10,IF(P2_IndicatorData!L131&lt;L$165,0,10-(L$166-P2_IndicatorData!L131)/(L$166-L$165)*10)),1))</f>
        <v>0.3</v>
      </c>
      <c r="M131" s="26">
        <f>IF(P2_IndicatorData!M131="No data","x",ROUND(IF(P2_IndicatorData!M131&gt;M$166,10,IF(P2_IndicatorData!M131&lt;M$165,0,10-(M$166-P2_IndicatorData!M131)/(M$166-M$165)*10)),1))</f>
        <v>10</v>
      </c>
      <c r="N131" s="26">
        <f>IF(P2_IndicatorData!N131="No data","x",ROUND(IF(P2_IndicatorData!N131&gt;N$166,0,IF(P2_IndicatorData!N131&lt;N$165,10,(N$166-P2_IndicatorData!N131)/(N$166-N$165)*10)),1))</f>
        <v>10</v>
      </c>
      <c r="O131" s="26">
        <f>IF(P2_IndicatorData!O131="No data","x",ROUND(IF(P2_IndicatorData!O131&gt;O$166,0,IF(P2_IndicatorData!O131&lt;O$165,10,(O$166-P2_IndicatorData!O131)/(O$166-O$165)*10)),1))</f>
        <v>0</v>
      </c>
      <c r="P131" s="26" t="str">
        <f>IF(P2_IndicatorData!P131="No data","x",ROUND(IF(P2_IndicatorData!P131&gt;P$166,0,IF(P2_IndicatorData!P131&lt;P$165,10,(P$166-P2_IndicatorData!P131)/(P$166-P$165)*10)),1))</f>
        <v>x</v>
      </c>
      <c r="Q131" s="26">
        <f>IF(P2_IndicatorData!Q131="No data","x",ROUND(IF(P2_IndicatorData!Q131&gt;Q$166,0,IF(P2_IndicatorData!Q131&lt;Q$165,10,(Q$166-P2_IndicatorData!Q131)/(Q$166-Q$165)*10)),1))</f>
        <v>7.8</v>
      </c>
      <c r="R131" s="26">
        <f>IF(P2_IndicatorData!R131="No data","x",ROUND(IF(P2_IndicatorData!R131&gt;R$166,10,IF(P2_IndicatorData!R131&lt;R$165,0,10-(R$166-P2_IndicatorData!R131)/(R$166-R$165)*10)),1))</f>
        <v>8</v>
      </c>
      <c r="S131" s="26">
        <f>IF(P2_IndicatorData!S131="No data","x",ROUND(IF(P2_IndicatorData!S131&gt;S$166,0,IF(P2_IndicatorData!S131&lt;S$165,10,(S$166-P2_IndicatorData!S131)/(S$166-S$165)*10)),1))</f>
        <v>10</v>
      </c>
      <c r="T131" s="35">
        <f>IF(P2_IndicatorData!X131="No data","x",ROUND(IF(P2_IndicatorData!X131&gt;T$166,10,IF(P2_IndicatorData!X131&lt;T$165,0,10-(T$166-P2_IndicatorData!X131)/(T$166-T$165)*10)),1))</f>
        <v>10</v>
      </c>
      <c r="U131" s="26">
        <f>IF(P2_IndicatorData!Y131="No data","x",ROUND(IF(P2_IndicatorData!Y131&gt;U$166,0,IF(P2_IndicatorData!Y131&lt;U$165,10,(U$166-P2_IndicatorData!Y131)/(U$166-U$165)*10)),1))</f>
        <v>10</v>
      </c>
      <c r="V131" s="26">
        <f>IF(P2_IndicatorData!Z131="No data","x",ROUND(IF(P2_IndicatorData!Z131&gt;V$166,10,IF(P2_IndicatorData!Z131&lt;V$165,0,10-(V$166-P2_IndicatorData!Z131)/(V$166-V$165)*10)),1))</f>
        <v>10</v>
      </c>
      <c r="W131" s="26">
        <f>IF(P2_IndicatorData!AA131="No data","x",ROUND(IF(P2_IndicatorData!AA131&gt;W$166,10,IF(P2_IndicatorData!AA131&lt;W$165,0,10-(W$166-P2_IndicatorData!AA131)/(W$166-W$165)*10)),1))</f>
        <v>4.3</v>
      </c>
      <c r="X131" s="26">
        <f>IF(P2_IndicatorData!AB131="No data","x",ROUND(IF(P2_IndicatorData!AB131&gt;X$166,0,IF(P2_IndicatorData!AB131&lt;X$165,10,(X$166-P2_IndicatorData!AB131)/(X$166-X$165)*10)),1))</f>
        <v>7.6</v>
      </c>
      <c r="Y131" s="26">
        <f>IF(P2_IndicatorData!AC131="No data","x",ROUND(IF(P2_IndicatorData!AC131&gt;Y$166,0,IF(P2_IndicatorData!AC131&lt;Y$165,10,(Y$166-P2_IndicatorData!AC131)/(Y$166-Y$165)*10)),1))</f>
        <v>10</v>
      </c>
      <c r="Z131" s="33">
        <f t="shared" si="28"/>
        <v>4.8</v>
      </c>
      <c r="AA131" s="33">
        <f t="shared" si="29"/>
        <v>5.2</v>
      </c>
      <c r="AB131" s="33">
        <f t="shared" si="30"/>
        <v>7.8</v>
      </c>
      <c r="AC131" s="33">
        <f t="shared" si="31"/>
        <v>9</v>
      </c>
      <c r="AD131" s="181">
        <f t="shared" si="32"/>
        <v>7.4</v>
      </c>
      <c r="AE131" s="181">
        <f t="shared" si="33"/>
        <v>8.6999999999999993</v>
      </c>
      <c r="AF131" s="181">
        <f t="shared" si="34"/>
        <v>9.1999999999999993</v>
      </c>
      <c r="AG131" s="37">
        <f t="shared" si="35"/>
        <v>8.4</v>
      </c>
      <c r="AH131" s="37">
        <f t="shared" si="36"/>
        <v>5.0999999999999996</v>
      </c>
      <c r="AI131" s="37">
        <f t="shared" si="37"/>
        <v>10</v>
      </c>
      <c r="AJ131" s="181">
        <f t="shared" si="38"/>
        <v>7.2</v>
      </c>
      <c r="AK131" s="181">
        <f t="shared" si="39"/>
        <v>8.8000000000000007</v>
      </c>
      <c r="AL131" s="181">
        <f t="shared" si="40"/>
        <v>8.4</v>
      </c>
      <c r="AM131" s="37">
        <f t="shared" si="41"/>
        <v>8.1</v>
      </c>
      <c r="AN131" s="199">
        <f>IF(P2_ComponentsMissing_hidden!G162&gt;2,"x",ROUND(AVERAGE(AG131,AH131,AI131,AM131),1))</f>
        <v>7.9</v>
      </c>
    </row>
    <row r="132" spans="1:40">
      <c r="A132" s="27" t="s">
        <v>346</v>
      </c>
      <c r="B132" s="20" t="s">
        <v>347</v>
      </c>
      <c r="C132" s="26">
        <f>IF(P2_IndicatorData!C132="No data","x",ROUND(IF(P2_IndicatorData!C132&gt;C$166,10,IF(P2_IndicatorData!C132&lt;C$165,0,10-(C$166-P2_IndicatorData!C132)/(C$166-C$165)*10)),1))</f>
        <v>0.8</v>
      </c>
      <c r="D132" s="26">
        <f>IF(P2_IndicatorData!D132="No data","x",ROUND(IF(P2_IndicatorData!D132&gt;D$166,0,IF(P2_IndicatorData!D132&lt;D$165,10,(D$166-P2_IndicatorData!D132)/(D$166-D$165)*10)),1))</f>
        <v>9.6999999999999993</v>
      </c>
      <c r="E132" s="26">
        <f>IF(P2_IndicatorData!E132="No data","x",ROUND(IF(P2_IndicatorData!E132&gt;E$166,0,IF(P2_IndicatorData!E132&lt;E$165,10,(E$166-P2_IndicatorData!E132)/(E$166-E$165)*10)),1))</f>
        <v>1.3</v>
      </c>
      <c r="F132" s="26">
        <f>IF(P2_IndicatorData!F132="No data","x",ROUND(IF(P2_IndicatorData!F132&gt;F$166,0,IF(P2_IndicatorData!F132&lt;F$165,10,(F$166-P2_IndicatorData!F132)/(F$166-F$165)*10)),1))</f>
        <v>0.6</v>
      </c>
      <c r="G132" s="26">
        <f>IF(P2_IndicatorData!G132="No data","x",ROUND(IF(P2_IndicatorData!G132&gt;G$166,0,IF(P2_IndicatorData!G132&lt;G$165,10,(G$166-P2_IndicatorData!G132)/(G$166-G$165)*10)),1))</f>
        <v>0.8</v>
      </c>
      <c r="H132" s="26">
        <f>IF(P2_IndicatorData!H132="No data","x",ROUND(IF(P2_IndicatorData!H132&gt;H$166,0,IF(P2_IndicatorData!H132&lt;H$165,10,(H$166-P2_IndicatorData!H132)/(H$166-H$165)*10)),1))</f>
        <v>2.4</v>
      </c>
      <c r="I132" s="26" t="str">
        <f>IF(P2_IndicatorData!I132="No data","x",ROUND(IF(P2_IndicatorData!I132&gt;I$166,10,IF(P2_IndicatorData!I132&lt;I$165,0,10-(I$166-P2_IndicatorData!I132)/(I$166-I$165)*10)),1))</f>
        <v>x</v>
      </c>
      <c r="J132" s="26">
        <f>IF(P2_IndicatorData!J132="No data","x",ROUND(IF(P2_IndicatorData!J132&gt;J$166,10,IF(P2_IndicatorData!J132&lt;J$165,0,10-(J$166-P2_IndicatorData!J132)/(J$166-J$165)*10)),1))</f>
        <v>5.0999999999999996</v>
      </c>
      <c r="K132" s="26">
        <f>IF(P2_IndicatorData!K132="No data","x",ROUND(IF(P2_IndicatorData!K132&gt;K$166,10,IF(P2_IndicatorData!K132&lt;K$165,0,10-(K$166-P2_IndicatorData!K132)/(K$166-K$165)*10)),1))</f>
        <v>0.1</v>
      </c>
      <c r="L132" s="26">
        <f>IF(P2_IndicatorData!L132="No data","x",ROUND(IF(P2_IndicatorData!L132&gt;L$166,10,IF(P2_IndicatorData!L132&lt;L$165,0,10-(L$166-P2_IndicatorData!L132)/(L$166-L$165)*10)),1))</f>
        <v>2.2000000000000002</v>
      </c>
      <c r="M132" s="26">
        <f>IF(P2_IndicatorData!M132="No data","x",ROUND(IF(P2_IndicatorData!M132&gt;M$166,10,IF(P2_IndicatorData!M132&lt;M$165,0,10-(M$166-P2_IndicatorData!M132)/(M$166-M$165)*10)),1))</f>
        <v>1.3</v>
      </c>
      <c r="N132" s="26" t="str">
        <f>IF(P2_IndicatorData!N132="No data","x",ROUND(IF(P2_IndicatorData!N132&gt;N$166,0,IF(P2_IndicatorData!N132&lt;N$165,10,(N$166-P2_IndicatorData!N132)/(N$166-N$165)*10)),1))</f>
        <v>x</v>
      </c>
      <c r="O132" s="26">
        <f>IF(P2_IndicatorData!O132="No data","x",ROUND(IF(P2_IndicatorData!O132&gt;O$166,0,IF(P2_IndicatorData!O132&lt;O$165,10,(O$166-P2_IndicatorData!O132)/(O$166-O$165)*10)),1))</f>
        <v>3.4</v>
      </c>
      <c r="P132" s="26">
        <f>IF(P2_IndicatorData!P132="No data","x",ROUND(IF(P2_IndicatorData!P132&gt;P$166,0,IF(P2_IndicatorData!P132&lt;P$165,10,(P$166-P2_IndicatorData!P132)/(P$166-P$165)*10)),1))</f>
        <v>0</v>
      </c>
      <c r="Q132" s="26">
        <f>IF(P2_IndicatorData!Q132="No data","x",ROUND(IF(P2_IndicatorData!Q132&gt;Q$166,0,IF(P2_IndicatorData!Q132&lt;Q$165,10,(Q$166-P2_IndicatorData!Q132)/(Q$166-Q$165)*10)),1))</f>
        <v>6.3</v>
      </c>
      <c r="R132" s="26">
        <f>IF(P2_IndicatorData!R132="No data","x",ROUND(IF(P2_IndicatorData!R132&gt;R$166,10,IF(P2_IndicatorData!R132&lt;R$165,0,10-(R$166-P2_IndicatorData!R132)/(R$166-R$165)*10)),1))</f>
        <v>2.6</v>
      </c>
      <c r="S132" s="26">
        <f>IF(P2_IndicatorData!S132="No data","x",ROUND(IF(P2_IndicatorData!S132&gt;S$166,0,IF(P2_IndicatorData!S132&lt;S$165,10,(S$166-P2_IndicatorData!S132)/(S$166-S$165)*10)),1))</f>
        <v>2</v>
      </c>
      <c r="T132" s="35">
        <f>IF(P2_IndicatorData!X132="No data","x",ROUND(IF(P2_IndicatorData!X132&gt;T$166,10,IF(P2_IndicatorData!X132&lt;T$165,0,10-(T$166-P2_IndicatorData!X132)/(T$166-T$165)*10)),1))</f>
        <v>0</v>
      </c>
      <c r="U132" s="26" t="str">
        <f>IF(P2_IndicatorData!Y132="No data","x",ROUND(IF(P2_IndicatorData!Y132&gt;U$166,0,IF(P2_IndicatorData!Y132&lt;U$165,10,(U$166-P2_IndicatorData!Y132)/(U$166-U$165)*10)),1))</f>
        <v>x</v>
      </c>
      <c r="V132" s="26">
        <f>IF(P2_IndicatorData!Z132="No data","x",ROUND(IF(P2_IndicatorData!Z132&gt;V$166,10,IF(P2_IndicatorData!Z132&lt;V$165,0,10-(V$166-P2_IndicatorData!Z132)/(V$166-V$165)*10)),1))</f>
        <v>2.4</v>
      </c>
      <c r="W132" s="26">
        <f>IF(P2_IndicatorData!AA132="No data","x",ROUND(IF(P2_IndicatorData!AA132&gt;W$166,10,IF(P2_IndicatorData!AA132&lt;W$165,0,10-(W$166-P2_IndicatorData!AA132)/(W$166-W$165)*10)),1))</f>
        <v>0.1</v>
      </c>
      <c r="X132" s="26">
        <f>IF(P2_IndicatorData!AB132="No data","x",ROUND(IF(P2_IndicatorData!AB132&gt;X$166,0,IF(P2_IndicatorData!AB132&lt;X$165,10,(X$166-P2_IndicatorData!AB132)/(X$166-X$165)*10)),1))</f>
        <v>4.3</v>
      </c>
      <c r="Y132" s="26">
        <f>IF(P2_IndicatorData!AC132="No data","x",ROUND(IF(P2_IndicatorData!AC132&gt;Y$166,0,IF(P2_IndicatorData!AC132&lt;Y$165,10,(Y$166-P2_IndicatorData!AC132)/(Y$166-Y$165)*10)),1))</f>
        <v>0</v>
      </c>
      <c r="Z132" s="33">
        <f t="shared" si="28"/>
        <v>0.9</v>
      </c>
      <c r="AA132" s="33">
        <f t="shared" si="29"/>
        <v>1.8</v>
      </c>
      <c r="AB132" s="33">
        <f t="shared" si="30"/>
        <v>3.2</v>
      </c>
      <c r="AC132" s="33">
        <f t="shared" si="31"/>
        <v>2.2999999999999998</v>
      </c>
      <c r="AD132" s="181">
        <f t="shared" si="32"/>
        <v>0.9</v>
      </c>
      <c r="AE132" s="181">
        <f t="shared" si="33"/>
        <v>5.0999999999999996</v>
      </c>
      <c r="AF132" s="181">
        <f t="shared" si="34"/>
        <v>4.0999999999999996</v>
      </c>
      <c r="AG132" s="37">
        <f t="shared" si="35"/>
        <v>3.4</v>
      </c>
      <c r="AH132" s="37">
        <f t="shared" si="36"/>
        <v>2.6</v>
      </c>
      <c r="AI132" s="37">
        <f t="shared" si="37"/>
        <v>0</v>
      </c>
      <c r="AJ132" s="181">
        <f t="shared" si="38"/>
        <v>1.3</v>
      </c>
      <c r="AK132" s="181">
        <f t="shared" si="39"/>
        <v>2.2000000000000002</v>
      </c>
      <c r="AL132" s="181">
        <f t="shared" si="40"/>
        <v>2.8</v>
      </c>
      <c r="AM132" s="37">
        <f t="shared" si="41"/>
        <v>2.1</v>
      </c>
      <c r="AN132" s="199">
        <f>IF(P2_ComponentsMissing_hidden!G164&gt;2,"x",ROUND(AVERAGE(AG132,AH132,AI132,AM132),1))</f>
        <v>2</v>
      </c>
    </row>
    <row r="133" spans="1:40">
      <c r="A133" s="27" t="s">
        <v>348</v>
      </c>
      <c r="B133" s="20" t="s">
        <v>349</v>
      </c>
      <c r="C133" s="26">
        <f>IF(P2_IndicatorData!C133="No data","x",ROUND(IF(P2_IndicatorData!C133&gt;C$166,10,IF(P2_IndicatorData!C133&lt;C$165,0,10-(C$166-P2_IndicatorData!C133)/(C$166-C$165)*10)),1))</f>
        <v>0.3</v>
      </c>
      <c r="D133" s="26">
        <f>IF(P2_IndicatorData!D133="No data","x",ROUND(IF(P2_IndicatorData!D133&gt;D$166,0,IF(P2_IndicatorData!D133&lt;D$165,10,(D$166-P2_IndicatorData!D133)/(D$166-D$165)*10)),1))</f>
        <v>1.7</v>
      </c>
      <c r="E133" s="26">
        <f>IF(P2_IndicatorData!E133="No data","x",ROUND(IF(P2_IndicatorData!E133&gt;E$166,0,IF(P2_IndicatorData!E133&lt;E$165,10,(E$166-P2_IndicatorData!E133)/(E$166-E$165)*10)),1))</f>
        <v>2.2999999999999998</v>
      </c>
      <c r="F133" s="26">
        <f>IF(P2_IndicatorData!F133="No data","x",ROUND(IF(P2_IndicatorData!F133&gt;F$166,0,IF(P2_IndicatorData!F133&lt;F$165,10,(F$166-P2_IndicatorData!F133)/(F$166-F$165)*10)),1))</f>
        <v>1.2</v>
      </c>
      <c r="G133" s="26">
        <f>IF(P2_IndicatorData!G133="No data","x",ROUND(IF(P2_IndicatorData!G133&gt;G$166,0,IF(P2_IndicatorData!G133&lt;G$165,10,(G$166-P2_IndicatorData!G133)/(G$166-G$165)*10)),1))</f>
        <v>8</v>
      </c>
      <c r="H133" s="26">
        <f>IF(P2_IndicatorData!H133="No data","x",ROUND(IF(P2_IndicatorData!H133&gt;H$166,0,IF(P2_IndicatorData!H133&lt;H$165,10,(H$166-P2_IndicatorData!H133)/(H$166-H$165)*10)),1))</f>
        <v>1.4</v>
      </c>
      <c r="I133" s="26" t="str">
        <f>IF(P2_IndicatorData!I133="No data","x",ROUND(IF(P2_IndicatorData!I133&gt;I$166,10,IF(P2_IndicatorData!I133&lt;I$165,0,10-(I$166-P2_IndicatorData!I133)/(I$166-I$165)*10)),1))</f>
        <v>x</v>
      </c>
      <c r="J133" s="26">
        <f>IF(P2_IndicatorData!J133="No data","x",ROUND(IF(P2_IndicatorData!J133&gt;J$166,10,IF(P2_IndicatorData!J133&lt;J$165,0,10-(J$166-P2_IndicatorData!J133)/(J$166-J$165)*10)),1))</f>
        <v>4.0999999999999996</v>
      </c>
      <c r="K133" s="26">
        <f>IF(P2_IndicatorData!K133="No data","x",ROUND(IF(P2_IndicatorData!K133&gt;K$166,10,IF(P2_IndicatorData!K133&lt;K$165,0,10-(K$166-P2_IndicatorData!K133)/(K$166-K$165)*10)),1))</f>
        <v>0.1</v>
      </c>
      <c r="L133" s="26">
        <f>IF(P2_IndicatorData!L133="No data","x",ROUND(IF(P2_IndicatorData!L133&gt;L$166,10,IF(P2_IndicatorData!L133&lt;L$165,0,10-(L$166-P2_IndicatorData!L133)/(L$166-L$165)*10)),1))</f>
        <v>0.1</v>
      </c>
      <c r="M133" s="26">
        <f>IF(P2_IndicatorData!M133="No data","x",ROUND(IF(P2_IndicatorData!M133&gt;M$166,10,IF(P2_IndicatorData!M133&lt;M$165,0,10-(M$166-P2_IndicatorData!M133)/(M$166-M$165)*10)),1))</f>
        <v>0.5</v>
      </c>
      <c r="N133" s="26">
        <f>IF(P2_IndicatorData!N133="No data","x",ROUND(IF(P2_IndicatorData!N133&gt;N$166,0,IF(P2_IndicatorData!N133&lt;N$165,10,(N$166-P2_IndicatorData!N133)/(N$166-N$165)*10)),1))</f>
        <v>0.1</v>
      </c>
      <c r="O133" s="26">
        <f>IF(P2_IndicatorData!O133="No data","x",ROUND(IF(P2_IndicatorData!O133&gt;O$166,0,IF(P2_IndicatorData!O133&lt;O$165,10,(O$166-P2_IndicatorData!O133)/(O$166-O$165)*10)),1))</f>
        <v>2</v>
      </c>
      <c r="P133" s="26">
        <f>IF(P2_IndicatorData!P133="No data","x",ROUND(IF(P2_IndicatorData!P133&gt;P$166,0,IF(P2_IndicatorData!P133&lt;P$165,10,(P$166-P2_IndicatorData!P133)/(P$166-P$165)*10)),1))</f>
        <v>2.2000000000000002</v>
      </c>
      <c r="Q133" s="26">
        <f>IF(P2_IndicatorData!Q133="No data","x",ROUND(IF(P2_IndicatorData!Q133&gt;Q$166,0,IF(P2_IndicatorData!Q133&lt;Q$165,10,(Q$166-P2_IndicatorData!Q133)/(Q$166-Q$165)*10)),1))</f>
        <v>9.5</v>
      </c>
      <c r="R133" s="26">
        <f>IF(P2_IndicatorData!R133="No data","x",ROUND(IF(P2_IndicatorData!R133&gt;R$166,10,IF(P2_IndicatorData!R133&lt;R$165,0,10-(R$166-P2_IndicatorData!R133)/(R$166-R$165)*10)),1))</f>
        <v>2.9</v>
      </c>
      <c r="S133" s="26">
        <f>IF(P2_IndicatorData!S133="No data","x",ROUND(IF(P2_IndicatorData!S133&gt;S$166,0,IF(P2_IndicatorData!S133&lt;S$165,10,(S$166-P2_IndicatorData!S133)/(S$166-S$165)*10)),1))</f>
        <v>0.3</v>
      </c>
      <c r="T133" s="35">
        <f>IF(P2_IndicatorData!X133="No data","x",ROUND(IF(P2_IndicatorData!X133&gt;T$166,10,IF(P2_IndicatorData!X133&lt;T$165,0,10-(T$166-P2_IndicatorData!X133)/(T$166-T$165)*10)),1))</f>
        <v>0.1</v>
      </c>
      <c r="U133" s="26" t="str">
        <f>IF(P2_IndicatorData!Y133="No data","x",ROUND(IF(P2_IndicatorData!Y133&gt;U$166,0,IF(P2_IndicatorData!Y133&lt;U$165,10,(U$166-P2_IndicatorData!Y133)/(U$166-U$165)*10)),1))</f>
        <v>x</v>
      </c>
      <c r="V133" s="26">
        <f>IF(P2_IndicatorData!Z133="No data","x",ROUND(IF(P2_IndicatorData!Z133&gt;V$166,10,IF(P2_IndicatorData!Z133&lt;V$165,0,10-(V$166-P2_IndicatorData!Z133)/(V$166-V$165)*10)),1))</f>
        <v>2.4</v>
      </c>
      <c r="W133" s="26">
        <f>IF(P2_IndicatorData!AA133="No data","x",ROUND(IF(P2_IndicatorData!AA133&gt;W$166,10,IF(P2_IndicatorData!AA133&lt;W$165,0,10-(W$166-P2_IndicatorData!AA133)/(W$166-W$165)*10)),1))</f>
        <v>0</v>
      </c>
      <c r="X133" s="26">
        <f>IF(P2_IndicatorData!AB133="No data","x",ROUND(IF(P2_IndicatorData!AB133&gt;X$166,0,IF(P2_IndicatorData!AB133&lt;X$165,10,(X$166-P2_IndicatorData!AB133)/(X$166-X$165)*10)),1))</f>
        <v>5.3</v>
      </c>
      <c r="Y133" s="26">
        <f>IF(P2_IndicatorData!AC133="No data","x",ROUND(IF(P2_IndicatorData!AC133&gt;Y$166,0,IF(P2_IndicatorData!AC133&lt;Y$165,10,(Y$166-P2_IndicatorData!AC133)/(Y$166-Y$165)*10)),1))</f>
        <v>0</v>
      </c>
      <c r="Z133" s="33">
        <f t="shared" si="28"/>
        <v>3.8</v>
      </c>
      <c r="AA133" s="33">
        <f t="shared" si="29"/>
        <v>0.3</v>
      </c>
      <c r="AB133" s="33">
        <f t="shared" si="30"/>
        <v>5.9</v>
      </c>
      <c r="AC133" s="33">
        <f t="shared" si="31"/>
        <v>1.6</v>
      </c>
      <c r="AD133" s="181">
        <f t="shared" si="32"/>
        <v>2.1</v>
      </c>
      <c r="AE133" s="181">
        <f t="shared" si="33"/>
        <v>4.0999999999999996</v>
      </c>
      <c r="AF133" s="181">
        <f t="shared" si="34"/>
        <v>1.1000000000000001</v>
      </c>
      <c r="AG133" s="37">
        <f t="shared" si="35"/>
        <v>2.4</v>
      </c>
      <c r="AH133" s="37">
        <f t="shared" si="36"/>
        <v>0.8</v>
      </c>
      <c r="AI133" s="37">
        <f t="shared" si="37"/>
        <v>0.1</v>
      </c>
      <c r="AJ133" s="181">
        <f t="shared" si="38"/>
        <v>1.2</v>
      </c>
      <c r="AK133" s="181">
        <f t="shared" si="39"/>
        <v>2.7</v>
      </c>
      <c r="AL133" s="181">
        <f t="shared" si="40"/>
        <v>3.8</v>
      </c>
      <c r="AM133" s="37">
        <f t="shared" si="41"/>
        <v>2.6</v>
      </c>
      <c r="AN133" s="199">
        <f>IF(P2_ComponentsMissing_hidden!G165&gt;2,"x",ROUND(AVERAGE(AG133,AH133,AI133,AM133),1))</f>
        <v>1.5</v>
      </c>
    </row>
    <row r="134" spans="1:40">
      <c r="A134" s="27" t="s">
        <v>350</v>
      </c>
      <c r="B134" s="20" t="s">
        <v>351</v>
      </c>
      <c r="C134" s="26">
        <f>IF(P2_IndicatorData!C134="No data","x",ROUND(IF(P2_IndicatorData!C134&gt;C$166,10,IF(P2_IndicatorData!C134&lt;C$165,0,10-(C$166-P2_IndicatorData!C134)/(C$166-C$165)*10)),1))</f>
        <v>2.6</v>
      </c>
      <c r="D134" s="26">
        <f>IF(P2_IndicatorData!D134="No data","x",ROUND(IF(P2_IndicatorData!D134&gt;D$166,0,IF(P2_IndicatorData!D134&lt;D$165,10,(D$166-P2_IndicatorData!D134)/(D$166-D$165)*10)),1))</f>
        <v>8.1999999999999993</v>
      </c>
      <c r="E134" s="26">
        <f>IF(P2_IndicatorData!E134="No data","x",ROUND(IF(P2_IndicatorData!E134&gt;E$166,0,IF(P2_IndicatorData!E134&lt;E$165,10,(E$166-P2_IndicatorData!E134)/(E$166-E$165)*10)),1))</f>
        <v>5</v>
      </c>
      <c r="F134" s="26">
        <f>IF(P2_IndicatorData!F134="No data","x",ROUND(IF(P2_IndicatorData!F134&gt;F$166,0,IF(P2_IndicatorData!F134&lt;F$165,10,(F$166-P2_IndicatorData!F134)/(F$166-F$165)*10)),1))</f>
        <v>9.1999999999999993</v>
      </c>
      <c r="G134" s="26">
        <f>IF(P2_IndicatorData!G134="No data","x",ROUND(IF(P2_IndicatorData!G134&gt;G$166,0,IF(P2_IndicatorData!G134&lt;G$165,10,(G$166-P2_IndicatorData!G134)/(G$166-G$165)*10)),1))</f>
        <v>3.2</v>
      </c>
      <c r="H134" s="26">
        <f>IF(P2_IndicatorData!H134="No data","x",ROUND(IF(P2_IndicatorData!H134&gt;H$166,0,IF(P2_IndicatorData!H134&lt;H$165,10,(H$166-P2_IndicatorData!H134)/(H$166-H$165)*10)),1))</f>
        <v>4.9000000000000004</v>
      </c>
      <c r="I134" s="26">
        <f>IF(P2_IndicatorData!I134="No data","x",ROUND(IF(P2_IndicatorData!I134&gt;I$166,10,IF(P2_IndicatorData!I134&lt;I$165,0,10-(I$166-P2_IndicatorData!I134)/(I$166-I$165)*10)),1))</f>
        <v>8.4</v>
      </c>
      <c r="J134" s="26" t="str">
        <f>IF(P2_IndicatorData!J134="No data","x",ROUND(IF(P2_IndicatorData!J134&gt;J$166,10,IF(P2_IndicatorData!J134&lt;J$165,0,10-(J$166-P2_IndicatorData!J134)/(J$166-J$165)*10)),1))</f>
        <v>x</v>
      </c>
      <c r="K134" s="26">
        <f>IF(P2_IndicatorData!K134="No data","x",ROUND(IF(P2_IndicatorData!K134&gt;K$166,10,IF(P2_IndicatorData!K134&lt;K$165,0,10-(K$166-P2_IndicatorData!K134)/(K$166-K$165)*10)),1))</f>
        <v>2.1</v>
      </c>
      <c r="L134" s="26">
        <f>IF(P2_IndicatorData!L134="No data","x",ROUND(IF(P2_IndicatorData!L134&gt;L$166,10,IF(P2_IndicatorData!L134&lt;L$165,0,10-(L$166-P2_IndicatorData!L134)/(L$166-L$165)*10)),1))</f>
        <v>2.2000000000000002</v>
      </c>
      <c r="M134" s="26" t="str">
        <f>IF(P2_IndicatorData!M134="No data","x",ROUND(IF(P2_IndicatorData!M134&gt;M$166,10,IF(P2_IndicatorData!M134&lt;M$165,0,10-(M$166-P2_IndicatorData!M134)/(M$166-M$165)*10)),1))</f>
        <v>x</v>
      </c>
      <c r="N134" s="26" t="str">
        <f>IF(P2_IndicatorData!N134="No data","x",ROUND(IF(P2_IndicatorData!N134&gt;N$166,0,IF(P2_IndicatorData!N134&lt;N$165,10,(N$166-P2_IndicatorData!N134)/(N$166-N$165)*10)),1))</f>
        <v>x</v>
      </c>
      <c r="O134" s="26" t="str">
        <f>IF(P2_IndicatorData!O134="No data","x",ROUND(IF(P2_IndicatorData!O134&gt;O$166,0,IF(P2_IndicatorData!O134&lt;O$165,10,(O$166-P2_IndicatorData!O134)/(O$166-O$165)*10)),1))</f>
        <v>x</v>
      </c>
      <c r="P134" s="26" t="str">
        <f>IF(P2_IndicatorData!P134="No data","x",ROUND(IF(P2_IndicatorData!P134&gt;P$166,0,IF(P2_IndicatorData!P134&lt;P$165,10,(P$166-P2_IndicatorData!P134)/(P$166-P$165)*10)),1))</f>
        <v>x</v>
      </c>
      <c r="Q134" s="26" t="str">
        <f>IF(P2_IndicatorData!Q134="No data","x",ROUND(IF(P2_IndicatorData!Q134&gt;Q$166,0,IF(P2_IndicatorData!Q134&lt;Q$165,10,(Q$166-P2_IndicatorData!Q134)/(Q$166-Q$165)*10)),1))</f>
        <v>x</v>
      </c>
      <c r="R134" s="26" t="str">
        <f>IF(P2_IndicatorData!R134="No data","x",ROUND(IF(P2_IndicatorData!R134&gt;R$166,10,IF(P2_IndicatorData!R134&lt;R$165,0,10-(R$166-P2_IndicatorData!R134)/(R$166-R$165)*10)),1))</f>
        <v>x</v>
      </c>
      <c r="S134" s="26" t="str">
        <f>IF(P2_IndicatorData!S134="No data","x",ROUND(IF(P2_IndicatorData!S134&gt;S$166,0,IF(P2_IndicatorData!S134&lt;S$165,10,(S$166-P2_IndicatorData!S134)/(S$166-S$165)*10)),1))</f>
        <v>x</v>
      </c>
      <c r="T134" s="35">
        <f>IF(P2_IndicatorData!X134="No data","x",ROUND(IF(P2_IndicatorData!X134&gt;T$166,10,IF(P2_IndicatorData!X134&lt;T$165,0,10-(T$166-P2_IndicatorData!X134)/(T$166-T$165)*10)),1))</f>
        <v>9.3000000000000007</v>
      </c>
      <c r="U134" s="26">
        <f>IF(P2_IndicatorData!Y134="No data","x",ROUND(IF(P2_IndicatorData!Y134&gt;U$166,0,IF(P2_IndicatorData!Y134&lt;U$165,10,(U$166-P2_IndicatorData!Y134)/(U$166-U$165)*10)),1))</f>
        <v>8</v>
      </c>
      <c r="V134" s="26" t="str">
        <f>IF(P2_IndicatorData!Z134="No data","x",ROUND(IF(P2_IndicatorData!Z134&gt;V$166,10,IF(P2_IndicatorData!Z134&lt;V$165,0,10-(V$166-P2_IndicatorData!Z134)/(V$166-V$165)*10)),1))</f>
        <v>x</v>
      </c>
      <c r="W134" s="26" t="str">
        <f>IF(P2_IndicatorData!AA134="No data","x",ROUND(IF(P2_IndicatorData!AA134&gt;W$166,10,IF(P2_IndicatorData!AA134&lt;W$165,0,10-(W$166-P2_IndicatorData!AA134)/(W$166-W$165)*10)),1))</f>
        <v>x</v>
      </c>
      <c r="X134" s="26">
        <f>IF(P2_IndicatorData!AB134="No data","x",ROUND(IF(P2_IndicatorData!AB134&gt;X$166,0,IF(P2_IndicatorData!AB134&lt;X$165,10,(X$166-P2_IndicatorData!AB134)/(X$166-X$165)*10)),1))</f>
        <v>8.6</v>
      </c>
      <c r="Y134" s="26">
        <f>IF(P2_IndicatorData!AC134="No data","x",ROUND(IF(P2_IndicatorData!AC134&gt;Y$166,0,IF(P2_IndicatorData!AC134&lt;Y$165,10,(Y$166-P2_IndicatorData!AC134)/(Y$166-Y$165)*10)),1))</f>
        <v>6.2</v>
      </c>
      <c r="Z134" s="33">
        <f t="shared" si="28"/>
        <v>5.8</v>
      </c>
      <c r="AA134" s="33">
        <f t="shared" si="29"/>
        <v>2.2000000000000002</v>
      </c>
      <c r="AB134" s="33" t="str">
        <f t="shared" si="30"/>
        <v>x</v>
      </c>
      <c r="AC134" s="33" t="str">
        <f t="shared" si="31"/>
        <v>x</v>
      </c>
      <c r="AD134" s="181">
        <f t="shared" si="32"/>
        <v>4.2</v>
      </c>
      <c r="AE134" s="181">
        <f t="shared" si="33"/>
        <v>8.4</v>
      </c>
      <c r="AF134" s="181">
        <f t="shared" si="34"/>
        <v>5.0999999999999996</v>
      </c>
      <c r="AG134" s="37">
        <f t="shared" si="35"/>
        <v>5.9</v>
      </c>
      <c r="AH134" s="37">
        <f t="shared" si="36"/>
        <v>2.2000000000000002</v>
      </c>
      <c r="AI134" s="37">
        <f t="shared" si="37"/>
        <v>8.6999999999999993</v>
      </c>
      <c r="AJ134" s="181" t="str">
        <f t="shared" si="38"/>
        <v>x</v>
      </c>
      <c r="AK134" s="181">
        <f t="shared" si="39"/>
        <v>7.4</v>
      </c>
      <c r="AL134" s="181" t="str">
        <f t="shared" si="40"/>
        <v>x</v>
      </c>
      <c r="AM134" s="37">
        <f t="shared" si="41"/>
        <v>7.4</v>
      </c>
      <c r="AN134" s="199">
        <f>IF(P2_ComponentsMissing_hidden!G166&gt;2,"x",ROUND(AVERAGE(AG134,AH134,AI134,AM134),1))</f>
        <v>6.1</v>
      </c>
    </row>
    <row r="135" spans="1:40">
      <c r="A135" s="27" t="s">
        <v>352</v>
      </c>
      <c r="B135" s="20" t="s">
        <v>353</v>
      </c>
      <c r="C135" s="26">
        <f>IF(P2_IndicatorData!C135="No data","x",ROUND(IF(P2_IndicatorData!C135&gt;C$166,10,IF(P2_IndicatorData!C135&lt;C$165,0,10-(C$166-P2_IndicatorData!C135)/(C$166-C$165)*10)),1))</f>
        <v>10</v>
      </c>
      <c r="D135" s="26">
        <f>IF(P2_IndicatorData!D135="No data","x",ROUND(IF(P2_IndicatorData!D135&gt;D$166,0,IF(P2_IndicatorData!D135&lt;D$165,10,(D$166-P2_IndicatorData!D135)/(D$166-D$165)*10)),1))</f>
        <v>9.9</v>
      </c>
      <c r="E135" s="26">
        <f>IF(P2_IndicatorData!E135="No data","x",ROUND(IF(P2_IndicatorData!E135&gt;E$166,0,IF(P2_IndicatorData!E135&lt;E$165,10,(E$166-P2_IndicatorData!E135)/(E$166-E$165)*10)),1))</f>
        <v>10</v>
      </c>
      <c r="F135" s="26" t="str">
        <f>IF(P2_IndicatorData!F135="No data","x",ROUND(IF(P2_IndicatorData!F135&gt;F$166,0,IF(P2_IndicatorData!F135&lt;F$165,10,(F$166-P2_IndicatorData!F135)/(F$166-F$165)*10)),1))</f>
        <v>x</v>
      </c>
      <c r="G135" s="26" t="str">
        <f>IF(P2_IndicatorData!G135="No data","x",ROUND(IF(P2_IndicatorData!G135&gt;G$166,0,IF(P2_IndicatorData!G135&lt;G$165,10,(G$166-P2_IndicatorData!G135)/(G$166-G$165)*10)),1))</f>
        <v>x</v>
      </c>
      <c r="H135" s="26" t="str">
        <f>IF(P2_IndicatorData!H135="No data","x",ROUND(IF(P2_IndicatorData!H135&gt;H$166,0,IF(P2_IndicatorData!H135&lt;H$165,10,(H$166-P2_IndicatorData!H135)/(H$166-H$165)*10)),1))</f>
        <v>x</v>
      </c>
      <c r="I135" s="26">
        <f>IF(P2_IndicatorData!I135="No data","x",ROUND(IF(P2_IndicatorData!I135&gt;I$166,10,IF(P2_IndicatorData!I135&lt;I$165,0,10-(I$166-P2_IndicatorData!I135)/(I$166-I$165)*10)),1))</f>
        <v>7.8</v>
      </c>
      <c r="J135" s="26" t="str">
        <f>IF(P2_IndicatorData!J135="No data","x",ROUND(IF(P2_IndicatorData!J135&gt;J$166,10,IF(P2_IndicatorData!J135&lt;J$165,0,10-(J$166-P2_IndicatorData!J135)/(J$166-J$165)*10)),1))</f>
        <v>x</v>
      </c>
      <c r="K135" s="26">
        <f>IF(P2_IndicatorData!K135="No data","x",ROUND(IF(P2_IndicatorData!K135&gt;K$166,10,IF(P2_IndicatorData!K135&lt;K$165,0,10-(K$166-P2_IndicatorData!K135)/(K$166-K$165)*10)),1))</f>
        <v>10</v>
      </c>
      <c r="L135" s="26" t="str">
        <f>IF(P2_IndicatorData!L135="No data","x",ROUND(IF(P2_IndicatorData!L135&gt;L$166,10,IF(P2_IndicatorData!L135&lt;L$165,0,10-(L$166-P2_IndicatorData!L135)/(L$166-L$165)*10)),1))</f>
        <v>x</v>
      </c>
      <c r="M135" s="26" t="str">
        <f>IF(P2_IndicatorData!M135="No data","x",ROUND(IF(P2_IndicatorData!M135&gt;M$166,10,IF(P2_IndicatorData!M135&lt;M$165,0,10-(M$166-P2_IndicatorData!M135)/(M$166-M$165)*10)),1))</f>
        <v>x</v>
      </c>
      <c r="N135" s="26" t="str">
        <f>IF(P2_IndicatorData!N135="No data","x",ROUND(IF(P2_IndicatorData!N135&gt;N$166,0,IF(P2_IndicatorData!N135&lt;N$165,10,(N$166-P2_IndicatorData!N135)/(N$166-N$165)*10)),1))</f>
        <v>x</v>
      </c>
      <c r="O135" s="26" t="str">
        <f>IF(P2_IndicatorData!O135="No data","x",ROUND(IF(P2_IndicatorData!O135&gt;O$166,0,IF(P2_IndicatorData!O135&lt;O$165,10,(O$166-P2_IndicatorData!O135)/(O$166-O$165)*10)),1))</f>
        <v>x</v>
      </c>
      <c r="P135" s="26" t="str">
        <f>IF(P2_IndicatorData!P135="No data","x",ROUND(IF(P2_IndicatorData!P135&gt;P$166,0,IF(P2_IndicatorData!P135&lt;P$165,10,(P$166-P2_IndicatorData!P135)/(P$166-P$165)*10)),1))</f>
        <v>x</v>
      </c>
      <c r="Q135" s="26">
        <f>IF(P2_IndicatorData!Q135="No data","x",ROUND(IF(P2_IndicatorData!Q135&gt;Q$166,0,IF(P2_IndicatorData!Q135&lt;Q$165,10,(Q$166-P2_IndicatorData!Q135)/(Q$166-Q$165)*10)),1))</f>
        <v>9.6</v>
      </c>
      <c r="R135" s="26">
        <f>IF(P2_IndicatorData!R135="No data","x",ROUND(IF(P2_IndicatorData!R135&gt;R$166,10,IF(P2_IndicatorData!R135&lt;R$165,0,10-(R$166-P2_IndicatorData!R135)/(R$166-R$165)*10)),1))</f>
        <v>6.5</v>
      </c>
      <c r="S135" s="26">
        <f>IF(P2_IndicatorData!S135="No data","x",ROUND(IF(P2_IndicatorData!S135&gt;S$166,0,IF(P2_IndicatorData!S135&lt;S$165,10,(S$166-P2_IndicatorData!S135)/(S$166-S$165)*10)),1))</f>
        <v>7.7</v>
      </c>
      <c r="T135" s="35">
        <f>IF(P2_IndicatorData!X135="No data","x",ROUND(IF(P2_IndicatorData!X135&gt;T$166,10,IF(P2_IndicatorData!X135&lt;T$165,0,10-(T$166-P2_IndicatorData!X135)/(T$166-T$165)*10)),1))</f>
        <v>8.8000000000000007</v>
      </c>
      <c r="U135" s="26">
        <f>IF(P2_IndicatorData!Y135="No data","x",ROUND(IF(P2_IndicatorData!Y135&gt;U$166,0,IF(P2_IndicatorData!Y135&lt;U$165,10,(U$166-P2_IndicatorData!Y135)/(U$166-U$165)*10)),1))</f>
        <v>10</v>
      </c>
      <c r="V135" s="26" t="str">
        <f>IF(P2_IndicatorData!Z135="No data","x",ROUND(IF(P2_IndicatorData!Z135&gt;V$166,10,IF(P2_IndicatorData!Z135&lt;V$165,0,10-(V$166-P2_IndicatorData!Z135)/(V$166-V$165)*10)),1))</f>
        <v>x</v>
      </c>
      <c r="W135" s="26" t="str">
        <f>IF(P2_IndicatorData!AA135="No data","x",ROUND(IF(P2_IndicatorData!AA135&gt;W$166,10,IF(P2_IndicatorData!AA135&lt;W$165,0,10-(W$166-P2_IndicatorData!AA135)/(W$166-W$165)*10)),1))</f>
        <v>x</v>
      </c>
      <c r="X135" s="26">
        <f>IF(P2_IndicatorData!AB135="No data","x",ROUND(IF(P2_IndicatorData!AB135&gt;X$166,0,IF(P2_IndicatorData!AB135&lt;X$165,10,(X$166-P2_IndicatorData!AB135)/(X$166-X$165)*10)),1))</f>
        <v>10</v>
      </c>
      <c r="Y135" s="26">
        <f>IF(P2_IndicatorData!AC135="No data","x",ROUND(IF(P2_IndicatorData!AC135&gt;Y$166,0,IF(P2_IndicatorData!AC135&lt;Y$165,10,(Y$166-P2_IndicatorData!AC135)/(Y$166-Y$165)*10)),1))</f>
        <v>10</v>
      </c>
      <c r="Z135" s="33">
        <f t="shared" si="28"/>
        <v>10</v>
      </c>
      <c r="AA135" s="33" t="str">
        <f t="shared" si="29"/>
        <v>x</v>
      </c>
      <c r="AB135" s="33">
        <f t="shared" si="30"/>
        <v>9.6</v>
      </c>
      <c r="AC135" s="33">
        <f t="shared" si="31"/>
        <v>7.1</v>
      </c>
      <c r="AD135" s="181">
        <f t="shared" si="32"/>
        <v>10</v>
      </c>
      <c r="AE135" s="181">
        <f t="shared" si="33"/>
        <v>7.8</v>
      </c>
      <c r="AF135" s="181">
        <f t="shared" si="34"/>
        <v>10</v>
      </c>
      <c r="AG135" s="37">
        <f t="shared" si="35"/>
        <v>9.3000000000000007</v>
      </c>
      <c r="AH135" s="37" t="str">
        <f t="shared" si="36"/>
        <v>x</v>
      </c>
      <c r="AI135" s="37">
        <f t="shared" si="37"/>
        <v>9.4</v>
      </c>
      <c r="AJ135" s="181" t="str">
        <f t="shared" si="38"/>
        <v>x</v>
      </c>
      <c r="AK135" s="181">
        <f t="shared" si="39"/>
        <v>10</v>
      </c>
      <c r="AL135" s="181">
        <f t="shared" si="40"/>
        <v>8.4</v>
      </c>
      <c r="AM135" s="37">
        <f t="shared" si="41"/>
        <v>9.1999999999999993</v>
      </c>
      <c r="AN135" s="199">
        <f>IF(P2_ComponentsMissing_hidden!G167&gt;2,"x",ROUND(AVERAGE(AG135,AH135,AI135,AM135),1))</f>
        <v>9.3000000000000007</v>
      </c>
    </row>
    <row r="136" spans="1:40">
      <c r="A136" s="27" t="s">
        <v>354</v>
      </c>
      <c r="B136" s="20" t="s">
        <v>355</v>
      </c>
      <c r="C136" s="26">
        <f>IF(P2_IndicatorData!C136="No data","x",ROUND(IF(P2_IndicatorData!C136&gt;C$166,10,IF(P2_IndicatorData!C136&lt;C$165,0,10-(C$166-P2_IndicatorData!C136)/(C$166-C$165)*10)),1))</f>
        <v>4.5999999999999996</v>
      </c>
      <c r="D136" s="26">
        <f>IF(P2_IndicatorData!D136="No data","x",ROUND(IF(P2_IndicatorData!D136&gt;D$166,0,IF(P2_IndicatorData!D136&lt;D$165,10,(D$166-P2_IndicatorData!D136)/(D$166-D$165)*10)),1))</f>
        <v>8.9</v>
      </c>
      <c r="E136" s="26">
        <f>IF(P2_IndicatorData!E136="No data","x",ROUND(IF(P2_IndicatorData!E136&gt;E$166,0,IF(P2_IndicatorData!E136&lt;E$165,10,(E$166-P2_IndicatorData!E136)/(E$166-E$165)*10)),1))</f>
        <v>8.6999999999999993</v>
      </c>
      <c r="F136" s="26">
        <f>IF(P2_IndicatorData!F136="No data","x",ROUND(IF(P2_IndicatorData!F136&gt;F$166,0,IF(P2_IndicatorData!F136&lt;F$165,10,(F$166-P2_IndicatorData!F136)/(F$166-F$165)*10)),1))</f>
        <v>10</v>
      </c>
      <c r="G136" s="26">
        <f>IF(P2_IndicatorData!G136="No data","x",ROUND(IF(P2_IndicatorData!G136&gt;G$166,0,IF(P2_IndicatorData!G136&lt;G$165,10,(G$166-P2_IndicatorData!G136)/(G$166-G$165)*10)),1))</f>
        <v>5.4</v>
      </c>
      <c r="H136" s="26">
        <f>IF(P2_IndicatorData!H136="No data","x",ROUND(IF(P2_IndicatorData!H136&gt;H$166,0,IF(P2_IndicatorData!H136&lt;H$165,10,(H$166-P2_IndicatorData!H136)/(H$166-H$165)*10)),1))</f>
        <v>3.6</v>
      </c>
      <c r="I136" s="26">
        <f>IF(P2_IndicatorData!I136="No data","x",ROUND(IF(P2_IndicatorData!I136&gt;I$166,10,IF(P2_IndicatorData!I136&lt;I$165,0,10-(I$166-P2_IndicatorData!I136)/(I$166-I$165)*10)),1))</f>
        <v>6.6</v>
      </c>
      <c r="J136" s="26">
        <f>IF(P2_IndicatorData!J136="No data","x",ROUND(IF(P2_IndicatorData!J136&gt;J$166,10,IF(P2_IndicatorData!J136&lt;J$165,0,10-(J$166-P2_IndicatorData!J136)/(J$166-J$165)*10)),1))</f>
        <v>9.5</v>
      </c>
      <c r="K136" s="26">
        <f>IF(P2_IndicatorData!K136="No data","x",ROUND(IF(P2_IndicatorData!K136&gt;K$166,10,IF(P2_IndicatorData!K136&lt;K$165,0,10-(K$166-P2_IndicatorData!K136)/(K$166-K$165)*10)),1))</f>
        <v>2.4</v>
      </c>
      <c r="L136" s="26">
        <f>IF(P2_IndicatorData!L136="No data","x",ROUND(IF(P2_IndicatorData!L136&gt;L$166,10,IF(P2_IndicatorData!L136&lt;L$165,0,10-(L$166-P2_IndicatorData!L136)/(L$166-L$165)*10)),1))</f>
        <v>5.5</v>
      </c>
      <c r="M136" s="26">
        <f>IF(P2_IndicatorData!M136="No data","x",ROUND(IF(P2_IndicatorData!M136&gt;M$166,10,IF(P2_IndicatorData!M136&lt;M$165,0,10-(M$166-P2_IndicatorData!M136)/(M$166-M$165)*10)),1))</f>
        <v>4.0999999999999996</v>
      </c>
      <c r="N136" s="26">
        <f>IF(P2_IndicatorData!N136="No data","x",ROUND(IF(P2_IndicatorData!N136&gt;N$166,0,IF(P2_IndicatorData!N136&lt;N$165,10,(N$166-P2_IndicatorData!N136)/(N$166-N$165)*10)),1))</f>
        <v>1.6</v>
      </c>
      <c r="O136" s="26">
        <f>IF(P2_IndicatorData!O136="No data","x",ROUND(IF(P2_IndicatorData!O136&gt;O$166,0,IF(P2_IndicatorData!O136&lt;O$165,10,(O$166-P2_IndicatorData!O136)/(O$166-O$165)*10)),1))</f>
        <v>0</v>
      </c>
      <c r="P136" s="26">
        <f>IF(P2_IndicatorData!P136="No data","x",ROUND(IF(P2_IndicatorData!P136&gt;P$166,0,IF(P2_IndicatorData!P136&lt;P$165,10,(P$166-P2_IndicatorData!P136)/(P$166-P$165)*10)),1))</f>
        <v>2.6</v>
      </c>
      <c r="Q136" s="26">
        <f>IF(P2_IndicatorData!Q136="No data","x",ROUND(IF(P2_IndicatorData!Q136&gt;Q$166,0,IF(P2_IndicatorData!Q136&lt;Q$165,10,(Q$166-P2_IndicatorData!Q136)/(Q$166-Q$165)*10)),1))</f>
        <v>1.5</v>
      </c>
      <c r="R136" s="26">
        <f>IF(P2_IndicatorData!R136="No data","x",ROUND(IF(P2_IndicatorData!R136&gt;R$166,10,IF(P2_IndicatorData!R136&lt;R$165,0,10-(R$166-P2_IndicatorData!R136)/(R$166-R$165)*10)),1))</f>
        <v>9.9</v>
      </c>
      <c r="S136" s="26">
        <f>IF(P2_IndicatorData!S136="No data","x",ROUND(IF(P2_IndicatorData!S136&gt;S$166,0,IF(P2_IndicatorData!S136&lt;S$165,10,(S$166-P2_IndicatorData!S136)/(S$166-S$165)*10)),1))</f>
        <v>3.8</v>
      </c>
      <c r="T136" s="35">
        <f>IF(P2_IndicatorData!X136="No data","x",ROUND(IF(P2_IndicatorData!X136&gt;T$166,10,IF(P2_IndicatorData!X136&lt;T$165,0,10-(T$166-P2_IndicatorData!X136)/(T$166-T$165)*10)),1))</f>
        <v>1.6</v>
      </c>
      <c r="U136" s="26">
        <f>IF(P2_IndicatorData!Y136="No data","x",ROUND(IF(P2_IndicatorData!Y136&gt;U$166,0,IF(P2_IndicatorData!Y136&lt;U$165,10,(U$166-P2_IndicatorData!Y136)/(U$166-U$165)*10)),1))</f>
        <v>7</v>
      </c>
      <c r="V136" s="26">
        <f>IF(P2_IndicatorData!Z136="No data","x",ROUND(IF(P2_IndicatorData!Z136&gt;V$166,10,IF(P2_IndicatorData!Z136&lt;V$165,0,10-(V$166-P2_IndicatorData!Z136)/(V$166-V$165)*10)),1))</f>
        <v>10</v>
      </c>
      <c r="W136" s="26">
        <f>IF(P2_IndicatorData!AA136="No data","x",ROUND(IF(P2_IndicatorData!AA136&gt;W$166,10,IF(P2_IndicatorData!AA136&lt;W$165,0,10-(W$166-P2_IndicatorData!AA136)/(W$166-W$165)*10)),1))</f>
        <v>10</v>
      </c>
      <c r="X136" s="26">
        <f>IF(P2_IndicatorData!AB136="No data","x",ROUND(IF(P2_IndicatorData!AB136&gt;X$166,0,IF(P2_IndicatorData!AB136&lt;X$165,10,(X$166-P2_IndicatorData!AB136)/(X$166-X$165)*10)),1))</f>
        <v>2.2999999999999998</v>
      </c>
      <c r="Y136" s="26">
        <f>IF(P2_IndicatorData!AC136="No data","x",ROUND(IF(P2_IndicatorData!AC136&gt;Y$166,0,IF(P2_IndicatorData!AC136&lt;Y$165,10,(Y$166-P2_IndicatorData!AC136)/(Y$166-Y$165)*10)),1))</f>
        <v>2.6</v>
      </c>
      <c r="Z136" s="33">
        <f t="shared" si="28"/>
        <v>8</v>
      </c>
      <c r="AA136" s="33">
        <f t="shared" si="29"/>
        <v>4.8</v>
      </c>
      <c r="AB136" s="33">
        <f t="shared" si="30"/>
        <v>2.1</v>
      </c>
      <c r="AC136" s="33">
        <f t="shared" si="31"/>
        <v>6.9</v>
      </c>
      <c r="AD136" s="181">
        <f t="shared" si="32"/>
        <v>6.3</v>
      </c>
      <c r="AE136" s="181">
        <f t="shared" si="33"/>
        <v>8.1</v>
      </c>
      <c r="AF136" s="181">
        <f t="shared" si="34"/>
        <v>5</v>
      </c>
      <c r="AG136" s="37">
        <f t="shared" si="35"/>
        <v>6.5</v>
      </c>
      <c r="AH136" s="37">
        <f t="shared" si="36"/>
        <v>2.1</v>
      </c>
      <c r="AI136" s="37">
        <f t="shared" si="37"/>
        <v>4.3</v>
      </c>
      <c r="AJ136" s="181">
        <f t="shared" si="38"/>
        <v>10</v>
      </c>
      <c r="AK136" s="181">
        <f t="shared" si="39"/>
        <v>2.5</v>
      </c>
      <c r="AL136" s="181">
        <f t="shared" si="40"/>
        <v>4.5</v>
      </c>
      <c r="AM136" s="37">
        <f t="shared" si="41"/>
        <v>5.7</v>
      </c>
      <c r="AN136" s="199">
        <f>IF(P2_ComponentsMissing_hidden!G168&gt;2,"x",ROUND(AVERAGE(AG136,AH136,AI136,AM136),1))</f>
        <v>4.7</v>
      </c>
    </row>
    <row r="137" spans="1:40">
      <c r="A137" s="27" t="s">
        <v>356</v>
      </c>
      <c r="B137" s="20" t="s">
        <v>357</v>
      </c>
      <c r="C137" s="26">
        <f>IF(P2_IndicatorData!C137="No data","x",ROUND(IF(P2_IndicatorData!C137&gt;C$166,10,IF(P2_IndicatorData!C137&lt;C$165,0,10-(C$166-P2_IndicatorData!C137)/(C$166-C$165)*10)),1))</f>
        <v>10</v>
      </c>
      <c r="D137" s="26" t="str">
        <f>IF(P2_IndicatorData!D137="No data","x",ROUND(IF(P2_IndicatorData!D137&gt;D$166,0,IF(P2_IndicatorData!D137&lt;D$165,10,(D$166-P2_IndicatorData!D137)/(D$166-D$165)*10)),1))</f>
        <v>x</v>
      </c>
      <c r="E137" s="26">
        <f>IF(P2_IndicatorData!E137="No data","x",ROUND(IF(P2_IndicatorData!E137&gt;E$166,0,IF(P2_IndicatorData!E137&lt;E$165,10,(E$166-P2_IndicatorData!E137)/(E$166-E$165)*10)),1))</f>
        <v>10</v>
      </c>
      <c r="F137" s="26" t="str">
        <f>IF(P2_IndicatorData!F137="No data","x",ROUND(IF(P2_IndicatorData!F137&gt;F$166,0,IF(P2_IndicatorData!F137&lt;F$165,10,(F$166-P2_IndicatorData!F137)/(F$166-F$165)*10)),1))</f>
        <v>x</v>
      </c>
      <c r="G137" s="26" t="str">
        <f>IF(P2_IndicatorData!G137="No data","x",ROUND(IF(P2_IndicatorData!G137&gt;G$166,0,IF(P2_IndicatorData!G137&lt;G$165,10,(G$166-P2_IndicatorData!G137)/(G$166-G$165)*10)),1))</f>
        <v>x</v>
      </c>
      <c r="H137" s="26">
        <f>IF(P2_IndicatorData!H137="No data","x",ROUND(IF(P2_IndicatorData!H137&gt;H$166,0,IF(P2_IndicatorData!H137&lt;H$165,10,(H$166-P2_IndicatorData!H137)/(H$166-H$165)*10)),1))</f>
        <v>9</v>
      </c>
      <c r="I137" s="26">
        <f>IF(P2_IndicatorData!I137="No data","x",ROUND(IF(P2_IndicatorData!I137&gt;I$166,10,IF(P2_IndicatorData!I137&lt;I$165,0,10-(I$166-P2_IndicatorData!I137)/(I$166-I$165)*10)),1))</f>
        <v>8.6999999999999993</v>
      </c>
      <c r="J137" s="26" t="str">
        <f>IF(P2_IndicatorData!J137="No data","x",ROUND(IF(P2_IndicatorData!J137&gt;J$166,10,IF(P2_IndicatorData!J137&lt;J$165,0,10-(J$166-P2_IndicatorData!J137)/(J$166-J$165)*10)),1))</f>
        <v>x</v>
      </c>
      <c r="K137" s="26">
        <f>IF(P2_IndicatorData!K137="No data","x",ROUND(IF(P2_IndicatorData!K137&gt;K$166,10,IF(P2_IndicatorData!K137&lt;K$165,0,10-(K$166-P2_IndicatorData!K137)/(K$166-K$165)*10)),1))</f>
        <v>10</v>
      </c>
      <c r="L137" s="26">
        <f>IF(P2_IndicatorData!L137="No data","x",ROUND(IF(P2_IndicatorData!L137&gt;L$166,10,IF(P2_IndicatorData!L137&lt;L$165,0,10-(L$166-P2_IndicatorData!L137)/(L$166-L$165)*10)),1))</f>
        <v>10</v>
      </c>
      <c r="M137" s="26">
        <f>IF(P2_IndicatorData!M137="No data","x",ROUND(IF(P2_IndicatorData!M137&gt;M$166,10,IF(P2_IndicatorData!M137&lt;M$165,0,10-(M$166-P2_IndicatorData!M137)/(M$166-M$165)*10)),1))</f>
        <v>10</v>
      </c>
      <c r="N137" s="26">
        <f>IF(P2_IndicatorData!N137="No data","x",ROUND(IF(P2_IndicatorData!N137&gt;N$166,0,IF(P2_IndicatorData!N137&lt;N$165,10,(N$166-P2_IndicatorData!N137)/(N$166-N$165)*10)),1))</f>
        <v>10</v>
      </c>
      <c r="O137" s="26">
        <f>IF(P2_IndicatorData!O137="No data","x",ROUND(IF(P2_IndicatorData!O137&gt;O$166,0,IF(P2_IndicatorData!O137&lt;O$165,10,(O$166-P2_IndicatorData!O137)/(O$166-O$165)*10)),1))</f>
        <v>7.4</v>
      </c>
      <c r="P137" s="26" t="str">
        <f>IF(P2_IndicatorData!P137="No data","x",ROUND(IF(P2_IndicatorData!P137&gt;P$166,0,IF(P2_IndicatorData!P137&lt;P$165,10,(P$166-P2_IndicatorData!P137)/(P$166-P$165)*10)),1))</f>
        <v>x</v>
      </c>
      <c r="Q137" s="26">
        <f>IF(P2_IndicatorData!Q137="No data","x",ROUND(IF(P2_IndicatorData!Q137&gt;Q$166,0,IF(P2_IndicatorData!Q137&lt;Q$165,10,(Q$166-P2_IndicatorData!Q137)/(Q$166-Q$165)*10)),1))</f>
        <v>0</v>
      </c>
      <c r="R137" s="26">
        <f>IF(P2_IndicatorData!R137="No data","x",ROUND(IF(P2_IndicatorData!R137&gt;R$166,10,IF(P2_IndicatorData!R137&lt;R$165,0,10-(R$166-P2_IndicatorData!R137)/(R$166-R$165)*10)),1))</f>
        <v>10</v>
      </c>
      <c r="S137" s="26">
        <f>IF(P2_IndicatorData!S137="No data","x",ROUND(IF(P2_IndicatorData!S137&gt;S$166,0,IF(P2_IndicatorData!S137&lt;S$165,10,(S$166-P2_IndicatorData!S137)/(S$166-S$165)*10)),1))</f>
        <v>10</v>
      </c>
      <c r="T137" s="35">
        <f>IF(P2_IndicatorData!X137="No data","x",ROUND(IF(P2_IndicatorData!X137&gt;T$166,10,IF(P2_IndicatorData!X137&lt;T$165,0,10-(T$166-P2_IndicatorData!X137)/(T$166-T$165)*10)),1))</f>
        <v>10</v>
      </c>
      <c r="U137" s="26" t="str">
        <f>IF(P2_IndicatorData!Y137="No data","x",ROUND(IF(P2_IndicatorData!Y137&gt;U$166,0,IF(P2_IndicatorData!Y137&lt;U$165,10,(U$166-P2_IndicatorData!Y137)/(U$166-U$165)*10)),1))</f>
        <v>x</v>
      </c>
      <c r="V137" s="26">
        <f>IF(P2_IndicatorData!Z137="No data","x",ROUND(IF(P2_IndicatorData!Z137&gt;V$166,10,IF(P2_IndicatorData!Z137&lt;V$165,0,10-(V$166-P2_IndicatorData!Z137)/(V$166-V$165)*10)),1))</f>
        <v>10</v>
      </c>
      <c r="W137" s="26" t="str">
        <f>IF(P2_IndicatorData!AA137="No data","x",ROUND(IF(P2_IndicatorData!AA137&gt;W$166,10,IF(P2_IndicatorData!AA137&lt;W$165,0,10-(W$166-P2_IndicatorData!AA137)/(W$166-W$165)*10)),1))</f>
        <v>x</v>
      </c>
      <c r="X137" s="26">
        <f>IF(P2_IndicatorData!AB137="No data","x",ROUND(IF(P2_IndicatorData!AB137&gt;X$166,0,IF(P2_IndicatorData!AB137&lt;X$165,10,(X$166-P2_IndicatorData!AB137)/(X$166-X$165)*10)),1))</f>
        <v>10</v>
      </c>
      <c r="Y137" s="26">
        <f>IF(P2_IndicatorData!AC137="No data","x",ROUND(IF(P2_IndicatorData!AC137&gt;Y$166,0,IF(P2_IndicatorData!AC137&lt;Y$165,10,(Y$166-P2_IndicatorData!AC137)/(Y$166-Y$165)*10)),1))</f>
        <v>10</v>
      </c>
      <c r="Z137" s="33">
        <f t="shared" si="28"/>
        <v>10</v>
      </c>
      <c r="AA137" s="33">
        <f t="shared" si="29"/>
        <v>10</v>
      </c>
      <c r="AB137" s="33">
        <f t="shared" si="30"/>
        <v>0</v>
      </c>
      <c r="AC137" s="33">
        <f t="shared" si="31"/>
        <v>10</v>
      </c>
      <c r="AD137" s="181">
        <f t="shared" si="32"/>
        <v>10</v>
      </c>
      <c r="AE137" s="181">
        <f t="shared" si="33"/>
        <v>8.6999999999999993</v>
      </c>
      <c r="AF137" s="181">
        <f t="shared" si="34"/>
        <v>9.5</v>
      </c>
      <c r="AG137" s="37">
        <f t="shared" si="35"/>
        <v>9.4</v>
      </c>
      <c r="AH137" s="37">
        <f t="shared" si="36"/>
        <v>9.1</v>
      </c>
      <c r="AI137" s="37">
        <f t="shared" si="37"/>
        <v>10</v>
      </c>
      <c r="AJ137" s="181">
        <f t="shared" si="38"/>
        <v>10</v>
      </c>
      <c r="AK137" s="181">
        <f t="shared" si="39"/>
        <v>10</v>
      </c>
      <c r="AL137" s="181">
        <f t="shared" si="40"/>
        <v>5</v>
      </c>
      <c r="AM137" s="37">
        <f t="shared" si="41"/>
        <v>8.3000000000000007</v>
      </c>
      <c r="AN137" s="199">
        <f>IF(P2_ComponentsMissing_hidden!G169&gt;2,"x",ROUND(AVERAGE(AG137,AH137,AI137,AM137),1))</f>
        <v>9.1999999999999993</v>
      </c>
    </row>
    <row r="138" spans="1:40">
      <c r="A138" s="27" t="s">
        <v>358</v>
      </c>
      <c r="B138" s="20" t="s">
        <v>359</v>
      </c>
      <c r="C138" s="26">
        <f>IF(P2_IndicatorData!C138="No data","x",ROUND(IF(P2_IndicatorData!C138&gt;C$166,10,IF(P2_IndicatorData!C138&lt;C$165,0,10-(C$166-P2_IndicatorData!C138)/(C$166-C$165)*10)),1))</f>
        <v>0.4</v>
      </c>
      <c r="D138" s="26">
        <f>IF(P2_IndicatorData!D138="No data","x",ROUND(IF(P2_IndicatorData!D138&gt;D$166,0,IF(P2_IndicatorData!D138&lt;D$165,10,(D$166-P2_IndicatorData!D138)/(D$166-D$165)*10)),1))</f>
        <v>5.2</v>
      </c>
      <c r="E138" s="26">
        <f>IF(P2_IndicatorData!E138="No data","x",ROUND(IF(P2_IndicatorData!E138&gt;E$166,0,IF(P2_IndicatorData!E138&lt;E$165,10,(E$166-P2_IndicatorData!E138)/(E$166-E$165)*10)),1))</f>
        <v>2.2999999999999998</v>
      </c>
      <c r="F138" s="26">
        <f>IF(P2_IndicatorData!F138="No data","x",ROUND(IF(P2_IndicatorData!F138&gt;F$166,0,IF(P2_IndicatorData!F138&lt;F$165,10,(F$166-P2_IndicatorData!F138)/(F$166-F$165)*10)),1))</f>
        <v>1.2</v>
      </c>
      <c r="G138" s="26">
        <f>IF(P2_IndicatorData!G138="No data","x",ROUND(IF(P2_IndicatorData!G138&gt;G$166,0,IF(P2_IndicatorData!G138&lt;G$165,10,(G$166-P2_IndicatorData!G138)/(G$166-G$165)*10)),1))</f>
        <v>1.4</v>
      </c>
      <c r="H138" s="26">
        <f>IF(P2_IndicatorData!H138="No data","x",ROUND(IF(P2_IndicatorData!H138&gt;H$166,0,IF(P2_IndicatorData!H138&lt;H$165,10,(H$166-P2_IndicatorData!H138)/(H$166-H$165)*10)),1))</f>
        <v>1</v>
      </c>
      <c r="I138" s="26" t="str">
        <f>IF(P2_IndicatorData!I138="No data","x",ROUND(IF(P2_IndicatorData!I138&gt;I$166,10,IF(P2_IndicatorData!I138&lt;I$165,0,10-(I$166-P2_IndicatorData!I138)/(I$166-I$165)*10)),1))</f>
        <v>x</v>
      </c>
      <c r="J138" s="26">
        <f>IF(P2_IndicatorData!J138="No data","x",ROUND(IF(P2_IndicatorData!J138&gt;J$166,10,IF(P2_IndicatorData!J138&lt;J$165,0,10-(J$166-P2_IndicatorData!J138)/(J$166-J$165)*10)),1))</f>
        <v>5.5</v>
      </c>
      <c r="K138" s="26">
        <f>IF(P2_IndicatorData!K138="No data","x",ROUND(IF(P2_IndicatorData!K138&gt;K$166,10,IF(P2_IndicatorData!K138&lt;K$165,0,10-(K$166-P2_IndicatorData!K138)/(K$166-K$165)*10)),1))</f>
        <v>0.1</v>
      </c>
      <c r="L138" s="26">
        <f>IF(P2_IndicatorData!L138="No data","x",ROUND(IF(P2_IndicatorData!L138&gt;L$166,10,IF(P2_IndicatorData!L138&lt;L$165,0,10-(L$166-P2_IndicatorData!L138)/(L$166-L$165)*10)),1))</f>
        <v>1.5</v>
      </c>
      <c r="M138" s="26">
        <f>IF(P2_IndicatorData!M138="No data","x",ROUND(IF(P2_IndicatorData!M138&gt;M$166,10,IF(P2_IndicatorData!M138&lt;M$165,0,10-(M$166-P2_IndicatorData!M138)/(M$166-M$165)*10)),1))</f>
        <v>0.1</v>
      </c>
      <c r="N138" s="26">
        <f>IF(P2_IndicatorData!N138="No data","x",ROUND(IF(P2_IndicatorData!N138&gt;N$166,0,IF(P2_IndicatorData!N138&lt;N$165,10,(N$166-P2_IndicatorData!N138)/(N$166-N$165)*10)),1))</f>
        <v>0.1</v>
      </c>
      <c r="O138" s="26">
        <f>IF(P2_IndicatorData!O138="No data","x",ROUND(IF(P2_IndicatorData!O138&gt;O$166,0,IF(P2_IndicatorData!O138&lt;O$165,10,(O$166-P2_IndicatorData!O138)/(O$166-O$165)*10)),1))</f>
        <v>3</v>
      </c>
      <c r="P138" s="26">
        <f>IF(P2_IndicatorData!P138="No data","x",ROUND(IF(P2_IndicatorData!P138&gt;P$166,0,IF(P2_IndicatorData!P138&lt;P$165,10,(P$166-P2_IndicatorData!P138)/(P$166-P$165)*10)),1))</f>
        <v>0</v>
      </c>
      <c r="Q138" s="26" t="str">
        <f>IF(P2_IndicatorData!Q138="No data","x",ROUND(IF(P2_IndicatorData!Q138&gt;Q$166,0,IF(P2_IndicatorData!Q138&lt;Q$165,10,(Q$166-P2_IndicatorData!Q138)/(Q$166-Q$165)*10)),1))</f>
        <v>x</v>
      </c>
      <c r="R138" s="26">
        <f>IF(P2_IndicatorData!R138="No data","x",ROUND(IF(P2_IndicatorData!R138&gt;R$166,10,IF(P2_IndicatorData!R138&lt;R$165,0,10-(R$166-P2_IndicatorData!R138)/(R$166-R$165)*10)),1))</f>
        <v>1.3</v>
      </c>
      <c r="S138" s="26">
        <f>IF(P2_IndicatorData!S138="No data","x",ROUND(IF(P2_IndicatorData!S138&gt;S$166,0,IF(P2_IndicatorData!S138&lt;S$165,10,(S$166-P2_IndicatorData!S138)/(S$166-S$165)*10)),1))</f>
        <v>0.8</v>
      </c>
      <c r="T138" s="35">
        <f>IF(P2_IndicatorData!X138="No data","x",ROUND(IF(P2_IndicatorData!X138&gt;T$166,10,IF(P2_IndicatorData!X138&lt;T$165,0,10-(T$166-P2_IndicatorData!X138)/(T$166-T$165)*10)),1))</f>
        <v>0</v>
      </c>
      <c r="U138" s="26" t="str">
        <f>IF(P2_IndicatorData!Y138="No data","x",ROUND(IF(P2_IndicatorData!Y138&gt;U$166,0,IF(P2_IndicatorData!Y138&lt;U$165,10,(U$166-P2_IndicatorData!Y138)/(U$166-U$165)*10)),1))</f>
        <v>x</v>
      </c>
      <c r="V138" s="26">
        <f>IF(P2_IndicatorData!Z138="No data","x",ROUND(IF(P2_IndicatorData!Z138&gt;V$166,10,IF(P2_IndicatorData!Z138&lt;V$165,0,10-(V$166-P2_IndicatorData!Z138)/(V$166-V$165)*10)),1))</f>
        <v>4.0999999999999996</v>
      </c>
      <c r="W138" s="26">
        <f>IF(P2_IndicatorData!AA138="No data","x",ROUND(IF(P2_IndicatorData!AA138&gt;W$166,10,IF(P2_IndicatorData!AA138&lt;W$165,0,10-(W$166-P2_IndicatorData!AA138)/(W$166-W$165)*10)),1))</f>
        <v>3.9</v>
      </c>
      <c r="X138" s="26">
        <f>IF(P2_IndicatorData!AB138="No data","x",ROUND(IF(P2_IndicatorData!AB138&gt;X$166,0,IF(P2_IndicatorData!AB138&lt;X$165,10,(X$166-P2_IndicatorData!AB138)/(X$166-X$165)*10)),1))</f>
        <v>5.4</v>
      </c>
      <c r="Y138" s="26">
        <f>IF(P2_IndicatorData!AC138="No data","x",ROUND(IF(P2_IndicatorData!AC138&gt;Y$166,0,IF(P2_IndicatorData!AC138&lt;Y$165,10,(Y$166-P2_IndicatorData!AC138)/(Y$166-Y$165)*10)),1))</f>
        <v>0</v>
      </c>
      <c r="Z138" s="33">
        <f t="shared" si="28"/>
        <v>1.6</v>
      </c>
      <c r="AA138" s="33">
        <f t="shared" si="29"/>
        <v>0.8</v>
      </c>
      <c r="AB138" s="33">
        <f t="shared" si="30"/>
        <v>0</v>
      </c>
      <c r="AC138" s="33">
        <f t="shared" si="31"/>
        <v>1.1000000000000001</v>
      </c>
      <c r="AD138" s="181">
        <f t="shared" si="32"/>
        <v>1</v>
      </c>
      <c r="AE138" s="181">
        <f t="shared" si="33"/>
        <v>5.5</v>
      </c>
      <c r="AF138" s="181">
        <f t="shared" si="34"/>
        <v>2.1</v>
      </c>
      <c r="AG138" s="37">
        <f t="shared" si="35"/>
        <v>2.9</v>
      </c>
      <c r="AH138" s="37">
        <f t="shared" si="36"/>
        <v>1.3</v>
      </c>
      <c r="AI138" s="37">
        <f t="shared" si="37"/>
        <v>0</v>
      </c>
      <c r="AJ138" s="181">
        <f t="shared" si="38"/>
        <v>4</v>
      </c>
      <c r="AK138" s="181">
        <f t="shared" si="39"/>
        <v>2.7</v>
      </c>
      <c r="AL138" s="181">
        <f t="shared" si="40"/>
        <v>0.6</v>
      </c>
      <c r="AM138" s="37">
        <f t="shared" si="41"/>
        <v>2.4</v>
      </c>
      <c r="AN138" s="199">
        <f>IF(P2_ComponentsMissing_hidden!G170&gt;2,"x",ROUND(AVERAGE(AG138,AH138,AI138,AM138),1))</f>
        <v>1.7</v>
      </c>
    </row>
    <row r="139" spans="1:40">
      <c r="A139" s="27" t="s">
        <v>360</v>
      </c>
      <c r="B139" s="20" t="s">
        <v>361</v>
      </c>
      <c r="C139" s="26">
        <f>IF(P2_IndicatorData!C139="No data","x",ROUND(IF(P2_IndicatorData!C139&gt;C$166,10,IF(P2_IndicatorData!C139&lt;C$165,0,10-(C$166-P2_IndicatorData!C139)/(C$166-C$165)*10)),1))</f>
        <v>0.9</v>
      </c>
      <c r="D139" s="26">
        <f>IF(P2_IndicatorData!D139="No data","x",ROUND(IF(P2_IndicatorData!D139&gt;D$166,0,IF(P2_IndicatorData!D139&lt;D$165,10,(D$166-P2_IndicatorData!D139)/(D$166-D$165)*10)),1))</f>
        <v>8.1999999999999993</v>
      </c>
      <c r="E139" s="26">
        <f>IF(P2_IndicatorData!E139="No data","x",ROUND(IF(P2_IndicatorData!E139&gt;E$166,0,IF(P2_IndicatorData!E139&lt;E$165,10,(E$166-P2_IndicatorData!E139)/(E$166-E$165)*10)),1))</f>
        <v>0.3</v>
      </c>
      <c r="F139" s="26">
        <f>IF(P2_IndicatorData!F139="No data","x",ROUND(IF(P2_IndicatorData!F139&gt;F$166,0,IF(P2_IndicatorData!F139&lt;F$165,10,(F$166-P2_IndicatorData!F139)/(F$166-F$165)*10)),1))</f>
        <v>0.2</v>
      </c>
      <c r="G139" s="26" t="str">
        <f>IF(P2_IndicatorData!G139="No data","x",ROUND(IF(P2_IndicatorData!G139&gt;G$166,0,IF(P2_IndicatorData!G139&lt;G$165,10,(G$166-P2_IndicatorData!G139)/(G$166-G$165)*10)),1))</f>
        <v>x</v>
      </c>
      <c r="H139" s="26">
        <f>IF(P2_IndicatorData!H139="No data","x",ROUND(IF(P2_IndicatorData!H139&gt;H$166,0,IF(P2_IndicatorData!H139&lt;H$165,10,(H$166-P2_IndicatorData!H139)/(H$166-H$165)*10)),1))</f>
        <v>7.8</v>
      </c>
      <c r="I139" s="26">
        <f>IF(P2_IndicatorData!I139="No data","x",ROUND(IF(P2_IndicatorData!I139&gt;I$166,10,IF(P2_IndicatorData!I139&lt;I$165,0,10-(I$166-P2_IndicatorData!I139)/(I$166-I$165)*10)),1))</f>
        <v>4.5999999999999996</v>
      </c>
      <c r="J139" s="26">
        <f>IF(P2_IndicatorData!J139="No data","x",ROUND(IF(P2_IndicatorData!J139&gt;J$166,10,IF(P2_IndicatorData!J139&lt;J$165,0,10-(J$166-P2_IndicatorData!J139)/(J$166-J$165)*10)),1))</f>
        <v>10</v>
      </c>
      <c r="K139" s="26">
        <f>IF(P2_IndicatorData!K139="No data","x",ROUND(IF(P2_IndicatorData!K139&gt;K$166,10,IF(P2_IndicatorData!K139&lt;K$165,0,10-(K$166-P2_IndicatorData!K139)/(K$166-K$165)*10)),1))</f>
        <v>0.7</v>
      </c>
      <c r="L139" s="26">
        <f>IF(P2_IndicatorData!L139="No data","x",ROUND(IF(P2_IndicatorData!L139&gt;L$166,10,IF(P2_IndicatorData!L139&lt;L$165,0,10-(L$166-P2_IndicatorData!L139)/(L$166-L$165)*10)),1))</f>
        <v>0.3</v>
      </c>
      <c r="M139" s="26">
        <f>IF(P2_IndicatorData!M139="No data","x",ROUND(IF(P2_IndicatorData!M139&gt;M$166,10,IF(P2_IndicatorData!M139&lt;M$165,0,10-(M$166-P2_IndicatorData!M139)/(M$166-M$165)*10)),1))</f>
        <v>0</v>
      </c>
      <c r="N139" s="26">
        <f>IF(P2_IndicatorData!N139="No data","x",ROUND(IF(P2_IndicatorData!N139&gt;N$166,0,IF(P2_IndicatorData!N139&lt;N$165,10,(N$166-P2_IndicatorData!N139)/(N$166-N$165)*10)),1))</f>
        <v>0.4</v>
      </c>
      <c r="O139" s="26">
        <f>IF(P2_IndicatorData!O139="No data","x",ROUND(IF(P2_IndicatorData!O139&gt;O$166,0,IF(P2_IndicatorData!O139&lt;O$165,10,(O$166-P2_IndicatorData!O139)/(O$166-O$165)*10)),1))</f>
        <v>6.5</v>
      </c>
      <c r="P139" s="26">
        <f>IF(P2_IndicatorData!P139="No data","x",ROUND(IF(P2_IndicatorData!P139&gt;P$166,0,IF(P2_IndicatorData!P139&lt;P$165,10,(P$166-P2_IndicatorData!P139)/(P$166-P$165)*10)),1))</f>
        <v>0</v>
      </c>
      <c r="Q139" s="26">
        <f>IF(P2_IndicatorData!Q139="No data","x",ROUND(IF(P2_IndicatorData!Q139&gt;Q$166,0,IF(P2_IndicatorData!Q139&lt;Q$165,10,(Q$166-P2_IndicatorData!Q139)/(Q$166-Q$165)*10)),1))</f>
        <v>8.6999999999999993</v>
      </c>
      <c r="R139" s="26">
        <f>IF(P2_IndicatorData!R139="No data","x",ROUND(IF(P2_IndicatorData!R139&gt;R$166,10,IF(P2_IndicatorData!R139&lt;R$165,0,10-(R$166-P2_IndicatorData!R139)/(R$166-R$165)*10)),1))</f>
        <v>7.9</v>
      </c>
      <c r="S139" s="26">
        <f>IF(P2_IndicatorData!S139="No data","x",ROUND(IF(P2_IndicatorData!S139&gt;S$166,0,IF(P2_IndicatorData!S139&lt;S$165,10,(S$166-P2_IndicatorData!S139)/(S$166-S$165)*10)),1))</f>
        <v>3.3</v>
      </c>
      <c r="T139" s="35">
        <f>IF(P2_IndicatorData!X139="No data","x",ROUND(IF(P2_IndicatorData!X139&gt;T$166,10,IF(P2_IndicatorData!X139&lt;T$165,0,10-(T$166-P2_IndicatorData!X139)/(T$166-T$165)*10)),1))</f>
        <v>2.4</v>
      </c>
      <c r="U139" s="26" t="str">
        <f>IF(P2_IndicatorData!Y139="No data","x",ROUND(IF(P2_IndicatorData!Y139&gt;U$166,0,IF(P2_IndicatorData!Y139&lt;U$165,10,(U$166-P2_IndicatorData!Y139)/(U$166-U$165)*10)),1))</f>
        <v>x</v>
      </c>
      <c r="V139" s="26">
        <f>IF(P2_IndicatorData!Z139="No data","x",ROUND(IF(P2_IndicatorData!Z139&gt;V$166,10,IF(P2_IndicatorData!Z139&lt;V$165,0,10-(V$166-P2_IndicatorData!Z139)/(V$166-V$165)*10)),1))</f>
        <v>0.8</v>
      </c>
      <c r="W139" s="26">
        <f>IF(P2_IndicatorData!AA139="No data","x",ROUND(IF(P2_IndicatorData!AA139&gt;W$166,10,IF(P2_IndicatorData!AA139&lt;W$165,0,10-(W$166-P2_IndicatorData!AA139)/(W$166-W$165)*10)),1))</f>
        <v>5.9</v>
      </c>
      <c r="X139" s="26">
        <f>IF(P2_IndicatorData!AB139="No data","x",ROUND(IF(P2_IndicatorData!AB139&gt;X$166,0,IF(P2_IndicatorData!AB139&lt;X$165,10,(X$166-P2_IndicatorData!AB139)/(X$166-X$165)*10)),1))</f>
        <v>5.7</v>
      </c>
      <c r="Y139" s="26">
        <f>IF(P2_IndicatorData!AC139="No data","x",ROUND(IF(P2_IndicatorData!AC139&gt;Y$166,0,IF(P2_IndicatorData!AC139&lt;Y$165,10,(Y$166-P2_IndicatorData!AC139)/(Y$166-Y$165)*10)),1))</f>
        <v>0.4</v>
      </c>
      <c r="Z139" s="33">
        <f t="shared" si="28"/>
        <v>0.3</v>
      </c>
      <c r="AA139" s="33">
        <f t="shared" si="29"/>
        <v>0.2</v>
      </c>
      <c r="AB139" s="33">
        <f t="shared" si="30"/>
        <v>4.4000000000000004</v>
      </c>
      <c r="AC139" s="33">
        <f t="shared" si="31"/>
        <v>5.6</v>
      </c>
      <c r="AD139" s="181">
        <f t="shared" si="32"/>
        <v>0.6</v>
      </c>
      <c r="AE139" s="181">
        <f t="shared" si="33"/>
        <v>7.3</v>
      </c>
      <c r="AF139" s="181">
        <f t="shared" si="34"/>
        <v>5.6</v>
      </c>
      <c r="AG139" s="37">
        <f t="shared" si="35"/>
        <v>4.5</v>
      </c>
      <c r="AH139" s="37">
        <f t="shared" si="36"/>
        <v>2.4</v>
      </c>
      <c r="AI139" s="37">
        <f t="shared" si="37"/>
        <v>2.4</v>
      </c>
      <c r="AJ139" s="181">
        <f t="shared" si="38"/>
        <v>3.4</v>
      </c>
      <c r="AK139" s="181">
        <f t="shared" si="39"/>
        <v>3.1</v>
      </c>
      <c r="AL139" s="181">
        <f t="shared" si="40"/>
        <v>5</v>
      </c>
      <c r="AM139" s="37">
        <f t="shared" si="41"/>
        <v>3.8</v>
      </c>
      <c r="AN139" s="199">
        <f>IF(P2_ComponentsMissing_hidden!G171&gt;2,"x",ROUND(AVERAGE(AG139,AH139,AI139,AM139),1))</f>
        <v>3.3</v>
      </c>
    </row>
    <row r="140" spans="1:40">
      <c r="A140" s="27" t="s">
        <v>362</v>
      </c>
      <c r="B140" s="20" t="s">
        <v>363</v>
      </c>
      <c r="C140" s="26">
        <f>IF(P2_IndicatorData!C140="No data","x",ROUND(IF(P2_IndicatorData!C140&gt;C$166,10,IF(P2_IndicatorData!C140&lt;C$165,0,10-(C$166-P2_IndicatorData!C140)/(C$166-C$165)*10)),1))</f>
        <v>2.6</v>
      </c>
      <c r="D140" s="26" t="str">
        <f>IF(P2_IndicatorData!D140="No data","x",ROUND(IF(P2_IndicatorData!D140&gt;D$166,0,IF(P2_IndicatorData!D140&lt;D$165,10,(D$166-P2_IndicatorData!D140)/(D$166-D$165)*10)),1))</f>
        <v>x</v>
      </c>
      <c r="E140" s="26">
        <f>IF(P2_IndicatorData!E140="No data","x",ROUND(IF(P2_IndicatorData!E140&gt;E$166,0,IF(P2_IndicatorData!E140&lt;E$165,10,(E$166-P2_IndicatorData!E140)/(E$166-E$165)*10)),1))</f>
        <v>0.3</v>
      </c>
      <c r="F140" s="26">
        <f>IF(P2_IndicatorData!F140="No data","x",ROUND(IF(P2_IndicatorData!F140&gt;F$166,0,IF(P2_IndicatorData!F140&lt;F$165,10,(F$166-P2_IndicatorData!F140)/(F$166-F$165)*10)),1))</f>
        <v>0.2</v>
      </c>
      <c r="G140" s="26">
        <f>IF(P2_IndicatorData!G140="No data","x",ROUND(IF(P2_IndicatorData!G140&gt;G$166,0,IF(P2_IndicatorData!G140&lt;G$165,10,(G$166-P2_IndicatorData!G140)/(G$166-G$165)*10)),1))</f>
        <v>0.8</v>
      </c>
      <c r="H140" s="26" t="str">
        <f>IF(P2_IndicatorData!H140="No data","x",ROUND(IF(P2_IndicatorData!H140&gt;H$166,0,IF(P2_IndicatorData!H140&lt;H$165,10,(H$166-P2_IndicatorData!H140)/(H$166-H$165)*10)),1))</f>
        <v>x</v>
      </c>
      <c r="I140" s="26">
        <f>IF(P2_IndicatorData!I140="No data","x",ROUND(IF(P2_IndicatorData!I140&gt;I$166,10,IF(P2_IndicatorData!I140&lt;I$165,0,10-(I$166-P2_IndicatorData!I140)/(I$166-I$165)*10)),1))</f>
        <v>2.2000000000000002</v>
      </c>
      <c r="J140" s="26">
        <f>IF(P2_IndicatorData!J140="No data","x",ROUND(IF(P2_IndicatorData!J140&gt;J$166,10,IF(P2_IndicatorData!J140&lt;J$165,0,10-(J$166-P2_IndicatorData!J140)/(J$166-J$165)*10)),1))</f>
        <v>5.6</v>
      </c>
      <c r="K140" s="26">
        <f>IF(P2_IndicatorData!K140="No data","x",ROUND(IF(P2_IndicatorData!K140&gt;K$166,10,IF(P2_IndicatorData!K140&lt;K$165,0,10-(K$166-P2_IndicatorData!K140)/(K$166-K$165)*10)),1))</f>
        <v>0.5</v>
      </c>
      <c r="L140" s="26">
        <f>IF(P2_IndicatorData!L140="No data","x",ROUND(IF(P2_IndicatorData!L140&gt;L$166,10,IF(P2_IndicatorData!L140&lt;L$165,0,10-(L$166-P2_IndicatorData!L140)/(L$166-L$165)*10)),1))</f>
        <v>1.7</v>
      </c>
      <c r="M140" s="26">
        <f>IF(P2_IndicatorData!M140="No data","x",ROUND(IF(P2_IndicatorData!M140&gt;M$166,10,IF(P2_IndicatorData!M140&lt;M$165,0,10-(M$166-P2_IndicatorData!M140)/(M$166-M$165)*10)),1))</f>
        <v>0.7</v>
      </c>
      <c r="N140" s="26">
        <f>IF(P2_IndicatorData!N140="No data","x",ROUND(IF(P2_IndicatorData!N140&gt;N$166,0,IF(P2_IndicatorData!N140&lt;N$165,10,(N$166-P2_IndicatorData!N140)/(N$166-N$165)*10)),1))</f>
        <v>0.2</v>
      </c>
      <c r="O140" s="26">
        <f>IF(P2_IndicatorData!O140="No data","x",ROUND(IF(P2_IndicatorData!O140&gt;O$166,0,IF(P2_IndicatorData!O140&lt;O$165,10,(O$166-P2_IndicatorData!O140)/(O$166-O$165)*10)),1))</f>
        <v>1.2</v>
      </c>
      <c r="P140" s="26">
        <f>IF(P2_IndicatorData!P140="No data","x",ROUND(IF(P2_IndicatorData!P140&gt;P$166,0,IF(P2_IndicatorData!P140&lt;P$165,10,(P$166-P2_IndicatorData!P140)/(P$166-P$165)*10)),1))</f>
        <v>10</v>
      </c>
      <c r="Q140" s="26" t="str">
        <f>IF(P2_IndicatorData!Q140="No data","x",ROUND(IF(P2_IndicatorData!Q140&gt;Q$166,0,IF(P2_IndicatorData!Q140&lt;Q$165,10,(Q$166-P2_IndicatorData!Q140)/(Q$166-Q$165)*10)),1))</f>
        <v>x</v>
      </c>
      <c r="R140" s="26">
        <f>IF(P2_IndicatorData!R140="No data","x",ROUND(IF(P2_IndicatorData!R140&gt;R$166,10,IF(P2_IndicatorData!R140&lt;R$165,0,10-(R$166-P2_IndicatorData!R140)/(R$166-R$165)*10)),1))</f>
        <v>5.6</v>
      </c>
      <c r="S140" s="26">
        <f>IF(P2_IndicatorData!S140="No data","x",ROUND(IF(P2_IndicatorData!S140&gt;S$166,0,IF(P2_IndicatorData!S140&lt;S$165,10,(S$166-P2_IndicatorData!S140)/(S$166-S$165)*10)),1))</f>
        <v>9.4</v>
      </c>
      <c r="T140" s="35">
        <f>IF(P2_IndicatorData!X140="No data","x",ROUND(IF(P2_IndicatorData!X140&gt;T$166,10,IF(P2_IndicatorData!X140&lt;T$165,0,10-(T$166-P2_IndicatorData!X140)/(T$166-T$165)*10)),1))</f>
        <v>0.5</v>
      </c>
      <c r="U140" s="26" t="str">
        <f>IF(P2_IndicatorData!Y140="No data","x",ROUND(IF(P2_IndicatorData!Y140&gt;U$166,0,IF(P2_IndicatorData!Y140&lt;U$165,10,(U$166-P2_IndicatorData!Y140)/(U$166-U$165)*10)),1))</f>
        <v>x</v>
      </c>
      <c r="V140" s="26">
        <f>IF(P2_IndicatorData!Z140="No data","x",ROUND(IF(P2_IndicatorData!Z140&gt;V$166,10,IF(P2_IndicatorData!Z140&lt;V$165,0,10-(V$166-P2_IndicatorData!Z140)/(V$166-V$165)*10)),1))</f>
        <v>5.8</v>
      </c>
      <c r="W140" s="26">
        <f>IF(P2_IndicatorData!AA140="No data","x",ROUND(IF(P2_IndicatorData!AA140&gt;W$166,10,IF(P2_IndicatorData!AA140&lt;W$165,0,10-(W$166-P2_IndicatorData!AA140)/(W$166-W$165)*10)),1))</f>
        <v>3.5</v>
      </c>
      <c r="X140" s="26">
        <f>IF(P2_IndicatorData!AB140="No data","x",ROUND(IF(P2_IndicatorData!AB140&gt;X$166,0,IF(P2_IndicatorData!AB140&lt;X$165,10,(X$166-P2_IndicatorData!AB140)/(X$166-X$165)*10)),1))</f>
        <v>7.4</v>
      </c>
      <c r="Y140" s="26">
        <f>IF(P2_IndicatorData!AC140="No data","x",ROUND(IF(P2_IndicatorData!AC140&gt;Y$166,0,IF(P2_IndicatorData!AC140&lt;Y$165,10,(Y$166-P2_IndicatorData!AC140)/(Y$166-Y$165)*10)),1))</f>
        <v>0</v>
      </c>
      <c r="Z140" s="33">
        <f t="shared" si="28"/>
        <v>0.4</v>
      </c>
      <c r="AA140" s="33">
        <f t="shared" si="29"/>
        <v>1.2</v>
      </c>
      <c r="AB140" s="33">
        <f t="shared" si="30"/>
        <v>10</v>
      </c>
      <c r="AC140" s="33">
        <f t="shared" si="31"/>
        <v>7.5</v>
      </c>
      <c r="AD140" s="181">
        <f t="shared" si="32"/>
        <v>1.5</v>
      </c>
      <c r="AE140" s="181">
        <f t="shared" si="33"/>
        <v>3.9</v>
      </c>
      <c r="AF140" s="181">
        <f t="shared" si="34"/>
        <v>0.5</v>
      </c>
      <c r="AG140" s="37">
        <f t="shared" si="35"/>
        <v>2</v>
      </c>
      <c r="AH140" s="37">
        <f t="shared" si="36"/>
        <v>0.9</v>
      </c>
      <c r="AI140" s="37">
        <f t="shared" si="37"/>
        <v>0.5</v>
      </c>
      <c r="AJ140" s="181">
        <f t="shared" si="38"/>
        <v>4.7</v>
      </c>
      <c r="AK140" s="181">
        <f t="shared" si="39"/>
        <v>3.7</v>
      </c>
      <c r="AL140" s="181">
        <f t="shared" si="40"/>
        <v>8.8000000000000007</v>
      </c>
      <c r="AM140" s="37">
        <f t="shared" si="41"/>
        <v>5.7</v>
      </c>
      <c r="AN140" s="199">
        <f>IF(P2_ComponentsMissing_hidden!G172&gt;2,"x",ROUND(AVERAGE(AG140,AH140,AI140,AM140),1))</f>
        <v>2.2999999999999998</v>
      </c>
    </row>
    <row r="141" spans="1:40">
      <c r="A141" s="27" t="s">
        <v>364</v>
      </c>
      <c r="B141" s="20" t="s">
        <v>365</v>
      </c>
      <c r="C141" s="26">
        <f>IF(P2_IndicatorData!C141="No data","x",ROUND(IF(P2_IndicatorData!C141&gt;C$166,10,IF(P2_IndicatorData!C141&lt;C$165,0,10-(C$166-P2_IndicatorData!C141)/(C$166-C$165)*10)),1))</f>
        <v>7.8</v>
      </c>
      <c r="D141" s="26">
        <f>IF(P2_IndicatorData!D141="No data","x",ROUND(IF(P2_IndicatorData!D141&gt;D$166,0,IF(P2_IndicatorData!D141&lt;D$165,10,(D$166-P2_IndicatorData!D141)/(D$166-D$165)*10)),1))</f>
        <v>9.4</v>
      </c>
      <c r="E141" s="26">
        <f>IF(P2_IndicatorData!E141="No data","x",ROUND(IF(P2_IndicatorData!E141&gt;E$166,0,IF(P2_IndicatorData!E141&lt;E$165,10,(E$166-P2_IndicatorData!E141)/(E$166-E$165)*10)),1))</f>
        <v>2.2999999999999998</v>
      </c>
      <c r="F141" s="26">
        <f>IF(P2_IndicatorData!F141="No data","x",ROUND(IF(P2_IndicatorData!F141&gt;F$166,0,IF(P2_IndicatorData!F141&lt;F$165,10,(F$166-P2_IndicatorData!F141)/(F$166-F$165)*10)),1))</f>
        <v>5.6</v>
      </c>
      <c r="G141" s="26">
        <f>IF(P2_IndicatorData!G141="No data","x",ROUND(IF(P2_IndicatorData!G141&gt;G$166,0,IF(P2_IndicatorData!G141&lt;G$165,10,(G$166-P2_IndicatorData!G141)/(G$166-G$165)*10)),1))</f>
        <v>1.4</v>
      </c>
      <c r="H141" s="26">
        <f>IF(P2_IndicatorData!H141="No data","x",ROUND(IF(P2_IndicatorData!H141&gt;H$166,0,IF(P2_IndicatorData!H141&lt;H$165,10,(H$166-P2_IndicatorData!H141)/(H$166-H$165)*10)),1))</f>
        <v>8.5</v>
      </c>
      <c r="I141" s="26">
        <f>IF(P2_IndicatorData!I141="No data","x",ROUND(IF(P2_IndicatorData!I141&gt;I$166,10,IF(P2_IndicatorData!I141&lt;I$165,0,10-(I$166-P2_IndicatorData!I141)/(I$166-I$165)*10)),1))</f>
        <v>9.6</v>
      </c>
      <c r="J141" s="26" t="str">
        <f>IF(P2_IndicatorData!J141="No data","x",ROUND(IF(P2_IndicatorData!J141&gt;J$166,10,IF(P2_IndicatorData!J141&lt;J$165,0,10-(J$166-P2_IndicatorData!J141)/(J$166-J$165)*10)),1))</f>
        <v>x</v>
      </c>
      <c r="K141" s="26">
        <f>IF(P2_IndicatorData!K141="No data","x",ROUND(IF(P2_IndicatorData!K141&gt;K$166,10,IF(P2_IndicatorData!K141&lt;K$165,0,10-(K$166-P2_IndicatorData!K141)/(K$166-K$165)*10)),1))</f>
        <v>5.9</v>
      </c>
      <c r="L141" s="26">
        <f>IF(P2_IndicatorData!L141="No data","x",ROUND(IF(P2_IndicatorData!L141&gt;L$166,10,IF(P2_IndicatorData!L141&lt;L$165,0,10-(L$166-P2_IndicatorData!L141)/(L$166-L$165)*10)),1))</f>
        <v>10</v>
      </c>
      <c r="M141" s="26" t="str">
        <f>IF(P2_IndicatorData!M141="No data","x",ROUND(IF(P2_IndicatorData!M141&gt;M$166,10,IF(P2_IndicatorData!M141&lt;M$165,0,10-(M$166-P2_IndicatorData!M141)/(M$166-M$165)*10)),1))</f>
        <v>x</v>
      </c>
      <c r="N141" s="26">
        <f>IF(P2_IndicatorData!N141="No data","x",ROUND(IF(P2_IndicatorData!N141&gt;N$166,0,IF(P2_IndicatorData!N141&lt;N$165,10,(N$166-P2_IndicatorData!N141)/(N$166-N$165)*10)),1))</f>
        <v>9</v>
      </c>
      <c r="O141" s="26" t="str">
        <f>IF(P2_IndicatorData!O141="No data","x",ROUND(IF(P2_IndicatorData!O141&gt;O$166,0,IF(P2_IndicatorData!O141&lt;O$165,10,(O$166-P2_IndicatorData!O141)/(O$166-O$165)*10)),1))</f>
        <v>x</v>
      </c>
      <c r="P141" s="26" t="str">
        <f>IF(P2_IndicatorData!P141="No data","x",ROUND(IF(P2_IndicatorData!P141&gt;P$166,0,IF(P2_IndicatorData!P141&lt;P$165,10,(P$166-P2_IndicatorData!P141)/(P$166-P$165)*10)),1))</f>
        <v>x</v>
      </c>
      <c r="Q141" s="26">
        <f>IF(P2_IndicatorData!Q141="No data","x",ROUND(IF(P2_IndicatorData!Q141&gt;Q$166,0,IF(P2_IndicatorData!Q141&lt;Q$165,10,(Q$166-P2_IndicatorData!Q141)/(Q$166-Q$165)*10)),1))</f>
        <v>7</v>
      </c>
      <c r="R141" s="26">
        <f>IF(P2_IndicatorData!R141="No data","x",ROUND(IF(P2_IndicatorData!R141&gt;R$166,10,IF(P2_IndicatorData!R141&lt;R$165,0,10-(R$166-P2_IndicatorData!R141)/(R$166-R$165)*10)),1))</f>
        <v>5.5</v>
      </c>
      <c r="S141" s="26">
        <f>IF(P2_IndicatorData!S141="No data","x",ROUND(IF(P2_IndicatorData!S141&gt;S$166,0,IF(P2_IndicatorData!S141&lt;S$165,10,(S$166-P2_IndicatorData!S141)/(S$166-S$165)*10)),1))</f>
        <v>10</v>
      </c>
      <c r="T141" s="35">
        <f>IF(P2_IndicatorData!X141="No data","x",ROUND(IF(P2_IndicatorData!X141&gt;T$166,10,IF(P2_IndicatorData!X141&lt;T$165,0,10-(T$166-P2_IndicatorData!X141)/(T$166-T$165)*10)),1))</f>
        <v>8.8000000000000007</v>
      </c>
      <c r="U141" s="26">
        <f>IF(P2_IndicatorData!Y141="No data","x",ROUND(IF(P2_IndicatorData!Y141&gt;U$166,0,IF(P2_IndicatorData!Y141&lt;U$165,10,(U$166-P2_IndicatorData!Y141)/(U$166-U$165)*10)),1))</f>
        <v>9.6</v>
      </c>
      <c r="V141" s="26" t="str">
        <f>IF(P2_IndicatorData!Z141="No data","x",ROUND(IF(P2_IndicatorData!Z141&gt;V$166,10,IF(P2_IndicatorData!Z141&lt;V$165,0,10-(V$166-P2_IndicatorData!Z141)/(V$166-V$165)*10)),1))</f>
        <v>x</v>
      </c>
      <c r="W141" s="26">
        <f>IF(P2_IndicatorData!AA141="No data","x",ROUND(IF(P2_IndicatorData!AA141&gt;W$166,10,IF(P2_IndicatorData!AA141&lt;W$165,0,10-(W$166-P2_IndicatorData!AA141)/(W$166-W$165)*10)),1))</f>
        <v>3.7</v>
      </c>
      <c r="X141" s="26">
        <f>IF(P2_IndicatorData!AB141="No data","x",ROUND(IF(P2_IndicatorData!AB141&gt;X$166,0,IF(P2_IndicatorData!AB141&lt;X$165,10,(X$166-P2_IndicatorData!AB141)/(X$166-X$165)*10)),1))</f>
        <v>8.1999999999999993</v>
      </c>
      <c r="Y141" s="26">
        <f>IF(P2_IndicatorData!AC141="No data","x",ROUND(IF(P2_IndicatorData!AC141&gt;Y$166,0,IF(P2_IndicatorData!AC141&lt;Y$165,10,(Y$166-P2_IndicatorData!AC141)/(Y$166-Y$165)*10)),1))</f>
        <v>7.3</v>
      </c>
      <c r="Z141" s="33">
        <f t="shared" si="28"/>
        <v>3.1</v>
      </c>
      <c r="AA141" s="33">
        <f t="shared" si="29"/>
        <v>10</v>
      </c>
      <c r="AB141" s="33">
        <f t="shared" si="30"/>
        <v>7</v>
      </c>
      <c r="AC141" s="33">
        <f t="shared" si="31"/>
        <v>7.8</v>
      </c>
      <c r="AD141" s="181">
        <f t="shared" si="32"/>
        <v>5.5</v>
      </c>
      <c r="AE141" s="181">
        <f t="shared" si="33"/>
        <v>9.6</v>
      </c>
      <c r="AF141" s="181">
        <f t="shared" si="34"/>
        <v>7.9</v>
      </c>
      <c r="AG141" s="37">
        <f t="shared" si="35"/>
        <v>7.7</v>
      </c>
      <c r="AH141" s="37">
        <f t="shared" si="36"/>
        <v>9.5</v>
      </c>
      <c r="AI141" s="37">
        <f t="shared" si="37"/>
        <v>9.1999999999999993</v>
      </c>
      <c r="AJ141" s="181">
        <f t="shared" si="38"/>
        <v>3.7</v>
      </c>
      <c r="AK141" s="181">
        <f t="shared" si="39"/>
        <v>7.8</v>
      </c>
      <c r="AL141" s="181">
        <f t="shared" si="40"/>
        <v>7.4</v>
      </c>
      <c r="AM141" s="37">
        <f t="shared" si="41"/>
        <v>6.3</v>
      </c>
      <c r="AN141" s="199">
        <f>IF(P2_ComponentsMissing_hidden!G173&gt;2,"x",ROUND(AVERAGE(AG141,AH141,AI141,AM141),1))</f>
        <v>8.1999999999999993</v>
      </c>
    </row>
    <row r="142" spans="1:40">
      <c r="A142" s="27" t="s">
        <v>366</v>
      </c>
      <c r="B142" s="20" t="s">
        <v>367</v>
      </c>
      <c r="C142" s="26">
        <f>IF(P2_IndicatorData!C142="No data","x",ROUND(IF(P2_IndicatorData!C142&gt;C$166,10,IF(P2_IndicatorData!C142&lt;C$165,0,10-(C$166-P2_IndicatorData!C142)/(C$166-C$165)*10)),1))</f>
        <v>2.4</v>
      </c>
      <c r="D142" s="26">
        <f>IF(P2_IndicatorData!D142="No data","x",ROUND(IF(P2_IndicatorData!D142&gt;D$166,0,IF(P2_IndicatorData!D142&lt;D$165,10,(D$166-P2_IndicatorData!D142)/(D$166-D$165)*10)),1))</f>
        <v>7.7</v>
      </c>
      <c r="E142" s="26">
        <f>IF(P2_IndicatorData!E142="No data","x",ROUND(IF(P2_IndicatorData!E142&gt;E$166,0,IF(P2_IndicatorData!E142&lt;E$165,10,(E$166-P2_IndicatorData!E142)/(E$166-E$165)*10)),1))</f>
        <v>1.7</v>
      </c>
      <c r="F142" s="26">
        <f>IF(P2_IndicatorData!F142="No data","x",ROUND(IF(P2_IndicatorData!F142&gt;F$166,0,IF(P2_IndicatorData!F142&lt;F$165,10,(F$166-P2_IndicatorData!F142)/(F$166-F$165)*10)),1))</f>
        <v>10</v>
      </c>
      <c r="G142" s="26" t="str">
        <f>IF(P2_IndicatorData!G142="No data","x",ROUND(IF(P2_IndicatorData!G142&gt;G$166,0,IF(P2_IndicatorData!G142&lt;G$165,10,(G$166-P2_IndicatorData!G142)/(G$166-G$165)*10)),1))</f>
        <v>x</v>
      </c>
      <c r="H142" s="26">
        <f>IF(P2_IndicatorData!H142="No data","x",ROUND(IF(P2_IndicatorData!H142&gt;H$166,0,IF(P2_IndicatorData!H142&lt;H$165,10,(H$166-P2_IndicatorData!H142)/(H$166-H$165)*10)),1))</f>
        <v>2.5</v>
      </c>
      <c r="I142" s="26">
        <f>IF(P2_IndicatorData!I142="No data","x",ROUND(IF(P2_IndicatorData!I142&gt;I$166,10,IF(P2_IndicatorData!I142&lt;I$165,0,10-(I$166-P2_IndicatorData!I142)/(I$166-I$165)*10)),1))</f>
        <v>2.2999999999999998</v>
      </c>
      <c r="J142" s="26">
        <f>IF(P2_IndicatorData!J142="No data","x",ROUND(IF(P2_IndicatorData!J142&gt;J$166,10,IF(P2_IndicatorData!J142&lt;J$165,0,10-(J$166-P2_IndicatorData!J142)/(J$166-J$165)*10)),1))</f>
        <v>9.8000000000000007</v>
      </c>
      <c r="K142" s="26">
        <f>IF(P2_IndicatorData!K142="No data","x",ROUND(IF(P2_IndicatorData!K142&gt;K$166,10,IF(P2_IndicatorData!K142&lt;K$165,0,10-(K$166-P2_IndicatorData!K142)/(K$166-K$165)*10)),1))</f>
        <v>2.4</v>
      </c>
      <c r="L142" s="26">
        <f>IF(P2_IndicatorData!L142="No data","x",ROUND(IF(P2_IndicatorData!L142&gt;L$166,10,IF(P2_IndicatorData!L142&lt;L$165,0,10-(L$166-P2_IndicatorData!L142)/(L$166-L$165)*10)),1))</f>
        <v>6.2</v>
      </c>
      <c r="M142" s="26">
        <f>IF(P2_IndicatorData!M142="No data","x",ROUND(IF(P2_IndicatorData!M142&gt;M$166,10,IF(P2_IndicatorData!M142&lt;M$165,0,10-(M$166-P2_IndicatorData!M142)/(M$166-M$165)*10)),1))</f>
        <v>4.3</v>
      </c>
      <c r="N142" s="26">
        <f>IF(P2_IndicatorData!N142="No data","x",ROUND(IF(P2_IndicatorData!N142&gt;N$166,0,IF(P2_IndicatorData!N142&lt;N$165,10,(N$166-P2_IndicatorData!N142)/(N$166-N$165)*10)),1))</f>
        <v>0.5</v>
      </c>
      <c r="O142" s="26" t="str">
        <f>IF(P2_IndicatorData!O142="No data","x",ROUND(IF(P2_IndicatorData!O142&gt;O$166,0,IF(P2_IndicatorData!O142&lt;O$165,10,(O$166-P2_IndicatorData!O142)/(O$166-O$165)*10)),1))</f>
        <v>x</v>
      </c>
      <c r="P142" s="26" t="str">
        <f>IF(P2_IndicatorData!P142="No data","x",ROUND(IF(P2_IndicatorData!P142&gt;P$166,0,IF(P2_IndicatorData!P142&lt;P$165,10,(P$166-P2_IndicatorData!P142)/(P$166-P$165)*10)),1))</f>
        <v>x</v>
      </c>
      <c r="Q142" s="26" t="str">
        <f>IF(P2_IndicatorData!Q142="No data","x",ROUND(IF(P2_IndicatorData!Q142&gt;Q$166,0,IF(P2_IndicatorData!Q142&lt;Q$165,10,(Q$166-P2_IndicatorData!Q142)/(Q$166-Q$165)*10)),1))</f>
        <v>x</v>
      </c>
      <c r="R142" s="26" t="str">
        <f>IF(P2_IndicatorData!R142="No data","x",ROUND(IF(P2_IndicatorData!R142&gt;R$166,10,IF(P2_IndicatorData!R142&lt;R$165,0,10-(R$166-P2_IndicatorData!R142)/(R$166-R$165)*10)),1))</f>
        <v>x</v>
      </c>
      <c r="S142" s="26" t="str">
        <f>IF(P2_IndicatorData!S142="No data","x",ROUND(IF(P2_IndicatorData!S142&gt;S$166,0,IF(P2_IndicatorData!S142&lt;S$165,10,(S$166-P2_IndicatorData!S142)/(S$166-S$165)*10)),1))</f>
        <v>x</v>
      </c>
      <c r="T142" s="35">
        <f>IF(P2_IndicatorData!X142="No data","x",ROUND(IF(P2_IndicatorData!X142&gt;T$166,10,IF(P2_IndicatorData!X142&lt;T$165,0,10-(T$166-P2_IndicatorData!X142)/(T$166-T$165)*10)),1))</f>
        <v>0.5</v>
      </c>
      <c r="U142" s="26">
        <f>IF(P2_IndicatorData!Y142="No data","x",ROUND(IF(P2_IndicatorData!Y142&gt;U$166,0,IF(P2_IndicatorData!Y142&lt;U$165,10,(U$166-P2_IndicatorData!Y142)/(U$166-U$165)*10)),1))</f>
        <v>4</v>
      </c>
      <c r="V142" s="26" t="str">
        <f>IF(P2_IndicatorData!Z142="No data","x",ROUND(IF(P2_IndicatorData!Z142&gt;V$166,10,IF(P2_IndicatorData!Z142&lt;V$165,0,10-(V$166-P2_IndicatorData!Z142)/(V$166-V$165)*10)),1))</f>
        <v>x</v>
      </c>
      <c r="W142" s="26" t="str">
        <f>IF(P2_IndicatorData!AA142="No data","x",ROUND(IF(P2_IndicatorData!AA142&gt;W$166,10,IF(P2_IndicatorData!AA142&lt;W$165,0,10-(W$166-P2_IndicatorData!AA142)/(W$166-W$165)*10)),1))</f>
        <v>x</v>
      </c>
      <c r="X142" s="26">
        <f>IF(P2_IndicatorData!AB142="No data","x",ROUND(IF(P2_IndicatorData!AB142&gt;X$166,0,IF(P2_IndicatorData!AB142&lt;X$165,10,(X$166-P2_IndicatorData!AB142)/(X$166-X$165)*10)),1))</f>
        <v>4</v>
      </c>
      <c r="Y142" s="26">
        <f>IF(P2_IndicatorData!AC142="No data","x",ROUND(IF(P2_IndicatorData!AC142&gt;Y$166,0,IF(P2_IndicatorData!AC142&lt;Y$165,10,(Y$166-P2_IndicatorData!AC142)/(Y$166-Y$165)*10)),1))</f>
        <v>0.5</v>
      </c>
      <c r="Z142" s="33">
        <f t="shared" si="28"/>
        <v>5.9</v>
      </c>
      <c r="AA142" s="33">
        <f t="shared" si="29"/>
        <v>5.3</v>
      </c>
      <c r="AB142" s="33" t="str">
        <f t="shared" si="30"/>
        <v>x</v>
      </c>
      <c r="AC142" s="33" t="str">
        <f t="shared" si="31"/>
        <v>x</v>
      </c>
      <c r="AD142" s="181">
        <f t="shared" si="32"/>
        <v>4.2</v>
      </c>
      <c r="AE142" s="181">
        <f t="shared" si="33"/>
        <v>6.1</v>
      </c>
      <c r="AF142" s="181">
        <f t="shared" si="34"/>
        <v>4.2</v>
      </c>
      <c r="AG142" s="37">
        <f t="shared" si="35"/>
        <v>4.8</v>
      </c>
      <c r="AH142" s="37">
        <f t="shared" si="36"/>
        <v>2.9</v>
      </c>
      <c r="AI142" s="37">
        <f t="shared" si="37"/>
        <v>2.2999999999999998</v>
      </c>
      <c r="AJ142" s="181" t="str">
        <f t="shared" si="38"/>
        <v>x</v>
      </c>
      <c r="AK142" s="181">
        <f t="shared" si="39"/>
        <v>2.2999999999999998</v>
      </c>
      <c r="AL142" s="181" t="str">
        <f t="shared" si="40"/>
        <v>x</v>
      </c>
      <c r="AM142" s="37">
        <f t="shared" si="41"/>
        <v>2.2999999999999998</v>
      </c>
      <c r="AN142" s="199">
        <f>IF(P2_ComponentsMissing_hidden!G174&gt;2,"x",ROUND(AVERAGE(AG142,AH142,AI142,AM142),1))</f>
        <v>3.1</v>
      </c>
    </row>
    <row r="143" spans="1:40">
      <c r="A143" s="27" t="s">
        <v>368</v>
      </c>
      <c r="B143" s="20" t="s">
        <v>369</v>
      </c>
      <c r="C143" s="26">
        <f>IF(P2_IndicatorData!C143="No data","x",ROUND(IF(P2_IndicatorData!C143&gt;C$166,10,IF(P2_IndicatorData!C143&lt;C$165,0,10-(C$166-P2_IndicatorData!C143)/(C$166-C$165)*10)),1))</f>
        <v>0.3</v>
      </c>
      <c r="D143" s="26">
        <f>IF(P2_IndicatorData!D143="No data","x",ROUND(IF(P2_IndicatorData!D143&gt;D$166,0,IF(P2_IndicatorData!D143&lt;D$165,10,(D$166-P2_IndicatorData!D143)/(D$166-D$165)*10)),1))</f>
        <v>0.2</v>
      </c>
      <c r="E143" s="26">
        <f>IF(P2_IndicatorData!E143="No data","x",ROUND(IF(P2_IndicatorData!E143&gt;E$166,0,IF(P2_IndicatorData!E143&lt;E$165,10,(E$166-P2_IndicatorData!E143)/(E$166-E$165)*10)),1))</f>
        <v>1</v>
      </c>
      <c r="F143" s="26">
        <f>IF(P2_IndicatorData!F143="No data","x",ROUND(IF(P2_IndicatorData!F143&gt;F$166,0,IF(P2_IndicatorData!F143&lt;F$165,10,(F$166-P2_IndicatorData!F143)/(F$166-F$165)*10)),1))</f>
        <v>1</v>
      </c>
      <c r="G143" s="26">
        <f>IF(P2_IndicatorData!G143="No data","x",ROUND(IF(P2_IndicatorData!G143&gt;G$166,0,IF(P2_IndicatorData!G143&lt;G$165,10,(G$166-P2_IndicatorData!G143)/(G$166-G$165)*10)),1))</f>
        <v>0.6</v>
      </c>
      <c r="H143" s="26">
        <f>IF(P2_IndicatorData!H143="No data","x",ROUND(IF(P2_IndicatorData!H143&gt;H$166,0,IF(P2_IndicatorData!H143&lt;H$165,10,(H$166-P2_IndicatorData!H143)/(H$166-H$165)*10)),1))</f>
        <v>0</v>
      </c>
      <c r="I143" s="26" t="str">
        <f>IF(P2_IndicatorData!I143="No data","x",ROUND(IF(P2_IndicatorData!I143&gt;I$166,10,IF(P2_IndicatorData!I143&lt;I$165,0,10-(I$166-P2_IndicatorData!I143)/(I$166-I$165)*10)),1))</f>
        <v>x</v>
      </c>
      <c r="J143" s="26">
        <f>IF(P2_IndicatorData!J143="No data","x",ROUND(IF(P2_IndicatorData!J143&gt;J$166,10,IF(P2_IndicatorData!J143&lt;J$165,0,10-(J$166-P2_IndicatorData!J143)/(J$166-J$165)*10)),1))</f>
        <v>1.6</v>
      </c>
      <c r="K143" s="26">
        <f>IF(P2_IndicatorData!K143="No data","x",ROUND(IF(P2_IndicatorData!K143&gt;K$166,10,IF(P2_IndicatorData!K143&lt;K$165,0,10-(K$166-P2_IndicatorData!K143)/(K$166-K$165)*10)),1))</f>
        <v>0.1</v>
      </c>
      <c r="L143" s="26">
        <f>IF(P2_IndicatorData!L143="No data","x",ROUND(IF(P2_IndicatorData!L143&gt;L$166,10,IF(P2_IndicatorData!L143&lt;L$165,0,10-(L$166-P2_IndicatorData!L143)/(L$166-L$165)*10)),1))</f>
        <v>0.1</v>
      </c>
      <c r="M143" s="26">
        <f>IF(P2_IndicatorData!M143="No data","x",ROUND(IF(P2_IndicatorData!M143&gt;M$166,10,IF(P2_IndicatorData!M143&lt;M$165,0,10-(M$166-P2_IndicatorData!M143)/(M$166-M$165)*10)),1))</f>
        <v>0</v>
      </c>
      <c r="N143" s="26" t="str">
        <f>IF(P2_IndicatorData!N143="No data","x",ROUND(IF(P2_IndicatorData!N143&gt;N$166,0,IF(P2_IndicatorData!N143&lt;N$165,10,(N$166-P2_IndicatorData!N143)/(N$166-N$165)*10)),1))</f>
        <v>x</v>
      </c>
      <c r="O143" s="26">
        <f>IF(P2_IndicatorData!O143="No data","x",ROUND(IF(P2_IndicatorData!O143&gt;O$166,0,IF(P2_IndicatorData!O143&lt;O$165,10,(O$166-P2_IndicatorData!O143)/(O$166-O$165)*10)),1))</f>
        <v>0</v>
      </c>
      <c r="P143" s="26">
        <f>IF(P2_IndicatorData!P143="No data","x",ROUND(IF(P2_IndicatorData!P143&gt;P$166,0,IF(P2_IndicatorData!P143&lt;P$165,10,(P$166-P2_IndicatorData!P143)/(P$166-P$165)*10)),1))</f>
        <v>0</v>
      </c>
      <c r="Q143" s="26" t="str">
        <f>IF(P2_IndicatorData!Q143="No data","x",ROUND(IF(P2_IndicatorData!Q143&gt;Q$166,0,IF(P2_IndicatorData!Q143&lt;Q$165,10,(Q$166-P2_IndicatorData!Q143)/(Q$166-Q$165)*10)),1))</f>
        <v>x</v>
      </c>
      <c r="R143" s="26">
        <f>IF(P2_IndicatorData!R143="No data","x",ROUND(IF(P2_IndicatorData!R143&gt;R$166,10,IF(P2_IndicatorData!R143&lt;R$165,0,10-(R$166-P2_IndicatorData!R143)/(R$166-R$165)*10)),1))</f>
        <v>0</v>
      </c>
      <c r="S143" s="26">
        <f>IF(P2_IndicatorData!S143="No data","x",ROUND(IF(P2_IndicatorData!S143&gt;S$166,0,IF(P2_IndicatorData!S143&lt;S$165,10,(S$166-P2_IndicatorData!S143)/(S$166-S$165)*10)),1))</f>
        <v>0</v>
      </c>
      <c r="T143" s="35">
        <f>IF(P2_IndicatorData!X143="No data","x",ROUND(IF(P2_IndicatorData!X143&gt;T$166,10,IF(P2_IndicatorData!X143&lt;T$165,0,10-(T$166-P2_IndicatorData!X143)/(T$166-T$165)*10)),1))</f>
        <v>0</v>
      </c>
      <c r="U143" s="26" t="str">
        <f>IF(P2_IndicatorData!Y143="No data","x",ROUND(IF(P2_IndicatorData!Y143&gt;U$166,0,IF(P2_IndicatorData!Y143&lt;U$165,10,(U$166-P2_IndicatorData!Y143)/(U$166-U$165)*10)),1))</f>
        <v>x</v>
      </c>
      <c r="V143" s="26">
        <f>IF(P2_IndicatorData!Z143="No data","x",ROUND(IF(P2_IndicatorData!Z143&gt;V$166,10,IF(P2_IndicatorData!Z143&lt;V$165,0,10-(V$166-P2_IndicatorData!Z143)/(V$166-V$165)*10)),1))</f>
        <v>3.4</v>
      </c>
      <c r="W143" s="26">
        <f>IF(P2_IndicatorData!AA143="No data","x",ROUND(IF(P2_IndicatorData!AA143&gt;W$166,10,IF(P2_IndicatorData!AA143&lt;W$165,0,10-(W$166-P2_IndicatorData!AA143)/(W$166-W$165)*10)),1))</f>
        <v>1.5</v>
      </c>
      <c r="X143" s="26">
        <f>IF(P2_IndicatorData!AB143="No data","x",ROUND(IF(P2_IndicatorData!AB143&gt;X$166,0,IF(P2_IndicatorData!AB143&lt;X$165,10,(X$166-P2_IndicatorData!AB143)/(X$166-X$165)*10)),1))</f>
        <v>4.9000000000000004</v>
      </c>
      <c r="Y143" s="26">
        <f>IF(P2_IndicatorData!AC143="No data","x",ROUND(IF(P2_IndicatorData!AC143&gt;Y$166,0,IF(P2_IndicatorData!AC143&lt;Y$165,10,(Y$166-P2_IndicatorData!AC143)/(Y$166-Y$165)*10)),1))</f>
        <v>0</v>
      </c>
      <c r="Z143" s="33">
        <f t="shared" si="28"/>
        <v>0.9</v>
      </c>
      <c r="AA143" s="33">
        <f t="shared" si="29"/>
        <v>0.1</v>
      </c>
      <c r="AB143" s="33">
        <f t="shared" si="30"/>
        <v>0</v>
      </c>
      <c r="AC143" s="33">
        <f t="shared" si="31"/>
        <v>0</v>
      </c>
      <c r="AD143" s="181">
        <f t="shared" si="32"/>
        <v>0.6</v>
      </c>
      <c r="AE143" s="181">
        <f t="shared" si="33"/>
        <v>1.6</v>
      </c>
      <c r="AF143" s="181">
        <f t="shared" si="34"/>
        <v>0.1</v>
      </c>
      <c r="AG143" s="37">
        <f t="shared" si="35"/>
        <v>0.8</v>
      </c>
      <c r="AH143" s="37">
        <f t="shared" si="36"/>
        <v>0.1</v>
      </c>
      <c r="AI143" s="37">
        <f t="shared" si="37"/>
        <v>0</v>
      </c>
      <c r="AJ143" s="181">
        <f t="shared" si="38"/>
        <v>2.5</v>
      </c>
      <c r="AK143" s="181">
        <f t="shared" si="39"/>
        <v>2.5</v>
      </c>
      <c r="AL143" s="181">
        <f t="shared" si="40"/>
        <v>0</v>
      </c>
      <c r="AM143" s="37">
        <f t="shared" si="41"/>
        <v>1.7</v>
      </c>
      <c r="AN143" s="199">
        <f>IF(P2_ComponentsMissing_hidden!G175&gt;2,"x",ROUND(AVERAGE(AG143,AH143,AI143,AM143),1))</f>
        <v>0.7</v>
      </c>
    </row>
    <row r="144" spans="1:40">
      <c r="A144" s="27" t="s">
        <v>370</v>
      </c>
      <c r="B144" s="20" t="s">
        <v>371</v>
      </c>
      <c r="C144" s="26">
        <f>IF(P2_IndicatorData!C144="No data","x",ROUND(IF(P2_IndicatorData!C144&gt;C$166,10,IF(P2_IndicatorData!C144&lt;C$165,0,10-(C$166-P2_IndicatorData!C144)/(C$166-C$165)*10)),1))</f>
        <v>0.5</v>
      </c>
      <c r="D144" s="26">
        <f>IF(P2_IndicatorData!D144="No data","x",ROUND(IF(P2_IndicatorData!D144&gt;D$166,0,IF(P2_IndicatorData!D144&lt;D$165,10,(D$166-P2_IndicatorData!D144)/(D$166-D$165)*10)),1))</f>
        <v>0</v>
      </c>
      <c r="E144" s="26">
        <f>IF(P2_IndicatorData!E144="No data","x",ROUND(IF(P2_IndicatorData!E144&gt;E$166,0,IF(P2_IndicatorData!E144&lt;E$165,10,(E$166-P2_IndicatorData!E144)/(E$166-E$165)*10)),1))</f>
        <v>1.3</v>
      </c>
      <c r="F144" s="26">
        <f>IF(P2_IndicatorData!F144="No data","x",ROUND(IF(P2_IndicatorData!F144&gt;F$166,0,IF(P2_IndicatorData!F144&lt;F$165,10,(F$166-P2_IndicatorData!F144)/(F$166-F$165)*10)),1))</f>
        <v>2.2000000000000002</v>
      </c>
      <c r="G144" s="26">
        <f>IF(P2_IndicatorData!G144="No data","x",ROUND(IF(P2_IndicatorData!G144&gt;G$166,0,IF(P2_IndicatorData!G144&lt;G$165,10,(G$166-P2_IndicatorData!G144)/(G$166-G$165)*10)),1))</f>
        <v>3</v>
      </c>
      <c r="H144" s="26">
        <f>IF(P2_IndicatorData!H144="No data","x",ROUND(IF(P2_IndicatorData!H144&gt;H$166,0,IF(P2_IndicatorData!H144&lt;H$165,10,(H$166-P2_IndicatorData!H144)/(H$166-H$165)*10)),1))</f>
        <v>4.7</v>
      </c>
      <c r="I144" s="26" t="str">
        <f>IF(P2_IndicatorData!I144="No data","x",ROUND(IF(P2_IndicatorData!I144&gt;I$166,10,IF(P2_IndicatorData!I144&lt;I$165,0,10-(I$166-P2_IndicatorData!I144)/(I$166-I$165)*10)),1))</f>
        <v>x</v>
      </c>
      <c r="J144" s="26">
        <f>IF(P2_IndicatorData!J144="No data","x",ROUND(IF(P2_IndicatorData!J144&gt;J$166,10,IF(P2_IndicatorData!J144&lt;J$165,0,10-(J$166-P2_IndicatorData!J144)/(J$166-J$165)*10)),1))</f>
        <v>4.3</v>
      </c>
      <c r="K144" s="26">
        <f>IF(P2_IndicatorData!K144="No data","x",ROUND(IF(P2_IndicatorData!K144&gt;K$166,10,IF(P2_IndicatorData!K144&lt;K$165,0,10-(K$166-P2_IndicatorData!K144)/(K$166-K$165)*10)),1))</f>
        <v>0.1</v>
      </c>
      <c r="L144" s="26">
        <f>IF(P2_IndicatorData!L144="No data","x",ROUND(IF(P2_IndicatorData!L144&gt;L$166,10,IF(P2_IndicatorData!L144&lt;L$165,0,10-(L$166-P2_IndicatorData!L144)/(L$166-L$165)*10)),1))</f>
        <v>0</v>
      </c>
      <c r="M144" s="26">
        <f>IF(P2_IndicatorData!M144="No data","x",ROUND(IF(P2_IndicatorData!M144&gt;M$166,10,IF(P2_IndicatorData!M144&lt;M$165,0,10-(M$166-P2_IndicatorData!M144)/(M$166-M$165)*10)),1))</f>
        <v>0.3</v>
      </c>
      <c r="N144" s="26" t="str">
        <f>IF(P2_IndicatorData!N144="No data","x",ROUND(IF(P2_IndicatorData!N144&gt;N$166,0,IF(P2_IndicatorData!N144&lt;N$165,10,(N$166-P2_IndicatorData!N144)/(N$166-N$165)*10)),1))</f>
        <v>x</v>
      </c>
      <c r="O144" s="26">
        <f>IF(P2_IndicatorData!O144="No data","x",ROUND(IF(P2_IndicatorData!O144&gt;O$166,0,IF(P2_IndicatorData!O144&lt;O$165,10,(O$166-P2_IndicatorData!O144)/(O$166-O$165)*10)),1))</f>
        <v>1.4</v>
      </c>
      <c r="P144" s="26">
        <f>IF(P2_IndicatorData!P144="No data","x",ROUND(IF(P2_IndicatorData!P144&gt;P$166,0,IF(P2_IndicatorData!P144&lt;P$165,10,(P$166-P2_IndicatorData!P144)/(P$166-P$165)*10)),1))</f>
        <v>0</v>
      </c>
      <c r="Q144" s="26" t="str">
        <f>IF(P2_IndicatorData!Q144="No data","x",ROUND(IF(P2_IndicatorData!Q144&gt;Q$166,0,IF(P2_IndicatorData!Q144&lt;Q$165,10,(Q$166-P2_IndicatorData!Q144)/(Q$166-Q$165)*10)),1))</f>
        <v>x</v>
      </c>
      <c r="R144" s="26">
        <f>IF(P2_IndicatorData!R144="No data","x",ROUND(IF(P2_IndicatorData!R144&gt;R$166,10,IF(P2_IndicatorData!R144&lt;R$165,0,10-(R$166-P2_IndicatorData!R144)/(R$166-R$165)*10)),1))</f>
        <v>1.2</v>
      </c>
      <c r="S144" s="26">
        <f>IF(P2_IndicatorData!S144="No data","x",ROUND(IF(P2_IndicatorData!S144&gt;S$166,0,IF(P2_IndicatorData!S144&lt;S$165,10,(S$166-P2_IndicatorData!S144)/(S$166-S$165)*10)),1))</f>
        <v>0.2</v>
      </c>
      <c r="T144" s="35">
        <f>IF(P2_IndicatorData!X144="No data","x",ROUND(IF(P2_IndicatorData!X144&gt;T$166,10,IF(P2_IndicatorData!X144&lt;T$165,0,10-(T$166-P2_IndicatorData!X144)/(T$166-T$165)*10)),1))</f>
        <v>0</v>
      </c>
      <c r="U144" s="26" t="str">
        <f>IF(P2_IndicatorData!Y144="No data","x",ROUND(IF(P2_IndicatorData!Y144&gt;U$166,0,IF(P2_IndicatorData!Y144&lt;U$165,10,(U$166-P2_IndicatorData!Y144)/(U$166-U$165)*10)),1))</f>
        <v>x</v>
      </c>
      <c r="V144" s="26">
        <f>IF(P2_IndicatorData!Z144="No data","x",ROUND(IF(P2_IndicatorData!Z144&gt;V$166,10,IF(P2_IndicatorData!Z144&lt;V$165,0,10-(V$166-P2_IndicatorData!Z144)/(V$166-V$165)*10)),1))</f>
        <v>2.9</v>
      </c>
      <c r="W144" s="26">
        <f>IF(P2_IndicatorData!AA144="No data","x",ROUND(IF(P2_IndicatorData!AA144&gt;W$166,10,IF(P2_IndicatorData!AA144&lt;W$165,0,10-(W$166-P2_IndicatorData!AA144)/(W$166-W$165)*10)),1))</f>
        <v>3.1</v>
      </c>
      <c r="X144" s="26">
        <f>IF(P2_IndicatorData!AB144="No data","x",ROUND(IF(P2_IndicatorData!AB144&gt;X$166,0,IF(P2_IndicatorData!AB144&lt;X$165,10,(X$166-P2_IndicatorData!AB144)/(X$166-X$165)*10)),1))</f>
        <v>4.9000000000000004</v>
      </c>
      <c r="Y144" s="26">
        <f>IF(P2_IndicatorData!AC144="No data","x",ROUND(IF(P2_IndicatorData!AC144&gt;Y$166,0,IF(P2_IndicatorData!AC144&lt;Y$165,10,(Y$166-P2_IndicatorData!AC144)/(Y$166-Y$165)*10)),1))</f>
        <v>0</v>
      </c>
      <c r="Z144" s="33">
        <f t="shared" si="28"/>
        <v>2.2000000000000002</v>
      </c>
      <c r="AA144" s="33">
        <f t="shared" si="29"/>
        <v>0.2</v>
      </c>
      <c r="AB144" s="33">
        <f t="shared" si="30"/>
        <v>0</v>
      </c>
      <c r="AC144" s="33">
        <f t="shared" si="31"/>
        <v>0.7</v>
      </c>
      <c r="AD144" s="181">
        <f t="shared" si="32"/>
        <v>1.4</v>
      </c>
      <c r="AE144" s="181">
        <f t="shared" si="33"/>
        <v>4.3</v>
      </c>
      <c r="AF144" s="181">
        <f t="shared" si="34"/>
        <v>1.6</v>
      </c>
      <c r="AG144" s="37">
        <f t="shared" si="35"/>
        <v>2.4</v>
      </c>
      <c r="AH144" s="37">
        <f t="shared" si="36"/>
        <v>0.8</v>
      </c>
      <c r="AI144" s="37">
        <f t="shared" si="37"/>
        <v>0</v>
      </c>
      <c r="AJ144" s="181">
        <f t="shared" si="38"/>
        <v>3</v>
      </c>
      <c r="AK144" s="181">
        <f t="shared" si="39"/>
        <v>2.5</v>
      </c>
      <c r="AL144" s="181">
        <f t="shared" si="40"/>
        <v>0.4</v>
      </c>
      <c r="AM144" s="37">
        <f t="shared" si="41"/>
        <v>2</v>
      </c>
      <c r="AN144" s="199">
        <f>IF(P2_ComponentsMissing_hidden!G176&gt;2,"x",ROUND(AVERAGE(AG144,AH144,AI144,AM144),1))</f>
        <v>1.3</v>
      </c>
    </row>
    <row r="145" spans="1:40">
      <c r="A145" s="27" t="s">
        <v>372</v>
      </c>
      <c r="B145" s="20" t="s">
        <v>373</v>
      </c>
      <c r="C145" s="26">
        <f>IF(P2_IndicatorData!C145="No data","x",ROUND(IF(P2_IndicatorData!C145&gt;C$166,10,IF(P2_IndicatorData!C145&lt;C$165,0,10-(C$166-P2_IndicatorData!C145)/(C$166-C$165)*10)),1))</f>
        <v>2.9</v>
      </c>
      <c r="D145" s="26">
        <f>IF(P2_IndicatorData!D145="No data","x",ROUND(IF(P2_IndicatorData!D145&gt;D$166,0,IF(P2_IndicatorData!D145&lt;D$165,10,(D$166-P2_IndicatorData!D145)/(D$166-D$165)*10)),1))</f>
        <v>8.6999999999999993</v>
      </c>
      <c r="E145" s="26">
        <f>IF(P2_IndicatorData!E145="No data","x",ROUND(IF(P2_IndicatorData!E145&gt;E$166,0,IF(P2_IndicatorData!E145&lt;E$165,10,(E$166-P2_IndicatorData!E145)/(E$166-E$165)*10)),1))</f>
        <v>10</v>
      </c>
      <c r="F145" s="26">
        <f>IF(P2_IndicatorData!F145="No data","x",ROUND(IF(P2_IndicatorData!F145&gt;F$166,0,IF(P2_IndicatorData!F145&lt;F$165,10,(F$166-P2_IndicatorData!F145)/(F$166-F$165)*10)),1))</f>
        <v>9.1999999999999993</v>
      </c>
      <c r="G145" s="26" t="str">
        <f>IF(P2_IndicatorData!G145="No data","x",ROUND(IF(P2_IndicatorData!G145&gt;G$166,0,IF(P2_IndicatorData!G145&lt;G$165,10,(G$166-P2_IndicatorData!G145)/(G$166-G$165)*10)),1))</f>
        <v>x</v>
      </c>
      <c r="H145" s="26" t="str">
        <f>IF(P2_IndicatorData!H145="No data","x",ROUND(IF(P2_IndicatorData!H145&gt;H$166,0,IF(P2_IndicatorData!H145&lt;H$165,10,(H$166-P2_IndicatorData!H145)/(H$166-H$165)*10)),1))</f>
        <v>x</v>
      </c>
      <c r="I145" s="26">
        <f>IF(P2_IndicatorData!I145="No data","x",ROUND(IF(P2_IndicatorData!I145&gt;I$166,10,IF(P2_IndicatorData!I145&lt;I$165,0,10-(I$166-P2_IndicatorData!I145)/(I$166-I$165)*10)),1))</f>
        <v>8.5</v>
      </c>
      <c r="J145" s="26" t="str">
        <f>IF(P2_IndicatorData!J145="No data","x",ROUND(IF(P2_IndicatorData!J145&gt;J$166,10,IF(P2_IndicatorData!J145&lt;J$165,0,10-(J$166-P2_IndicatorData!J145)/(J$166-J$165)*10)),1))</f>
        <v>x</v>
      </c>
      <c r="K145" s="26">
        <f>IF(P2_IndicatorData!K145="No data","x",ROUND(IF(P2_IndicatorData!K145&gt;K$166,10,IF(P2_IndicatorData!K145&lt;K$165,0,10-(K$166-P2_IndicatorData!K145)/(K$166-K$165)*10)),1))</f>
        <v>0.6</v>
      </c>
      <c r="L145" s="26" t="str">
        <f>IF(P2_IndicatorData!L145="No data","x",ROUND(IF(P2_IndicatorData!L145&gt;L$166,10,IF(P2_IndicatorData!L145&lt;L$165,0,10-(L$166-P2_IndicatorData!L145)/(L$166-L$165)*10)),1))</f>
        <v>x</v>
      </c>
      <c r="M145" s="26" t="str">
        <f>IF(P2_IndicatorData!M145="No data","x",ROUND(IF(P2_IndicatorData!M145&gt;M$166,10,IF(P2_IndicatorData!M145&lt;M$165,0,10-(M$166-P2_IndicatorData!M145)/(M$166-M$165)*10)),1))</f>
        <v>x</v>
      </c>
      <c r="N145" s="26" t="str">
        <f>IF(P2_IndicatorData!N145="No data","x",ROUND(IF(P2_IndicatorData!N145&gt;N$166,0,IF(P2_IndicatorData!N145&lt;N$165,10,(N$166-P2_IndicatorData!N145)/(N$166-N$165)*10)),1))</f>
        <v>x</v>
      </c>
      <c r="O145" s="26" t="str">
        <f>IF(P2_IndicatorData!O145="No data","x",ROUND(IF(P2_IndicatorData!O145&gt;O$166,0,IF(P2_IndicatorData!O145&lt;O$165,10,(O$166-P2_IndicatorData!O145)/(O$166-O$165)*10)),1))</f>
        <v>x</v>
      </c>
      <c r="P145" s="26" t="str">
        <f>IF(P2_IndicatorData!P145="No data","x",ROUND(IF(P2_IndicatorData!P145&gt;P$166,0,IF(P2_IndicatorData!P145&lt;P$165,10,(P$166-P2_IndicatorData!P145)/(P$166-P$165)*10)),1))</f>
        <v>x</v>
      </c>
      <c r="Q145" s="26" t="str">
        <f>IF(P2_IndicatorData!Q145="No data","x",ROUND(IF(P2_IndicatorData!Q145&gt;Q$166,0,IF(P2_IndicatorData!Q145&lt;Q$165,10,(Q$166-P2_IndicatorData!Q145)/(Q$166-Q$165)*10)),1))</f>
        <v>x</v>
      </c>
      <c r="R145" s="26" t="str">
        <f>IF(P2_IndicatorData!R145="No data","x",ROUND(IF(P2_IndicatorData!R145&gt;R$166,10,IF(P2_IndicatorData!R145&lt;R$165,0,10-(R$166-P2_IndicatorData!R145)/(R$166-R$165)*10)),1))</f>
        <v>x</v>
      </c>
      <c r="S145" s="26" t="str">
        <f>IF(P2_IndicatorData!S145="No data","x",ROUND(IF(P2_IndicatorData!S145&gt;S$166,0,IF(P2_IndicatorData!S145&lt;S$165,10,(S$166-P2_IndicatorData!S145)/(S$166-S$165)*10)),1))</f>
        <v>x</v>
      </c>
      <c r="T145" s="35">
        <f>IF(P2_IndicatorData!X145="No data","x",ROUND(IF(P2_IndicatorData!X145&gt;T$166,10,IF(P2_IndicatorData!X145&lt;T$165,0,10-(T$166-P2_IndicatorData!X145)/(T$166-T$165)*10)),1))</f>
        <v>0.9</v>
      </c>
      <c r="U145" s="26">
        <f>IF(P2_IndicatorData!Y145="No data","x",ROUND(IF(P2_IndicatorData!Y145&gt;U$166,0,IF(P2_IndicatorData!Y145&lt;U$165,10,(U$166-P2_IndicatorData!Y145)/(U$166-U$165)*10)),1))</f>
        <v>3.7</v>
      </c>
      <c r="V145" s="26" t="str">
        <f>IF(P2_IndicatorData!Z145="No data","x",ROUND(IF(P2_IndicatorData!Z145&gt;V$166,10,IF(P2_IndicatorData!Z145&lt;V$165,0,10-(V$166-P2_IndicatorData!Z145)/(V$166-V$165)*10)),1))</f>
        <v>x</v>
      </c>
      <c r="W145" s="26" t="str">
        <f>IF(P2_IndicatorData!AA145="No data","x",ROUND(IF(P2_IndicatorData!AA145&gt;W$166,10,IF(P2_IndicatorData!AA145&lt;W$165,0,10-(W$166-P2_IndicatorData!AA145)/(W$166-W$165)*10)),1))</f>
        <v>x</v>
      </c>
      <c r="X145" s="26">
        <f>IF(P2_IndicatorData!AB145="No data","x",ROUND(IF(P2_IndicatorData!AB145&gt;X$166,0,IF(P2_IndicatorData!AB145&lt;X$165,10,(X$166-P2_IndicatorData!AB145)/(X$166-X$165)*10)),1))</f>
        <v>5.8</v>
      </c>
      <c r="Y145" s="26">
        <f>IF(P2_IndicatorData!AC145="No data","x",ROUND(IF(P2_IndicatorData!AC145&gt;Y$166,0,IF(P2_IndicatorData!AC145&lt;Y$165,10,(Y$166-P2_IndicatorData!AC145)/(Y$166-Y$165)*10)),1))</f>
        <v>1.7</v>
      </c>
      <c r="Z145" s="33">
        <f t="shared" si="28"/>
        <v>9.6</v>
      </c>
      <c r="AA145" s="33" t="str">
        <f t="shared" si="29"/>
        <v>x</v>
      </c>
      <c r="AB145" s="33" t="str">
        <f t="shared" si="30"/>
        <v>x</v>
      </c>
      <c r="AC145" s="33" t="str">
        <f t="shared" si="31"/>
        <v>x</v>
      </c>
      <c r="AD145" s="181">
        <f t="shared" si="32"/>
        <v>6.3</v>
      </c>
      <c r="AE145" s="181">
        <f t="shared" si="33"/>
        <v>8.5</v>
      </c>
      <c r="AF145" s="181">
        <f t="shared" si="34"/>
        <v>4.7</v>
      </c>
      <c r="AG145" s="37">
        <f t="shared" si="35"/>
        <v>6.5</v>
      </c>
      <c r="AH145" s="37" t="str">
        <f t="shared" si="36"/>
        <v>x</v>
      </c>
      <c r="AI145" s="37">
        <f t="shared" si="37"/>
        <v>2.2999999999999998</v>
      </c>
      <c r="AJ145" s="181" t="str">
        <f t="shared" si="38"/>
        <v>x</v>
      </c>
      <c r="AK145" s="181">
        <f t="shared" si="39"/>
        <v>3.8</v>
      </c>
      <c r="AL145" s="181" t="str">
        <f t="shared" si="40"/>
        <v>x</v>
      </c>
      <c r="AM145" s="37">
        <f t="shared" si="41"/>
        <v>3.8</v>
      </c>
      <c r="AN145" s="199">
        <f>IF(P2_ComponentsMissing_hidden!G177&gt;2,"x",ROUND(AVERAGE(AG145,AH145,AI145,AM145),1))</f>
        <v>4.2</v>
      </c>
    </row>
    <row r="146" spans="1:40">
      <c r="A146" s="27" t="s">
        <v>374</v>
      </c>
      <c r="B146" s="20" t="s">
        <v>375</v>
      </c>
      <c r="C146" s="26">
        <f>IF(P2_IndicatorData!C146="No data","x",ROUND(IF(P2_IndicatorData!C146&gt;C$166,10,IF(P2_IndicatorData!C146&lt;C$165,0,10-(C$166-P2_IndicatorData!C146)/(C$166-C$165)*10)),1))</f>
        <v>4.5</v>
      </c>
      <c r="D146" s="26">
        <f>IF(P2_IndicatorData!D146="No data","x",ROUND(IF(P2_IndicatorData!D146&gt;D$166,0,IF(P2_IndicatorData!D146&lt;D$165,10,(D$166-P2_IndicatorData!D146)/(D$166-D$165)*10)),1))</f>
        <v>6</v>
      </c>
      <c r="E146" s="26">
        <f>IF(P2_IndicatorData!E146="No data","x",ROUND(IF(P2_IndicatorData!E146&gt;E$166,0,IF(P2_IndicatorData!E146&lt;E$165,10,(E$166-P2_IndicatorData!E146)/(E$166-E$165)*10)),1))</f>
        <v>1.3</v>
      </c>
      <c r="F146" s="26">
        <f>IF(P2_IndicatorData!F146="No data","x",ROUND(IF(P2_IndicatorData!F146&gt;F$166,0,IF(P2_IndicatorData!F146&lt;F$165,10,(F$166-P2_IndicatorData!F146)/(F$166-F$165)*10)),1))</f>
        <v>0.6</v>
      </c>
      <c r="G146" s="26" t="str">
        <f>IF(P2_IndicatorData!G146="No data","x",ROUND(IF(P2_IndicatorData!G146&gt;G$166,0,IF(P2_IndicatorData!G146&lt;G$165,10,(G$166-P2_IndicatorData!G146)/(G$166-G$165)*10)),1))</f>
        <v>x</v>
      </c>
      <c r="H146" s="26">
        <f>IF(P2_IndicatorData!H146="No data","x",ROUND(IF(P2_IndicatorData!H146&gt;H$166,0,IF(P2_IndicatorData!H146&lt;H$165,10,(H$166-P2_IndicatorData!H146)/(H$166-H$165)*10)),1))</f>
        <v>7.2</v>
      </c>
      <c r="I146" s="26">
        <f>IF(P2_IndicatorData!I146="No data","x",ROUND(IF(P2_IndicatorData!I146&gt;I$166,10,IF(P2_IndicatorData!I146&lt;I$165,0,10-(I$166-P2_IndicatorData!I146)/(I$166-I$165)*10)),1))</f>
        <v>4.4000000000000004</v>
      </c>
      <c r="J146" s="26">
        <f>IF(P2_IndicatorData!J146="No data","x",ROUND(IF(P2_IndicatorData!J146&gt;J$166,10,IF(P2_IndicatorData!J146&lt;J$165,0,10-(J$166-P2_IndicatorData!J146)/(J$166-J$165)*10)),1))</f>
        <v>3.8</v>
      </c>
      <c r="K146" s="26">
        <f>IF(P2_IndicatorData!K146="No data","x",ROUND(IF(P2_IndicatorData!K146&gt;K$166,10,IF(P2_IndicatorData!K146&lt;K$165,0,10-(K$166-P2_IndicatorData!K146)/(K$166-K$165)*10)),1))</f>
        <v>0.3</v>
      </c>
      <c r="L146" s="26">
        <f>IF(P2_IndicatorData!L146="No data","x",ROUND(IF(P2_IndicatorData!L146&gt;L$166,10,IF(P2_IndicatorData!L146&lt;L$165,0,10-(L$166-P2_IndicatorData!L146)/(L$166-L$165)*10)),1))</f>
        <v>0.3</v>
      </c>
      <c r="M146" s="26" t="str">
        <f>IF(P2_IndicatorData!M146="No data","x",ROUND(IF(P2_IndicatorData!M146&gt;M$166,10,IF(P2_IndicatorData!M146&lt;M$165,0,10-(M$166-P2_IndicatorData!M146)/(M$166-M$165)*10)),1))</f>
        <v>x</v>
      </c>
      <c r="N146" s="26">
        <f>IF(P2_IndicatorData!N146="No data","x",ROUND(IF(P2_IndicatorData!N146&gt;N$166,0,IF(P2_IndicatorData!N146&lt;N$165,10,(N$166-P2_IndicatorData!N146)/(N$166-N$165)*10)),1))</f>
        <v>0</v>
      </c>
      <c r="O146" s="26">
        <f>IF(P2_IndicatorData!O146="No data","x",ROUND(IF(P2_IndicatorData!O146&gt;O$166,0,IF(P2_IndicatorData!O146&lt;O$165,10,(O$166-P2_IndicatorData!O146)/(O$166-O$165)*10)),1))</f>
        <v>1.3</v>
      </c>
      <c r="P146" s="26">
        <f>IF(P2_IndicatorData!P146="No data","x",ROUND(IF(P2_IndicatorData!P146&gt;P$166,0,IF(P2_IndicatorData!P146&lt;P$165,10,(P$166-P2_IndicatorData!P146)/(P$166-P$165)*10)),1))</f>
        <v>9.9</v>
      </c>
      <c r="Q146" s="26">
        <f>IF(P2_IndicatorData!Q146="No data","x",ROUND(IF(P2_IndicatorData!Q146&gt;Q$166,0,IF(P2_IndicatorData!Q146&lt;Q$165,10,(Q$166-P2_IndicatorData!Q146)/(Q$166-Q$165)*10)),1))</f>
        <v>8.1</v>
      </c>
      <c r="R146" s="26">
        <f>IF(P2_IndicatorData!R146="No data","x",ROUND(IF(P2_IndicatorData!R146&gt;R$166,10,IF(P2_IndicatorData!R146&lt;R$165,0,10-(R$166-P2_IndicatorData!R146)/(R$166-R$165)*10)),1))</f>
        <v>6.9</v>
      </c>
      <c r="S146" s="26">
        <f>IF(P2_IndicatorData!S146="No data","x",ROUND(IF(P2_IndicatorData!S146&gt;S$166,0,IF(P2_IndicatorData!S146&lt;S$165,10,(S$166-P2_IndicatorData!S146)/(S$166-S$165)*10)),1))</f>
        <v>6.6</v>
      </c>
      <c r="T146" s="35">
        <f>IF(P2_IndicatorData!X146="No data","x",ROUND(IF(P2_IndicatorData!X146&gt;T$166,10,IF(P2_IndicatorData!X146&lt;T$165,0,10-(T$166-P2_IndicatorData!X146)/(T$166-T$165)*10)),1))</f>
        <v>6.6</v>
      </c>
      <c r="U146" s="26">
        <f>IF(P2_IndicatorData!Y146="No data","x",ROUND(IF(P2_IndicatorData!Y146&gt;U$166,0,IF(P2_IndicatorData!Y146&lt;U$165,10,(U$166-P2_IndicatorData!Y146)/(U$166-U$165)*10)),1))</f>
        <v>3.4</v>
      </c>
      <c r="V146" s="26">
        <f>IF(P2_IndicatorData!Z146="No data","x",ROUND(IF(P2_IndicatorData!Z146&gt;V$166,10,IF(P2_IndicatorData!Z146&lt;V$165,0,10-(V$166-P2_IndicatorData!Z146)/(V$166-V$165)*10)),1))</f>
        <v>5.3</v>
      </c>
      <c r="W146" s="26">
        <f>IF(P2_IndicatorData!AA146="No data","x",ROUND(IF(P2_IndicatorData!AA146&gt;W$166,10,IF(P2_IndicatorData!AA146&lt;W$165,0,10-(W$166-P2_IndicatorData!AA146)/(W$166-W$165)*10)),1))</f>
        <v>3.6</v>
      </c>
      <c r="X146" s="26">
        <f>IF(P2_IndicatorData!AB146="No data","x",ROUND(IF(P2_IndicatorData!AB146&gt;X$166,0,IF(P2_IndicatorData!AB146&lt;X$165,10,(X$166-P2_IndicatorData!AB146)/(X$166-X$165)*10)),1))</f>
        <v>5.9</v>
      </c>
      <c r="Y146" s="26">
        <f>IF(P2_IndicatorData!AC146="No data","x",ROUND(IF(P2_IndicatorData!AC146&gt;Y$166,0,IF(P2_IndicatorData!AC146&lt;Y$165,10,(Y$166-P2_IndicatorData!AC146)/(Y$166-Y$165)*10)),1))</f>
        <v>0.1</v>
      </c>
      <c r="Z146" s="33">
        <f t="shared" si="28"/>
        <v>1</v>
      </c>
      <c r="AA146" s="33">
        <f t="shared" si="29"/>
        <v>0.3</v>
      </c>
      <c r="AB146" s="33">
        <f t="shared" si="30"/>
        <v>9</v>
      </c>
      <c r="AC146" s="33">
        <f t="shared" si="31"/>
        <v>6.8</v>
      </c>
      <c r="AD146" s="181">
        <f t="shared" si="32"/>
        <v>2.8</v>
      </c>
      <c r="AE146" s="181">
        <f t="shared" si="33"/>
        <v>4.0999999999999996</v>
      </c>
      <c r="AF146" s="181">
        <f t="shared" si="34"/>
        <v>4.5</v>
      </c>
      <c r="AG146" s="37">
        <f t="shared" si="35"/>
        <v>3.8</v>
      </c>
      <c r="AH146" s="37">
        <f t="shared" si="36"/>
        <v>0.5</v>
      </c>
      <c r="AI146" s="37">
        <f t="shared" si="37"/>
        <v>5</v>
      </c>
      <c r="AJ146" s="181">
        <f t="shared" si="38"/>
        <v>4.5</v>
      </c>
      <c r="AK146" s="181">
        <f t="shared" si="39"/>
        <v>3</v>
      </c>
      <c r="AL146" s="181">
        <f t="shared" si="40"/>
        <v>7.9</v>
      </c>
      <c r="AM146" s="37">
        <f t="shared" si="41"/>
        <v>5.0999999999999996</v>
      </c>
      <c r="AN146" s="199">
        <f>IF(P2_ComponentsMissing_hidden!G178&gt;2,"x",ROUND(AVERAGE(AG146,AH146,AI146,AM146),1))</f>
        <v>3.6</v>
      </c>
    </row>
    <row r="147" spans="1:40">
      <c r="A147" s="27" t="s">
        <v>376</v>
      </c>
      <c r="B147" s="20" t="s">
        <v>377</v>
      </c>
      <c r="C147" s="26">
        <f>IF(P2_IndicatorData!C147="No data","x",ROUND(IF(P2_IndicatorData!C147&gt;C$166,10,IF(P2_IndicatorData!C147&lt;C$165,0,10-(C$166-P2_IndicatorData!C147)/(C$166-C$165)*10)),1))</f>
        <v>1.2</v>
      </c>
      <c r="D147" s="26">
        <f>IF(P2_IndicatorData!D147="No data","x",ROUND(IF(P2_IndicatorData!D147&gt;D$166,0,IF(P2_IndicatorData!D147&lt;D$165,10,(D$166-P2_IndicatorData!D147)/(D$166-D$165)*10)),1))</f>
        <v>7.7</v>
      </c>
      <c r="E147" s="26">
        <f>IF(P2_IndicatorData!E147="No data","x",ROUND(IF(P2_IndicatorData!E147&gt;E$166,0,IF(P2_IndicatorData!E147&lt;E$165,10,(E$166-P2_IndicatorData!E147)/(E$166-E$165)*10)),1))</f>
        <v>1</v>
      </c>
      <c r="F147" s="26">
        <f>IF(P2_IndicatorData!F147="No data","x",ROUND(IF(P2_IndicatorData!F147&gt;F$166,0,IF(P2_IndicatorData!F147&lt;F$165,10,(F$166-P2_IndicatorData!F147)/(F$166-F$165)*10)),1))</f>
        <v>2.6</v>
      </c>
      <c r="G147" s="26" t="str">
        <f>IF(P2_IndicatorData!G147="No data","x",ROUND(IF(P2_IndicatorData!G147&gt;G$166,0,IF(P2_IndicatorData!G147&lt;G$165,10,(G$166-P2_IndicatorData!G147)/(G$166-G$165)*10)),1))</f>
        <v>x</v>
      </c>
      <c r="H147" s="26">
        <f>IF(P2_IndicatorData!H147="No data","x",ROUND(IF(P2_IndicatorData!H147&gt;H$166,0,IF(P2_IndicatorData!H147&lt;H$165,10,(H$166-P2_IndicatorData!H147)/(H$166-H$165)*10)),1))</f>
        <v>5.9</v>
      </c>
      <c r="I147" s="26">
        <f>IF(P2_IndicatorData!I147="No data","x",ROUND(IF(P2_IndicatorData!I147&gt;I$166,10,IF(P2_IndicatorData!I147&lt;I$165,0,10-(I$166-P2_IndicatorData!I147)/(I$166-I$165)*10)),1))</f>
        <v>3.5</v>
      </c>
      <c r="J147" s="26">
        <f>IF(P2_IndicatorData!J147="No data","x",ROUND(IF(P2_IndicatorData!J147&gt;J$166,10,IF(P2_IndicatorData!J147&lt;J$165,0,10-(J$166-P2_IndicatorData!J147)/(J$166-J$165)*10)),1))</f>
        <v>7</v>
      </c>
      <c r="K147" s="26">
        <f>IF(P2_IndicatorData!K147="No data","x",ROUND(IF(P2_IndicatorData!K147&gt;K$166,10,IF(P2_IndicatorData!K147&lt;K$165,0,10-(K$166-P2_IndicatorData!K147)/(K$166-K$165)*10)),1))</f>
        <v>0.7</v>
      </c>
      <c r="L147" s="26" t="str">
        <f>IF(P2_IndicatorData!L147="No data","x",ROUND(IF(P2_IndicatorData!L147&gt;L$166,10,IF(P2_IndicatorData!L147&lt;L$165,0,10-(L$166-P2_IndicatorData!L147)/(L$166-L$165)*10)),1))</f>
        <v>x</v>
      </c>
      <c r="M147" s="26" t="str">
        <f>IF(P2_IndicatorData!M147="No data","x",ROUND(IF(P2_IndicatorData!M147&gt;M$166,10,IF(P2_IndicatorData!M147&lt;M$165,0,10-(M$166-P2_IndicatorData!M147)/(M$166-M$165)*10)),1))</f>
        <v>x</v>
      </c>
      <c r="N147" s="26">
        <f>IF(P2_IndicatorData!N147="No data","x",ROUND(IF(P2_IndicatorData!N147&gt;N$166,0,IF(P2_IndicatorData!N147&lt;N$165,10,(N$166-P2_IndicatorData!N147)/(N$166-N$165)*10)),1))</f>
        <v>0.6</v>
      </c>
      <c r="O147" s="26" t="str">
        <f>IF(P2_IndicatorData!O147="No data","x",ROUND(IF(P2_IndicatorData!O147&gt;O$166,0,IF(P2_IndicatorData!O147&lt;O$165,10,(O$166-P2_IndicatorData!O147)/(O$166-O$165)*10)),1))</f>
        <v>x</v>
      </c>
      <c r="P147" s="26">
        <f>IF(P2_IndicatorData!P147="No data","x",ROUND(IF(P2_IndicatorData!P147&gt;P$166,0,IF(P2_IndicatorData!P147&lt;P$165,10,(P$166-P2_IndicatorData!P147)/(P$166-P$165)*10)),1))</f>
        <v>8.9</v>
      </c>
      <c r="Q147" s="26">
        <f>IF(P2_IndicatorData!Q147="No data","x",ROUND(IF(P2_IndicatorData!Q147&gt;Q$166,0,IF(P2_IndicatorData!Q147&lt;Q$165,10,(Q$166-P2_IndicatorData!Q147)/(Q$166-Q$165)*10)),1))</f>
        <v>8.8000000000000007</v>
      </c>
      <c r="R147" s="26">
        <f>IF(P2_IndicatorData!R147="No data","x",ROUND(IF(P2_IndicatorData!R147&gt;R$166,10,IF(P2_IndicatorData!R147&lt;R$165,0,10-(R$166-P2_IndicatorData!R147)/(R$166-R$165)*10)),1))</f>
        <v>6</v>
      </c>
      <c r="S147" s="26">
        <f>IF(P2_IndicatorData!S147="No data","x",ROUND(IF(P2_IndicatorData!S147&gt;S$166,0,IF(P2_IndicatorData!S147&lt;S$165,10,(S$166-P2_IndicatorData!S147)/(S$166-S$165)*10)),1))</f>
        <v>2.2999999999999998</v>
      </c>
      <c r="T147" s="35">
        <f>IF(P2_IndicatorData!X147="No data","x",ROUND(IF(P2_IndicatorData!X147&gt;T$166,10,IF(P2_IndicatorData!X147&lt;T$165,0,10-(T$166-P2_IndicatorData!X147)/(T$166-T$165)*10)),1))</f>
        <v>0</v>
      </c>
      <c r="U147" s="26">
        <f>IF(P2_IndicatorData!Y147="No data","x",ROUND(IF(P2_IndicatorData!Y147&gt;U$166,0,IF(P2_IndicatorData!Y147&lt;U$165,10,(U$166-P2_IndicatorData!Y147)/(U$166-U$165)*10)),1))</f>
        <v>2</v>
      </c>
      <c r="V147" s="26">
        <f>IF(P2_IndicatorData!Z147="No data","x",ROUND(IF(P2_IndicatorData!Z147&gt;V$166,10,IF(P2_IndicatorData!Z147&lt;V$165,0,10-(V$166-P2_IndicatorData!Z147)/(V$166-V$165)*10)),1))</f>
        <v>2</v>
      </c>
      <c r="W147" s="26">
        <f>IF(P2_IndicatorData!AA147="No data","x",ROUND(IF(P2_IndicatorData!AA147&gt;W$166,10,IF(P2_IndicatorData!AA147&lt;W$165,0,10-(W$166-P2_IndicatorData!AA147)/(W$166-W$165)*10)),1))</f>
        <v>4.5999999999999996</v>
      </c>
      <c r="X147" s="26">
        <f>IF(P2_IndicatorData!AB147="No data","x",ROUND(IF(P2_IndicatorData!AB147&gt;X$166,0,IF(P2_IndicatorData!AB147&lt;X$165,10,(X$166-P2_IndicatorData!AB147)/(X$166-X$165)*10)),1))</f>
        <v>0.9</v>
      </c>
      <c r="Y147" s="26">
        <f>IF(P2_IndicatorData!AC147="No data","x",ROUND(IF(P2_IndicatorData!AC147&gt;Y$166,0,IF(P2_IndicatorData!AC147&lt;Y$165,10,(Y$166-P2_IndicatorData!AC147)/(Y$166-Y$165)*10)),1))</f>
        <v>0</v>
      </c>
      <c r="Z147" s="33">
        <f t="shared" si="28"/>
        <v>1.8</v>
      </c>
      <c r="AA147" s="33" t="str">
        <f t="shared" si="29"/>
        <v>x</v>
      </c>
      <c r="AB147" s="33">
        <f t="shared" si="30"/>
        <v>8.9</v>
      </c>
      <c r="AC147" s="33">
        <f t="shared" si="31"/>
        <v>4.2</v>
      </c>
      <c r="AD147" s="181">
        <f t="shared" si="32"/>
        <v>1.5</v>
      </c>
      <c r="AE147" s="181">
        <f t="shared" si="33"/>
        <v>5.3</v>
      </c>
      <c r="AF147" s="181">
        <f t="shared" si="34"/>
        <v>4.8</v>
      </c>
      <c r="AG147" s="37">
        <f t="shared" si="35"/>
        <v>3.9</v>
      </c>
      <c r="AH147" s="37">
        <f t="shared" si="36"/>
        <v>0.6</v>
      </c>
      <c r="AI147" s="37">
        <f t="shared" si="37"/>
        <v>1</v>
      </c>
      <c r="AJ147" s="181">
        <f t="shared" si="38"/>
        <v>3.3</v>
      </c>
      <c r="AK147" s="181">
        <f t="shared" si="39"/>
        <v>0.5</v>
      </c>
      <c r="AL147" s="181">
        <f t="shared" si="40"/>
        <v>6.6</v>
      </c>
      <c r="AM147" s="37">
        <f t="shared" si="41"/>
        <v>3.5</v>
      </c>
      <c r="AN147" s="199">
        <f>IF(P2_ComponentsMissing_hidden!G179&gt;2,"x",ROUND(AVERAGE(AG147,AH147,AI147,AM147),1))</f>
        <v>2.2999999999999998</v>
      </c>
    </row>
    <row r="148" spans="1:40">
      <c r="A148" s="27" t="s">
        <v>378</v>
      </c>
      <c r="B148" s="20" t="s">
        <v>379</v>
      </c>
      <c r="C148" s="26">
        <f>IF(P2_IndicatorData!C148="No data","x",ROUND(IF(P2_IndicatorData!C148&gt;C$166,10,IF(P2_IndicatorData!C148&lt;C$165,0,10-(C$166-P2_IndicatorData!C148)/(C$166-C$165)*10)),1))</f>
        <v>8.9</v>
      </c>
      <c r="D148" s="26">
        <f>IF(P2_IndicatorData!D148="No data","x",ROUND(IF(P2_IndicatorData!D148&gt;D$166,0,IF(P2_IndicatorData!D148&lt;D$165,10,(D$166-P2_IndicatorData!D148)/(D$166-D$165)*10)),1))</f>
        <v>9.6999999999999993</v>
      </c>
      <c r="E148" s="26">
        <f>IF(P2_IndicatorData!E148="No data","x",ROUND(IF(P2_IndicatorData!E148&gt;E$166,0,IF(P2_IndicatorData!E148&lt;E$165,10,(E$166-P2_IndicatorData!E148)/(E$166-E$165)*10)),1))</f>
        <v>4</v>
      </c>
      <c r="F148" s="26" t="str">
        <f>IF(P2_IndicatorData!F148="No data","x",ROUND(IF(P2_IndicatorData!F148&gt;F$166,0,IF(P2_IndicatorData!F148&lt;F$165,10,(F$166-P2_IndicatorData!F148)/(F$166-F$165)*10)),1))</f>
        <v>x</v>
      </c>
      <c r="G148" s="26">
        <f>IF(P2_IndicatorData!G148="No data","x",ROUND(IF(P2_IndicatorData!G148&gt;G$166,0,IF(P2_IndicatorData!G148&lt;G$165,10,(G$166-P2_IndicatorData!G148)/(G$166-G$165)*10)),1))</f>
        <v>2.4</v>
      </c>
      <c r="H148" s="26">
        <f>IF(P2_IndicatorData!H148="No data","x",ROUND(IF(P2_IndicatorData!H148&gt;H$166,0,IF(P2_IndicatorData!H148&lt;H$165,10,(H$166-P2_IndicatorData!H148)/(H$166-H$165)*10)),1))</f>
        <v>8.5</v>
      </c>
      <c r="I148" s="26">
        <f>IF(P2_IndicatorData!I148="No data","x",ROUND(IF(P2_IndicatorData!I148&gt;I$166,10,IF(P2_IndicatorData!I148&lt;I$165,0,10-(I$166-P2_IndicatorData!I148)/(I$166-I$165)*10)),1))</f>
        <v>6.8</v>
      </c>
      <c r="J148" s="26">
        <f>IF(P2_IndicatorData!J148="No data","x",ROUND(IF(P2_IndicatorData!J148&gt;J$166,10,IF(P2_IndicatorData!J148&lt;J$165,0,10-(J$166-P2_IndicatorData!J148)/(J$166-J$165)*10)),1))</f>
        <v>10</v>
      </c>
      <c r="K148" s="26">
        <f>IF(P2_IndicatorData!K148="No data","x",ROUND(IF(P2_IndicatorData!K148&gt;K$166,10,IF(P2_IndicatorData!K148&lt;K$165,0,10-(K$166-P2_IndicatorData!K148)/(K$166-K$165)*10)),1))</f>
        <v>7.9</v>
      </c>
      <c r="L148" s="26">
        <f>IF(P2_IndicatorData!L148="No data","x",ROUND(IF(P2_IndicatorData!L148&gt;L$166,10,IF(P2_IndicatorData!L148&lt;L$165,0,10-(L$166-P2_IndicatorData!L148)/(L$166-L$165)*10)),1))</f>
        <v>1.6</v>
      </c>
      <c r="M148" s="26">
        <f>IF(P2_IndicatorData!M148="No data","x",ROUND(IF(P2_IndicatorData!M148&gt;M$166,10,IF(P2_IndicatorData!M148&lt;M$165,0,10-(M$166-P2_IndicatorData!M148)/(M$166-M$165)*10)),1))</f>
        <v>6.1</v>
      </c>
      <c r="N148" s="26">
        <f>IF(P2_IndicatorData!N148="No data","x",ROUND(IF(P2_IndicatorData!N148&gt;N$166,0,IF(P2_IndicatorData!N148&lt;N$165,10,(N$166-P2_IndicatorData!N148)/(N$166-N$165)*10)),1))</f>
        <v>5.2</v>
      </c>
      <c r="O148" s="26">
        <f>IF(P2_IndicatorData!O148="No data","x",ROUND(IF(P2_IndicatorData!O148&gt;O$166,0,IF(P2_IndicatorData!O148&lt;O$165,10,(O$166-P2_IndicatorData!O148)/(O$166-O$165)*10)),1))</f>
        <v>1.1000000000000001</v>
      </c>
      <c r="P148" s="26">
        <f>IF(P2_IndicatorData!P148="No data","x",ROUND(IF(P2_IndicatorData!P148&gt;P$166,0,IF(P2_IndicatorData!P148&lt;P$165,10,(P$166-P2_IndicatorData!P148)/(P$166-P$165)*10)),1))</f>
        <v>5.4</v>
      </c>
      <c r="Q148" s="26">
        <f>IF(P2_IndicatorData!Q148="No data","x",ROUND(IF(P2_IndicatorData!Q148&gt;Q$166,0,IF(P2_IndicatorData!Q148&lt;Q$165,10,(Q$166-P2_IndicatorData!Q148)/(Q$166-Q$165)*10)),1))</f>
        <v>9.5</v>
      </c>
      <c r="R148" s="26">
        <f>IF(P2_IndicatorData!R148="No data","x",ROUND(IF(P2_IndicatorData!R148&gt;R$166,10,IF(P2_IndicatorData!R148&lt;R$165,0,10-(R$166-P2_IndicatorData!R148)/(R$166-R$165)*10)),1))</f>
        <v>6.8</v>
      </c>
      <c r="S148" s="26">
        <f>IF(P2_IndicatorData!S148="No data","x",ROUND(IF(P2_IndicatorData!S148&gt;S$166,0,IF(P2_IndicatorData!S148&lt;S$165,10,(S$166-P2_IndicatorData!S148)/(S$166-S$165)*10)),1))</f>
        <v>6.8</v>
      </c>
      <c r="T148" s="35">
        <f>IF(P2_IndicatorData!X148="No data","x",ROUND(IF(P2_IndicatorData!X148&gt;T$166,10,IF(P2_IndicatorData!X148&lt;T$165,0,10-(T$166-P2_IndicatorData!X148)/(T$166-T$165)*10)),1))</f>
        <v>9.6999999999999993</v>
      </c>
      <c r="U148" s="26">
        <f>IF(P2_IndicatorData!Y148="No data","x",ROUND(IF(P2_IndicatorData!Y148&gt;U$166,0,IF(P2_IndicatorData!Y148&lt;U$165,10,(U$166-P2_IndicatorData!Y148)/(U$166-U$165)*10)),1))</f>
        <v>10</v>
      </c>
      <c r="V148" s="26">
        <f>IF(P2_IndicatorData!Z148="No data","x",ROUND(IF(P2_IndicatorData!Z148&gt;V$166,10,IF(P2_IndicatorData!Z148&lt;V$165,0,10-(V$166-P2_IndicatorData!Z148)/(V$166-V$165)*10)),1))</f>
        <v>10</v>
      </c>
      <c r="W148" s="26">
        <f>IF(P2_IndicatorData!AA148="No data","x",ROUND(IF(P2_IndicatorData!AA148&gt;W$166,10,IF(P2_IndicatorData!AA148&lt;W$165,0,10-(W$166-P2_IndicatorData!AA148)/(W$166-W$165)*10)),1))</f>
        <v>7.2</v>
      </c>
      <c r="X148" s="26">
        <f>IF(P2_IndicatorData!AB148="No data","x",ROUND(IF(P2_IndicatorData!AB148&gt;X$166,0,IF(P2_IndicatorData!AB148&lt;X$165,10,(X$166-P2_IndicatorData!AB148)/(X$166-X$165)*10)),1))</f>
        <v>8.1999999999999993</v>
      </c>
      <c r="Y148" s="26">
        <f>IF(P2_IndicatorData!AC148="No data","x",ROUND(IF(P2_IndicatorData!AC148&gt;Y$166,0,IF(P2_IndicatorData!AC148&lt;Y$165,10,(Y$166-P2_IndicatorData!AC148)/(Y$166-Y$165)*10)),1))</f>
        <v>8.6999999999999993</v>
      </c>
      <c r="Z148" s="33">
        <f t="shared" si="28"/>
        <v>3.2</v>
      </c>
      <c r="AA148" s="33">
        <f t="shared" si="29"/>
        <v>3.9</v>
      </c>
      <c r="AB148" s="33">
        <f t="shared" si="30"/>
        <v>7.5</v>
      </c>
      <c r="AC148" s="33">
        <f t="shared" si="31"/>
        <v>6.8</v>
      </c>
      <c r="AD148" s="181">
        <f t="shared" si="32"/>
        <v>6.1</v>
      </c>
      <c r="AE148" s="181">
        <f t="shared" si="33"/>
        <v>8.4</v>
      </c>
      <c r="AF148" s="181">
        <f t="shared" si="34"/>
        <v>8.6999999999999993</v>
      </c>
      <c r="AG148" s="37">
        <f t="shared" si="35"/>
        <v>7.7</v>
      </c>
      <c r="AH148" s="37">
        <f t="shared" si="36"/>
        <v>3.4</v>
      </c>
      <c r="AI148" s="37">
        <f t="shared" si="37"/>
        <v>9.9</v>
      </c>
      <c r="AJ148" s="181">
        <f t="shared" si="38"/>
        <v>8.6</v>
      </c>
      <c r="AK148" s="181">
        <f t="shared" si="39"/>
        <v>8.5</v>
      </c>
      <c r="AL148" s="181">
        <f t="shared" si="40"/>
        <v>7.2</v>
      </c>
      <c r="AM148" s="37">
        <f t="shared" si="41"/>
        <v>8.1</v>
      </c>
      <c r="AN148" s="199">
        <f>IF(P2_ComponentsMissing_hidden!G181&gt;2,"x",ROUND(AVERAGE(AG148,AH148,AI148,AM148),1))</f>
        <v>7.3</v>
      </c>
    </row>
    <row r="149" spans="1:40">
      <c r="A149" s="27" t="s">
        <v>380</v>
      </c>
      <c r="B149" s="20" t="s">
        <v>381</v>
      </c>
      <c r="C149" s="26">
        <f>IF(P2_IndicatorData!C149="No data","x",ROUND(IF(P2_IndicatorData!C149&gt;C$166,10,IF(P2_IndicatorData!C149&lt;C$165,0,10-(C$166-P2_IndicatorData!C149)/(C$166-C$165)*10)),1))</f>
        <v>2.2999999999999998</v>
      </c>
      <c r="D149" s="26">
        <f>IF(P2_IndicatorData!D149="No data","x",ROUND(IF(P2_IndicatorData!D149&gt;D$166,0,IF(P2_IndicatorData!D149&lt;D$165,10,(D$166-P2_IndicatorData!D149)/(D$166-D$165)*10)),1))</f>
        <v>7.9</v>
      </c>
      <c r="E149" s="26">
        <f>IF(P2_IndicatorData!E149="No data","x",ROUND(IF(P2_IndicatorData!E149&gt;E$166,0,IF(P2_IndicatorData!E149&lt;E$165,10,(E$166-P2_IndicatorData!E149)/(E$166-E$165)*10)),1))</f>
        <v>1</v>
      </c>
      <c r="F149" s="26">
        <f>IF(P2_IndicatorData!F149="No data","x",ROUND(IF(P2_IndicatorData!F149&gt;F$166,0,IF(P2_IndicatorData!F149&lt;F$165,10,(F$166-P2_IndicatorData!F149)/(F$166-F$165)*10)),1))</f>
        <v>0.2</v>
      </c>
      <c r="G149" s="26" t="str">
        <f>IF(P2_IndicatorData!G149="No data","x",ROUND(IF(P2_IndicatorData!G149&gt;G$166,0,IF(P2_IndicatorData!G149&lt;G$165,10,(G$166-P2_IndicatorData!G149)/(G$166-G$165)*10)),1))</f>
        <v>x</v>
      </c>
      <c r="H149" s="26">
        <f>IF(P2_IndicatorData!H149="No data","x",ROUND(IF(P2_IndicatorData!H149&gt;H$166,0,IF(P2_IndicatorData!H149&lt;H$165,10,(H$166-P2_IndicatorData!H149)/(H$166-H$165)*10)),1))</f>
        <v>4</v>
      </c>
      <c r="I149" s="26">
        <f>IF(P2_IndicatorData!I149="No data","x",ROUND(IF(P2_IndicatorData!I149&gt;I$166,10,IF(P2_IndicatorData!I149&lt;I$165,0,10-(I$166-P2_IndicatorData!I149)/(I$166-I$165)*10)),1))</f>
        <v>2.5</v>
      </c>
      <c r="J149" s="26">
        <f>IF(P2_IndicatorData!J149="No data","x",ROUND(IF(P2_IndicatorData!J149&gt;J$166,10,IF(P2_IndicatorData!J149&lt;J$165,0,10-(J$166-P2_IndicatorData!J149)/(J$166-J$165)*10)),1))</f>
        <v>5</v>
      </c>
      <c r="K149" s="26">
        <f>IF(P2_IndicatorData!K149="No data","x",ROUND(IF(P2_IndicatorData!K149&gt;K$166,10,IF(P2_IndicatorData!K149&lt;K$165,0,10-(K$166-P2_IndicatorData!K149)/(K$166-K$165)*10)),1))</f>
        <v>0.9</v>
      </c>
      <c r="L149" s="26" t="str">
        <f>IF(P2_IndicatorData!L149="No data","x",ROUND(IF(P2_IndicatorData!L149&gt;L$166,10,IF(P2_IndicatorData!L149&lt;L$165,0,10-(L$166-P2_IndicatorData!L149)/(L$166-L$165)*10)),1))</f>
        <v>x</v>
      </c>
      <c r="M149" s="26" t="str">
        <f>IF(P2_IndicatorData!M149="No data","x",ROUND(IF(P2_IndicatorData!M149&gt;M$166,10,IF(P2_IndicatorData!M149&lt;M$165,0,10-(M$166-P2_IndicatorData!M149)/(M$166-M$165)*10)),1))</f>
        <v>x</v>
      </c>
      <c r="N149" s="26">
        <f>IF(P2_IndicatorData!N149="No data","x",ROUND(IF(P2_IndicatorData!N149&gt;N$166,0,IF(P2_IndicatorData!N149&lt;N$165,10,(N$166-P2_IndicatorData!N149)/(N$166-N$165)*10)),1))</f>
        <v>1.3</v>
      </c>
      <c r="O149" s="26">
        <f>IF(P2_IndicatorData!O149="No data","x",ROUND(IF(P2_IndicatorData!O149&gt;O$166,0,IF(P2_IndicatorData!O149&lt;O$165,10,(O$166-P2_IndicatorData!O149)/(O$166-O$165)*10)),1))</f>
        <v>0</v>
      </c>
      <c r="P149" s="26">
        <f>IF(P2_IndicatorData!P149="No data","x",ROUND(IF(P2_IndicatorData!P149&gt;P$166,0,IF(P2_IndicatorData!P149&lt;P$165,10,(P$166-P2_IndicatorData!P149)/(P$166-P$165)*10)),1))</f>
        <v>5.4</v>
      </c>
      <c r="Q149" s="26">
        <f>IF(P2_IndicatorData!Q149="No data","x",ROUND(IF(P2_IndicatorData!Q149&gt;Q$166,0,IF(P2_IndicatorData!Q149&lt;Q$165,10,(Q$166-P2_IndicatorData!Q149)/(Q$166-Q$165)*10)),1))</f>
        <v>8.1</v>
      </c>
      <c r="R149" s="26">
        <f>IF(P2_IndicatorData!R149="No data","x",ROUND(IF(P2_IndicatorData!R149&gt;R$166,10,IF(P2_IndicatorData!R149&lt;R$165,0,10-(R$166-P2_IndicatorData!R149)/(R$166-R$165)*10)),1))</f>
        <v>7.6</v>
      </c>
      <c r="S149" s="26">
        <f>IF(P2_IndicatorData!S149="No data","x",ROUND(IF(P2_IndicatorData!S149&gt;S$166,0,IF(P2_IndicatorData!S149&lt;S$165,10,(S$166-P2_IndicatorData!S149)/(S$166-S$165)*10)),1))</f>
        <v>7.9</v>
      </c>
      <c r="T149" s="35">
        <f>IF(P2_IndicatorData!X149="No data","x",ROUND(IF(P2_IndicatorData!X149&gt;T$166,10,IF(P2_IndicatorData!X149&lt;T$165,0,10-(T$166-P2_IndicatorData!X149)/(T$166-T$165)*10)),1))</f>
        <v>0.5</v>
      </c>
      <c r="U149" s="26">
        <f>IF(P2_IndicatorData!Y149="No data","x",ROUND(IF(P2_IndicatorData!Y149&gt;U$166,0,IF(P2_IndicatorData!Y149&lt;U$165,10,(U$166-P2_IndicatorData!Y149)/(U$166-U$165)*10)),1))</f>
        <v>2.7</v>
      </c>
      <c r="V149" s="26">
        <f>IF(P2_IndicatorData!Z149="No data","x",ROUND(IF(P2_IndicatorData!Z149&gt;V$166,10,IF(P2_IndicatorData!Z149&lt;V$165,0,10-(V$166-P2_IndicatorData!Z149)/(V$166-V$165)*10)),1))</f>
        <v>3</v>
      </c>
      <c r="W149" s="26">
        <f>IF(P2_IndicatorData!AA149="No data","x",ROUND(IF(P2_IndicatorData!AA149&gt;W$166,10,IF(P2_IndicatorData!AA149&lt;W$165,0,10-(W$166-P2_IndicatorData!AA149)/(W$166-W$165)*10)),1))</f>
        <v>3.1</v>
      </c>
      <c r="X149" s="26">
        <f>IF(P2_IndicatorData!AB149="No data","x",ROUND(IF(P2_IndicatorData!AB149&gt;X$166,0,IF(P2_IndicatorData!AB149&lt;X$165,10,(X$166-P2_IndicatorData!AB149)/(X$166-X$165)*10)),1))</f>
        <v>4.9000000000000004</v>
      </c>
      <c r="Y149" s="26">
        <f>IF(P2_IndicatorData!AC149="No data","x",ROUND(IF(P2_IndicatorData!AC149&gt;Y$166,0,IF(P2_IndicatorData!AC149&lt;Y$165,10,(Y$166-P2_IndicatorData!AC149)/(Y$166-Y$165)*10)),1))</f>
        <v>0</v>
      </c>
      <c r="Z149" s="33">
        <f t="shared" si="28"/>
        <v>0.6</v>
      </c>
      <c r="AA149" s="33" t="str">
        <f t="shared" si="29"/>
        <v>x</v>
      </c>
      <c r="AB149" s="33">
        <f t="shared" si="30"/>
        <v>6.8</v>
      </c>
      <c r="AC149" s="33">
        <f t="shared" si="31"/>
        <v>7.8</v>
      </c>
      <c r="AD149" s="181">
        <f t="shared" si="32"/>
        <v>1.5</v>
      </c>
      <c r="AE149" s="181">
        <f t="shared" si="33"/>
        <v>3.8</v>
      </c>
      <c r="AF149" s="181">
        <f t="shared" si="34"/>
        <v>4.3</v>
      </c>
      <c r="AG149" s="37">
        <f t="shared" si="35"/>
        <v>3.2</v>
      </c>
      <c r="AH149" s="37">
        <f t="shared" si="36"/>
        <v>0.7</v>
      </c>
      <c r="AI149" s="37">
        <f t="shared" si="37"/>
        <v>1.6</v>
      </c>
      <c r="AJ149" s="181">
        <f t="shared" si="38"/>
        <v>3.1</v>
      </c>
      <c r="AK149" s="181">
        <f t="shared" si="39"/>
        <v>2.5</v>
      </c>
      <c r="AL149" s="181">
        <f t="shared" si="40"/>
        <v>7.3</v>
      </c>
      <c r="AM149" s="37">
        <f t="shared" si="41"/>
        <v>4.3</v>
      </c>
      <c r="AN149" s="199">
        <f>IF(P2_ComponentsMissing_hidden!G185&gt;2,"x",ROUND(AVERAGE(AG149,AH149,AI149,AM149),1))</f>
        <v>2.5</v>
      </c>
    </row>
    <row r="150" spans="1:40">
      <c r="A150" s="27" t="s">
        <v>382</v>
      </c>
      <c r="B150" s="20" t="s">
        <v>383</v>
      </c>
      <c r="C150" s="26">
        <f>IF(P2_IndicatorData!C150="No data","x",ROUND(IF(P2_IndicatorData!C150&gt;C$166,10,IF(P2_IndicatorData!C150&lt;C$165,0,10-(C$166-P2_IndicatorData!C150)/(C$166-C$165)*10)),1))</f>
        <v>1.3</v>
      </c>
      <c r="D150" s="26">
        <f>IF(P2_IndicatorData!D150="No data","x",ROUND(IF(P2_IndicatorData!D150&gt;D$166,0,IF(P2_IndicatorData!D150&lt;D$165,10,(D$166-P2_IndicatorData!D150)/(D$166-D$165)*10)),1))</f>
        <v>7.7</v>
      </c>
      <c r="E150" s="26">
        <f>IF(P2_IndicatorData!E150="No data","x",ROUND(IF(P2_IndicatorData!E150&gt;E$166,0,IF(P2_IndicatorData!E150&lt;E$165,10,(E$166-P2_IndicatorData!E150)/(E$166-E$165)*10)),1))</f>
        <v>0.7</v>
      </c>
      <c r="F150" s="26">
        <f>IF(P2_IndicatorData!F150="No data","x",ROUND(IF(P2_IndicatorData!F150&gt;F$166,0,IF(P2_IndicatorData!F150&lt;F$165,10,(F$166-P2_IndicatorData!F150)/(F$166-F$165)*10)),1))</f>
        <v>2.6</v>
      </c>
      <c r="G150" s="26">
        <f>IF(P2_IndicatorData!G150="No data","x",ROUND(IF(P2_IndicatorData!G150&gt;G$166,0,IF(P2_IndicatorData!G150&lt;G$165,10,(G$166-P2_IndicatorData!G150)/(G$166-G$165)*10)),1))</f>
        <v>0.6</v>
      </c>
      <c r="H150" s="26">
        <f>IF(P2_IndicatorData!H150="No data","x",ROUND(IF(P2_IndicatorData!H150&gt;H$166,0,IF(P2_IndicatorData!H150&lt;H$165,10,(H$166-P2_IndicatorData!H150)/(H$166-H$165)*10)),1))</f>
        <v>5.4</v>
      </c>
      <c r="I150" s="26" t="str">
        <f>IF(P2_IndicatorData!I150="No data","x",ROUND(IF(P2_IndicatorData!I150&gt;I$166,10,IF(P2_IndicatorData!I150&lt;I$165,0,10-(I$166-P2_IndicatorData!I150)/(I$166-I$165)*10)),1))</f>
        <v>x</v>
      </c>
      <c r="J150" s="26">
        <f>IF(P2_IndicatorData!J150="No data","x",ROUND(IF(P2_IndicatorData!J150&gt;J$166,10,IF(P2_IndicatorData!J150&lt;J$165,0,10-(J$166-P2_IndicatorData!J150)/(J$166-J$165)*10)),1))</f>
        <v>7.6</v>
      </c>
      <c r="K150" s="26">
        <f>IF(P2_IndicatorData!K150="No data","x",ROUND(IF(P2_IndicatorData!K150&gt;K$166,10,IF(P2_IndicatorData!K150&lt;K$165,0,10-(K$166-P2_IndicatorData!K150)/(K$166-K$165)*10)),1))</f>
        <v>0.3</v>
      </c>
      <c r="L150" s="26">
        <f>IF(P2_IndicatorData!L150="No data","x",ROUND(IF(P2_IndicatorData!L150&gt;L$166,10,IF(P2_IndicatorData!L150&lt;L$165,0,10-(L$166-P2_IndicatorData!L150)/(L$166-L$165)*10)),1))</f>
        <v>2.5</v>
      </c>
      <c r="M150" s="26">
        <f>IF(P2_IndicatorData!M150="No data","x",ROUND(IF(P2_IndicatorData!M150&gt;M$166,10,IF(P2_IndicatorData!M150&lt;M$165,0,10-(M$166-P2_IndicatorData!M150)/(M$166-M$165)*10)),1))</f>
        <v>1.8</v>
      </c>
      <c r="N150" s="26">
        <f>IF(P2_IndicatorData!N150="No data","x",ROUND(IF(P2_IndicatorData!N150&gt;N$166,0,IF(P2_IndicatorData!N150&lt;N$165,10,(N$166-P2_IndicatorData!N150)/(N$166-N$165)*10)),1))</f>
        <v>0.1</v>
      </c>
      <c r="O150" s="26" t="str">
        <f>IF(P2_IndicatorData!O150="No data","x",ROUND(IF(P2_IndicatorData!O150&gt;O$166,0,IF(P2_IndicatorData!O150&lt;O$165,10,(O$166-P2_IndicatorData!O150)/(O$166-O$165)*10)),1))</f>
        <v>x</v>
      </c>
      <c r="P150" s="26" t="str">
        <f>IF(P2_IndicatorData!P150="No data","x",ROUND(IF(P2_IndicatorData!P150&gt;P$166,0,IF(P2_IndicatorData!P150&lt;P$165,10,(P$166-P2_IndicatorData!P150)/(P$166-P$165)*10)),1))</f>
        <v>x</v>
      </c>
      <c r="Q150" s="26">
        <f>IF(P2_IndicatorData!Q150="No data","x",ROUND(IF(P2_IndicatorData!Q150&gt;Q$166,0,IF(P2_IndicatorData!Q150&lt;Q$165,10,(Q$166-P2_IndicatorData!Q150)/(Q$166-Q$165)*10)),1))</f>
        <v>7.1</v>
      </c>
      <c r="R150" s="26">
        <f>IF(P2_IndicatorData!R150="No data","x",ROUND(IF(P2_IndicatorData!R150&gt;R$166,10,IF(P2_IndicatorData!R150&lt;R$165,0,10-(R$166-P2_IndicatorData!R150)/(R$166-R$165)*10)),1))</f>
        <v>3.6</v>
      </c>
      <c r="S150" s="26">
        <f>IF(P2_IndicatorData!S150="No data","x",ROUND(IF(P2_IndicatorData!S150&gt;S$166,0,IF(P2_IndicatorData!S150&lt;S$165,10,(S$166-P2_IndicatorData!S150)/(S$166-S$165)*10)),1))</f>
        <v>3.9</v>
      </c>
      <c r="T150" s="35">
        <f>IF(P2_IndicatorData!X150="No data","x",ROUND(IF(P2_IndicatorData!X150&gt;T$166,10,IF(P2_IndicatorData!X150&lt;T$165,0,10-(T$166-P2_IndicatorData!X150)/(T$166-T$165)*10)),1))</f>
        <v>0.6</v>
      </c>
      <c r="U150" s="26" t="str">
        <f>IF(P2_IndicatorData!Y150="No data","x",ROUND(IF(P2_IndicatorData!Y150&gt;U$166,0,IF(P2_IndicatorData!Y150&lt;U$165,10,(U$166-P2_IndicatorData!Y150)/(U$166-U$165)*10)),1))</f>
        <v>x</v>
      </c>
      <c r="V150" s="26">
        <f>IF(P2_IndicatorData!Z150="No data","x",ROUND(IF(P2_IndicatorData!Z150&gt;V$166,10,IF(P2_IndicatorData!Z150&lt;V$165,0,10-(V$166-P2_IndicatorData!Z150)/(V$166-V$165)*10)),1))</f>
        <v>2.9</v>
      </c>
      <c r="W150" s="26">
        <f>IF(P2_IndicatorData!AA150="No data","x",ROUND(IF(P2_IndicatorData!AA150&gt;W$166,10,IF(P2_IndicatorData!AA150&lt;W$165,0,10-(W$166-P2_IndicatorData!AA150)/(W$166-W$165)*10)),1))</f>
        <v>6.8</v>
      </c>
      <c r="X150" s="26">
        <f>IF(P2_IndicatorData!AB150="No data","x",ROUND(IF(P2_IndicatorData!AB150&gt;X$166,0,IF(P2_IndicatorData!AB150&lt;X$165,10,(X$166-P2_IndicatorData!AB150)/(X$166-X$165)*10)),1))</f>
        <v>6.9</v>
      </c>
      <c r="Y150" s="26">
        <f>IF(P2_IndicatorData!AC150="No data","x",ROUND(IF(P2_IndicatorData!AC150&gt;Y$166,0,IF(P2_IndicatorData!AC150&lt;Y$165,10,(Y$166-P2_IndicatorData!AC150)/(Y$166-Y$165)*10)),1))</f>
        <v>0</v>
      </c>
      <c r="Z150" s="33">
        <f t="shared" si="28"/>
        <v>1.3</v>
      </c>
      <c r="AA150" s="33">
        <f t="shared" si="29"/>
        <v>2.2000000000000002</v>
      </c>
      <c r="AB150" s="33">
        <f t="shared" si="30"/>
        <v>7.1</v>
      </c>
      <c r="AC150" s="33">
        <f t="shared" si="31"/>
        <v>3.8</v>
      </c>
      <c r="AD150" s="181">
        <f t="shared" si="32"/>
        <v>1.3</v>
      </c>
      <c r="AE150" s="181">
        <f t="shared" si="33"/>
        <v>7.6</v>
      </c>
      <c r="AF150" s="181">
        <f t="shared" si="34"/>
        <v>4.5</v>
      </c>
      <c r="AG150" s="37">
        <f t="shared" si="35"/>
        <v>4.5</v>
      </c>
      <c r="AH150" s="37">
        <f t="shared" si="36"/>
        <v>1.2</v>
      </c>
      <c r="AI150" s="37">
        <f t="shared" si="37"/>
        <v>0.6</v>
      </c>
      <c r="AJ150" s="181">
        <f t="shared" si="38"/>
        <v>4.9000000000000004</v>
      </c>
      <c r="AK150" s="181">
        <f t="shared" si="39"/>
        <v>3.5</v>
      </c>
      <c r="AL150" s="181">
        <f t="shared" si="40"/>
        <v>5.5</v>
      </c>
      <c r="AM150" s="37">
        <f t="shared" si="41"/>
        <v>4.5999999999999996</v>
      </c>
      <c r="AN150" s="199">
        <f>IF(P2_ComponentsMissing_hidden!G186&gt;2,"x",ROUND(AVERAGE(AG150,AH150,AI150,AM150),1))</f>
        <v>2.7</v>
      </c>
    </row>
    <row r="151" spans="1:40">
      <c r="A151" s="27" t="s">
        <v>384</v>
      </c>
      <c r="B151" s="20" t="s">
        <v>385</v>
      </c>
      <c r="C151" s="26">
        <f>IF(P2_IndicatorData!C151="No data","x",ROUND(IF(P2_IndicatorData!C151&gt;C$166,10,IF(P2_IndicatorData!C151&lt;C$165,0,10-(C$166-P2_IndicatorData!C151)/(C$166-C$165)*10)),1))</f>
        <v>5.6</v>
      </c>
      <c r="D151" s="26">
        <f>IF(P2_IndicatorData!D151="No data","x",ROUND(IF(P2_IndicatorData!D151&gt;D$166,0,IF(P2_IndicatorData!D151&lt;D$165,10,(D$166-P2_IndicatorData!D151)/(D$166-D$165)*10)),1))</f>
        <v>6.3</v>
      </c>
      <c r="E151" s="26">
        <f>IF(P2_IndicatorData!E151="No data","x",ROUND(IF(P2_IndicatorData!E151&gt;E$166,0,IF(P2_IndicatorData!E151&lt;E$165,10,(E$166-P2_IndicatorData!E151)/(E$166-E$165)*10)),1))</f>
        <v>0.3</v>
      </c>
      <c r="F151" s="26">
        <f>IF(P2_IndicatorData!F151="No data","x",ROUND(IF(P2_IndicatorData!F151&gt;F$166,0,IF(P2_IndicatorData!F151&lt;F$165,10,(F$166-P2_IndicatorData!F151)/(F$166-F$165)*10)),1))</f>
        <v>0.2</v>
      </c>
      <c r="G151" s="26" t="str">
        <f>IF(P2_IndicatorData!G151="No data","x",ROUND(IF(P2_IndicatorData!G151&gt;G$166,0,IF(P2_IndicatorData!G151&lt;G$165,10,(G$166-P2_IndicatorData!G151)/(G$166-G$165)*10)),1))</f>
        <v>x</v>
      </c>
      <c r="H151" s="26">
        <f>IF(P2_IndicatorData!H151="No data","x",ROUND(IF(P2_IndicatorData!H151&gt;H$166,0,IF(P2_IndicatorData!H151&lt;H$165,10,(H$166-P2_IndicatorData!H151)/(H$166-H$165)*10)),1))</f>
        <v>8.3000000000000007</v>
      </c>
      <c r="I151" s="26">
        <f>IF(P2_IndicatorData!I151="No data","x",ROUND(IF(P2_IndicatorData!I151&gt;I$166,10,IF(P2_IndicatorData!I151&lt;I$165,0,10-(I$166-P2_IndicatorData!I151)/(I$166-I$165)*10)),1))</f>
        <v>2.2000000000000002</v>
      </c>
      <c r="J151" s="26">
        <f>IF(P2_IndicatorData!J151="No data","x",ROUND(IF(P2_IndicatorData!J151&gt;J$166,10,IF(P2_IndicatorData!J151&lt;J$165,0,10-(J$166-P2_IndicatorData!J151)/(J$166-J$165)*10)),1))</f>
        <v>3.3</v>
      </c>
      <c r="K151" s="26">
        <f>IF(P2_IndicatorData!K151="No data","x",ROUND(IF(P2_IndicatorData!K151&gt;K$166,10,IF(P2_IndicatorData!K151&lt;K$165,0,10-(K$166-P2_IndicatorData!K151)/(K$166-K$165)*10)),1))</f>
        <v>0.1</v>
      </c>
      <c r="L151" s="26" t="str">
        <f>IF(P2_IndicatorData!L151="No data","x",ROUND(IF(P2_IndicatorData!L151&gt;L$166,10,IF(P2_IndicatorData!L151&lt;L$165,0,10-(L$166-P2_IndicatorData!L151)/(L$166-L$165)*10)),1))</f>
        <v>x</v>
      </c>
      <c r="M151" s="26">
        <f>IF(P2_IndicatorData!M151="No data","x",ROUND(IF(P2_IndicatorData!M151&gt;M$166,10,IF(P2_IndicatorData!M151&lt;M$165,0,10-(M$166-P2_IndicatorData!M151)/(M$166-M$165)*10)),1))</f>
        <v>2.2999999999999998</v>
      </c>
      <c r="N151" s="26">
        <f>IF(P2_IndicatorData!N151="No data","x",ROUND(IF(P2_IndicatorData!N151&gt;N$166,0,IF(P2_IndicatorData!N151&lt;N$165,10,(N$166-P2_IndicatorData!N151)/(N$166-N$165)*10)),1))</f>
        <v>0.1</v>
      </c>
      <c r="O151" s="26" t="str">
        <f>IF(P2_IndicatorData!O151="No data","x",ROUND(IF(P2_IndicatorData!O151&gt;O$166,0,IF(P2_IndicatorData!O151&lt;O$165,10,(O$166-P2_IndicatorData!O151)/(O$166-O$165)*10)),1))</f>
        <v>x</v>
      </c>
      <c r="P151" s="26" t="str">
        <f>IF(P2_IndicatorData!P151="No data","x",ROUND(IF(P2_IndicatorData!P151&gt;P$166,0,IF(P2_IndicatorData!P151&lt;P$165,10,(P$166-P2_IndicatorData!P151)/(P$166-P$165)*10)),1))</f>
        <v>x</v>
      </c>
      <c r="Q151" s="26" t="str">
        <f>IF(P2_IndicatorData!Q151="No data","x",ROUND(IF(P2_IndicatorData!Q151&gt;Q$166,0,IF(P2_IndicatorData!Q151&lt;Q$165,10,(Q$166-P2_IndicatorData!Q151)/(Q$166-Q$165)*10)),1))</f>
        <v>x</v>
      </c>
      <c r="R151" s="26">
        <f>IF(P2_IndicatorData!R151="No data","x",ROUND(IF(P2_IndicatorData!R151&gt;R$166,10,IF(P2_IndicatorData!R151&lt;R$165,0,10-(R$166-P2_IndicatorData!R151)/(R$166-R$165)*10)),1))</f>
        <v>2</v>
      </c>
      <c r="S151" s="26">
        <f>IF(P2_IndicatorData!S151="No data","x",ROUND(IF(P2_IndicatorData!S151&gt;S$166,0,IF(P2_IndicatorData!S151&lt;S$165,10,(S$166-P2_IndicatorData!S151)/(S$166-S$165)*10)),1))</f>
        <v>7.4</v>
      </c>
      <c r="T151" s="35">
        <f>IF(P2_IndicatorData!X151="No data","x",ROUND(IF(P2_IndicatorData!X151&gt;T$166,10,IF(P2_IndicatorData!X151&lt;T$165,0,10-(T$166-P2_IndicatorData!X151)/(T$166-T$165)*10)),1))</f>
        <v>0</v>
      </c>
      <c r="U151" s="26">
        <f>IF(P2_IndicatorData!Y151="No data","x",ROUND(IF(P2_IndicatorData!Y151&gt;U$166,0,IF(P2_IndicatorData!Y151&lt;U$165,10,(U$166-P2_IndicatorData!Y151)/(U$166-U$165)*10)),1))</f>
        <v>0</v>
      </c>
      <c r="V151" s="26" t="str">
        <f>IF(P2_IndicatorData!Z151="No data","x",ROUND(IF(P2_IndicatorData!Z151&gt;V$166,10,IF(P2_IndicatorData!Z151&lt;V$165,0,10-(V$166-P2_IndicatorData!Z151)/(V$166-V$165)*10)),1))</f>
        <v>x</v>
      </c>
      <c r="W151" s="26" t="str">
        <f>IF(P2_IndicatorData!AA151="No data","x",ROUND(IF(P2_IndicatorData!AA151&gt;W$166,10,IF(P2_IndicatorData!AA151&lt;W$165,0,10-(W$166-P2_IndicatorData!AA151)/(W$166-W$165)*10)),1))</f>
        <v>x</v>
      </c>
      <c r="X151" s="26">
        <f>IF(P2_IndicatorData!AB151="No data","x",ROUND(IF(P2_IndicatorData!AB151&gt;X$166,0,IF(P2_IndicatorData!AB151&lt;X$165,10,(X$166-P2_IndicatorData!AB151)/(X$166-X$165)*10)),1))</f>
        <v>2.5</v>
      </c>
      <c r="Y151" s="26">
        <f>IF(P2_IndicatorData!AC151="No data","x",ROUND(IF(P2_IndicatorData!AC151&gt;Y$166,0,IF(P2_IndicatorData!AC151&lt;Y$165,10,(Y$166-P2_IndicatorData!AC151)/(Y$166-Y$165)*10)),1))</f>
        <v>0</v>
      </c>
      <c r="Z151" s="33">
        <f t="shared" si="28"/>
        <v>0.3</v>
      </c>
      <c r="AA151" s="33">
        <f t="shared" si="29"/>
        <v>2.2999999999999998</v>
      </c>
      <c r="AB151" s="33" t="str">
        <f t="shared" si="30"/>
        <v>x</v>
      </c>
      <c r="AC151" s="33">
        <f t="shared" si="31"/>
        <v>4.7</v>
      </c>
      <c r="AD151" s="181">
        <f t="shared" si="32"/>
        <v>3</v>
      </c>
      <c r="AE151" s="181">
        <f t="shared" si="33"/>
        <v>2.8</v>
      </c>
      <c r="AF151" s="181">
        <f t="shared" si="34"/>
        <v>4.9000000000000004</v>
      </c>
      <c r="AG151" s="37">
        <f t="shared" si="35"/>
        <v>3.6</v>
      </c>
      <c r="AH151" s="37">
        <f t="shared" si="36"/>
        <v>1.2</v>
      </c>
      <c r="AI151" s="37">
        <f t="shared" si="37"/>
        <v>0</v>
      </c>
      <c r="AJ151" s="181" t="str">
        <f t="shared" si="38"/>
        <v>x</v>
      </c>
      <c r="AK151" s="181">
        <f t="shared" si="39"/>
        <v>1.3</v>
      </c>
      <c r="AL151" s="181">
        <f t="shared" si="40"/>
        <v>4.7</v>
      </c>
      <c r="AM151" s="37">
        <f t="shared" si="41"/>
        <v>3</v>
      </c>
      <c r="AN151" s="199">
        <f>IF(P2_ComponentsMissing_hidden!G187&gt;2,"x",ROUND(AVERAGE(AG151,AH151,AI151,AM151),1))</f>
        <v>2</v>
      </c>
    </row>
    <row r="152" spans="1:40">
      <c r="A152" s="27" t="s">
        <v>386</v>
      </c>
      <c r="B152" s="20" t="s">
        <v>387</v>
      </c>
      <c r="C152" s="26">
        <f>IF(P2_IndicatorData!C152="No data","x",ROUND(IF(P2_IndicatorData!C152&gt;C$166,10,IF(P2_IndicatorData!C152&lt;C$165,0,10-(C$166-P2_IndicatorData!C152)/(C$166-C$165)*10)),1))</f>
        <v>6.1</v>
      </c>
      <c r="D152" s="26">
        <f>IF(P2_IndicatorData!D152="No data","x",ROUND(IF(P2_IndicatorData!D152&gt;D$166,0,IF(P2_IndicatorData!D152&lt;D$165,10,(D$166-P2_IndicatorData!D152)/(D$166-D$165)*10)),1))</f>
        <v>9</v>
      </c>
      <c r="E152" s="26">
        <f>IF(P2_IndicatorData!E152="No data","x",ROUND(IF(P2_IndicatorData!E152&gt;E$166,0,IF(P2_IndicatorData!E152&lt;E$165,10,(E$166-P2_IndicatorData!E152)/(E$166-E$165)*10)),1))</f>
        <v>2.2999999999999998</v>
      </c>
      <c r="F152" s="26" t="str">
        <f>IF(P2_IndicatorData!F152="No data","x",ROUND(IF(P2_IndicatorData!F152&gt;F$166,0,IF(P2_IndicatorData!F152&lt;F$165,10,(F$166-P2_IndicatorData!F152)/(F$166-F$165)*10)),1))</f>
        <v>x</v>
      </c>
      <c r="G152" s="26">
        <f>IF(P2_IndicatorData!G152="No data","x",ROUND(IF(P2_IndicatorData!G152&gt;G$166,0,IF(P2_IndicatorData!G152&lt;G$165,10,(G$166-P2_IndicatorData!G152)/(G$166-G$165)*10)),1))</f>
        <v>1.6</v>
      </c>
      <c r="H152" s="26">
        <f>IF(P2_IndicatorData!H152="No data","x",ROUND(IF(P2_IndicatorData!H152&gt;H$166,0,IF(P2_IndicatorData!H152&lt;H$165,10,(H$166-P2_IndicatorData!H152)/(H$166-H$165)*10)),1))</f>
        <v>8.5</v>
      </c>
      <c r="I152" s="26">
        <f>IF(P2_IndicatorData!I152="No data","x",ROUND(IF(P2_IndicatorData!I152&gt;I$166,10,IF(P2_IndicatorData!I152&lt;I$165,0,10-(I$166-P2_IndicatorData!I152)/(I$166-I$165)*10)),1))</f>
        <v>8</v>
      </c>
      <c r="J152" s="26" t="str">
        <f>IF(P2_IndicatorData!J152="No data","x",ROUND(IF(P2_IndicatorData!J152&gt;J$166,10,IF(P2_IndicatorData!J152&lt;J$165,0,10-(J$166-P2_IndicatorData!J152)/(J$166-J$165)*10)),1))</f>
        <v>x</v>
      </c>
      <c r="K152" s="26">
        <f>IF(P2_IndicatorData!K152="No data","x",ROUND(IF(P2_IndicatorData!K152&gt;K$166,10,IF(P2_IndicatorData!K152&lt;K$165,0,10-(K$166-P2_IndicatorData!K152)/(K$166-K$165)*10)),1))</f>
        <v>7.5</v>
      </c>
      <c r="L152" s="26" t="str">
        <f>IF(P2_IndicatorData!L152="No data","x",ROUND(IF(P2_IndicatorData!L152&gt;L$166,10,IF(P2_IndicatorData!L152&lt;L$165,0,10-(L$166-P2_IndicatorData!L152)/(L$166-L$165)*10)),1))</f>
        <v>x</v>
      </c>
      <c r="M152" s="26" t="str">
        <f>IF(P2_IndicatorData!M152="No data","x",ROUND(IF(P2_IndicatorData!M152&gt;M$166,10,IF(P2_IndicatorData!M152&lt;M$165,0,10-(M$166-P2_IndicatorData!M152)/(M$166-M$165)*10)),1))</f>
        <v>x</v>
      </c>
      <c r="N152" s="26">
        <f>IF(P2_IndicatorData!N152="No data","x",ROUND(IF(P2_IndicatorData!N152&gt;N$166,0,IF(P2_IndicatorData!N152&lt;N$165,10,(N$166-P2_IndicatorData!N152)/(N$166-N$165)*10)),1))</f>
        <v>3.5</v>
      </c>
      <c r="O152" s="26">
        <f>IF(P2_IndicatorData!O152="No data","x",ROUND(IF(P2_IndicatorData!O152&gt;O$166,0,IF(P2_IndicatorData!O152&lt;O$165,10,(O$166-P2_IndicatorData!O152)/(O$166-O$165)*10)),1))</f>
        <v>6.4</v>
      </c>
      <c r="P152" s="26" t="str">
        <f>IF(P2_IndicatorData!P152="No data","x",ROUND(IF(P2_IndicatorData!P152&gt;P$166,0,IF(P2_IndicatorData!P152&lt;P$165,10,(P$166-P2_IndicatorData!P152)/(P$166-P$165)*10)),1))</f>
        <v>x</v>
      </c>
      <c r="Q152" s="26">
        <f>IF(P2_IndicatorData!Q152="No data","x",ROUND(IF(P2_IndicatorData!Q152&gt;Q$166,0,IF(P2_IndicatorData!Q152&lt;Q$165,10,(Q$166-P2_IndicatorData!Q152)/(Q$166-Q$165)*10)),1))</f>
        <v>8.3000000000000007</v>
      </c>
      <c r="R152" s="26">
        <f>IF(P2_IndicatorData!R152="No data","x",ROUND(IF(P2_IndicatorData!R152&gt;R$166,10,IF(P2_IndicatorData!R152&lt;R$165,0,10-(R$166-P2_IndicatorData!R152)/(R$166-R$165)*10)),1))</f>
        <v>7.5</v>
      </c>
      <c r="S152" s="26">
        <f>IF(P2_IndicatorData!S152="No data","x",ROUND(IF(P2_IndicatorData!S152&gt;S$166,0,IF(P2_IndicatorData!S152&lt;S$165,10,(S$166-P2_IndicatorData!S152)/(S$166-S$165)*10)),1))</f>
        <v>5.0999999999999996</v>
      </c>
      <c r="T152" s="35">
        <f>IF(P2_IndicatorData!X152="No data","x",ROUND(IF(P2_IndicatorData!X152&gt;T$166,10,IF(P2_IndicatorData!X152&lt;T$165,0,10-(T$166-P2_IndicatorData!X152)/(T$166-T$165)*10)),1))</f>
        <v>9.4</v>
      </c>
      <c r="U152" s="26">
        <f>IF(P2_IndicatorData!Y152="No data","x",ROUND(IF(P2_IndicatorData!Y152&gt;U$166,0,IF(P2_IndicatorData!Y152&lt;U$165,10,(U$166-P2_IndicatorData!Y152)/(U$166-U$165)*10)),1))</f>
        <v>9.8000000000000007</v>
      </c>
      <c r="V152" s="26">
        <f>IF(P2_IndicatorData!Z152="No data","x",ROUND(IF(P2_IndicatorData!Z152&gt;V$166,10,IF(P2_IndicatorData!Z152&lt;V$165,0,10-(V$166-P2_IndicatorData!Z152)/(V$166-V$165)*10)),1))</f>
        <v>4.3</v>
      </c>
      <c r="W152" s="26">
        <f>IF(P2_IndicatorData!AA152="No data","x",ROUND(IF(P2_IndicatorData!AA152&gt;W$166,10,IF(P2_IndicatorData!AA152&lt;W$165,0,10-(W$166-P2_IndicatorData!AA152)/(W$166-W$165)*10)),1))</f>
        <v>7.1</v>
      </c>
      <c r="X152" s="26">
        <f>IF(P2_IndicatorData!AB152="No data","x",ROUND(IF(P2_IndicatorData!AB152&gt;X$166,0,IF(P2_IndicatorData!AB152&lt;X$165,10,(X$166-P2_IndicatorData!AB152)/(X$166-X$165)*10)),1))</f>
        <v>9.5</v>
      </c>
      <c r="Y152" s="26">
        <f>IF(P2_IndicatorData!AC152="No data","x",ROUND(IF(P2_IndicatorData!AC152&gt;Y$166,0,IF(P2_IndicatorData!AC152&lt;Y$165,10,(Y$166-P2_IndicatorData!AC152)/(Y$166-Y$165)*10)),1))</f>
        <v>10</v>
      </c>
      <c r="Z152" s="33">
        <f t="shared" si="28"/>
        <v>2</v>
      </c>
      <c r="AA152" s="33" t="str">
        <f t="shared" si="29"/>
        <v>x</v>
      </c>
      <c r="AB152" s="33">
        <f t="shared" si="30"/>
        <v>8.3000000000000007</v>
      </c>
      <c r="AC152" s="33">
        <f t="shared" si="31"/>
        <v>6.3</v>
      </c>
      <c r="AD152" s="181">
        <f t="shared" si="32"/>
        <v>4.0999999999999996</v>
      </c>
      <c r="AE152" s="181">
        <f t="shared" si="33"/>
        <v>8</v>
      </c>
      <c r="AF152" s="181">
        <f t="shared" si="34"/>
        <v>8.3000000000000007</v>
      </c>
      <c r="AG152" s="37">
        <f t="shared" si="35"/>
        <v>6.8</v>
      </c>
      <c r="AH152" s="37">
        <f t="shared" si="36"/>
        <v>5</v>
      </c>
      <c r="AI152" s="37">
        <f t="shared" si="37"/>
        <v>9.6</v>
      </c>
      <c r="AJ152" s="181">
        <f t="shared" si="38"/>
        <v>5.7</v>
      </c>
      <c r="AK152" s="181">
        <f t="shared" si="39"/>
        <v>9.8000000000000007</v>
      </c>
      <c r="AL152" s="181">
        <f t="shared" si="40"/>
        <v>7.3</v>
      </c>
      <c r="AM152" s="37">
        <f t="shared" si="41"/>
        <v>7.6</v>
      </c>
      <c r="AN152" s="199">
        <f>IF(P2_ComponentsMissing_hidden!G190&gt;2,"x",ROUND(AVERAGE(AG152,AH152,AI152,AM152),1))</f>
        <v>7.3</v>
      </c>
    </row>
    <row r="153" spans="1:40">
      <c r="A153" s="27" t="s">
        <v>388</v>
      </c>
      <c r="B153" s="20" t="s">
        <v>389</v>
      </c>
      <c r="C153" s="26">
        <f>IF(P2_IndicatorData!C153="No data","x",ROUND(IF(P2_IndicatorData!C153&gt;C$166,10,IF(P2_IndicatorData!C153&lt;C$165,0,10-(C$166-P2_IndicatorData!C153)/(C$166-C$165)*10)),1))</f>
        <v>1.1000000000000001</v>
      </c>
      <c r="D153" s="26">
        <f>IF(P2_IndicatorData!D153="No data","x",ROUND(IF(P2_IndicatorData!D153&gt;D$166,0,IF(P2_IndicatorData!D153&lt;D$165,10,(D$166-P2_IndicatorData!D153)/(D$166-D$165)*10)),1))</f>
        <v>4.4000000000000004</v>
      </c>
      <c r="E153" s="26">
        <f>IF(P2_IndicatorData!E153="No data","x",ROUND(IF(P2_IndicatorData!E153&gt;E$166,0,IF(P2_IndicatorData!E153&lt;E$165,10,(E$166-P2_IndicatorData!E153)/(E$166-E$165)*10)),1))</f>
        <v>10</v>
      </c>
      <c r="F153" s="26">
        <f>IF(P2_IndicatorData!F153="No data","x",ROUND(IF(P2_IndicatorData!F153&gt;F$166,0,IF(P2_IndicatorData!F153&lt;F$165,10,(F$166-P2_IndicatorData!F153)/(F$166-F$165)*10)),1))</f>
        <v>2</v>
      </c>
      <c r="G153" s="26" t="str">
        <f>IF(P2_IndicatorData!G153="No data","x",ROUND(IF(P2_IndicatorData!G153&gt;G$166,0,IF(P2_IndicatorData!G153&lt;G$165,10,(G$166-P2_IndicatorData!G153)/(G$166-G$165)*10)),1))</f>
        <v>x</v>
      </c>
      <c r="H153" s="26">
        <f>IF(P2_IndicatorData!H153="No data","x",ROUND(IF(P2_IndicatorData!H153&gt;H$166,0,IF(P2_IndicatorData!H153&lt;H$165,10,(H$166-P2_IndicatorData!H153)/(H$166-H$165)*10)),1))</f>
        <v>4.7</v>
      </c>
      <c r="I153" s="26">
        <f>IF(P2_IndicatorData!I153="No data","x",ROUND(IF(P2_IndicatorData!I153&gt;I$166,10,IF(P2_IndicatorData!I153&lt;I$165,0,10-(I$166-P2_IndicatorData!I153)/(I$166-I$165)*10)),1))</f>
        <v>4.5</v>
      </c>
      <c r="J153" s="26">
        <f>IF(P2_IndicatorData!J153="No data","x",ROUND(IF(P2_IndicatorData!J153&gt;J$166,10,IF(P2_IndicatorData!J153&lt;J$165,0,10-(J$166-P2_IndicatorData!J153)/(J$166-J$165)*10)),1))</f>
        <v>3.8</v>
      </c>
      <c r="K153" s="26">
        <f>IF(P2_IndicatorData!K153="No data","x",ROUND(IF(P2_IndicatorData!K153&gt;K$166,10,IF(P2_IndicatorData!K153&lt;K$165,0,10-(K$166-P2_IndicatorData!K153)/(K$166-K$165)*10)),1))</f>
        <v>0.4</v>
      </c>
      <c r="L153" s="26">
        <f>IF(P2_IndicatorData!L153="No data","x",ROUND(IF(P2_IndicatorData!L153&gt;L$166,10,IF(P2_IndicatorData!L153&lt;L$165,0,10-(L$166-P2_IndicatorData!L153)/(L$166-L$165)*10)),1))</f>
        <v>4</v>
      </c>
      <c r="M153" s="26">
        <f>IF(P2_IndicatorData!M153="No data","x",ROUND(IF(P2_IndicatorData!M153&gt;M$166,10,IF(P2_IndicatorData!M153&lt;M$165,0,10-(M$166-P2_IndicatorData!M153)/(M$166-M$165)*10)),1))</f>
        <v>1</v>
      </c>
      <c r="N153" s="26" t="str">
        <f>IF(P2_IndicatorData!N153="No data","x",ROUND(IF(P2_IndicatorData!N153&gt;N$166,0,IF(P2_IndicatorData!N153&lt;N$165,10,(N$166-P2_IndicatorData!N153)/(N$166-N$165)*10)),1))</f>
        <v>x</v>
      </c>
      <c r="O153" s="26">
        <f>IF(P2_IndicatorData!O153="No data","x",ROUND(IF(P2_IndicatorData!O153&gt;O$166,0,IF(P2_IndicatorData!O153&lt;O$165,10,(O$166-P2_IndicatorData!O153)/(O$166-O$165)*10)),1))</f>
        <v>1</v>
      </c>
      <c r="P153" s="26">
        <f>IF(P2_IndicatorData!P153="No data","x",ROUND(IF(P2_IndicatorData!P153&gt;P$166,0,IF(P2_IndicatorData!P153&lt;P$165,10,(P$166-P2_IndicatorData!P153)/(P$166-P$165)*10)),1))</f>
        <v>0</v>
      </c>
      <c r="Q153" s="26">
        <f>IF(P2_IndicatorData!Q153="No data","x",ROUND(IF(P2_IndicatorData!Q153&gt;Q$166,0,IF(P2_IndicatorData!Q153&lt;Q$165,10,(Q$166-P2_IndicatorData!Q153)/(Q$166-Q$165)*10)),1))</f>
        <v>0</v>
      </c>
      <c r="R153" s="26">
        <f>IF(P2_IndicatorData!R153="No data","x",ROUND(IF(P2_IndicatorData!R153&gt;R$166,10,IF(P2_IndicatorData!R153&lt;R$165,0,10-(R$166-P2_IndicatorData!R153)/(R$166-R$165)*10)),1))</f>
        <v>1.9</v>
      </c>
      <c r="S153" s="26">
        <f>IF(P2_IndicatorData!S153="No data","x",ROUND(IF(P2_IndicatorData!S153&gt;S$166,0,IF(P2_IndicatorData!S153&lt;S$165,10,(S$166-P2_IndicatorData!S153)/(S$166-S$165)*10)),1))</f>
        <v>4.5999999999999996</v>
      </c>
      <c r="T153" s="35">
        <f>IF(P2_IndicatorData!X153="No data","x",ROUND(IF(P2_IndicatorData!X153&gt;T$166,10,IF(P2_IndicatorData!X153&lt;T$165,0,10-(T$166-P2_IndicatorData!X153)/(T$166-T$165)*10)),1))</f>
        <v>1</v>
      </c>
      <c r="U153" s="26" t="str">
        <f>IF(P2_IndicatorData!Y153="No data","x",ROUND(IF(P2_IndicatorData!Y153&gt;U$166,0,IF(P2_IndicatorData!Y153&lt;U$165,10,(U$166-P2_IndicatorData!Y153)/(U$166-U$165)*10)),1))</f>
        <v>x</v>
      </c>
      <c r="V153" s="26">
        <f>IF(P2_IndicatorData!Z153="No data","x",ROUND(IF(P2_IndicatorData!Z153&gt;V$166,10,IF(P2_IndicatorData!Z153&lt;V$165,0,10-(V$166-P2_IndicatorData!Z153)/(V$166-V$165)*10)),1))</f>
        <v>0.3</v>
      </c>
      <c r="W153" s="26">
        <f>IF(P2_IndicatorData!AA153="No data","x",ROUND(IF(P2_IndicatorData!AA153&gt;W$166,10,IF(P2_IndicatorData!AA153&lt;W$165,0,10-(W$166-P2_IndicatorData!AA153)/(W$166-W$165)*10)),1))</f>
        <v>0.4</v>
      </c>
      <c r="X153" s="26">
        <f>IF(P2_IndicatorData!AB153="No data","x",ROUND(IF(P2_IndicatorData!AB153&gt;X$166,0,IF(P2_IndicatorData!AB153&lt;X$165,10,(X$166-P2_IndicatorData!AB153)/(X$166-X$165)*10)),1))</f>
        <v>4.5999999999999996</v>
      </c>
      <c r="Y153" s="26">
        <f>IF(P2_IndicatorData!AC153="No data","x",ROUND(IF(P2_IndicatorData!AC153&gt;Y$166,0,IF(P2_IndicatorData!AC153&lt;Y$165,10,(Y$166-P2_IndicatorData!AC153)/(Y$166-Y$165)*10)),1))</f>
        <v>0</v>
      </c>
      <c r="Z153" s="33">
        <f t="shared" si="28"/>
        <v>6</v>
      </c>
      <c r="AA153" s="33">
        <f t="shared" si="29"/>
        <v>2.5</v>
      </c>
      <c r="AB153" s="33">
        <f t="shared" si="30"/>
        <v>0</v>
      </c>
      <c r="AC153" s="33">
        <f t="shared" si="31"/>
        <v>3.3</v>
      </c>
      <c r="AD153" s="181">
        <f t="shared" si="32"/>
        <v>3.6</v>
      </c>
      <c r="AE153" s="181">
        <f t="shared" si="33"/>
        <v>4.2</v>
      </c>
      <c r="AF153" s="181">
        <f t="shared" si="34"/>
        <v>3.2</v>
      </c>
      <c r="AG153" s="37">
        <f t="shared" si="35"/>
        <v>3.7</v>
      </c>
      <c r="AH153" s="37">
        <f t="shared" si="36"/>
        <v>1.8</v>
      </c>
      <c r="AI153" s="37">
        <f t="shared" si="37"/>
        <v>1</v>
      </c>
      <c r="AJ153" s="181">
        <f t="shared" si="38"/>
        <v>0.4</v>
      </c>
      <c r="AK153" s="181">
        <f t="shared" si="39"/>
        <v>2.2999999999999998</v>
      </c>
      <c r="AL153" s="181">
        <f t="shared" si="40"/>
        <v>1.7</v>
      </c>
      <c r="AM153" s="37">
        <f t="shared" si="41"/>
        <v>1.5</v>
      </c>
      <c r="AN153" s="199">
        <f>IF(P2_ComponentsMissing_hidden!G191&gt;2,"x",ROUND(AVERAGE(AG153,AH153,AI153,AM153),1))</f>
        <v>2</v>
      </c>
    </row>
    <row r="154" spans="1:40">
      <c r="A154" s="27" t="s">
        <v>390</v>
      </c>
      <c r="B154" s="20" t="s">
        <v>391</v>
      </c>
      <c r="C154" s="26">
        <f>IF(P2_IndicatorData!C154="No data","x",ROUND(IF(P2_IndicatorData!C154&gt;C$166,10,IF(P2_IndicatorData!C154&lt;C$165,0,10-(C$166-P2_IndicatorData!C154)/(C$166-C$165)*10)),1))</f>
        <v>1</v>
      </c>
      <c r="D154" s="26">
        <f>IF(P2_IndicatorData!D154="No data","x",ROUND(IF(P2_IndicatorData!D154&gt;D$166,0,IF(P2_IndicatorData!D154&lt;D$165,10,(D$166-P2_IndicatorData!D154)/(D$166-D$165)*10)),1))</f>
        <v>5.2</v>
      </c>
      <c r="E154" s="26">
        <f>IF(P2_IndicatorData!E154="No data","x",ROUND(IF(P2_IndicatorData!E154&gt;E$166,0,IF(P2_IndicatorData!E154&lt;E$165,10,(E$166-P2_IndicatorData!E154)/(E$166-E$165)*10)),1))</f>
        <v>0.3</v>
      </c>
      <c r="F154" s="26">
        <f>IF(P2_IndicatorData!F154="No data","x",ROUND(IF(P2_IndicatorData!F154&gt;F$166,0,IF(P2_IndicatorData!F154&lt;F$165,10,(F$166-P2_IndicatorData!F154)/(F$166-F$165)*10)),1))</f>
        <v>0.2</v>
      </c>
      <c r="G154" s="26">
        <f>IF(P2_IndicatorData!G154="No data","x",ROUND(IF(P2_IndicatorData!G154&gt;G$166,0,IF(P2_IndicatorData!G154&lt;G$165,10,(G$166-P2_IndicatorData!G154)/(G$166-G$165)*10)),1))</f>
        <v>0.2</v>
      </c>
      <c r="H154" s="26">
        <f>IF(P2_IndicatorData!H154="No data","x",ROUND(IF(P2_IndicatorData!H154&gt;H$166,0,IF(P2_IndicatorData!H154&lt;H$165,10,(H$166-P2_IndicatorData!H154)/(H$166-H$165)*10)),1))</f>
        <v>6.9</v>
      </c>
      <c r="I154" s="26" t="str">
        <f>IF(P2_IndicatorData!I154="No data","x",ROUND(IF(P2_IndicatorData!I154&gt;I$166,10,IF(P2_IndicatorData!I154&lt;I$165,0,10-(I$166-P2_IndicatorData!I154)/(I$166-I$165)*10)),1))</f>
        <v>x</v>
      </c>
      <c r="J154" s="26">
        <f>IF(P2_IndicatorData!J154="No data","x",ROUND(IF(P2_IndicatorData!J154&gt;J$166,10,IF(P2_IndicatorData!J154&lt;J$165,0,10-(J$166-P2_IndicatorData!J154)/(J$166-J$165)*10)),1))</f>
        <v>8.5</v>
      </c>
      <c r="K154" s="26">
        <f>IF(P2_IndicatorData!K154="No data","x",ROUND(IF(P2_IndicatorData!K154&gt;K$166,10,IF(P2_IndicatorData!K154&lt;K$165,0,10-(K$166-P2_IndicatorData!K154)/(K$166-K$165)*10)),1))</f>
        <v>0.1</v>
      </c>
      <c r="L154" s="26">
        <f>IF(P2_IndicatorData!L154="No data","x",ROUND(IF(P2_IndicatorData!L154&gt;L$166,10,IF(P2_IndicatorData!L154&lt;L$165,0,10-(L$166-P2_IndicatorData!L154)/(L$166-L$165)*10)),1))</f>
        <v>0.6</v>
      </c>
      <c r="M154" s="26">
        <f>IF(P2_IndicatorData!M154="No data","x",ROUND(IF(P2_IndicatorData!M154&gt;M$166,10,IF(P2_IndicatorData!M154&lt;M$165,0,10-(M$166-P2_IndicatorData!M154)/(M$166-M$165)*10)),1))</f>
        <v>0.2</v>
      </c>
      <c r="N154" s="26">
        <f>IF(P2_IndicatorData!N154="No data","x",ROUND(IF(P2_IndicatorData!N154&gt;N$166,0,IF(P2_IndicatorData!N154&lt;N$165,10,(N$166-P2_IndicatorData!N154)/(N$166-N$165)*10)),1))</f>
        <v>0.2</v>
      </c>
      <c r="O154" s="26" t="str">
        <f>IF(P2_IndicatorData!O154="No data","x",ROUND(IF(P2_IndicatorData!O154&gt;O$166,0,IF(P2_IndicatorData!O154&lt;O$165,10,(O$166-P2_IndicatorData!O154)/(O$166-O$165)*10)),1))</f>
        <v>x</v>
      </c>
      <c r="P154" s="26">
        <f>IF(P2_IndicatorData!P154="No data","x",ROUND(IF(P2_IndicatorData!P154&gt;P$166,0,IF(P2_IndicatorData!P154&lt;P$165,10,(P$166-P2_IndicatorData!P154)/(P$166-P$165)*10)),1))</f>
        <v>10</v>
      </c>
      <c r="Q154" s="26" t="str">
        <f>IF(P2_IndicatorData!Q154="No data","x",ROUND(IF(P2_IndicatorData!Q154&gt;Q$166,0,IF(P2_IndicatorData!Q154&lt;Q$165,10,(Q$166-P2_IndicatorData!Q154)/(Q$166-Q$165)*10)),1))</f>
        <v>x</v>
      </c>
      <c r="R154" s="26">
        <f>IF(P2_IndicatorData!R154="No data","x",ROUND(IF(P2_IndicatorData!R154&gt;R$166,10,IF(P2_IndicatorData!R154&lt;R$165,0,10-(R$166-P2_IndicatorData!R154)/(R$166-R$165)*10)),1))</f>
        <v>5.9</v>
      </c>
      <c r="S154" s="26">
        <f>IF(P2_IndicatorData!S154="No data","x",ROUND(IF(P2_IndicatorData!S154&gt;S$166,0,IF(P2_IndicatorData!S154&lt;S$165,10,(S$166-P2_IndicatorData!S154)/(S$166-S$165)*10)),1))</f>
        <v>1.5</v>
      </c>
      <c r="T154" s="35">
        <f>IF(P2_IndicatorData!X154="No data","x",ROUND(IF(P2_IndicatorData!X154&gt;T$166,10,IF(P2_IndicatorData!X154&lt;T$165,0,10-(T$166-P2_IndicatorData!X154)/(T$166-T$165)*10)),1))</f>
        <v>0</v>
      </c>
      <c r="U154" s="26" t="str">
        <f>IF(P2_IndicatorData!Y154="No data","x",ROUND(IF(P2_IndicatorData!Y154&gt;U$166,0,IF(P2_IndicatorData!Y154&lt;U$165,10,(U$166-P2_IndicatorData!Y154)/(U$166-U$165)*10)),1))</f>
        <v>x</v>
      </c>
      <c r="V154" s="26" t="str">
        <f>IF(P2_IndicatorData!Z154="No data","x",ROUND(IF(P2_IndicatorData!Z154&gt;V$166,10,IF(P2_IndicatorData!Z154&lt;V$165,0,10-(V$166-P2_IndicatorData!Z154)/(V$166-V$165)*10)),1))</f>
        <v>x</v>
      </c>
      <c r="W154" s="26">
        <f>IF(P2_IndicatorData!AA154="No data","x",ROUND(IF(P2_IndicatorData!AA154&gt;W$166,10,IF(P2_IndicatorData!AA154&lt;W$165,0,10-(W$166-P2_IndicatorData!AA154)/(W$166-W$165)*10)),1))</f>
        <v>3</v>
      </c>
      <c r="X154" s="26">
        <f>IF(P2_IndicatorData!AB154="No data","x",ROUND(IF(P2_IndicatorData!AB154&gt;X$166,0,IF(P2_IndicatorData!AB154&lt;X$165,10,(X$166-P2_IndicatorData!AB154)/(X$166-X$165)*10)),1))</f>
        <v>0</v>
      </c>
      <c r="Y154" s="26">
        <f>IF(P2_IndicatorData!AC154="No data","x",ROUND(IF(P2_IndicatorData!AC154&gt;Y$166,0,IF(P2_IndicatorData!AC154&lt;Y$165,10,(Y$166-P2_IndicatorData!AC154)/(Y$166-Y$165)*10)),1))</f>
        <v>0</v>
      </c>
      <c r="Z154" s="33">
        <f t="shared" si="28"/>
        <v>0.2</v>
      </c>
      <c r="AA154" s="33">
        <f t="shared" si="29"/>
        <v>0.4</v>
      </c>
      <c r="AB154" s="33">
        <f t="shared" si="30"/>
        <v>10</v>
      </c>
      <c r="AC154" s="33">
        <f t="shared" si="31"/>
        <v>3.7</v>
      </c>
      <c r="AD154" s="181">
        <f t="shared" si="32"/>
        <v>0.6</v>
      </c>
      <c r="AE154" s="181">
        <f t="shared" si="33"/>
        <v>8.5</v>
      </c>
      <c r="AF154" s="181">
        <f t="shared" si="34"/>
        <v>4.0999999999999996</v>
      </c>
      <c r="AG154" s="37">
        <f t="shared" si="35"/>
        <v>4.4000000000000004</v>
      </c>
      <c r="AH154" s="37">
        <f t="shared" si="36"/>
        <v>0.3</v>
      </c>
      <c r="AI154" s="37">
        <f t="shared" si="37"/>
        <v>0</v>
      </c>
      <c r="AJ154" s="181">
        <f t="shared" si="38"/>
        <v>3</v>
      </c>
      <c r="AK154" s="181">
        <f t="shared" si="39"/>
        <v>0</v>
      </c>
      <c r="AL154" s="181">
        <f t="shared" si="40"/>
        <v>6.9</v>
      </c>
      <c r="AM154" s="37">
        <f t="shared" si="41"/>
        <v>3.3</v>
      </c>
      <c r="AN154" s="199">
        <f>IF(P2_ComponentsMissing_hidden!G192&gt;2,"x",ROUND(AVERAGE(AG154,AH154,AI154,AM154),1))</f>
        <v>2</v>
      </c>
    </row>
    <row r="155" spans="1:40">
      <c r="A155" s="27" t="s">
        <v>392</v>
      </c>
      <c r="B155" s="20" t="s">
        <v>393</v>
      </c>
      <c r="C155" s="26">
        <f>IF(P2_IndicatorData!C155="No data","x",ROUND(IF(P2_IndicatorData!C155&gt;C$166,10,IF(P2_IndicatorData!C155&lt;C$165,0,10-(C$166-P2_IndicatorData!C155)/(C$166-C$165)*10)),1))</f>
        <v>0.6</v>
      </c>
      <c r="D155" s="26">
        <f>IF(P2_IndicatorData!D155="No data","x",ROUND(IF(P2_IndicatorData!D155&gt;D$166,0,IF(P2_IndicatorData!D155&lt;D$165,10,(D$166-P2_IndicatorData!D155)/(D$166-D$165)*10)),1))</f>
        <v>3.2</v>
      </c>
      <c r="E155" s="26">
        <f>IF(P2_IndicatorData!E155="No data","x",ROUND(IF(P2_IndicatorData!E155&gt;E$166,0,IF(P2_IndicatorData!E155&lt;E$165,10,(E$166-P2_IndicatorData!E155)/(E$166-E$165)*10)),1))</f>
        <v>2</v>
      </c>
      <c r="F155" s="26">
        <f>IF(P2_IndicatorData!F155="No data","x",ROUND(IF(P2_IndicatorData!F155&gt;F$166,0,IF(P2_IndicatorData!F155&lt;F$165,10,(F$166-P2_IndicatorData!F155)/(F$166-F$165)*10)),1))</f>
        <v>2.4</v>
      </c>
      <c r="G155" s="26">
        <f>IF(P2_IndicatorData!G155="No data","x",ROUND(IF(P2_IndicatorData!G155&gt;G$166,0,IF(P2_IndicatorData!G155&lt;G$165,10,(G$166-P2_IndicatorData!G155)/(G$166-G$165)*10)),1))</f>
        <v>1.6</v>
      </c>
      <c r="H155" s="26">
        <f>IF(P2_IndicatorData!H155="No data","x",ROUND(IF(P2_IndicatorData!H155&gt;H$166,0,IF(P2_IndicatorData!H155&lt;H$165,10,(H$166-P2_IndicatorData!H155)/(H$166-H$165)*10)),1))</f>
        <v>0</v>
      </c>
      <c r="I155" s="26" t="str">
        <f>IF(P2_IndicatorData!I155="No data","x",ROUND(IF(P2_IndicatorData!I155&gt;I$166,10,IF(P2_IndicatorData!I155&lt;I$165,0,10-(I$166-P2_IndicatorData!I155)/(I$166-I$165)*10)),1))</f>
        <v>x</v>
      </c>
      <c r="J155" s="26">
        <f>IF(P2_IndicatorData!J155="No data","x",ROUND(IF(P2_IndicatorData!J155&gt;J$166,10,IF(P2_IndicatorData!J155&lt;J$165,0,10-(J$166-P2_IndicatorData!J155)/(J$166-J$165)*10)),1))</f>
        <v>4.5999999999999996</v>
      </c>
      <c r="K155" s="26">
        <f>IF(P2_IndicatorData!K155="No data","x",ROUND(IF(P2_IndicatorData!K155&gt;K$166,10,IF(P2_IndicatorData!K155&lt;K$165,0,10-(K$166-P2_IndicatorData!K155)/(K$166-K$165)*10)),1))</f>
        <v>0.1</v>
      </c>
      <c r="L155" s="26">
        <f>IF(P2_IndicatorData!L155="No data","x",ROUND(IF(P2_IndicatorData!L155&gt;L$166,10,IF(P2_IndicatorData!L155&lt;L$165,0,10-(L$166-P2_IndicatorData!L155)/(L$166-L$165)*10)),1))</f>
        <v>0.3</v>
      </c>
      <c r="M155" s="26">
        <f>IF(P2_IndicatorData!M155="No data","x",ROUND(IF(P2_IndicatorData!M155&gt;M$166,10,IF(P2_IndicatorData!M155&lt;M$165,0,10-(M$166-P2_IndicatorData!M155)/(M$166-M$165)*10)),1))</f>
        <v>0</v>
      </c>
      <c r="N155" s="26" t="str">
        <f>IF(P2_IndicatorData!N155="No data","x",ROUND(IF(P2_IndicatorData!N155&gt;N$166,0,IF(P2_IndicatorData!N155&lt;N$165,10,(N$166-P2_IndicatorData!N155)/(N$166-N$165)*10)),1))</f>
        <v>x</v>
      </c>
      <c r="O155" s="26">
        <f>IF(P2_IndicatorData!O155="No data","x",ROUND(IF(P2_IndicatorData!O155&gt;O$166,0,IF(P2_IndicatorData!O155&lt;O$165,10,(O$166-P2_IndicatorData!O155)/(O$166-O$165)*10)),1))</f>
        <v>0.9</v>
      </c>
      <c r="P155" s="26">
        <f>IF(P2_IndicatorData!P155="No data","x",ROUND(IF(P2_IndicatorData!P155&gt;P$166,0,IF(P2_IndicatorData!P155&lt;P$165,10,(P$166-P2_IndicatorData!P155)/(P$166-P$165)*10)),1))</f>
        <v>0</v>
      </c>
      <c r="Q155" s="26" t="str">
        <f>IF(P2_IndicatorData!Q155="No data","x",ROUND(IF(P2_IndicatorData!Q155&gt;Q$166,0,IF(P2_IndicatorData!Q155&lt;Q$165,10,(Q$166-P2_IndicatorData!Q155)/(Q$166-Q$165)*10)),1))</f>
        <v>x</v>
      </c>
      <c r="R155" s="26">
        <f>IF(P2_IndicatorData!R155="No data","x",ROUND(IF(P2_IndicatorData!R155&gt;R$166,10,IF(P2_IndicatorData!R155&lt;R$165,0,10-(R$166-P2_IndicatorData!R155)/(R$166-R$165)*10)),1))</f>
        <v>1.4</v>
      </c>
      <c r="S155" s="26">
        <f>IF(P2_IndicatorData!S155="No data","x",ROUND(IF(P2_IndicatorData!S155&gt;S$166,0,IF(P2_IndicatorData!S155&lt;S$165,10,(S$166-P2_IndicatorData!S155)/(S$166-S$165)*10)),1))</f>
        <v>0.5</v>
      </c>
      <c r="T155" s="35">
        <f>IF(P2_IndicatorData!X155="No data","x",ROUND(IF(P2_IndicatorData!X155&gt;T$166,10,IF(P2_IndicatorData!X155&lt;T$165,0,10-(T$166-P2_IndicatorData!X155)/(T$166-T$165)*10)),1))</f>
        <v>0</v>
      </c>
      <c r="U155" s="26" t="str">
        <f>IF(P2_IndicatorData!Y155="No data","x",ROUND(IF(P2_IndicatorData!Y155&gt;U$166,0,IF(P2_IndicatorData!Y155&lt;U$165,10,(U$166-P2_IndicatorData!Y155)/(U$166-U$165)*10)),1))</f>
        <v>x</v>
      </c>
      <c r="V155" s="26">
        <f>IF(P2_IndicatorData!Z155="No data","x",ROUND(IF(P2_IndicatorData!Z155&gt;V$166,10,IF(P2_IndicatorData!Z155&lt;V$165,0,10-(V$166-P2_IndicatorData!Z155)/(V$166-V$165)*10)),1))</f>
        <v>3.7</v>
      </c>
      <c r="W155" s="26">
        <f>IF(P2_IndicatorData!AA155="No data","x",ROUND(IF(P2_IndicatorData!AA155&gt;W$166,10,IF(P2_IndicatorData!AA155&lt;W$165,0,10-(W$166-P2_IndicatorData!AA155)/(W$166-W$165)*10)),1))</f>
        <v>3.9</v>
      </c>
      <c r="X155" s="26">
        <f>IF(P2_IndicatorData!AB155="No data","x",ROUND(IF(P2_IndicatorData!AB155&gt;X$166,0,IF(P2_IndicatorData!AB155&lt;X$165,10,(X$166-P2_IndicatorData!AB155)/(X$166-X$165)*10)),1))</f>
        <v>5.5</v>
      </c>
      <c r="Y155" s="26">
        <f>IF(P2_IndicatorData!AC155="No data","x",ROUND(IF(P2_IndicatorData!AC155&gt;Y$166,0,IF(P2_IndicatorData!AC155&lt;Y$165,10,(Y$166-P2_IndicatorData!AC155)/(Y$166-Y$165)*10)),1))</f>
        <v>0</v>
      </c>
      <c r="Z155" s="33">
        <f t="shared" si="28"/>
        <v>2</v>
      </c>
      <c r="AA155" s="33">
        <f t="shared" si="29"/>
        <v>0.2</v>
      </c>
      <c r="AB155" s="33">
        <f t="shared" si="30"/>
        <v>0</v>
      </c>
      <c r="AC155" s="33">
        <f t="shared" si="31"/>
        <v>1</v>
      </c>
      <c r="AD155" s="181">
        <f t="shared" si="32"/>
        <v>1.3</v>
      </c>
      <c r="AE155" s="181">
        <f t="shared" si="33"/>
        <v>4.5999999999999996</v>
      </c>
      <c r="AF155" s="181">
        <f t="shared" si="34"/>
        <v>1.1000000000000001</v>
      </c>
      <c r="AG155" s="37">
        <f t="shared" si="35"/>
        <v>2.2999999999999998</v>
      </c>
      <c r="AH155" s="37">
        <f t="shared" si="36"/>
        <v>0.6</v>
      </c>
      <c r="AI155" s="37">
        <f t="shared" si="37"/>
        <v>0</v>
      </c>
      <c r="AJ155" s="181">
        <f t="shared" si="38"/>
        <v>3.8</v>
      </c>
      <c r="AK155" s="181">
        <f t="shared" si="39"/>
        <v>2.8</v>
      </c>
      <c r="AL155" s="181">
        <f t="shared" si="40"/>
        <v>0.5</v>
      </c>
      <c r="AM155" s="37">
        <f t="shared" si="41"/>
        <v>2.4</v>
      </c>
      <c r="AN155" s="199">
        <f>IF(P2_ComponentsMissing_hidden!G193&gt;2,"x",ROUND(AVERAGE(AG155,AH155,AI155,AM155),1))</f>
        <v>1.3</v>
      </c>
    </row>
    <row r="156" spans="1:40">
      <c r="A156" s="27" t="s">
        <v>394</v>
      </c>
      <c r="B156" s="20" t="s">
        <v>395</v>
      </c>
      <c r="C156" s="26">
        <f>IF(P2_IndicatorData!C156="No data","x",ROUND(IF(P2_IndicatorData!C156&gt;C$166,10,IF(P2_IndicatorData!C156&lt;C$165,0,10-(C$166-P2_IndicatorData!C156)/(C$166-C$165)*10)),1))</f>
        <v>6.7</v>
      </c>
      <c r="D156" s="26">
        <f>IF(P2_IndicatorData!D156="No data","x",ROUND(IF(P2_IndicatorData!D156&gt;D$166,0,IF(P2_IndicatorData!D156&lt;D$165,10,(D$166-P2_IndicatorData!D156)/(D$166-D$165)*10)),1))</f>
        <v>9.5</v>
      </c>
      <c r="E156" s="26">
        <f>IF(P2_IndicatorData!E156="No data","x",ROUND(IF(P2_IndicatorData!E156&gt;E$166,0,IF(P2_IndicatorData!E156&lt;E$165,10,(E$166-P2_IndicatorData!E156)/(E$166-E$165)*10)),1))</f>
        <v>0.7</v>
      </c>
      <c r="F156" s="26">
        <f>IF(P2_IndicatorData!F156="No data","x",ROUND(IF(P2_IndicatorData!F156&gt;F$166,0,IF(P2_IndicatorData!F156&lt;F$165,10,(F$166-P2_IndicatorData!F156)/(F$166-F$165)*10)),1))</f>
        <v>3.2</v>
      </c>
      <c r="G156" s="26">
        <f>IF(P2_IndicatorData!G156="No data","x",ROUND(IF(P2_IndicatorData!G156&gt;G$166,0,IF(P2_IndicatorData!G156&lt;G$165,10,(G$166-P2_IndicatorData!G156)/(G$166-G$165)*10)),1))</f>
        <v>0.4</v>
      </c>
      <c r="H156" s="26">
        <f>IF(P2_IndicatorData!H156="No data","x",ROUND(IF(P2_IndicatorData!H156&gt;H$166,0,IF(P2_IndicatorData!H156&lt;H$165,10,(H$166-P2_IndicatorData!H156)/(H$166-H$165)*10)),1))</f>
        <v>7.8</v>
      </c>
      <c r="I156" s="26">
        <f>IF(P2_IndicatorData!I156="No data","x",ROUND(IF(P2_IndicatorData!I156&gt;I$166,10,IF(P2_IndicatorData!I156&lt;I$165,0,10-(I$166-P2_IndicatorData!I156)/(I$166-I$165)*10)),1))</f>
        <v>9.1</v>
      </c>
      <c r="J156" s="26">
        <f>IF(P2_IndicatorData!J156="No data","x",ROUND(IF(P2_IndicatorData!J156&gt;J$166,10,IF(P2_IndicatorData!J156&lt;J$165,0,10-(J$166-P2_IndicatorData!J156)/(J$166-J$165)*10)),1))</f>
        <v>7</v>
      </c>
      <c r="K156" s="26">
        <f>IF(P2_IndicatorData!K156="No data","x",ROUND(IF(P2_IndicatorData!K156&gt;K$166,10,IF(P2_IndicatorData!K156&lt;K$165,0,10-(K$166-P2_IndicatorData!K156)/(K$166-K$165)*10)),1))</f>
        <v>10</v>
      </c>
      <c r="L156" s="26">
        <f>IF(P2_IndicatorData!L156="No data","x",ROUND(IF(P2_IndicatorData!L156&gt;L$166,10,IF(P2_IndicatorData!L156&lt;L$165,0,10-(L$166-P2_IndicatorData!L156)/(L$166-L$165)*10)),1))</f>
        <v>6.7</v>
      </c>
      <c r="M156" s="26">
        <f>IF(P2_IndicatorData!M156="No data","x",ROUND(IF(P2_IndicatorData!M156&gt;M$166,10,IF(P2_IndicatorData!M156&lt;M$165,0,10-(M$166-P2_IndicatorData!M156)/(M$166-M$165)*10)),1))</f>
        <v>10</v>
      </c>
      <c r="N156" s="26">
        <f>IF(P2_IndicatorData!N156="No data","x",ROUND(IF(P2_IndicatorData!N156&gt;N$166,0,IF(P2_IndicatorData!N156&lt;N$165,10,(N$166-P2_IndicatorData!N156)/(N$166-N$165)*10)),1))</f>
        <v>4.7</v>
      </c>
      <c r="O156" s="26">
        <f>IF(P2_IndicatorData!O156="No data","x",ROUND(IF(P2_IndicatorData!O156&gt;O$166,0,IF(P2_IndicatorData!O156&lt;O$165,10,(O$166-P2_IndicatorData!O156)/(O$166-O$165)*10)),1))</f>
        <v>3.8</v>
      </c>
      <c r="P156" s="26" t="str">
        <f>IF(P2_IndicatorData!P156="No data","x",ROUND(IF(P2_IndicatorData!P156&gt;P$166,0,IF(P2_IndicatorData!P156&lt;P$165,10,(P$166-P2_IndicatorData!P156)/(P$166-P$165)*10)),1))</f>
        <v>x</v>
      </c>
      <c r="Q156" s="26">
        <f>IF(P2_IndicatorData!Q156="No data","x",ROUND(IF(P2_IndicatorData!Q156&gt;Q$166,0,IF(P2_IndicatorData!Q156&lt;Q$165,10,(Q$166-P2_IndicatorData!Q156)/(Q$166-Q$165)*10)),1))</f>
        <v>9</v>
      </c>
      <c r="R156" s="26">
        <f>IF(P2_IndicatorData!R156="No data","x",ROUND(IF(P2_IndicatorData!R156&gt;R$166,10,IF(P2_IndicatorData!R156&lt;R$165,0,10-(R$166-P2_IndicatorData!R156)/(R$166-R$165)*10)),1))</f>
        <v>8.4</v>
      </c>
      <c r="S156" s="26">
        <f>IF(P2_IndicatorData!S156="No data","x",ROUND(IF(P2_IndicatorData!S156&gt;S$166,0,IF(P2_IndicatorData!S156&lt;S$165,10,(S$166-P2_IndicatorData!S156)/(S$166-S$165)*10)),1))</f>
        <v>6.7</v>
      </c>
      <c r="T156" s="35">
        <f>IF(P2_IndicatorData!X156="No data","x",ROUND(IF(P2_IndicatorData!X156&gt;T$166,10,IF(P2_IndicatorData!X156&lt;T$165,0,10-(T$166-P2_IndicatorData!X156)/(T$166-T$165)*10)),1))</f>
        <v>10</v>
      </c>
      <c r="U156" s="26">
        <f>IF(P2_IndicatorData!Y156="No data","x",ROUND(IF(P2_IndicatorData!Y156&gt;U$166,0,IF(P2_IndicatorData!Y156&lt;U$165,10,(U$166-P2_IndicatorData!Y156)/(U$166-U$165)*10)),1))</f>
        <v>6.5</v>
      </c>
      <c r="V156" s="26">
        <f>IF(P2_IndicatorData!Z156="No data","x",ROUND(IF(P2_IndicatorData!Z156&gt;V$166,10,IF(P2_IndicatorData!Z156&lt;V$165,0,10-(V$166-P2_IndicatorData!Z156)/(V$166-V$165)*10)),1))</f>
        <v>5.3</v>
      </c>
      <c r="W156" s="26">
        <f>IF(P2_IndicatorData!AA156="No data","x",ROUND(IF(P2_IndicatorData!AA156&gt;W$166,10,IF(P2_IndicatorData!AA156&lt;W$165,0,10-(W$166-P2_IndicatorData!AA156)/(W$166-W$165)*10)),1))</f>
        <v>6.2</v>
      </c>
      <c r="X156" s="26">
        <f>IF(P2_IndicatorData!AB156="No data","x",ROUND(IF(P2_IndicatorData!AB156&gt;X$166,0,IF(P2_IndicatorData!AB156&lt;X$165,10,(X$166-P2_IndicatorData!AB156)/(X$166-X$165)*10)),1))</f>
        <v>7.9</v>
      </c>
      <c r="Y156" s="26">
        <f>IF(P2_IndicatorData!AC156="No data","x",ROUND(IF(P2_IndicatorData!AC156&gt;Y$166,0,IF(P2_IndicatorData!AC156&lt;Y$165,10,(Y$166-P2_IndicatorData!AC156)/(Y$166-Y$165)*10)),1))</f>
        <v>10</v>
      </c>
      <c r="Z156" s="33">
        <f t="shared" ref="Z156:Z164" si="42">IF(AND(E156="x",F156="x",G156="x"),"x",ROUND(AVERAGE(E156,F156,G156),1))</f>
        <v>1.4</v>
      </c>
      <c r="AA156" s="33">
        <f t="shared" ref="AA156:AA164" si="43">IF(AND(L156="x",M156="x"),"x",ROUND(AVERAGE(L156,M156),1))</f>
        <v>8.4</v>
      </c>
      <c r="AB156" s="33">
        <f t="shared" ref="AB156:AB164" si="44">IF(AND(P156="x",Q156="x"),"x",ROUND(AVERAGE(P156,Q156),1))</f>
        <v>9</v>
      </c>
      <c r="AC156" s="33">
        <f t="shared" ref="AC156:AC164" si="45">IF(AND(R156="x",S156="x"),"x",ROUND(AVERAGE(R156,S156),1))</f>
        <v>7.6</v>
      </c>
      <c r="AD156" s="181">
        <f t="shared" ref="AD156:AD164" si="46">IF(AND(C156="x",Z156="x"),"x",ROUND(AVERAGE(C156,Z156),1))</f>
        <v>4.0999999999999996</v>
      </c>
      <c r="AE156" s="181">
        <f t="shared" ref="AE156:AE164" si="47">IF(AND(I156="x",J156="x"),"x",ROUND(AVERAGE(I156,J156),1))</f>
        <v>8.1</v>
      </c>
      <c r="AF156" s="181">
        <f t="shared" ref="AF156:AF164" si="48">IF(AND(K156="x",H156="x",D156="x"),"x",ROUND(AVERAGE(K156,H156,D156),1))</f>
        <v>9.1</v>
      </c>
      <c r="AG156" s="37">
        <f t="shared" ref="AG156:AG164" si="49">IF(AND(AD156="x",AE156="x",AF156="x"),"x",ROUND(AVERAGE(AD156,AE156,AF156),1))</f>
        <v>7.1</v>
      </c>
      <c r="AH156" s="37">
        <f t="shared" ref="AH156:AH164" si="50">IF(AND(AA156="x",N156="x",O156="x"),"x",ROUND(AVERAGE(AA156,N156,O156),1))</f>
        <v>5.6</v>
      </c>
      <c r="AI156" s="37">
        <f t="shared" ref="AI156:AI164" si="51">IF(AND(T156="x",U156="x"),"x",ROUND(AVERAGE(T156,U156),1))</f>
        <v>8.3000000000000007</v>
      </c>
      <c r="AJ156" s="181">
        <f t="shared" ref="AJ156:AJ164" si="52">IF(AND(V156="x",W156="x"),"x",ROUND(AVERAGE(V156,W156),1))</f>
        <v>5.8</v>
      </c>
      <c r="AK156" s="181">
        <f t="shared" ref="AK156:AK164" si="53">IF(AND(X156="x",Y156="x"),"x",ROUND(AVERAGE(X156,Y156),1))</f>
        <v>9</v>
      </c>
      <c r="AL156" s="181">
        <f t="shared" ref="AL156:AL164" si="54">IF(AND(AB156="x",AC156="x"),"x",ROUND(AVERAGE(AB156,AC156),1))</f>
        <v>8.3000000000000007</v>
      </c>
      <c r="AM156" s="37">
        <f t="shared" ref="AM156:AM164" si="55">IF(AND(AJ156="x",AK156="x",AL156="x"),"x",IF(AND(AJ156="x",AL156="x"),AK156,ROUND(AVERAGE(AJ156,AK156,AL156),1)))</f>
        <v>7.7</v>
      </c>
      <c r="AN156" s="199">
        <f>IF(P2_ComponentsMissing_hidden!G194&gt;2,"x",ROUND(AVERAGE(AG156,AH156,AI156,AM156),1))</f>
        <v>7.2</v>
      </c>
    </row>
    <row r="157" spans="1:40">
      <c r="A157" s="27" t="s">
        <v>396</v>
      </c>
      <c r="B157" s="20" t="s">
        <v>397</v>
      </c>
      <c r="C157" s="26">
        <f>IF(P2_IndicatorData!C157="No data","x",ROUND(IF(P2_IndicatorData!C157&gt;C$166,10,IF(P2_IndicatorData!C157&lt;C$165,0,10-(C$166-P2_IndicatorData!C157)/(C$166-C$165)*10)),1))</f>
        <v>0.9</v>
      </c>
      <c r="D157" s="26">
        <f>IF(P2_IndicatorData!D157="No data","x",ROUND(IF(P2_IndicatorData!D157&gt;D$166,0,IF(P2_IndicatorData!D157&lt;D$165,10,(D$166-P2_IndicatorData!D157)/(D$166-D$165)*10)),1))</f>
        <v>0</v>
      </c>
      <c r="E157" s="26">
        <f>IF(P2_IndicatorData!E157="No data","x",ROUND(IF(P2_IndicatorData!E157&gt;E$166,0,IF(P2_IndicatorData!E157&lt;E$165,10,(E$166-P2_IndicatorData!E157)/(E$166-E$165)*10)),1))</f>
        <v>2</v>
      </c>
      <c r="F157" s="26">
        <f>IF(P2_IndicatorData!F157="No data","x",ROUND(IF(P2_IndicatorData!F157&gt;F$166,0,IF(P2_IndicatorData!F157&lt;F$165,10,(F$166-P2_IndicatorData!F157)/(F$166-F$165)*10)),1))</f>
        <v>1.2</v>
      </c>
      <c r="G157" s="26">
        <f>IF(P2_IndicatorData!G157="No data","x",ROUND(IF(P2_IndicatorData!G157&gt;G$166,0,IF(P2_IndicatorData!G157&lt;G$165,10,(G$166-P2_IndicatorData!G157)/(G$166-G$165)*10)),1))</f>
        <v>1.6</v>
      </c>
      <c r="H157" s="26">
        <f>IF(P2_IndicatorData!H157="No data","x",ROUND(IF(P2_IndicatorData!H157&gt;H$166,0,IF(P2_IndicatorData!H157&lt;H$165,10,(H$166-P2_IndicatorData!H157)/(H$166-H$165)*10)),1))</f>
        <v>0</v>
      </c>
      <c r="I157" s="26">
        <f>IF(P2_IndicatorData!I157="No data","x",ROUND(IF(P2_IndicatorData!I157&gt;I$166,10,IF(P2_IndicatorData!I157&lt;I$165,0,10-(I$166-P2_IndicatorData!I157)/(I$166-I$165)*10)),1))</f>
        <v>0.9</v>
      </c>
      <c r="J157" s="26">
        <f>IF(P2_IndicatorData!J157="No data","x",ROUND(IF(P2_IndicatorData!J157&gt;J$166,10,IF(P2_IndicatorData!J157&lt;J$165,0,10-(J$166-P2_IndicatorData!J157)/(J$166-J$165)*10)),1))</f>
        <v>5.3</v>
      </c>
      <c r="K157" s="26">
        <f>IF(P2_IndicatorData!K157="No data","x",ROUND(IF(P2_IndicatorData!K157&gt;K$166,10,IF(P2_IndicatorData!K157&lt;K$165,0,10-(K$166-P2_IndicatorData!K157)/(K$166-K$165)*10)),1))</f>
        <v>0.4</v>
      </c>
      <c r="L157" s="26">
        <f>IF(P2_IndicatorData!L157="No data","x",ROUND(IF(P2_IndicatorData!L157&gt;L$166,10,IF(P2_IndicatorData!L157&lt;L$165,0,10-(L$166-P2_IndicatorData!L157)/(L$166-L$165)*10)),1))</f>
        <v>0.3</v>
      </c>
      <c r="M157" s="26">
        <f>IF(P2_IndicatorData!M157="No data","x",ROUND(IF(P2_IndicatorData!M157&gt;M$166,10,IF(P2_IndicatorData!M157&lt;M$165,0,10-(M$166-P2_IndicatorData!M157)/(M$166-M$165)*10)),1))</f>
        <v>0.1</v>
      </c>
      <c r="N157" s="26" t="str">
        <f>IF(P2_IndicatorData!N157="No data","x",ROUND(IF(P2_IndicatorData!N157&gt;N$166,0,IF(P2_IndicatorData!N157&lt;N$165,10,(N$166-P2_IndicatorData!N157)/(N$166-N$165)*10)),1))</f>
        <v>x</v>
      </c>
      <c r="O157" s="26" t="str">
        <f>IF(P2_IndicatorData!O157="No data","x",ROUND(IF(P2_IndicatorData!O157&gt;O$166,0,IF(P2_IndicatorData!O157&lt;O$165,10,(O$166-P2_IndicatorData!O157)/(O$166-O$165)*10)),1))</f>
        <v>x</v>
      </c>
      <c r="P157" s="26" t="str">
        <f>IF(P2_IndicatorData!P157="No data","x",ROUND(IF(P2_IndicatorData!P157&gt;P$166,0,IF(P2_IndicatorData!P157&lt;P$165,10,(P$166-P2_IndicatorData!P157)/(P$166-P$165)*10)),1))</f>
        <v>x</v>
      </c>
      <c r="Q157" s="26" t="str">
        <f>IF(P2_IndicatorData!Q157="No data","x",ROUND(IF(P2_IndicatorData!Q157&gt;Q$166,0,IF(P2_IndicatorData!Q157&lt;Q$165,10,(Q$166-P2_IndicatorData!Q157)/(Q$166-Q$165)*10)),1))</f>
        <v>x</v>
      </c>
      <c r="R157" s="26">
        <f>IF(P2_IndicatorData!R157="No data","x",ROUND(IF(P2_IndicatorData!R157&gt;R$166,10,IF(P2_IndicatorData!R157&lt;R$165,0,10-(R$166-P2_IndicatorData!R157)/(R$166-R$165)*10)),1))</f>
        <v>2.7</v>
      </c>
      <c r="S157" s="26">
        <f>IF(P2_IndicatorData!S157="No data","x",ROUND(IF(P2_IndicatorData!S157&gt;S$166,0,IF(P2_IndicatorData!S157&lt;S$165,10,(S$166-P2_IndicatorData!S157)/(S$166-S$165)*10)),1))</f>
        <v>0.9</v>
      </c>
      <c r="T157" s="35">
        <f>IF(P2_IndicatorData!X157="No data","x",ROUND(IF(P2_IndicatorData!X157&gt;T$166,10,IF(P2_IndicatorData!X157&lt;T$165,0,10-(T$166-P2_IndicatorData!X157)/(T$166-T$165)*10)),1))</f>
        <v>0</v>
      </c>
      <c r="U157" s="26" t="str">
        <f>IF(P2_IndicatorData!Y157="No data","x",ROUND(IF(P2_IndicatorData!Y157&gt;U$166,0,IF(P2_IndicatorData!Y157&lt;U$165,10,(U$166-P2_IndicatorData!Y157)/(U$166-U$165)*10)),1))</f>
        <v>x</v>
      </c>
      <c r="V157" s="26" t="str">
        <f>IF(P2_IndicatorData!Z157="No data","x",ROUND(IF(P2_IndicatorData!Z157&gt;V$166,10,IF(P2_IndicatorData!Z157&lt;V$165,0,10-(V$166-P2_IndicatorData!Z157)/(V$166-V$165)*10)),1))</f>
        <v>x</v>
      </c>
      <c r="W157" s="26">
        <f>IF(P2_IndicatorData!AA157="No data","x",ROUND(IF(P2_IndicatorData!AA157&gt;W$166,10,IF(P2_IndicatorData!AA157&lt;W$165,0,10-(W$166-P2_IndicatorData!AA157)/(W$166-W$165)*10)),1))</f>
        <v>6.4</v>
      </c>
      <c r="X157" s="26">
        <f>IF(P2_IndicatorData!AB157="No data","x",ROUND(IF(P2_IndicatorData!AB157&gt;X$166,0,IF(P2_IndicatorData!AB157&lt;X$165,10,(X$166-P2_IndicatorData!AB157)/(X$166-X$165)*10)),1))</f>
        <v>5.0999999999999996</v>
      </c>
      <c r="Y157" s="26">
        <f>IF(P2_IndicatorData!AC157="No data","x",ROUND(IF(P2_IndicatorData!AC157&gt;Y$166,0,IF(P2_IndicatorData!AC157&lt;Y$165,10,(Y$166-P2_IndicatorData!AC157)/(Y$166-Y$165)*10)),1))</f>
        <v>0</v>
      </c>
      <c r="Z157" s="33">
        <f t="shared" si="42"/>
        <v>1.6</v>
      </c>
      <c r="AA157" s="33">
        <f t="shared" si="43"/>
        <v>0.2</v>
      </c>
      <c r="AB157" s="33" t="str">
        <f t="shared" si="44"/>
        <v>x</v>
      </c>
      <c r="AC157" s="33">
        <f t="shared" si="45"/>
        <v>1.8</v>
      </c>
      <c r="AD157" s="181">
        <f t="shared" si="46"/>
        <v>1.3</v>
      </c>
      <c r="AE157" s="181">
        <f t="shared" si="47"/>
        <v>3.1</v>
      </c>
      <c r="AF157" s="181">
        <f t="shared" si="48"/>
        <v>0.1</v>
      </c>
      <c r="AG157" s="37">
        <f t="shared" si="49"/>
        <v>1.5</v>
      </c>
      <c r="AH157" s="37">
        <f t="shared" si="50"/>
        <v>0.2</v>
      </c>
      <c r="AI157" s="37">
        <f t="shared" si="51"/>
        <v>0</v>
      </c>
      <c r="AJ157" s="181">
        <f t="shared" si="52"/>
        <v>6.4</v>
      </c>
      <c r="AK157" s="181">
        <f t="shared" si="53"/>
        <v>2.6</v>
      </c>
      <c r="AL157" s="181">
        <f t="shared" si="54"/>
        <v>1.8</v>
      </c>
      <c r="AM157" s="37">
        <f t="shared" si="55"/>
        <v>3.6</v>
      </c>
      <c r="AN157" s="199">
        <f>IF(P2_ComponentsMissing_hidden!G195&gt;2,"x",ROUND(AVERAGE(AG157,AH157,AI157,AM157),1))</f>
        <v>1.3</v>
      </c>
    </row>
    <row r="158" spans="1:40">
      <c r="A158" s="27" t="s">
        <v>398</v>
      </c>
      <c r="B158" s="20" t="s">
        <v>399</v>
      </c>
      <c r="C158" s="26">
        <f>IF(P2_IndicatorData!C158="No data","x",ROUND(IF(P2_IndicatorData!C158&gt;C$166,10,IF(P2_IndicatorData!C158&lt;C$165,0,10-(C$166-P2_IndicatorData!C158)/(C$166-C$165)*10)),1))</f>
        <v>0.9</v>
      </c>
      <c r="D158" s="26">
        <f>IF(P2_IndicatorData!D158="No data","x",ROUND(IF(P2_IndicatorData!D158&gt;D$166,0,IF(P2_IndicatorData!D158&lt;D$165,10,(D$166-P2_IndicatorData!D158)/(D$166-D$165)*10)),1))</f>
        <v>8.4</v>
      </c>
      <c r="E158" s="26">
        <f>IF(P2_IndicatorData!E158="No data","x",ROUND(IF(P2_IndicatorData!E158&gt;E$166,0,IF(P2_IndicatorData!E158&lt;E$165,10,(E$166-P2_IndicatorData!E158)/(E$166-E$165)*10)),1))</f>
        <v>3</v>
      </c>
      <c r="F158" s="26">
        <f>IF(P2_IndicatorData!F158="No data","x",ROUND(IF(P2_IndicatorData!F158&gt;F$166,0,IF(P2_IndicatorData!F158&lt;F$165,10,(F$166-P2_IndicatorData!F158)/(F$166-F$165)*10)),1))</f>
        <v>1.8</v>
      </c>
      <c r="G158" s="26">
        <f>IF(P2_IndicatorData!G158="No data","x",ROUND(IF(P2_IndicatorData!G158&gt;G$166,0,IF(P2_IndicatorData!G158&lt;G$165,10,(G$166-P2_IndicatorData!G158)/(G$166-G$165)*10)),1))</f>
        <v>1.4</v>
      </c>
      <c r="H158" s="26">
        <f>IF(P2_IndicatorData!H158="No data","x",ROUND(IF(P2_IndicatorData!H158&gt;H$166,0,IF(P2_IndicatorData!H158&lt;H$165,10,(H$166-P2_IndicatorData!H158)/(H$166-H$165)*10)),1))</f>
        <v>0.4</v>
      </c>
      <c r="I158" s="26">
        <f>IF(P2_IndicatorData!I158="No data","x",ROUND(IF(P2_IndicatorData!I158&gt;I$166,10,IF(P2_IndicatorData!I158&lt;I$165,0,10-(I$166-P2_IndicatorData!I158)/(I$166-I$165)*10)),1))</f>
        <v>1.9</v>
      </c>
      <c r="J158" s="26">
        <f>IF(P2_IndicatorData!J158="No data","x",ROUND(IF(P2_IndicatorData!J158&gt;J$166,10,IF(P2_IndicatorData!J158&lt;J$165,0,10-(J$166-P2_IndicatorData!J158)/(J$166-J$165)*10)),1))</f>
        <v>5.0999999999999996</v>
      </c>
      <c r="K158" s="26">
        <f>IF(P2_IndicatorData!K158="No data","x",ROUND(IF(P2_IndicatorData!K158&gt;K$166,10,IF(P2_IndicatorData!K158&lt;K$165,0,10-(K$166-P2_IndicatorData!K158)/(K$166-K$165)*10)),1))</f>
        <v>0.3</v>
      </c>
      <c r="L158" s="26">
        <f>IF(P2_IndicatorData!L158="No data","x",ROUND(IF(P2_IndicatorData!L158&gt;L$166,10,IF(P2_IndicatorData!L158&lt;L$165,0,10-(L$166-P2_IndicatorData!L158)/(L$166-L$165)*10)),1))</f>
        <v>0.1</v>
      </c>
      <c r="M158" s="26">
        <f>IF(P2_IndicatorData!M158="No data","x",ROUND(IF(P2_IndicatorData!M158&gt;M$166,10,IF(P2_IndicatorData!M158&lt;M$165,0,10-(M$166-P2_IndicatorData!M158)/(M$166-M$165)*10)),1))</f>
        <v>0.1</v>
      </c>
      <c r="N158" s="26">
        <f>IF(P2_IndicatorData!N158="No data","x",ROUND(IF(P2_IndicatorData!N158&gt;N$166,0,IF(P2_IndicatorData!N158&lt;N$165,10,(N$166-P2_IndicatorData!N158)/(N$166-N$165)*10)),1))</f>
        <v>0.4</v>
      </c>
      <c r="O158" s="26">
        <f>IF(P2_IndicatorData!O158="No data","x",ROUND(IF(P2_IndicatorData!O158&gt;O$166,0,IF(P2_IndicatorData!O158&lt;O$165,10,(O$166-P2_IndicatorData!O158)/(O$166-O$165)*10)),1))</f>
        <v>1.6</v>
      </c>
      <c r="P158" s="26">
        <f>IF(P2_IndicatorData!P158="No data","x",ROUND(IF(P2_IndicatorData!P158&gt;P$166,0,IF(P2_IndicatorData!P158&lt;P$165,10,(P$166-P2_IndicatorData!P158)/(P$166-P$165)*10)),1))</f>
        <v>5.0999999999999996</v>
      </c>
      <c r="Q158" s="26">
        <f>IF(P2_IndicatorData!Q158="No data","x",ROUND(IF(P2_IndicatorData!Q158&gt;Q$166,0,IF(P2_IndicatorData!Q158&lt;Q$165,10,(Q$166-P2_IndicatorData!Q158)/(Q$166-Q$165)*10)),1))</f>
        <v>7.1</v>
      </c>
      <c r="R158" s="26">
        <f>IF(P2_IndicatorData!R158="No data","x",ROUND(IF(P2_IndicatorData!R158&gt;R$166,10,IF(P2_IndicatorData!R158&lt;R$165,0,10-(R$166-P2_IndicatorData!R158)/(R$166-R$165)*10)),1))</f>
        <v>6.8</v>
      </c>
      <c r="S158" s="26">
        <f>IF(P2_IndicatorData!S158="No data","x",ROUND(IF(P2_IndicatorData!S158&gt;S$166,0,IF(P2_IndicatorData!S158&lt;S$165,10,(S$166-P2_IndicatorData!S158)/(S$166-S$165)*10)),1))</f>
        <v>4.5</v>
      </c>
      <c r="T158" s="35">
        <f>IF(P2_IndicatorData!X158="No data","x",ROUND(IF(P2_IndicatorData!X158&gt;T$166,10,IF(P2_IndicatorData!X158&lt;T$165,0,10-(T$166-P2_IndicatorData!X158)/(T$166-T$165)*10)),1))</f>
        <v>0.1</v>
      </c>
      <c r="U158" s="26" t="str">
        <f>IF(P2_IndicatorData!Y158="No data","x",ROUND(IF(P2_IndicatorData!Y158&gt;U$166,0,IF(P2_IndicatorData!Y158&lt;U$165,10,(U$166-P2_IndicatorData!Y158)/(U$166-U$165)*10)),1))</f>
        <v>x</v>
      </c>
      <c r="V158" s="26">
        <f>IF(P2_IndicatorData!Z158="No data","x",ROUND(IF(P2_IndicatorData!Z158&gt;V$166,10,IF(P2_IndicatorData!Z158&lt;V$165,0,10-(V$166-P2_IndicatorData!Z158)/(V$166-V$165)*10)),1))</f>
        <v>1.8</v>
      </c>
      <c r="W158" s="26">
        <f>IF(P2_IndicatorData!AA158="No data","x",ROUND(IF(P2_IndicatorData!AA158&gt;W$166,10,IF(P2_IndicatorData!AA158&lt;W$165,0,10-(W$166-P2_IndicatorData!AA158)/(W$166-W$165)*10)),1))</f>
        <v>5.9</v>
      </c>
      <c r="X158" s="26">
        <f>IF(P2_IndicatorData!AB158="No data","x",ROUND(IF(P2_IndicatorData!AB158&gt;X$166,0,IF(P2_IndicatorData!AB158&lt;X$165,10,(X$166-P2_IndicatorData!AB158)/(X$166-X$165)*10)),1))</f>
        <v>4.0999999999999996</v>
      </c>
      <c r="Y158" s="26">
        <f>IF(P2_IndicatorData!AC158="No data","x",ROUND(IF(P2_IndicatorData!AC158&gt;Y$166,0,IF(P2_IndicatorData!AC158&lt;Y$165,10,(Y$166-P2_IndicatorData!AC158)/(Y$166-Y$165)*10)),1))</f>
        <v>0</v>
      </c>
      <c r="Z158" s="33">
        <f t="shared" si="42"/>
        <v>2.1</v>
      </c>
      <c r="AA158" s="33">
        <f t="shared" si="43"/>
        <v>0.1</v>
      </c>
      <c r="AB158" s="33">
        <f t="shared" si="44"/>
        <v>6.1</v>
      </c>
      <c r="AC158" s="33">
        <f t="shared" si="45"/>
        <v>5.7</v>
      </c>
      <c r="AD158" s="181">
        <f t="shared" si="46"/>
        <v>1.5</v>
      </c>
      <c r="AE158" s="181">
        <f t="shared" si="47"/>
        <v>3.5</v>
      </c>
      <c r="AF158" s="181">
        <f t="shared" si="48"/>
        <v>3</v>
      </c>
      <c r="AG158" s="37">
        <f t="shared" si="49"/>
        <v>2.7</v>
      </c>
      <c r="AH158" s="37">
        <f t="shared" si="50"/>
        <v>0.7</v>
      </c>
      <c r="AI158" s="37">
        <f t="shared" si="51"/>
        <v>0.1</v>
      </c>
      <c r="AJ158" s="181">
        <f t="shared" si="52"/>
        <v>3.9</v>
      </c>
      <c r="AK158" s="181">
        <f t="shared" si="53"/>
        <v>2.1</v>
      </c>
      <c r="AL158" s="181">
        <f t="shared" si="54"/>
        <v>5.9</v>
      </c>
      <c r="AM158" s="37">
        <f t="shared" si="55"/>
        <v>4</v>
      </c>
      <c r="AN158" s="199">
        <f>IF(P2_ComponentsMissing_hidden!G196&gt;2,"x",ROUND(AVERAGE(AG158,AH158,AI158,AM158),1))</f>
        <v>1.9</v>
      </c>
    </row>
    <row r="159" spans="1:40">
      <c r="A159" s="27" t="s">
        <v>400</v>
      </c>
      <c r="B159" s="20" t="s">
        <v>401</v>
      </c>
      <c r="C159" s="26">
        <f>IF(P2_IndicatorData!C159="No data","x",ROUND(IF(P2_IndicatorData!C159&gt;C$166,10,IF(P2_IndicatorData!C159&lt;C$165,0,10-(C$166-P2_IndicatorData!C159)/(C$166-C$165)*10)),1))</f>
        <v>2.2999999999999998</v>
      </c>
      <c r="D159" s="26">
        <f>IF(P2_IndicatorData!D159="No data","x",ROUND(IF(P2_IndicatorData!D159&gt;D$166,0,IF(P2_IndicatorData!D159&lt;D$165,10,(D$166-P2_IndicatorData!D159)/(D$166-D$165)*10)),1))</f>
        <v>0.6</v>
      </c>
      <c r="E159" s="26">
        <f>IF(P2_IndicatorData!E159="No data","x",ROUND(IF(P2_IndicatorData!E159&gt;E$166,0,IF(P2_IndicatorData!E159&lt;E$165,10,(E$166-P2_IndicatorData!E159)/(E$166-E$165)*10)),1))</f>
        <v>0.7</v>
      </c>
      <c r="F159" s="26">
        <f>IF(P2_IndicatorData!F159="No data","x",ROUND(IF(P2_IndicatorData!F159&gt;F$166,0,IF(P2_IndicatorData!F159&lt;F$165,10,(F$166-P2_IndicatorData!F159)/(F$166-F$165)*10)),1))</f>
        <v>0.2</v>
      </c>
      <c r="G159" s="26">
        <f>IF(P2_IndicatorData!G159="No data","x",ROUND(IF(P2_IndicatorData!G159&gt;G$166,0,IF(P2_IndicatorData!G159&lt;G$165,10,(G$166-P2_IndicatorData!G159)/(G$166-G$165)*10)),1))</f>
        <v>0.8</v>
      </c>
      <c r="H159" s="26">
        <f>IF(P2_IndicatorData!H159="No data","x",ROUND(IF(P2_IndicatorData!H159&gt;H$166,0,IF(P2_IndicatorData!H159&lt;H$165,10,(H$166-P2_IndicatorData!H159)/(H$166-H$165)*10)),1))</f>
        <v>7.1</v>
      </c>
      <c r="I159" s="26">
        <f>IF(P2_IndicatorData!I159="No data","x",ROUND(IF(P2_IndicatorData!I159&gt;I$166,10,IF(P2_IndicatorData!I159&lt;I$165,0,10-(I$166-P2_IndicatorData!I159)/(I$166-I$165)*10)),1))</f>
        <v>2.8</v>
      </c>
      <c r="J159" s="26">
        <f>IF(P2_IndicatorData!J159="No data","x",ROUND(IF(P2_IndicatorData!J159&gt;J$166,10,IF(P2_IndicatorData!J159&lt;J$165,0,10-(J$166-P2_IndicatorData!J159)/(J$166-J$165)*10)),1))</f>
        <v>3.5</v>
      </c>
      <c r="K159" s="26">
        <f>IF(P2_IndicatorData!K159="No data","x",ROUND(IF(P2_IndicatorData!K159&gt;K$166,10,IF(P2_IndicatorData!K159&lt;K$165,0,10-(K$166-P2_IndicatorData!K159)/(K$166-K$165)*10)),1))</f>
        <v>0.6</v>
      </c>
      <c r="L159" s="26">
        <f>IF(P2_IndicatorData!L159="No data","x",ROUND(IF(P2_IndicatorData!L159&gt;L$166,10,IF(P2_IndicatorData!L159&lt;L$165,0,10-(L$166-P2_IndicatorData!L159)/(L$166-L$165)*10)),1))</f>
        <v>0.3</v>
      </c>
      <c r="M159" s="26">
        <f>IF(P2_IndicatorData!M159="No data","x",ROUND(IF(P2_IndicatorData!M159&gt;M$166,10,IF(P2_IndicatorData!M159&lt;M$165,0,10-(M$166-P2_IndicatorData!M159)/(M$166-M$165)*10)),1))</f>
        <v>0.3</v>
      </c>
      <c r="N159" s="26">
        <f>IF(P2_IndicatorData!N159="No data","x",ROUND(IF(P2_IndicatorData!N159&gt;N$166,0,IF(P2_IndicatorData!N159&lt;N$165,10,(N$166-P2_IndicatorData!N159)/(N$166-N$165)*10)),1))</f>
        <v>0</v>
      </c>
      <c r="O159" s="26">
        <f>IF(P2_IndicatorData!O159="No data","x",ROUND(IF(P2_IndicatorData!O159&gt;O$166,0,IF(P2_IndicatorData!O159&lt;O$165,10,(O$166-P2_IndicatorData!O159)/(O$166-O$165)*10)),1))</f>
        <v>1.2</v>
      </c>
      <c r="P159" s="26">
        <f>IF(P2_IndicatorData!P159="No data","x",ROUND(IF(P2_IndicatorData!P159&gt;P$166,0,IF(P2_IndicatorData!P159&lt;P$165,10,(P$166-P2_IndicatorData!P159)/(P$166-P$165)*10)),1))</f>
        <v>7.5</v>
      </c>
      <c r="Q159" s="26">
        <f>IF(P2_IndicatorData!Q159="No data","x",ROUND(IF(P2_IndicatorData!Q159&gt;Q$166,0,IF(P2_IndicatorData!Q159&lt;Q$165,10,(Q$166-P2_IndicatorData!Q159)/(Q$166-Q$165)*10)),1))</f>
        <v>8</v>
      </c>
      <c r="R159" s="26">
        <f>IF(P2_IndicatorData!R159="No data","x",ROUND(IF(P2_IndicatorData!R159&gt;R$166,10,IF(P2_IndicatorData!R159&lt;R$165,0,10-(R$166-P2_IndicatorData!R159)/(R$166-R$165)*10)),1))</f>
        <v>2.1</v>
      </c>
      <c r="S159" s="26">
        <f>IF(P2_IndicatorData!S159="No data","x",ROUND(IF(P2_IndicatorData!S159&gt;S$166,0,IF(P2_IndicatorData!S159&lt;S$165,10,(S$166-P2_IndicatorData!S159)/(S$166-S$165)*10)),1))</f>
        <v>7.9</v>
      </c>
      <c r="T159" s="35">
        <f>IF(P2_IndicatorData!X159="No data","x",ROUND(IF(P2_IndicatorData!X159&gt;T$166,10,IF(P2_IndicatorData!X159&lt;T$165,0,10-(T$166-P2_IndicatorData!X159)/(T$166-T$165)*10)),1))</f>
        <v>0.9</v>
      </c>
      <c r="U159" s="26" t="str">
        <f>IF(P2_IndicatorData!Y159="No data","x",ROUND(IF(P2_IndicatorData!Y159&gt;U$166,0,IF(P2_IndicatorData!Y159&lt;U$165,10,(U$166-P2_IndicatorData!Y159)/(U$166-U$165)*10)),1))</f>
        <v>x</v>
      </c>
      <c r="V159" s="26" t="str">
        <f>IF(P2_IndicatorData!Z159="No data","x",ROUND(IF(P2_IndicatorData!Z159&gt;V$166,10,IF(P2_IndicatorData!Z159&lt;V$165,0,10-(V$166-P2_IndicatorData!Z159)/(V$166-V$165)*10)),1))</f>
        <v>x</v>
      </c>
      <c r="W159" s="26" t="str">
        <f>IF(P2_IndicatorData!AA159="No data","x",ROUND(IF(P2_IndicatorData!AA159&gt;W$166,10,IF(P2_IndicatorData!AA159&lt;W$165,0,10-(W$166-P2_IndicatorData!AA159)/(W$166-W$165)*10)),1))</f>
        <v>x</v>
      </c>
      <c r="X159" s="26">
        <f>IF(P2_IndicatorData!AB159="No data","x",ROUND(IF(P2_IndicatorData!AB159&gt;X$166,0,IF(P2_IndicatorData!AB159&lt;X$165,10,(X$166-P2_IndicatorData!AB159)/(X$166-X$165)*10)),1))</f>
        <v>6.6</v>
      </c>
      <c r="Y159" s="26">
        <f>IF(P2_IndicatorData!AC159="No data","x",ROUND(IF(P2_IndicatorData!AC159&gt;Y$166,0,IF(P2_IndicatorData!AC159&lt;Y$165,10,(Y$166-P2_IndicatorData!AC159)/(Y$166-Y$165)*10)),1))</f>
        <v>0</v>
      </c>
      <c r="Z159" s="33">
        <f t="shared" si="42"/>
        <v>0.6</v>
      </c>
      <c r="AA159" s="33">
        <f t="shared" si="43"/>
        <v>0.3</v>
      </c>
      <c r="AB159" s="33">
        <f t="shared" si="44"/>
        <v>7.8</v>
      </c>
      <c r="AC159" s="33">
        <f t="shared" si="45"/>
        <v>5</v>
      </c>
      <c r="AD159" s="181">
        <f t="shared" si="46"/>
        <v>1.5</v>
      </c>
      <c r="AE159" s="181">
        <f t="shared" si="47"/>
        <v>3.2</v>
      </c>
      <c r="AF159" s="181">
        <f t="shared" si="48"/>
        <v>2.8</v>
      </c>
      <c r="AG159" s="37">
        <f t="shared" si="49"/>
        <v>2.5</v>
      </c>
      <c r="AH159" s="37">
        <f t="shared" si="50"/>
        <v>0.5</v>
      </c>
      <c r="AI159" s="37">
        <f t="shared" si="51"/>
        <v>0.9</v>
      </c>
      <c r="AJ159" s="181" t="str">
        <f t="shared" si="52"/>
        <v>x</v>
      </c>
      <c r="AK159" s="181">
        <f t="shared" si="53"/>
        <v>3.3</v>
      </c>
      <c r="AL159" s="181">
        <f t="shared" si="54"/>
        <v>6.4</v>
      </c>
      <c r="AM159" s="37">
        <f t="shared" si="55"/>
        <v>4.9000000000000004</v>
      </c>
      <c r="AN159" s="199">
        <f>IF(P2_ComponentsMissing_hidden!G197&gt;2,"x",ROUND(AVERAGE(AG159,AH159,AI159,AM159),1))</f>
        <v>2.2000000000000002</v>
      </c>
    </row>
    <row r="160" spans="1:40">
      <c r="A160" s="27" t="s">
        <v>402</v>
      </c>
      <c r="B160" s="20" t="s">
        <v>403</v>
      </c>
      <c r="C160" s="26">
        <f>IF(P2_IndicatorData!C160="No data","x",ROUND(IF(P2_IndicatorData!C160&gt;C$166,10,IF(P2_IndicatorData!C160&lt;C$165,0,10-(C$166-P2_IndicatorData!C160)/(C$166-C$165)*10)),1))</f>
        <v>3.2</v>
      </c>
      <c r="D160" s="26">
        <f>IF(P2_IndicatorData!D160="No data","x",ROUND(IF(P2_IndicatorData!D160&gt;D$166,0,IF(P2_IndicatorData!D160&lt;D$165,10,(D$166-P2_IndicatorData!D160)/(D$166-D$165)*10)),1))</f>
        <v>9.1999999999999993</v>
      </c>
      <c r="E160" s="26">
        <f>IF(P2_IndicatorData!E160="No data","x",ROUND(IF(P2_IndicatorData!E160&gt;E$166,0,IF(P2_IndicatorData!E160&lt;E$165,10,(E$166-P2_IndicatorData!E160)/(E$166-E$165)*10)),1))</f>
        <v>10</v>
      </c>
      <c r="F160" s="26">
        <f>IF(P2_IndicatorData!F160="No data","x",ROUND(IF(P2_IndicatorData!F160&gt;F$166,0,IF(P2_IndicatorData!F160&lt;F$165,10,(F$166-P2_IndicatorData!F160)/(F$166-F$165)*10)),1))</f>
        <v>10</v>
      </c>
      <c r="G160" s="26">
        <f>IF(P2_IndicatorData!G160="No data","x",ROUND(IF(P2_IndicatorData!G160&gt;G$166,0,IF(P2_IndicatorData!G160&lt;G$165,10,(G$166-P2_IndicatorData!G160)/(G$166-G$165)*10)),1))</f>
        <v>10</v>
      </c>
      <c r="H160" s="26">
        <f>IF(P2_IndicatorData!H160="No data","x",ROUND(IF(P2_IndicatorData!H160&gt;H$166,0,IF(P2_IndicatorData!H160&lt;H$165,10,(H$166-P2_IndicatorData!H160)/(H$166-H$165)*10)),1))</f>
        <v>7.6</v>
      </c>
      <c r="I160" s="26">
        <f>IF(P2_IndicatorData!I160="No data","x",ROUND(IF(P2_IndicatorData!I160&gt;I$166,10,IF(P2_IndicatorData!I160&lt;I$165,0,10-(I$166-P2_IndicatorData!I160)/(I$166-I$165)*10)),1))</f>
        <v>3</v>
      </c>
      <c r="J160" s="26">
        <f>IF(P2_IndicatorData!J160="No data","x",ROUND(IF(P2_IndicatorData!J160&gt;J$166,10,IF(P2_IndicatorData!J160&lt;J$165,0,10-(J$166-P2_IndicatorData!J160)/(J$166-J$165)*10)),1))</f>
        <v>6.1</v>
      </c>
      <c r="K160" s="26">
        <f>IF(P2_IndicatorData!K160="No data","x",ROUND(IF(P2_IndicatorData!K160&gt;K$166,10,IF(P2_IndicatorData!K160&lt;K$165,0,10-(K$166-P2_IndicatorData!K160)/(K$166-K$165)*10)),1))</f>
        <v>2.5</v>
      </c>
      <c r="L160" s="26">
        <f>IF(P2_IndicatorData!L160="No data","x",ROUND(IF(P2_IndicatorData!L160&gt;L$166,10,IF(P2_IndicatorData!L160&lt;L$165,0,10-(L$166-P2_IndicatorData!L160)/(L$166-L$165)*10)),1))</f>
        <v>4.8</v>
      </c>
      <c r="M160" s="26">
        <f>IF(P2_IndicatorData!M160="No data","x",ROUND(IF(P2_IndicatorData!M160&gt;M$166,10,IF(P2_IndicatorData!M160&lt;M$165,0,10-(M$166-P2_IndicatorData!M160)/(M$166-M$165)*10)),1))</f>
        <v>4</v>
      </c>
      <c r="N160" s="26">
        <f>IF(P2_IndicatorData!N160="No data","x",ROUND(IF(P2_IndicatorData!N160&gt;N$166,0,IF(P2_IndicatorData!N160&lt;N$165,10,(N$166-P2_IndicatorData!N160)/(N$166-N$165)*10)),1))</f>
        <v>0.4</v>
      </c>
      <c r="O160" s="26" t="str">
        <f>IF(P2_IndicatorData!O160="No data","x",ROUND(IF(P2_IndicatorData!O160&gt;O$166,0,IF(P2_IndicatorData!O160&lt;O$165,10,(O$166-P2_IndicatorData!O160)/(O$166-O$165)*10)),1))</f>
        <v>x</v>
      </c>
      <c r="P160" s="26" t="str">
        <f>IF(P2_IndicatorData!P160="No data","x",ROUND(IF(P2_IndicatorData!P160&gt;P$166,0,IF(P2_IndicatorData!P160&lt;P$165,10,(P$166-P2_IndicatorData!P160)/(P$166-P$165)*10)),1))</f>
        <v>x</v>
      </c>
      <c r="Q160" s="26" t="str">
        <f>IF(P2_IndicatorData!Q160="No data","x",ROUND(IF(P2_IndicatorData!Q160&gt;Q$166,0,IF(P2_IndicatorData!Q160&lt;Q$165,10,(Q$166-P2_IndicatorData!Q160)/(Q$166-Q$165)*10)),1))</f>
        <v>x</v>
      </c>
      <c r="R160" s="26">
        <f>IF(P2_IndicatorData!R160="No data","x",ROUND(IF(P2_IndicatorData!R160&gt;R$166,10,IF(P2_IndicatorData!R160&lt;R$165,0,10-(R$166-P2_IndicatorData!R160)/(R$166-R$165)*10)),1))</f>
        <v>7.1</v>
      </c>
      <c r="S160" s="26">
        <f>IF(P2_IndicatorData!S160="No data","x",ROUND(IF(P2_IndicatorData!S160&gt;S$166,0,IF(P2_IndicatorData!S160&lt;S$165,10,(S$166-P2_IndicatorData!S160)/(S$166-S$165)*10)),1))</f>
        <v>3.3</v>
      </c>
      <c r="T160" s="35">
        <f>IF(P2_IndicatorData!X160="No data","x",ROUND(IF(P2_IndicatorData!X160&gt;T$166,10,IF(P2_IndicatorData!X160&lt;T$165,0,10-(T$166-P2_IndicatorData!X160)/(T$166-T$165)*10)),1))</f>
        <v>1.7</v>
      </c>
      <c r="U160" s="26" t="str">
        <f>IF(P2_IndicatorData!Y160="No data","x",ROUND(IF(P2_IndicatorData!Y160&gt;U$166,0,IF(P2_IndicatorData!Y160&lt;U$165,10,(U$166-P2_IndicatorData!Y160)/(U$166-U$165)*10)),1))</f>
        <v>x</v>
      </c>
      <c r="V160" s="26">
        <f>IF(P2_IndicatorData!Z160="No data","x",ROUND(IF(P2_IndicatorData!Z160&gt;V$166,10,IF(P2_IndicatorData!Z160&lt;V$165,0,10-(V$166-P2_IndicatorData!Z160)/(V$166-V$165)*10)),1))</f>
        <v>6.6</v>
      </c>
      <c r="W160" s="26" t="str">
        <f>IF(P2_IndicatorData!AA160="No data","x",ROUND(IF(P2_IndicatorData!AA160&gt;W$166,10,IF(P2_IndicatorData!AA160&lt;W$165,0,10-(W$166-P2_IndicatorData!AA160)/(W$166-W$165)*10)),1))</f>
        <v>x</v>
      </c>
      <c r="X160" s="26">
        <f>IF(P2_IndicatorData!AB160="No data","x",ROUND(IF(P2_IndicatorData!AB160&gt;X$166,0,IF(P2_IndicatorData!AB160&lt;X$165,10,(X$166-P2_IndicatorData!AB160)/(X$166-X$165)*10)),1))</f>
        <v>9.5</v>
      </c>
      <c r="Y160" s="26">
        <f>IF(P2_IndicatorData!AC160="No data","x",ROUND(IF(P2_IndicatorData!AC160&gt;Y$166,0,IF(P2_IndicatorData!AC160&lt;Y$165,10,(Y$166-P2_IndicatorData!AC160)/(Y$166-Y$165)*10)),1))</f>
        <v>0</v>
      </c>
      <c r="Z160" s="33">
        <f t="shared" si="42"/>
        <v>10</v>
      </c>
      <c r="AA160" s="33">
        <f t="shared" si="43"/>
        <v>4.4000000000000004</v>
      </c>
      <c r="AB160" s="33" t="str">
        <f t="shared" si="44"/>
        <v>x</v>
      </c>
      <c r="AC160" s="33">
        <f t="shared" si="45"/>
        <v>5.2</v>
      </c>
      <c r="AD160" s="181">
        <f t="shared" si="46"/>
        <v>6.6</v>
      </c>
      <c r="AE160" s="181">
        <f t="shared" si="47"/>
        <v>4.5999999999999996</v>
      </c>
      <c r="AF160" s="181">
        <f t="shared" si="48"/>
        <v>6.4</v>
      </c>
      <c r="AG160" s="37">
        <f t="shared" si="49"/>
        <v>5.9</v>
      </c>
      <c r="AH160" s="37">
        <f t="shared" si="50"/>
        <v>2.4</v>
      </c>
      <c r="AI160" s="37">
        <f t="shared" si="51"/>
        <v>1.7</v>
      </c>
      <c r="AJ160" s="181">
        <f t="shared" si="52"/>
        <v>6.6</v>
      </c>
      <c r="AK160" s="181">
        <f t="shared" si="53"/>
        <v>4.8</v>
      </c>
      <c r="AL160" s="181">
        <f t="shared" si="54"/>
        <v>5.2</v>
      </c>
      <c r="AM160" s="37">
        <f t="shared" si="55"/>
        <v>5.5</v>
      </c>
      <c r="AN160" s="199">
        <f>IF(P2_ComponentsMissing_hidden!G199&gt;2,"x",ROUND(AVERAGE(AG160,AH160,AI160,AM160),1))</f>
        <v>3.9</v>
      </c>
    </row>
    <row r="161" spans="1:40">
      <c r="A161" s="27" t="s">
        <v>404</v>
      </c>
      <c r="B161" s="20" t="s">
        <v>405</v>
      </c>
      <c r="C161" s="26">
        <f>IF(P2_IndicatorData!C161="No data","x",ROUND(IF(P2_IndicatorData!C161&gt;C$166,10,IF(P2_IndicatorData!C161&lt;C$165,0,10-(C$166-P2_IndicatorData!C161)/(C$166-C$165)*10)),1))</f>
        <v>2.7</v>
      </c>
      <c r="D161" s="26">
        <f>IF(P2_IndicatorData!D161="No data","x",ROUND(IF(P2_IndicatorData!D161&gt;D$166,0,IF(P2_IndicatorData!D161&lt;D$165,10,(D$166-P2_IndicatorData!D161)/(D$166-D$165)*10)),1))</f>
        <v>8.8000000000000007</v>
      </c>
      <c r="E161" s="26">
        <f>IF(P2_IndicatorData!E161="No data","x",ROUND(IF(P2_IndicatorData!E161&gt;E$166,0,IF(P2_IndicatorData!E161&lt;E$165,10,(E$166-P2_IndicatorData!E161)/(E$166-E$165)*10)),1))</f>
        <v>8.3000000000000007</v>
      </c>
      <c r="F161" s="26">
        <f>IF(P2_IndicatorData!F161="No data","x",ROUND(IF(P2_IndicatorData!F161&gt;F$166,0,IF(P2_IndicatorData!F161&lt;F$165,10,(F$166-P2_IndicatorData!F161)/(F$166-F$165)*10)),1))</f>
        <v>2</v>
      </c>
      <c r="G161" s="26" t="str">
        <f>IF(P2_IndicatorData!G161="No data","x",ROUND(IF(P2_IndicatorData!G161&gt;G$166,0,IF(P2_IndicatorData!G161&lt;G$165,10,(G$166-P2_IndicatorData!G161)/(G$166-G$165)*10)),1))</f>
        <v>x</v>
      </c>
      <c r="H161" s="26">
        <f>IF(P2_IndicatorData!H161="No data","x",ROUND(IF(P2_IndicatorData!H161&gt;H$166,0,IF(P2_IndicatorData!H161&lt;H$165,10,(H$166-P2_IndicatorData!H161)/(H$166-H$165)*10)),1))</f>
        <v>6.1</v>
      </c>
      <c r="I161" s="26">
        <f>IF(P2_IndicatorData!I161="No data","x",ROUND(IF(P2_IndicatorData!I161&gt;I$166,10,IF(P2_IndicatorData!I161&lt;I$165,0,10-(I$166-P2_IndicatorData!I161)/(I$166-I$165)*10)),1))</f>
        <v>6.4</v>
      </c>
      <c r="J161" s="26">
        <f>IF(P2_IndicatorData!J161="No data","x",ROUND(IF(P2_IndicatorData!J161&gt;J$166,10,IF(P2_IndicatorData!J161&lt;J$165,0,10-(J$166-P2_IndicatorData!J161)/(J$166-J$165)*10)),1))</f>
        <v>5.5</v>
      </c>
      <c r="K161" s="26">
        <f>IF(P2_IndicatorData!K161="No data","x",ROUND(IF(P2_IndicatorData!K161&gt;K$166,10,IF(P2_IndicatorData!K161&lt;K$165,0,10-(K$166-P2_IndicatorData!K161)/(K$166-K$165)*10)),1))</f>
        <v>0.9</v>
      </c>
      <c r="L161" s="26" t="str">
        <f>IF(P2_IndicatorData!L161="No data","x",ROUND(IF(P2_IndicatorData!L161&gt;L$166,10,IF(P2_IndicatorData!L161&lt;L$165,0,10-(L$166-P2_IndicatorData!L161)/(L$166-L$165)*10)),1))</f>
        <v>x</v>
      </c>
      <c r="M161" s="26" t="str">
        <f>IF(P2_IndicatorData!M161="No data","x",ROUND(IF(P2_IndicatorData!M161&gt;M$166,10,IF(P2_IndicatorData!M161&lt;M$165,0,10-(M$166-P2_IndicatorData!M161)/(M$166-M$165)*10)),1))</f>
        <v>x</v>
      </c>
      <c r="N161" s="26">
        <f>IF(P2_IndicatorData!N161="No data","x",ROUND(IF(P2_IndicatorData!N161&gt;N$166,0,IF(P2_IndicatorData!N161&lt;N$165,10,(N$166-P2_IndicatorData!N161)/(N$166-N$165)*10)),1))</f>
        <v>0.5</v>
      </c>
      <c r="O161" s="26">
        <f>IF(P2_IndicatorData!O161="No data","x",ROUND(IF(P2_IndicatorData!O161&gt;O$166,0,IF(P2_IndicatorData!O161&lt;O$165,10,(O$166-P2_IndicatorData!O161)/(O$166-O$165)*10)),1))</f>
        <v>3.1</v>
      </c>
      <c r="P161" s="26">
        <f>IF(P2_IndicatorData!P161="No data","x",ROUND(IF(P2_IndicatorData!P161&gt;P$166,0,IF(P2_IndicatorData!P161&lt;P$165,10,(P$166-P2_IndicatorData!P161)/(P$166-P$165)*10)),1))</f>
        <v>10</v>
      </c>
      <c r="Q161" s="26">
        <f>IF(P2_IndicatorData!Q161="No data","x",ROUND(IF(P2_IndicatorData!Q161&gt;Q$166,0,IF(P2_IndicatorData!Q161&lt;Q$165,10,(Q$166-P2_IndicatorData!Q161)/(Q$166-Q$165)*10)),1))</f>
        <v>5.2</v>
      </c>
      <c r="R161" s="26">
        <f>IF(P2_IndicatorData!R161="No data","x",ROUND(IF(P2_IndicatorData!R161&gt;R$166,10,IF(P2_IndicatorData!R161&lt;R$165,0,10-(R$166-P2_IndicatorData!R161)/(R$166-R$165)*10)),1))</f>
        <v>2.2999999999999998</v>
      </c>
      <c r="S161" s="26">
        <f>IF(P2_IndicatorData!S161="No data","x",ROUND(IF(P2_IndicatorData!S161&gt;S$166,0,IF(P2_IndicatorData!S161&lt;S$165,10,(S$166-P2_IndicatorData!S161)/(S$166-S$165)*10)),1))</f>
        <v>8.6999999999999993</v>
      </c>
      <c r="T161" s="35">
        <f>IF(P2_IndicatorData!X161="No data","x",ROUND(IF(P2_IndicatorData!X161&gt;T$166,10,IF(P2_IndicatorData!X161&lt;T$165,0,10-(T$166-P2_IndicatorData!X161)/(T$166-T$165)*10)),1))</f>
        <v>0.9</v>
      </c>
      <c r="U161" s="26">
        <f>IF(P2_IndicatorData!Y161="No data","x",ROUND(IF(P2_IndicatorData!Y161&gt;U$166,0,IF(P2_IndicatorData!Y161&lt;U$165,10,(U$166-P2_IndicatorData!Y161)/(U$166-U$165)*10)),1))</f>
        <v>1.8</v>
      </c>
      <c r="V161" s="26">
        <f>IF(P2_IndicatorData!Z161="No data","x",ROUND(IF(P2_IndicatorData!Z161&gt;V$166,10,IF(P2_IndicatorData!Z161&lt;V$165,0,10-(V$166-P2_IndicatorData!Z161)/(V$166-V$165)*10)),1))</f>
        <v>1.3</v>
      </c>
      <c r="W161" s="26">
        <f>IF(P2_IndicatorData!AA161="No data","x",ROUND(IF(P2_IndicatorData!AA161&gt;W$166,10,IF(P2_IndicatorData!AA161&lt;W$165,0,10-(W$166-P2_IndicatorData!AA161)/(W$166-W$165)*10)),1))</f>
        <v>4.3</v>
      </c>
      <c r="X161" s="26">
        <f>IF(P2_IndicatorData!AB161="No data","x",ROUND(IF(P2_IndicatorData!AB161&gt;X$166,0,IF(P2_IndicatorData!AB161&lt;X$165,10,(X$166-P2_IndicatorData!AB161)/(X$166-X$165)*10)),1))</f>
        <v>3.9</v>
      </c>
      <c r="Y161" s="26">
        <f>IF(P2_IndicatorData!AC161="No data","x",ROUND(IF(P2_IndicatorData!AC161&gt;Y$166,0,IF(P2_IndicatorData!AC161&lt;Y$165,10,(Y$166-P2_IndicatorData!AC161)/(Y$166-Y$165)*10)),1))</f>
        <v>0</v>
      </c>
      <c r="Z161" s="33">
        <f t="shared" si="42"/>
        <v>5.2</v>
      </c>
      <c r="AA161" s="33" t="str">
        <f t="shared" si="43"/>
        <v>x</v>
      </c>
      <c r="AB161" s="33">
        <f t="shared" si="44"/>
        <v>7.6</v>
      </c>
      <c r="AC161" s="33">
        <f t="shared" si="45"/>
        <v>5.5</v>
      </c>
      <c r="AD161" s="181">
        <f t="shared" si="46"/>
        <v>4</v>
      </c>
      <c r="AE161" s="181">
        <f t="shared" si="47"/>
        <v>6</v>
      </c>
      <c r="AF161" s="181">
        <f t="shared" si="48"/>
        <v>5.3</v>
      </c>
      <c r="AG161" s="37">
        <f t="shared" si="49"/>
        <v>5.0999999999999996</v>
      </c>
      <c r="AH161" s="37">
        <f t="shared" si="50"/>
        <v>1.8</v>
      </c>
      <c r="AI161" s="37">
        <f t="shared" si="51"/>
        <v>1.4</v>
      </c>
      <c r="AJ161" s="181">
        <f t="shared" si="52"/>
        <v>2.8</v>
      </c>
      <c r="AK161" s="181">
        <f t="shared" si="53"/>
        <v>2</v>
      </c>
      <c r="AL161" s="181">
        <f t="shared" si="54"/>
        <v>6.6</v>
      </c>
      <c r="AM161" s="37">
        <f t="shared" si="55"/>
        <v>3.8</v>
      </c>
      <c r="AN161" s="199">
        <f>IF(P2_ComponentsMissing_hidden!G200&gt;2,"x",ROUND(AVERAGE(AG161,AH161,AI161,AM161),1))</f>
        <v>3</v>
      </c>
    </row>
    <row r="162" spans="1:40">
      <c r="A162" s="27" t="s">
        <v>406</v>
      </c>
      <c r="B162" s="20" t="s">
        <v>407</v>
      </c>
      <c r="C162" s="26">
        <f>IF(P2_IndicatorData!C162="No data","x",ROUND(IF(P2_IndicatorData!C162&gt;C$166,10,IF(P2_IndicatorData!C162&lt;C$165,0,10-(C$166-P2_IndicatorData!C162)/(C$166-C$165)*10)),1))</f>
        <v>7.8</v>
      </c>
      <c r="D162" s="26">
        <f>IF(P2_IndicatorData!D162="No data","x",ROUND(IF(P2_IndicatorData!D162&gt;D$166,0,IF(P2_IndicatorData!D162&lt;D$165,10,(D$166-P2_IndicatorData!D162)/(D$166-D$165)*10)),1))</f>
        <v>9.3000000000000007</v>
      </c>
      <c r="E162" s="26">
        <f>IF(P2_IndicatorData!E162="No data","x",ROUND(IF(P2_IndicatorData!E162&gt;E$166,0,IF(P2_IndicatorData!E162&lt;E$165,10,(E$166-P2_IndicatorData!E162)/(E$166-E$165)*10)),1))</f>
        <v>10</v>
      </c>
      <c r="F162" s="26">
        <f>IF(P2_IndicatorData!F162="No data","x",ROUND(IF(P2_IndicatorData!F162&gt;F$166,0,IF(P2_IndicatorData!F162&lt;F$165,10,(F$166-P2_IndicatorData!F162)/(F$166-F$165)*10)),1))</f>
        <v>10</v>
      </c>
      <c r="G162" s="26">
        <f>IF(P2_IndicatorData!G162="No data","x",ROUND(IF(P2_IndicatorData!G162&gt;G$166,0,IF(P2_IndicatorData!G162&lt;G$165,10,(G$166-P2_IndicatorData!G162)/(G$166-G$165)*10)),1))</f>
        <v>7.2</v>
      </c>
      <c r="H162" s="26">
        <f>IF(P2_IndicatorData!H162="No data","x",ROUND(IF(P2_IndicatorData!H162&gt;H$166,0,IF(P2_IndicatorData!H162&lt;H$165,10,(H$166-P2_IndicatorData!H162)/(H$166-H$165)*10)),1))</f>
        <v>9.3000000000000007</v>
      </c>
      <c r="I162" s="26">
        <f>IF(P2_IndicatorData!I162="No data","x",ROUND(IF(P2_IndicatorData!I162&gt;I$166,10,IF(P2_IndicatorData!I162&lt;I$165,0,10-(I$166-P2_IndicatorData!I162)/(I$166-I$165)*10)),1))</f>
        <v>10</v>
      </c>
      <c r="J162" s="26" t="str">
        <f>IF(P2_IndicatorData!J162="No data","x",ROUND(IF(P2_IndicatorData!J162&gt;J$166,10,IF(P2_IndicatorData!J162&lt;J$165,0,10-(J$166-P2_IndicatorData!J162)/(J$166-J$165)*10)),1))</f>
        <v>x</v>
      </c>
      <c r="K162" s="26">
        <f>IF(P2_IndicatorData!K162="No data","x",ROUND(IF(P2_IndicatorData!K162&gt;K$166,10,IF(P2_IndicatorData!K162&lt;K$165,0,10-(K$166-P2_IndicatorData!K162)/(K$166-K$165)*10)),1))</f>
        <v>3.3</v>
      </c>
      <c r="L162" s="26">
        <f>IF(P2_IndicatorData!L162="No data","x",ROUND(IF(P2_IndicatorData!L162&gt;L$166,10,IF(P2_IndicatorData!L162&lt;L$165,0,10-(L$166-P2_IndicatorData!L162)/(L$166-L$165)*10)),1))</f>
        <v>7.8</v>
      </c>
      <c r="M162" s="26">
        <f>IF(P2_IndicatorData!M162="No data","x",ROUND(IF(P2_IndicatorData!M162&gt;M$166,10,IF(P2_IndicatorData!M162&lt;M$165,0,10-(M$166-P2_IndicatorData!M162)/(M$166-M$165)*10)),1))</f>
        <v>8.1</v>
      </c>
      <c r="N162" s="26" t="str">
        <f>IF(P2_IndicatorData!N162="No data","x",ROUND(IF(P2_IndicatorData!N162&gt;N$166,0,IF(P2_IndicatorData!N162&lt;N$165,10,(N$166-P2_IndicatorData!N162)/(N$166-N$165)*10)),1))</f>
        <v>x</v>
      </c>
      <c r="O162" s="26" t="str">
        <f>IF(P2_IndicatorData!O162="No data","x",ROUND(IF(P2_IndicatorData!O162&gt;O$166,0,IF(P2_IndicatorData!O162&lt;O$165,10,(O$166-P2_IndicatorData!O162)/(O$166-O$165)*10)),1))</f>
        <v>x</v>
      </c>
      <c r="P162" s="26" t="str">
        <f>IF(P2_IndicatorData!P162="No data","x",ROUND(IF(P2_IndicatorData!P162&gt;P$166,0,IF(P2_IndicatorData!P162&lt;P$165,10,(P$166-P2_IndicatorData!P162)/(P$166-P$165)*10)),1))</f>
        <v>x</v>
      </c>
      <c r="Q162" s="26" t="str">
        <f>IF(P2_IndicatorData!Q162="No data","x",ROUND(IF(P2_IndicatorData!Q162&gt;Q$166,0,IF(P2_IndicatorData!Q162&lt;Q$165,10,(Q$166-P2_IndicatorData!Q162)/(Q$166-Q$165)*10)),1))</f>
        <v>x</v>
      </c>
      <c r="R162" s="26">
        <f>IF(P2_IndicatorData!R162="No data","x",ROUND(IF(P2_IndicatorData!R162&gt;R$166,10,IF(P2_IndicatorData!R162&lt;R$165,0,10-(R$166-P2_IndicatorData!R162)/(R$166-R$165)*10)),1))</f>
        <v>7.4</v>
      </c>
      <c r="S162" s="26">
        <f>IF(P2_IndicatorData!S162="No data","x",ROUND(IF(P2_IndicatorData!S162&gt;S$166,0,IF(P2_IndicatorData!S162&lt;S$165,10,(S$166-P2_IndicatorData!S162)/(S$166-S$165)*10)),1))</f>
        <v>10</v>
      </c>
      <c r="T162" s="35">
        <f>IF(P2_IndicatorData!X162="No data","x",ROUND(IF(P2_IndicatorData!X162&gt;T$166,10,IF(P2_IndicatorData!X162&lt;T$165,0,10-(T$166-P2_IndicatorData!X162)/(T$166-T$165)*10)),1))</f>
        <v>7.5</v>
      </c>
      <c r="U162" s="26">
        <f>IF(P2_IndicatorData!Y162="No data","x",ROUND(IF(P2_IndicatorData!Y162&gt;U$166,0,IF(P2_IndicatorData!Y162&lt;U$165,10,(U$166-P2_IndicatorData!Y162)/(U$166-U$165)*10)),1))</f>
        <v>6.3</v>
      </c>
      <c r="V162" s="26">
        <f>IF(P2_IndicatorData!Z162="No data","x",ROUND(IF(P2_IndicatorData!Z162&gt;V$166,10,IF(P2_IndicatorData!Z162&lt;V$165,0,10-(V$166-P2_IndicatorData!Z162)/(V$166-V$165)*10)),1))</f>
        <v>9.6999999999999993</v>
      </c>
      <c r="W162" s="26">
        <f>IF(P2_IndicatorData!AA162="No data","x",ROUND(IF(P2_IndicatorData!AA162&gt;W$166,10,IF(P2_IndicatorData!AA162&lt;W$165,0,10-(W$166-P2_IndicatorData!AA162)/(W$166-W$165)*10)),1))</f>
        <v>4.7</v>
      </c>
      <c r="X162" s="26">
        <f>IF(P2_IndicatorData!AB162="No data","x",ROUND(IF(P2_IndicatorData!AB162&gt;X$166,0,IF(P2_IndicatorData!AB162&lt;X$165,10,(X$166-P2_IndicatorData!AB162)/(X$166-X$165)*10)),1))</f>
        <v>9.6999999999999993</v>
      </c>
      <c r="Y162" s="26">
        <f>IF(P2_IndicatorData!AC162="No data","x",ROUND(IF(P2_IndicatorData!AC162&gt;Y$166,0,IF(P2_IndicatorData!AC162&lt;Y$165,10,(Y$166-P2_IndicatorData!AC162)/(Y$166-Y$165)*10)),1))</f>
        <v>3.5</v>
      </c>
      <c r="Z162" s="33">
        <f t="shared" si="42"/>
        <v>9.1</v>
      </c>
      <c r="AA162" s="33">
        <f t="shared" si="43"/>
        <v>8</v>
      </c>
      <c r="AB162" s="33" t="str">
        <f t="shared" si="44"/>
        <v>x</v>
      </c>
      <c r="AC162" s="33">
        <f t="shared" si="45"/>
        <v>8.6999999999999993</v>
      </c>
      <c r="AD162" s="181">
        <f t="shared" si="46"/>
        <v>8.5</v>
      </c>
      <c r="AE162" s="181">
        <f t="shared" si="47"/>
        <v>10</v>
      </c>
      <c r="AF162" s="181">
        <f t="shared" si="48"/>
        <v>7.3</v>
      </c>
      <c r="AG162" s="37">
        <f t="shared" si="49"/>
        <v>8.6</v>
      </c>
      <c r="AH162" s="37">
        <f t="shared" si="50"/>
        <v>8</v>
      </c>
      <c r="AI162" s="37">
        <f t="shared" si="51"/>
        <v>6.9</v>
      </c>
      <c r="AJ162" s="181">
        <f t="shared" si="52"/>
        <v>7.2</v>
      </c>
      <c r="AK162" s="181">
        <f t="shared" si="53"/>
        <v>6.6</v>
      </c>
      <c r="AL162" s="181">
        <f t="shared" si="54"/>
        <v>8.6999999999999993</v>
      </c>
      <c r="AM162" s="37">
        <f t="shared" si="55"/>
        <v>7.5</v>
      </c>
      <c r="AN162" s="199">
        <f>IF(P2_ComponentsMissing_hidden!G201&gt;2,"x",ROUND(AVERAGE(AG162,AH162,AI162,AM162),1))</f>
        <v>7.8</v>
      </c>
    </row>
    <row r="163" spans="1:40">
      <c r="A163" s="27" t="s">
        <v>408</v>
      </c>
      <c r="B163" s="20" t="s">
        <v>409</v>
      </c>
      <c r="C163" s="26">
        <f>IF(P2_IndicatorData!C163="No data","x",ROUND(IF(P2_IndicatorData!C163&gt;C$166,10,IF(P2_IndicatorData!C163&lt;C$165,0,10-(C$166-P2_IndicatorData!C163)/(C$166-C$165)*10)),1))</f>
        <v>8.1999999999999993</v>
      </c>
      <c r="D163" s="26">
        <f>IF(P2_IndicatorData!D163="No data","x",ROUND(IF(P2_IndicatorData!D163&gt;D$166,0,IF(P2_IndicatorData!D163&lt;D$165,10,(D$166-P2_IndicatorData!D163)/(D$166-D$165)*10)),1))</f>
        <v>8.9</v>
      </c>
      <c r="E163" s="26">
        <f>IF(P2_IndicatorData!E163="No data","x",ROUND(IF(P2_IndicatorData!E163&gt;E$166,0,IF(P2_IndicatorData!E163&lt;E$165,10,(E$166-P2_IndicatorData!E163)/(E$166-E$165)*10)),1))</f>
        <v>3.3</v>
      </c>
      <c r="F163" s="26">
        <f>IF(P2_IndicatorData!F163="No data","x",ROUND(IF(P2_IndicatorData!F163&gt;F$166,0,IF(P2_IndicatorData!F163&lt;F$165,10,(F$166-P2_IndicatorData!F163)/(F$166-F$165)*10)),1))</f>
        <v>7</v>
      </c>
      <c r="G163" s="26">
        <f>IF(P2_IndicatorData!G163="No data","x",ROUND(IF(P2_IndicatorData!G163&gt;G$166,0,IF(P2_IndicatorData!G163&lt;G$165,10,(G$166-P2_IndicatorData!G163)/(G$166-G$165)*10)),1))</f>
        <v>2</v>
      </c>
      <c r="H163" s="26">
        <f>IF(P2_IndicatorData!H163="No data","x",ROUND(IF(P2_IndicatorData!H163&gt;H$166,0,IF(P2_IndicatorData!H163&lt;H$165,10,(H$166-P2_IndicatorData!H163)/(H$166-H$165)*10)),1))</f>
        <v>7.2</v>
      </c>
      <c r="I163" s="26">
        <f>IF(P2_IndicatorData!I163="No data","x",ROUND(IF(P2_IndicatorData!I163&gt;I$166,10,IF(P2_IndicatorData!I163&lt;I$165,0,10-(I$166-P2_IndicatorData!I163)/(I$166-I$165)*10)),1))</f>
        <v>9.1999999999999993</v>
      </c>
      <c r="J163" s="26">
        <f>IF(P2_IndicatorData!J163="No data","x",ROUND(IF(P2_IndicatorData!J163&gt;J$166,10,IF(P2_IndicatorData!J163&lt;J$165,0,10-(J$166-P2_IndicatorData!J163)/(J$166-J$165)*10)),1))</f>
        <v>7.7</v>
      </c>
      <c r="K163" s="26">
        <f>IF(P2_IndicatorData!K163="No data","x",ROUND(IF(P2_IndicatorData!K163&gt;K$166,10,IF(P2_IndicatorData!K163&lt;K$165,0,10-(K$166-P2_IndicatorData!K163)/(K$166-K$165)*10)),1))</f>
        <v>4.3</v>
      </c>
      <c r="L163" s="26">
        <f>IF(P2_IndicatorData!L163="No data","x",ROUND(IF(P2_IndicatorData!L163&gt;L$166,10,IF(P2_IndicatorData!L163&lt;L$165,0,10-(L$166-P2_IndicatorData!L163)/(L$166-L$165)*10)),1))</f>
        <v>7.4</v>
      </c>
      <c r="M163" s="26" t="str">
        <f>IF(P2_IndicatorData!M163="No data","x",ROUND(IF(P2_IndicatorData!M163&gt;M$166,10,IF(P2_IndicatorData!M163&lt;M$165,0,10-(M$166-P2_IndicatorData!M163)/(M$166-M$165)*10)),1))</f>
        <v>x</v>
      </c>
      <c r="N163" s="26">
        <f>IF(P2_IndicatorData!N163="No data","x",ROUND(IF(P2_IndicatorData!N163&gt;N$166,0,IF(P2_IndicatorData!N163&lt;N$165,10,(N$166-P2_IndicatorData!N163)/(N$166-N$165)*10)),1))</f>
        <v>2.6</v>
      </c>
      <c r="O163" s="26">
        <f>IF(P2_IndicatorData!O163="No data","x",ROUND(IF(P2_IndicatorData!O163&gt;O$166,0,IF(P2_IndicatorData!O163&lt;O$165,10,(O$166-P2_IndicatorData!O163)/(O$166-O$165)*10)),1))</f>
        <v>2.2999999999999998</v>
      </c>
      <c r="P163" s="26">
        <f>IF(P2_IndicatorData!P163="No data","x",ROUND(IF(P2_IndicatorData!P163&gt;P$166,0,IF(P2_IndicatorData!P163&lt;P$165,10,(P$166-P2_IndicatorData!P163)/(P$166-P$165)*10)),1))</f>
        <v>8.3000000000000007</v>
      </c>
      <c r="Q163" s="26">
        <f>IF(P2_IndicatorData!Q163="No data","x",ROUND(IF(P2_IndicatorData!Q163&gt;Q$166,0,IF(P2_IndicatorData!Q163&lt;Q$165,10,(Q$166-P2_IndicatorData!Q163)/(Q$166-Q$165)*10)),1))</f>
        <v>9.4</v>
      </c>
      <c r="R163" s="26">
        <f>IF(P2_IndicatorData!R163="No data","x",ROUND(IF(P2_IndicatorData!R163&gt;R$166,10,IF(P2_IndicatorData!R163&lt;R$165,0,10-(R$166-P2_IndicatorData!R163)/(R$166-R$165)*10)),1))</f>
        <v>10</v>
      </c>
      <c r="S163" s="26">
        <f>IF(P2_IndicatorData!S163="No data","x",ROUND(IF(P2_IndicatorData!S163&gt;S$166,0,IF(P2_IndicatorData!S163&lt;S$165,10,(S$166-P2_IndicatorData!S163)/(S$166-S$165)*10)),1))</f>
        <v>6.8</v>
      </c>
      <c r="T163" s="35">
        <f>IF(P2_IndicatorData!X163="No data","x",ROUND(IF(P2_IndicatorData!X163&gt;T$166,10,IF(P2_IndicatorData!X163&lt;T$165,0,10-(T$166-P2_IndicatorData!X163)/(T$166-T$165)*10)),1))</f>
        <v>10</v>
      </c>
      <c r="U163" s="26">
        <f>IF(P2_IndicatorData!Y163="No data","x",ROUND(IF(P2_IndicatorData!Y163&gt;U$166,0,IF(P2_IndicatorData!Y163&lt;U$165,10,(U$166-P2_IndicatorData!Y163)/(U$166-U$165)*10)),1))</f>
        <v>10</v>
      </c>
      <c r="V163" s="26">
        <f>IF(P2_IndicatorData!Z163="No data","x",ROUND(IF(P2_IndicatorData!Z163&gt;V$166,10,IF(P2_IndicatorData!Z163&lt;V$165,0,10-(V$166-P2_IndicatorData!Z163)/(V$166-V$165)*10)),1))</f>
        <v>10</v>
      </c>
      <c r="W163" s="26">
        <f>IF(P2_IndicatorData!AA163="No data","x",ROUND(IF(P2_IndicatorData!AA163&gt;W$166,10,IF(P2_IndicatorData!AA163&lt;W$165,0,10-(W$166-P2_IndicatorData!AA163)/(W$166-W$165)*10)),1))</f>
        <v>10</v>
      </c>
      <c r="X163" s="26">
        <f>IF(P2_IndicatorData!AB163="No data","x",ROUND(IF(P2_IndicatorData!AB163&gt;X$166,0,IF(P2_IndicatorData!AB163&lt;X$165,10,(X$166-P2_IndicatorData!AB163)/(X$166-X$165)*10)),1))</f>
        <v>6.9</v>
      </c>
      <c r="Y163" s="26">
        <f>IF(P2_IndicatorData!AC163="No data","x",ROUND(IF(P2_IndicatorData!AC163&gt;Y$166,0,IF(P2_IndicatorData!AC163&lt;Y$165,10,(Y$166-P2_IndicatorData!AC163)/(Y$166-Y$165)*10)),1))</f>
        <v>10</v>
      </c>
      <c r="Z163" s="33">
        <f t="shared" si="42"/>
        <v>4.0999999999999996</v>
      </c>
      <c r="AA163" s="33">
        <f t="shared" si="43"/>
        <v>7.4</v>
      </c>
      <c r="AB163" s="33">
        <f t="shared" si="44"/>
        <v>8.9</v>
      </c>
      <c r="AC163" s="33">
        <f t="shared" si="45"/>
        <v>8.4</v>
      </c>
      <c r="AD163" s="181">
        <f t="shared" si="46"/>
        <v>6.2</v>
      </c>
      <c r="AE163" s="181">
        <f t="shared" si="47"/>
        <v>8.5</v>
      </c>
      <c r="AF163" s="181">
        <f t="shared" si="48"/>
        <v>6.8</v>
      </c>
      <c r="AG163" s="37">
        <f t="shared" si="49"/>
        <v>7.2</v>
      </c>
      <c r="AH163" s="37">
        <f t="shared" si="50"/>
        <v>4.0999999999999996</v>
      </c>
      <c r="AI163" s="37">
        <f t="shared" si="51"/>
        <v>10</v>
      </c>
      <c r="AJ163" s="181">
        <f t="shared" si="52"/>
        <v>10</v>
      </c>
      <c r="AK163" s="181">
        <f t="shared" si="53"/>
        <v>8.5</v>
      </c>
      <c r="AL163" s="181">
        <f t="shared" si="54"/>
        <v>8.6999999999999993</v>
      </c>
      <c r="AM163" s="37">
        <f t="shared" si="55"/>
        <v>9.1</v>
      </c>
      <c r="AN163" s="199">
        <f>IF(P2_ComponentsMissing_hidden!G202&gt;2,"x",ROUND(AVERAGE(AG163,AH163,AI163,AM163),1))</f>
        <v>7.6</v>
      </c>
    </row>
    <row r="164" spans="1:40">
      <c r="A164" s="27" t="s">
        <v>410</v>
      </c>
      <c r="B164" s="20" t="s">
        <v>411</v>
      </c>
      <c r="C164" s="26">
        <f>IF(P2_IndicatorData!C164="No data","x",ROUND(IF(P2_IndicatorData!C164&gt;C$166,10,IF(P2_IndicatorData!C164&lt;C$165,0,10-(C$166-P2_IndicatorData!C164)/(C$166-C$165)*10)),1))</f>
        <v>7.3</v>
      </c>
      <c r="D164" s="26">
        <f>IF(P2_IndicatorData!D164="No data","x",ROUND(IF(P2_IndicatorData!D164&gt;D$166,0,IF(P2_IndicatorData!D164&lt;D$165,10,(D$166-P2_IndicatorData!D164)/(D$166-D$165)*10)),1))</f>
        <v>8.4</v>
      </c>
      <c r="E164" s="26">
        <f>IF(P2_IndicatorData!E164="No data","x",ROUND(IF(P2_IndicatorData!E164&gt;E$166,0,IF(P2_IndicatorData!E164&lt;E$165,10,(E$166-P2_IndicatorData!E164)/(E$166-E$165)*10)),1))</f>
        <v>3.7</v>
      </c>
      <c r="F164" s="26">
        <f>IF(P2_IndicatorData!F164="No data","x",ROUND(IF(P2_IndicatorData!F164&gt;F$166,0,IF(P2_IndicatorData!F164&lt;F$165,10,(F$166-P2_IndicatorData!F164)/(F$166-F$165)*10)),1))</f>
        <v>4.4000000000000004</v>
      </c>
      <c r="G164" s="26">
        <f>IF(P2_IndicatorData!G164="No data","x",ROUND(IF(P2_IndicatorData!G164&gt;G$166,0,IF(P2_IndicatorData!G164&lt;G$165,10,(G$166-P2_IndicatorData!G164)/(G$166-G$165)*10)),1))</f>
        <v>2.2000000000000002</v>
      </c>
      <c r="H164" s="26">
        <f>IF(P2_IndicatorData!H164="No data","x",ROUND(IF(P2_IndicatorData!H164&gt;H$166,0,IF(P2_IndicatorData!H164&lt;H$165,10,(H$166-P2_IndicatorData!H164)/(H$166-H$165)*10)),1))</f>
        <v>8.1</v>
      </c>
      <c r="I164" s="26">
        <f>IF(P2_IndicatorData!I164="No data","x",ROUND(IF(P2_IndicatorData!I164&gt;I$166,10,IF(P2_IndicatorData!I164&lt;I$165,0,10-(I$166-P2_IndicatorData!I164)/(I$166-I$165)*10)),1))</f>
        <v>6.6</v>
      </c>
      <c r="J164" s="26">
        <f>IF(P2_IndicatorData!J164="No data","x",ROUND(IF(P2_IndicatorData!J164&gt;J$166,10,IF(P2_IndicatorData!J164&lt;J$165,0,10-(J$166-P2_IndicatorData!J164)/(J$166-J$165)*10)),1))</f>
        <v>8.4</v>
      </c>
      <c r="K164" s="26">
        <f>IF(P2_IndicatorData!K164="No data","x",ROUND(IF(P2_IndicatorData!K164&gt;K$166,10,IF(P2_IndicatorData!K164&lt;K$165,0,10-(K$166-P2_IndicatorData!K164)/(K$166-K$165)*10)),1))</f>
        <v>9.1999999999999993</v>
      </c>
      <c r="L164" s="26" t="str">
        <f>IF(P2_IndicatorData!L164="No data","x",ROUND(IF(P2_IndicatorData!L164&gt;L$166,10,IF(P2_IndicatorData!L164&lt;L$165,0,10-(L$166-P2_IndicatorData!L164)/(L$166-L$165)*10)),1))</f>
        <v>x</v>
      </c>
      <c r="M164" s="26" t="str">
        <f>IF(P2_IndicatorData!M164="No data","x",ROUND(IF(P2_IndicatorData!M164&gt;M$166,10,IF(P2_IndicatorData!M164&lt;M$165,0,10-(M$166-P2_IndicatorData!M164)/(M$166-M$165)*10)),1))</f>
        <v>x</v>
      </c>
      <c r="N164" s="26">
        <f>IF(P2_IndicatorData!N164="No data","x",ROUND(IF(P2_IndicatorData!N164&gt;N$166,0,IF(P2_IndicatorData!N164&lt;N$165,10,(N$166-P2_IndicatorData!N164)/(N$166-N$165)*10)),1))</f>
        <v>3.2</v>
      </c>
      <c r="O164" s="26">
        <f>IF(P2_IndicatorData!O164="No data","x",ROUND(IF(P2_IndicatorData!O164&gt;O$166,0,IF(P2_IndicatorData!O164&lt;O$165,10,(O$166-P2_IndicatorData!O164)/(O$166-O$165)*10)),1))</f>
        <v>0.2</v>
      </c>
      <c r="P164" s="26" t="str">
        <f>IF(P2_IndicatorData!P164="No data","x",ROUND(IF(P2_IndicatorData!P164&gt;P$166,0,IF(P2_IndicatorData!P164&lt;P$165,10,(P$166-P2_IndicatorData!P164)/(P$166-P$165)*10)),1))</f>
        <v>x</v>
      </c>
      <c r="Q164" s="26">
        <f>IF(P2_IndicatorData!Q164="No data","x",ROUND(IF(P2_IndicatorData!Q164&gt;Q$166,0,IF(P2_IndicatorData!Q164&lt;Q$165,10,(Q$166-P2_IndicatorData!Q164)/(Q$166-Q$165)*10)),1))</f>
        <v>9.1</v>
      </c>
      <c r="R164" s="26">
        <f>IF(P2_IndicatorData!R164="No data","x",ROUND(IF(P2_IndicatorData!R164&gt;R$166,10,IF(P2_IndicatorData!R164&lt;R$165,0,10-(R$166-P2_IndicatorData!R164)/(R$166-R$165)*10)),1))</f>
        <v>7.5</v>
      </c>
      <c r="S164" s="26">
        <f>IF(P2_IndicatorData!S164="No data","x",ROUND(IF(P2_IndicatorData!S164&gt;S$166,0,IF(P2_IndicatorData!S164&lt;S$165,10,(S$166-P2_IndicatorData!S164)/(S$166-S$165)*10)),1))</f>
        <v>5.6</v>
      </c>
      <c r="T164" s="35">
        <f>IF(P2_IndicatorData!X164="No data","x",ROUND(IF(P2_IndicatorData!X164&gt;T$166,10,IF(P2_IndicatorData!X164&lt;T$165,0,10-(T$166-P2_IndicatorData!X164)/(T$166-T$165)*10)),1))</f>
        <v>9.6</v>
      </c>
      <c r="U164" s="26">
        <f>IF(P2_IndicatorData!Y164="No data","x",ROUND(IF(P2_IndicatorData!Y164&gt;U$166,0,IF(P2_IndicatorData!Y164&lt;U$165,10,(U$166-P2_IndicatorData!Y164)/(U$166-U$165)*10)),1))</f>
        <v>7.9</v>
      </c>
      <c r="V164" s="26">
        <f>IF(P2_IndicatorData!Z164="No data","x",ROUND(IF(P2_IndicatorData!Z164&gt;V$166,10,IF(P2_IndicatorData!Z164&lt;V$165,0,10-(V$166-P2_IndicatorData!Z164)/(V$166-V$165)*10)),1))</f>
        <v>7.7</v>
      </c>
      <c r="W164" s="26">
        <f>IF(P2_IndicatorData!AA164="No data","x",ROUND(IF(P2_IndicatorData!AA164&gt;W$166,10,IF(P2_IndicatorData!AA164&lt;W$165,0,10-(W$166-P2_IndicatorData!AA164)/(W$166-W$165)*10)),1))</f>
        <v>7.7</v>
      </c>
      <c r="X164" s="26">
        <f>IF(P2_IndicatorData!AB164="No data","x",ROUND(IF(P2_IndicatorData!AB164&gt;X$166,0,IF(P2_IndicatorData!AB164&lt;X$165,10,(X$166-P2_IndicatorData!AB164)/(X$166-X$165)*10)),1))</f>
        <v>7.3</v>
      </c>
      <c r="Y164" s="26">
        <f>IF(P2_IndicatorData!AC164="No data","x",ROUND(IF(P2_IndicatorData!AC164&gt;Y$166,0,IF(P2_IndicatorData!AC164&lt;Y$165,10,(Y$166-P2_IndicatorData!AC164)/(Y$166-Y$165)*10)),1))</f>
        <v>9.9</v>
      </c>
      <c r="Z164" s="33">
        <f t="shared" si="42"/>
        <v>3.4</v>
      </c>
      <c r="AA164" s="33" t="str">
        <f t="shared" si="43"/>
        <v>x</v>
      </c>
      <c r="AB164" s="33">
        <f t="shared" si="44"/>
        <v>9.1</v>
      </c>
      <c r="AC164" s="33">
        <f t="shared" si="45"/>
        <v>6.6</v>
      </c>
      <c r="AD164" s="181">
        <f t="shared" si="46"/>
        <v>5.4</v>
      </c>
      <c r="AE164" s="181">
        <f t="shared" si="47"/>
        <v>7.5</v>
      </c>
      <c r="AF164" s="181">
        <f t="shared" si="48"/>
        <v>8.6</v>
      </c>
      <c r="AG164" s="37">
        <f t="shared" si="49"/>
        <v>7.2</v>
      </c>
      <c r="AH164" s="37">
        <f t="shared" si="50"/>
        <v>1.7</v>
      </c>
      <c r="AI164" s="37">
        <f t="shared" si="51"/>
        <v>8.8000000000000007</v>
      </c>
      <c r="AJ164" s="181">
        <f t="shared" si="52"/>
        <v>7.7</v>
      </c>
      <c r="AK164" s="181">
        <f t="shared" si="53"/>
        <v>8.6</v>
      </c>
      <c r="AL164" s="181">
        <f t="shared" si="54"/>
        <v>7.9</v>
      </c>
      <c r="AM164" s="37">
        <f t="shared" si="55"/>
        <v>8.1</v>
      </c>
      <c r="AN164" s="199">
        <f>IF(P2_ComponentsMissing_hidden!G203&gt;2,"x",ROUND(AVERAGE(AG164,AH164,AI164,AM164),1))</f>
        <v>6.5</v>
      </c>
    </row>
    <row r="165" spans="1:40" s="197" customFormat="1">
      <c r="A165" s="196"/>
      <c r="B165" s="25" t="s">
        <v>462</v>
      </c>
      <c r="C165" s="24">
        <v>0</v>
      </c>
      <c r="D165" s="24">
        <v>0</v>
      </c>
      <c r="E165" s="24">
        <v>70</v>
      </c>
      <c r="F165" s="24">
        <v>50</v>
      </c>
      <c r="G165" s="24">
        <v>50</v>
      </c>
      <c r="H165" s="24">
        <v>0</v>
      </c>
      <c r="I165" s="24">
        <v>0</v>
      </c>
      <c r="J165" s="24">
        <v>0</v>
      </c>
      <c r="K165" s="24">
        <v>0</v>
      </c>
      <c r="L165" s="24">
        <v>0</v>
      </c>
      <c r="M165" s="24">
        <v>0</v>
      </c>
      <c r="N165" s="24">
        <v>70</v>
      </c>
      <c r="O165" s="24">
        <v>0</v>
      </c>
      <c r="P165" s="24">
        <v>5</v>
      </c>
      <c r="Q165" s="24">
        <v>0</v>
      </c>
      <c r="R165" s="24">
        <v>10</v>
      </c>
      <c r="S165" s="24">
        <v>20</v>
      </c>
      <c r="T165" s="24">
        <v>100</v>
      </c>
      <c r="U165" s="24">
        <v>20</v>
      </c>
      <c r="V165" s="24">
        <v>0</v>
      </c>
      <c r="W165" s="24">
        <v>25</v>
      </c>
      <c r="X165" s="24">
        <v>50</v>
      </c>
      <c r="Y165" s="24">
        <v>40</v>
      </c>
      <c r="Z165" s="32"/>
      <c r="AA165" s="32"/>
      <c r="AB165" s="32"/>
      <c r="AC165" s="32"/>
      <c r="AD165" s="32"/>
      <c r="AE165" s="32"/>
      <c r="AF165" s="32"/>
      <c r="AG165" s="32"/>
      <c r="AH165" s="32"/>
      <c r="AI165" s="32"/>
      <c r="AJ165" s="32"/>
      <c r="AK165" s="32"/>
      <c r="AL165" s="32"/>
      <c r="AM165" s="32"/>
      <c r="AN165" s="32"/>
    </row>
    <row r="166" spans="1:40" s="197" customFormat="1">
      <c r="A166" s="196"/>
      <c r="B166" s="25" t="s">
        <v>463</v>
      </c>
      <c r="C166" s="24">
        <v>75</v>
      </c>
      <c r="D166" s="24">
        <v>120</v>
      </c>
      <c r="E166" s="24">
        <v>100</v>
      </c>
      <c r="F166" s="24">
        <v>100</v>
      </c>
      <c r="G166" s="24">
        <v>100</v>
      </c>
      <c r="H166" s="24">
        <v>7</v>
      </c>
      <c r="I166" s="24">
        <v>35</v>
      </c>
      <c r="J166" s="24">
        <v>15</v>
      </c>
      <c r="K166" s="24">
        <v>500</v>
      </c>
      <c r="L166" s="24">
        <v>20</v>
      </c>
      <c r="M166" s="24">
        <v>35</v>
      </c>
      <c r="N166" s="24">
        <v>100</v>
      </c>
      <c r="O166" s="24">
        <v>6</v>
      </c>
      <c r="P166" s="24">
        <v>100</v>
      </c>
      <c r="Q166" s="24">
        <v>4</v>
      </c>
      <c r="R166" s="24">
        <v>70</v>
      </c>
      <c r="S166" s="24">
        <v>100</v>
      </c>
      <c r="T166" s="24">
        <v>170</v>
      </c>
      <c r="U166" s="24">
        <v>100</v>
      </c>
      <c r="V166" s="24">
        <v>50</v>
      </c>
      <c r="W166" s="24">
        <v>50</v>
      </c>
      <c r="X166" s="24">
        <v>200</v>
      </c>
      <c r="Y166" s="24">
        <v>100</v>
      </c>
      <c r="Z166" s="32"/>
      <c r="AA166" s="32"/>
      <c r="AB166" s="32"/>
      <c r="AC166" s="32"/>
      <c r="AD166" s="32"/>
      <c r="AE166" s="32"/>
      <c r="AF166" s="32"/>
      <c r="AG166" s="32"/>
      <c r="AH166" s="32"/>
      <c r="AI166" s="32"/>
      <c r="AJ166" s="32"/>
      <c r="AK166" s="32"/>
      <c r="AL166" s="32"/>
      <c r="AM166" s="32"/>
      <c r="AN166" s="32"/>
    </row>
  </sheetData>
  <sheetProtection sheet="1" objects="1" scenarios="1"/>
  <autoFilter ref="A1:AN166" xr:uid="{4CE42EBA-CC33-4FE8-BC78-99FF23A268E9}"/>
  <conditionalFormatting sqref="AN2:AN164">
    <cfRule type="cellIs" dxfId="9" priority="1" operator="equal">
      <formula>"x"</formula>
    </cfRule>
    <cfRule type="cellIs" dxfId="8" priority="2" operator="greaterThan">
      <formula>7</formula>
    </cfRule>
    <cfRule type="cellIs" dxfId="7" priority="3" operator="between">
      <formula>5.5</formula>
      <formula>7</formula>
    </cfRule>
    <cfRule type="cellIs" dxfId="6" priority="4" operator="between">
      <formula>3.8</formula>
      <formula>5.4</formula>
    </cfRule>
    <cfRule type="cellIs" dxfId="5" priority="5" operator="between">
      <formula>2.1</formula>
      <formula>3.7</formula>
    </cfRule>
    <cfRule type="cellIs" dxfId="4" priority="6" operator="between">
      <formula>0</formula>
      <formula>2</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5988F-C92D-4B29-9A5E-064EE192DC34}">
  <sheetPr>
    <tabColor theme="8" tint="0.39997558519241921"/>
  </sheetPr>
  <dimension ref="A1:AD164"/>
  <sheetViews>
    <sheetView workbookViewId="0">
      <pane xSplit="2" ySplit="1" topLeftCell="C2" activePane="bottomRight" state="frozen"/>
      <selection pane="bottomRight"/>
      <selection pane="bottomLeft" activeCell="A2" sqref="A2"/>
      <selection pane="topRight" activeCell="C1" sqref="C1"/>
    </sheetView>
  </sheetViews>
  <sheetFormatPr defaultColWidth="8.85546875" defaultRowHeight="15"/>
  <cols>
    <col min="1" max="1" width="25.7109375" customWidth="1"/>
    <col min="2" max="2" width="6.85546875" customWidth="1"/>
    <col min="3" max="3" width="12.28515625" customWidth="1"/>
    <col min="4" max="4" width="18.7109375" customWidth="1"/>
    <col min="5" max="5" width="11.42578125" bestFit="1" customWidth="1"/>
    <col min="6" max="6" width="12.140625" bestFit="1" customWidth="1"/>
    <col min="7" max="7" width="11.42578125" bestFit="1" customWidth="1"/>
    <col min="8" max="8" width="18.7109375" customWidth="1"/>
    <col min="9" max="9" width="12.42578125" customWidth="1"/>
    <col min="10" max="10" width="13.42578125" customWidth="1"/>
    <col min="11" max="11" width="13.28515625" customWidth="1"/>
    <col min="12" max="14" width="15.7109375" customWidth="1"/>
    <col min="15" max="15" width="15.28515625" customWidth="1"/>
    <col min="16" max="19" width="12.85546875" customWidth="1"/>
    <col min="20" max="24" width="14.140625" customWidth="1"/>
    <col min="25" max="25" width="13.140625" customWidth="1"/>
    <col min="26" max="26" width="10.85546875" customWidth="1"/>
    <col min="27" max="27" width="10" customWidth="1"/>
    <col min="28" max="28" width="11.7109375" customWidth="1"/>
    <col min="29" max="29" width="12" customWidth="1"/>
    <col min="30" max="30" width="13.42578125" customWidth="1"/>
  </cols>
  <sheetData>
    <row r="1" spans="1:30" ht="14.25" customHeight="1">
      <c r="A1" s="5" t="s">
        <v>31</v>
      </c>
      <c r="B1" s="5" t="s">
        <v>28</v>
      </c>
      <c r="C1" s="8" t="s">
        <v>502</v>
      </c>
      <c r="D1" s="16" t="s">
        <v>503</v>
      </c>
      <c r="E1" s="11" t="s">
        <v>504</v>
      </c>
      <c r="F1" s="11" t="s">
        <v>505</v>
      </c>
      <c r="G1" s="11" t="s">
        <v>506</v>
      </c>
      <c r="H1" s="11" t="s">
        <v>507</v>
      </c>
      <c r="I1" s="8" t="s">
        <v>508</v>
      </c>
      <c r="J1" s="9" t="s">
        <v>509</v>
      </c>
      <c r="K1" s="22" t="s">
        <v>510</v>
      </c>
      <c r="L1" s="22" t="s">
        <v>511</v>
      </c>
      <c r="M1" s="22" t="s">
        <v>512</v>
      </c>
      <c r="N1" s="9" t="s">
        <v>513</v>
      </c>
      <c r="O1" s="9" t="s">
        <v>514</v>
      </c>
      <c r="P1" s="12" t="s">
        <v>515</v>
      </c>
      <c r="Q1" s="9" t="s">
        <v>516</v>
      </c>
      <c r="R1" s="8" t="s">
        <v>517</v>
      </c>
      <c r="S1" s="8" t="s">
        <v>518</v>
      </c>
      <c r="T1" s="19" t="s">
        <v>532</v>
      </c>
      <c r="U1" s="19" t="s">
        <v>533</v>
      </c>
      <c r="V1" s="19" t="s">
        <v>534</v>
      </c>
      <c r="W1" s="19" t="s">
        <v>535</v>
      </c>
      <c r="X1" s="28" t="s">
        <v>519</v>
      </c>
      <c r="Y1" s="9" t="s">
        <v>520</v>
      </c>
      <c r="Z1" s="9" t="s">
        <v>521</v>
      </c>
      <c r="AA1" s="9" t="s">
        <v>522</v>
      </c>
      <c r="AB1" s="21" t="s">
        <v>523</v>
      </c>
      <c r="AC1" s="11" t="s">
        <v>524</v>
      </c>
      <c r="AD1" s="21" t="s">
        <v>536</v>
      </c>
    </row>
    <row r="2" spans="1:30">
      <c r="A2" s="1" t="s">
        <v>65</v>
      </c>
      <c r="B2" s="2" t="s">
        <v>66</v>
      </c>
      <c r="C2" s="10">
        <v>60.3</v>
      </c>
      <c r="D2" s="14">
        <v>1.7549999999999999</v>
      </c>
      <c r="E2" s="14">
        <v>66</v>
      </c>
      <c r="F2" s="14">
        <v>39</v>
      </c>
      <c r="G2" s="14">
        <v>65</v>
      </c>
      <c r="H2" s="13">
        <v>0.48597481999999997</v>
      </c>
      <c r="I2" s="10">
        <v>35.1</v>
      </c>
      <c r="J2" s="14" t="s">
        <v>488</v>
      </c>
      <c r="K2" s="10">
        <v>638</v>
      </c>
      <c r="L2" s="10" t="s">
        <v>488</v>
      </c>
      <c r="M2" s="10" t="s">
        <v>488</v>
      </c>
      <c r="N2" s="14">
        <v>65.420550000000006</v>
      </c>
      <c r="O2" s="13">
        <v>4.0588698387145996</v>
      </c>
      <c r="P2" s="10" t="s">
        <v>488</v>
      </c>
      <c r="Q2" s="10" t="s">
        <v>488</v>
      </c>
      <c r="R2" s="14">
        <v>42.390285491943402</v>
      </c>
      <c r="S2" s="14">
        <v>14.893312454223601</v>
      </c>
      <c r="T2" s="14">
        <v>75.091413254960258</v>
      </c>
      <c r="U2" s="14">
        <v>1.447541688119975</v>
      </c>
      <c r="V2" s="14">
        <v>14.56026288269693</v>
      </c>
      <c r="W2" s="14">
        <v>8.9007821742228401</v>
      </c>
      <c r="X2" s="29">
        <f t="shared" ref="X2:X54" si="0">IF(AND(T2="No data",U2="No data", V2="No data",W2="No data"),"No data",ROUND(IF(W2="No data",T2+(2*U2)+(3*V2), T2+(2*U2)+(3*V2)+(4*W2)),2))</f>
        <v>157.27000000000001</v>
      </c>
      <c r="Y2" s="14">
        <v>37.7460320188898</v>
      </c>
      <c r="Z2" s="10">
        <v>54.5</v>
      </c>
      <c r="AA2" s="10" t="s">
        <v>488</v>
      </c>
      <c r="AB2" s="14">
        <v>59.356000000000002</v>
      </c>
      <c r="AC2" s="14">
        <v>97.7</v>
      </c>
      <c r="AD2" s="195">
        <v>38928000</v>
      </c>
    </row>
    <row r="3" spans="1:30">
      <c r="A3" s="1" t="s">
        <v>69</v>
      </c>
      <c r="B3" s="2" t="s">
        <v>70</v>
      </c>
      <c r="C3" s="10">
        <v>9.6999999999999993</v>
      </c>
      <c r="D3" s="14">
        <v>36.494999999999997</v>
      </c>
      <c r="E3" s="14">
        <v>99</v>
      </c>
      <c r="F3" s="14">
        <v>96</v>
      </c>
      <c r="G3" s="14">
        <v>98</v>
      </c>
      <c r="H3" s="13">
        <v>2.8415393799999999</v>
      </c>
      <c r="I3" s="10">
        <v>9.6</v>
      </c>
      <c r="J3" s="14">
        <v>4.5878300999999899</v>
      </c>
      <c r="K3" s="10">
        <v>15</v>
      </c>
      <c r="L3" s="14">
        <v>2.1068899999999999</v>
      </c>
      <c r="M3" s="14">
        <v>3.69733</v>
      </c>
      <c r="N3" s="14">
        <v>99.33</v>
      </c>
      <c r="O3" s="13">
        <v>3.6117200851440399</v>
      </c>
      <c r="P3" s="10" t="s">
        <v>488</v>
      </c>
      <c r="Q3" s="13">
        <v>1.4802180528640747</v>
      </c>
      <c r="R3" s="14">
        <v>46.675567626953097</v>
      </c>
      <c r="S3" s="14">
        <v>40.015171051025398</v>
      </c>
      <c r="T3" s="14">
        <v>95.068038827249723</v>
      </c>
      <c r="U3" s="14">
        <v>1.8846560919211559</v>
      </c>
      <c r="V3" s="14">
        <v>3.047305080829112</v>
      </c>
      <c r="W3" s="14">
        <v>0</v>
      </c>
      <c r="X3" s="29">
        <f t="shared" si="0"/>
        <v>107.98</v>
      </c>
      <c r="Y3" s="14" t="s">
        <v>488</v>
      </c>
      <c r="Z3" s="10" t="s">
        <v>488</v>
      </c>
      <c r="AA3" s="10">
        <v>33.200000000000003</v>
      </c>
      <c r="AB3" s="14">
        <v>91.293000000000006</v>
      </c>
      <c r="AC3" s="14">
        <v>100</v>
      </c>
      <c r="AD3" s="195">
        <v>2878000</v>
      </c>
    </row>
    <row r="4" spans="1:30">
      <c r="A4" s="1" t="s">
        <v>73</v>
      </c>
      <c r="B4" s="2" t="s">
        <v>74</v>
      </c>
      <c r="C4" s="10">
        <v>23.3</v>
      </c>
      <c r="D4" s="14">
        <v>15.477</v>
      </c>
      <c r="E4" s="14">
        <v>91</v>
      </c>
      <c r="F4" s="14">
        <v>77</v>
      </c>
      <c r="G4" s="14">
        <v>91</v>
      </c>
      <c r="H4" s="13">
        <v>4.09385347</v>
      </c>
      <c r="I4" s="10">
        <v>9.3000000000000007</v>
      </c>
      <c r="J4" s="14">
        <v>7.2524920000000002</v>
      </c>
      <c r="K4" s="10">
        <v>112</v>
      </c>
      <c r="L4" s="14">
        <v>0.39044000000000001</v>
      </c>
      <c r="M4" s="14" t="s">
        <v>488</v>
      </c>
      <c r="N4" s="14">
        <v>97.426519999999996</v>
      </c>
      <c r="O4" s="13" t="s">
        <v>488</v>
      </c>
      <c r="P4" s="10" t="s">
        <v>488</v>
      </c>
      <c r="Q4" s="13" t="s">
        <v>488</v>
      </c>
      <c r="R4" s="14">
        <v>31.055597305297901</v>
      </c>
      <c r="S4" s="14">
        <v>42.776626586914098</v>
      </c>
      <c r="T4" s="14">
        <v>94.437329961466588</v>
      </c>
      <c r="U4" s="14">
        <v>4.9858808420432998</v>
      </c>
      <c r="V4" s="14">
        <v>0.5318366637724069</v>
      </c>
      <c r="W4" s="14">
        <v>4.4952532717718298E-2</v>
      </c>
      <c r="X4" s="29">
        <f t="shared" si="0"/>
        <v>106.18</v>
      </c>
      <c r="Y4" s="14">
        <v>83.740602690361698</v>
      </c>
      <c r="Z4" s="10" t="s">
        <v>488</v>
      </c>
      <c r="AA4" s="10" t="s">
        <v>488</v>
      </c>
      <c r="AB4" s="14">
        <v>109.35599999999999</v>
      </c>
      <c r="AC4" s="14">
        <v>100</v>
      </c>
      <c r="AD4" s="195">
        <v>43851000</v>
      </c>
    </row>
    <row r="5" spans="1:30">
      <c r="A5" s="1" t="s">
        <v>77</v>
      </c>
      <c r="B5" s="2" t="s">
        <v>78</v>
      </c>
      <c r="C5" s="10">
        <v>74.7</v>
      </c>
      <c r="D5" s="14">
        <v>4.0750000000000002</v>
      </c>
      <c r="E5" s="14">
        <v>59</v>
      </c>
      <c r="F5" s="14">
        <v>35</v>
      </c>
      <c r="G5" s="14">
        <v>67</v>
      </c>
      <c r="H5" s="13">
        <v>1.0687836399999999</v>
      </c>
      <c r="I5" s="10">
        <v>37.700000000000003</v>
      </c>
      <c r="J5" s="14">
        <v>15.256593000000001</v>
      </c>
      <c r="K5" s="10">
        <v>241</v>
      </c>
      <c r="L5" s="14" t="s">
        <v>488</v>
      </c>
      <c r="M5" s="14" t="s">
        <v>488</v>
      </c>
      <c r="N5" s="14">
        <v>77.431129999999996</v>
      </c>
      <c r="O5" s="13" t="s">
        <v>488</v>
      </c>
      <c r="P5" s="10" t="s">
        <v>488</v>
      </c>
      <c r="Q5" s="13" t="s">
        <v>488</v>
      </c>
      <c r="R5" s="14">
        <v>68.296646118164105</v>
      </c>
      <c r="S5" s="14">
        <v>29.318120956420898</v>
      </c>
      <c r="T5" s="14">
        <v>57.167737617524743</v>
      </c>
      <c r="U5" s="14">
        <v>9.2873499190158331</v>
      </c>
      <c r="V5" s="14">
        <v>19.450825343638559</v>
      </c>
      <c r="W5" s="14">
        <v>14.094087119820861</v>
      </c>
      <c r="X5" s="29">
        <f t="shared" si="0"/>
        <v>190.47</v>
      </c>
      <c r="Y5" s="14">
        <v>26.664182570942799</v>
      </c>
      <c r="Z5" s="10">
        <v>32.299999999999997</v>
      </c>
      <c r="AA5" s="10">
        <v>51.3</v>
      </c>
      <c r="AB5" s="14">
        <v>46.598599999999998</v>
      </c>
      <c r="AC5" s="14">
        <v>41.886229999999998</v>
      </c>
      <c r="AD5" s="195">
        <v>32866000</v>
      </c>
    </row>
    <row r="6" spans="1:30">
      <c r="A6" s="1" t="s">
        <v>81</v>
      </c>
      <c r="B6" s="2" t="s">
        <v>82</v>
      </c>
      <c r="C6" s="10">
        <v>9.3000000000000007</v>
      </c>
      <c r="D6" s="14">
        <v>25.995999999999999</v>
      </c>
      <c r="E6" s="14">
        <v>86</v>
      </c>
      <c r="F6" s="14">
        <v>89</v>
      </c>
      <c r="G6" s="14">
        <v>88</v>
      </c>
      <c r="H6" s="13">
        <v>5.9101710299999999</v>
      </c>
      <c r="I6" s="10">
        <v>7.8</v>
      </c>
      <c r="J6" s="14">
        <v>7.3467579000000001</v>
      </c>
      <c r="K6" s="10">
        <v>39</v>
      </c>
      <c r="L6" s="14">
        <v>0.43269000000000002</v>
      </c>
      <c r="M6" s="14">
        <v>7.79E-3</v>
      </c>
      <c r="N6" s="14">
        <v>99.505520000000004</v>
      </c>
      <c r="O6" s="13">
        <v>5.4622302055358896</v>
      </c>
      <c r="P6" s="10">
        <v>77.099999999999994</v>
      </c>
      <c r="Q6" s="13">
        <v>1.8430993556976318</v>
      </c>
      <c r="R6" s="14">
        <v>62.3220024108887</v>
      </c>
      <c r="S6" s="14">
        <v>48.708488464355497</v>
      </c>
      <c r="T6" s="14">
        <v>98.966588146756621</v>
      </c>
      <c r="U6" s="14">
        <v>0</v>
      </c>
      <c r="V6" s="14">
        <v>0.66491437905573147</v>
      </c>
      <c r="W6" s="14">
        <v>0.36849747418764772</v>
      </c>
      <c r="X6" s="29">
        <f t="shared" si="0"/>
        <v>102.44</v>
      </c>
      <c r="Y6" s="14" t="s">
        <v>488</v>
      </c>
      <c r="Z6" s="10">
        <v>35.5</v>
      </c>
      <c r="AA6" s="10">
        <v>41.4</v>
      </c>
      <c r="AB6" s="14">
        <v>130.874</v>
      </c>
      <c r="AC6" s="14">
        <v>100</v>
      </c>
      <c r="AD6" s="195">
        <v>45196000</v>
      </c>
    </row>
    <row r="7" spans="1:30">
      <c r="A7" s="1" t="s">
        <v>84</v>
      </c>
      <c r="B7" s="2" t="s">
        <v>85</v>
      </c>
      <c r="C7" s="10">
        <v>11.8</v>
      </c>
      <c r="D7" s="14">
        <v>61.07</v>
      </c>
      <c r="E7" s="14">
        <v>92</v>
      </c>
      <c r="F7" s="14">
        <v>96</v>
      </c>
      <c r="G7" s="14">
        <v>92</v>
      </c>
      <c r="H7" s="13">
        <v>1.23714364</v>
      </c>
      <c r="I7" s="10">
        <v>9.1</v>
      </c>
      <c r="J7" s="14">
        <v>8.9790992999999908</v>
      </c>
      <c r="K7" s="10">
        <v>26</v>
      </c>
      <c r="L7" s="14">
        <v>8.8794199999999996</v>
      </c>
      <c r="M7" s="14">
        <v>10.29482</v>
      </c>
      <c r="N7" s="14">
        <v>99.847020000000001</v>
      </c>
      <c r="O7" s="13">
        <v>2.7075901031494101</v>
      </c>
      <c r="P7" s="10">
        <v>36.5</v>
      </c>
      <c r="Q7" s="13">
        <v>1.5276304483413696</v>
      </c>
      <c r="R7" s="14">
        <v>53.276325225830099</v>
      </c>
      <c r="S7" s="14">
        <v>47.759017944335902</v>
      </c>
      <c r="T7" s="14">
        <v>99.971180691992657</v>
      </c>
      <c r="U7" s="14">
        <v>0</v>
      </c>
      <c r="V7" s="14">
        <v>2.8819308007338298E-2</v>
      </c>
      <c r="W7" s="14">
        <v>0</v>
      </c>
      <c r="X7" s="29">
        <f t="shared" si="0"/>
        <v>100.06</v>
      </c>
      <c r="Y7" s="14">
        <v>94.042941373525096</v>
      </c>
      <c r="Z7" s="10">
        <v>23.5</v>
      </c>
      <c r="AA7" s="10">
        <v>34.4</v>
      </c>
      <c r="AB7" s="14">
        <v>122.349</v>
      </c>
      <c r="AC7" s="14">
        <v>100</v>
      </c>
      <c r="AD7" s="195">
        <v>2963000</v>
      </c>
    </row>
    <row r="8" spans="1:30">
      <c r="A8" s="1" t="s">
        <v>88</v>
      </c>
      <c r="B8" s="2" t="s">
        <v>89</v>
      </c>
      <c r="C8" s="10">
        <v>3.6</v>
      </c>
      <c r="D8" s="14">
        <v>125.508</v>
      </c>
      <c r="E8" s="14">
        <v>95</v>
      </c>
      <c r="F8" s="14">
        <v>93</v>
      </c>
      <c r="G8" s="14">
        <v>95</v>
      </c>
      <c r="H8" s="13">
        <v>6.4124374399999997</v>
      </c>
      <c r="I8" s="10">
        <v>2.1</v>
      </c>
      <c r="J8" s="14">
        <v>6.5194602000000001</v>
      </c>
      <c r="K8" s="10">
        <v>6</v>
      </c>
      <c r="L8" s="14">
        <v>0.42837999999999998</v>
      </c>
      <c r="M8" s="14">
        <v>2.45424</v>
      </c>
      <c r="N8" s="14" t="s">
        <v>488</v>
      </c>
      <c r="O8" s="13">
        <v>5.12424993515015</v>
      </c>
      <c r="P8" s="10">
        <v>100</v>
      </c>
      <c r="Q8" s="13" t="s">
        <v>488</v>
      </c>
      <c r="R8" s="14">
        <v>18.8574409484863</v>
      </c>
      <c r="S8" s="14">
        <v>99.519371032714801</v>
      </c>
      <c r="T8" s="14">
        <v>99.96981182127152</v>
      </c>
      <c r="U8" s="14">
        <v>0</v>
      </c>
      <c r="V8" s="14">
        <v>3.0188178728479901E-2</v>
      </c>
      <c r="W8" s="14">
        <v>0</v>
      </c>
      <c r="X8" s="29">
        <f t="shared" si="0"/>
        <v>100.06</v>
      </c>
      <c r="Y8" s="14" t="s">
        <v>488</v>
      </c>
      <c r="Z8" s="10" t="s">
        <v>488</v>
      </c>
      <c r="AA8" s="10">
        <v>34.4</v>
      </c>
      <c r="AB8" s="14">
        <v>110.621</v>
      </c>
      <c r="AC8" s="14">
        <v>100</v>
      </c>
      <c r="AD8" s="195">
        <v>25500000</v>
      </c>
    </row>
    <row r="9" spans="1:30">
      <c r="A9" s="1" t="s">
        <v>91</v>
      </c>
      <c r="B9" s="2" t="s">
        <v>92</v>
      </c>
      <c r="C9" s="10">
        <v>3.5</v>
      </c>
      <c r="D9" s="14">
        <v>2.63</v>
      </c>
      <c r="E9" s="14">
        <v>85</v>
      </c>
      <c r="F9" s="14">
        <v>84</v>
      </c>
      <c r="G9" s="14" t="s">
        <v>488</v>
      </c>
      <c r="H9" s="13">
        <v>7.5464735000000003</v>
      </c>
      <c r="I9" s="10" t="s">
        <v>488</v>
      </c>
      <c r="J9" s="14">
        <v>6.5214977000000003</v>
      </c>
      <c r="K9" s="10">
        <v>5</v>
      </c>
      <c r="L9" s="14">
        <v>4.3700000000000003E-2</v>
      </c>
      <c r="M9" s="14">
        <v>0.31220999999999999</v>
      </c>
      <c r="N9" s="14" t="s">
        <v>488</v>
      </c>
      <c r="O9" s="13">
        <v>5.3580398559570304</v>
      </c>
      <c r="P9" s="10">
        <v>100</v>
      </c>
      <c r="Q9" s="13" t="s">
        <v>488</v>
      </c>
      <c r="R9" s="14">
        <v>22.604997634887699</v>
      </c>
      <c r="S9" s="14">
        <v>98.163665771484403</v>
      </c>
      <c r="T9" s="14">
        <v>100</v>
      </c>
      <c r="U9" s="14">
        <v>0</v>
      </c>
      <c r="V9" s="14">
        <v>0</v>
      </c>
      <c r="W9" s="14">
        <v>0</v>
      </c>
      <c r="X9" s="29">
        <f t="shared" si="0"/>
        <v>100</v>
      </c>
      <c r="Y9" s="14" t="s">
        <v>488</v>
      </c>
      <c r="Z9" s="10">
        <v>13.3</v>
      </c>
      <c r="AA9" s="10">
        <v>29.7</v>
      </c>
      <c r="AB9" s="14">
        <v>119.77500000000001</v>
      </c>
      <c r="AC9" s="14">
        <v>100</v>
      </c>
      <c r="AD9" s="195">
        <v>9006000</v>
      </c>
    </row>
    <row r="10" spans="1:30">
      <c r="A10" s="1" t="s">
        <v>93</v>
      </c>
      <c r="B10" s="2" t="s">
        <v>94</v>
      </c>
      <c r="C10" s="10">
        <v>20.399999999999999</v>
      </c>
      <c r="D10" s="14">
        <v>64.337999999999994</v>
      </c>
      <c r="E10" s="14">
        <v>95</v>
      </c>
      <c r="F10" s="14">
        <v>96</v>
      </c>
      <c r="G10" s="14">
        <v>95</v>
      </c>
      <c r="H10" s="13">
        <v>0.93211520000000003</v>
      </c>
      <c r="I10" s="10">
        <v>16.3</v>
      </c>
      <c r="J10" s="14">
        <v>7.2826089999999901</v>
      </c>
      <c r="K10" s="10">
        <v>26</v>
      </c>
      <c r="L10" s="14">
        <v>8.4502500000000005</v>
      </c>
      <c r="M10" s="14">
        <v>0.17285</v>
      </c>
      <c r="N10" s="14">
        <v>99.938050000000004</v>
      </c>
      <c r="O10" s="13">
        <v>2.4554300308227499</v>
      </c>
      <c r="P10" s="10">
        <v>4.4000000000000004</v>
      </c>
      <c r="Q10" s="13">
        <v>0.8410983681678772</v>
      </c>
      <c r="R10" s="14">
        <v>34.036014556884801</v>
      </c>
      <c r="S10" s="14">
        <v>28.571203231811499</v>
      </c>
      <c r="T10" s="14">
        <v>96.043376131719569</v>
      </c>
      <c r="U10" s="14">
        <v>1.042781179844865</v>
      </c>
      <c r="V10" s="14">
        <v>2.9138426884355648</v>
      </c>
      <c r="W10" s="14">
        <v>0</v>
      </c>
      <c r="X10" s="29">
        <f t="shared" si="0"/>
        <v>106.87</v>
      </c>
      <c r="Y10" s="14">
        <v>83.241299999999995</v>
      </c>
      <c r="Z10" s="10" t="s">
        <v>488</v>
      </c>
      <c r="AA10" s="10" t="s">
        <v>488</v>
      </c>
      <c r="AB10" s="14">
        <v>106.992</v>
      </c>
      <c r="AC10" s="14">
        <v>100</v>
      </c>
      <c r="AD10" s="195">
        <v>10139000</v>
      </c>
    </row>
    <row r="11" spans="1:30">
      <c r="A11" s="1" t="s">
        <v>95</v>
      </c>
      <c r="B11" s="2" t="s">
        <v>96</v>
      </c>
      <c r="C11" s="10">
        <v>6.9</v>
      </c>
      <c r="D11" s="14">
        <v>24.943999999999999</v>
      </c>
      <c r="E11" s="14">
        <v>99</v>
      </c>
      <c r="F11" s="14">
        <v>99</v>
      </c>
      <c r="G11" s="14">
        <v>98</v>
      </c>
      <c r="H11" s="13">
        <v>2.4318726100000001</v>
      </c>
      <c r="I11" s="10">
        <v>5.0999999999999996</v>
      </c>
      <c r="J11" s="14">
        <v>11.907553</v>
      </c>
      <c r="K11" s="10">
        <v>14</v>
      </c>
      <c r="L11" s="14">
        <v>2.3445</v>
      </c>
      <c r="M11" s="14">
        <v>3.7393399999999999</v>
      </c>
      <c r="N11" s="14">
        <v>99.687200000000004</v>
      </c>
      <c r="O11" s="13">
        <v>2.3278100490570099</v>
      </c>
      <c r="P11" s="10" t="s">
        <v>488</v>
      </c>
      <c r="Q11" s="13" t="s">
        <v>488</v>
      </c>
      <c r="R11" s="14">
        <v>42.796520233154297</v>
      </c>
      <c r="S11" s="14">
        <v>82.612846374511705</v>
      </c>
      <c r="T11" s="14">
        <v>100</v>
      </c>
      <c r="U11" s="14">
        <v>0</v>
      </c>
      <c r="V11" s="14">
        <v>0</v>
      </c>
      <c r="W11" s="14">
        <v>0</v>
      </c>
      <c r="X11" s="29">
        <f t="shared" si="0"/>
        <v>100</v>
      </c>
      <c r="Y11" s="14" t="s">
        <v>488</v>
      </c>
      <c r="Z11" s="10" t="s">
        <v>488</v>
      </c>
      <c r="AA11" s="10" t="s">
        <v>488</v>
      </c>
      <c r="AB11" s="14">
        <v>115.79300000000001</v>
      </c>
      <c r="AC11" s="14">
        <v>100</v>
      </c>
      <c r="AD11" s="195">
        <v>1702000</v>
      </c>
    </row>
    <row r="12" spans="1:30">
      <c r="A12" s="1" t="s">
        <v>97</v>
      </c>
      <c r="B12" s="2" t="s">
        <v>98</v>
      </c>
      <c r="C12" s="10">
        <v>30.8</v>
      </c>
      <c r="D12" s="14">
        <v>4.1239999999999997</v>
      </c>
      <c r="E12" s="14">
        <v>98</v>
      </c>
      <c r="F12" s="14">
        <v>93</v>
      </c>
      <c r="G12" s="14">
        <v>97</v>
      </c>
      <c r="H12" s="13">
        <v>0.39778790000000003</v>
      </c>
      <c r="I12" s="10">
        <v>30.2</v>
      </c>
      <c r="J12" s="14">
        <v>27.80978</v>
      </c>
      <c r="K12" s="10">
        <v>173</v>
      </c>
      <c r="L12" s="14" t="s">
        <v>488</v>
      </c>
      <c r="M12" s="14" t="s">
        <v>488</v>
      </c>
      <c r="N12" s="14">
        <v>94.862430000000003</v>
      </c>
      <c r="O12" s="13">
        <v>1.3263200521469101</v>
      </c>
      <c r="P12" s="10">
        <v>24</v>
      </c>
      <c r="Q12" s="13">
        <v>0.99240827560424805</v>
      </c>
      <c r="R12" s="14">
        <v>34.817981719970703</v>
      </c>
      <c r="S12" s="14">
        <v>50.046913146972699</v>
      </c>
      <c r="T12" s="14">
        <v>97.697960248138088</v>
      </c>
      <c r="U12" s="14">
        <v>1.1564258780997341</v>
      </c>
      <c r="V12" s="14">
        <v>0.46265570023584768</v>
      </c>
      <c r="W12" s="14">
        <v>0.68295817352633936</v>
      </c>
      <c r="X12" s="29">
        <f t="shared" si="0"/>
        <v>104.13</v>
      </c>
      <c r="Y12" s="14">
        <v>34.8076036069316</v>
      </c>
      <c r="Z12" s="10">
        <v>24.3</v>
      </c>
      <c r="AA12" s="10">
        <v>32.4</v>
      </c>
      <c r="AB12" s="14">
        <v>101.54900000000001</v>
      </c>
      <c r="AC12" s="14">
        <v>88</v>
      </c>
      <c r="AD12" s="195">
        <v>164689000</v>
      </c>
    </row>
    <row r="13" spans="1:30">
      <c r="A13" s="1" t="s">
        <v>100</v>
      </c>
      <c r="B13" s="2" t="s">
        <v>101</v>
      </c>
      <c r="C13" s="10">
        <v>3.2</v>
      </c>
      <c r="D13" s="14">
        <v>110.027</v>
      </c>
      <c r="E13" s="14">
        <v>97</v>
      </c>
      <c r="F13" s="14">
        <v>98</v>
      </c>
      <c r="G13" s="14" t="s">
        <v>488</v>
      </c>
      <c r="H13" s="13">
        <v>3.9742019200000001</v>
      </c>
      <c r="I13" s="10">
        <v>3.9</v>
      </c>
      <c r="J13" s="14">
        <v>5.0638231999999901</v>
      </c>
      <c r="K13" s="10">
        <v>2</v>
      </c>
      <c r="L13" s="14">
        <v>1.3025599999999999</v>
      </c>
      <c r="M13" s="14">
        <v>1.0573399999999999</v>
      </c>
      <c r="N13" s="14">
        <v>99.85</v>
      </c>
      <c r="O13" s="13">
        <v>4.7949900627136204</v>
      </c>
      <c r="P13" s="10" t="s">
        <v>488</v>
      </c>
      <c r="Q13" s="13">
        <v>2.3503997325897217</v>
      </c>
      <c r="R13" s="14">
        <v>28.6631889343262</v>
      </c>
      <c r="S13" s="14">
        <v>81.1558837890625</v>
      </c>
      <c r="T13" s="14">
        <v>96.53472608165518</v>
      </c>
      <c r="U13" s="14">
        <v>3.3721195499776728</v>
      </c>
      <c r="V13" s="14">
        <v>9.3154368367166299E-2</v>
      </c>
      <c r="W13" s="14">
        <v>0</v>
      </c>
      <c r="X13" s="29">
        <f t="shared" si="0"/>
        <v>103.56</v>
      </c>
      <c r="Y13" s="14" t="s">
        <v>488</v>
      </c>
      <c r="Z13" s="10">
        <v>5.6</v>
      </c>
      <c r="AA13" s="10">
        <v>25.2</v>
      </c>
      <c r="AB13" s="14">
        <v>122.925</v>
      </c>
      <c r="AC13" s="14">
        <v>100</v>
      </c>
      <c r="AD13" s="195">
        <v>9449000</v>
      </c>
    </row>
    <row r="14" spans="1:30">
      <c r="A14" s="1" t="s">
        <v>102</v>
      </c>
      <c r="B14" s="2" t="s">
        <v>103</v>
      </c>
      <c r="C14" s="10">
        <v>3.4</v>
      </c>
      <c r="D14" s="14">
        <v>194.614</v>
      </c>
      <c r="E14" s="14">
        <v>98</v>
      </c>
      <c r="F14" s="14">
        <v>85</v>
      </c>
      <c r="G14" s="14">
        <v>94</v>
      </c>
      <c r="H14" s="13">
        <v>7.8199439000000002</v>
      </c>
      <c r="I14" s="10">
        <v>2.2999999999999998</v>
      </c>
      <c r="J14" s="14">
        <v>7.2546010000000001</v>
      </c>
      <c r="K14" s="10">
        <v>5</v>
      </c>
      <c r="L14" s="14">
        <v>0.51988000000000001</v>
      </c>
      <c r="M14" s="14">
        <v>0.85868999999999995</v>
      </c>
      <c r="N14" s="14" t="s">
        <v>488</v>
      </c>
      <c r="O14" s="13">
        <v>6.4122800827026403</v>
      </c>
      <c r="P14" s="10">
        <v>100</v>
      </c>
      <c r="Q14" s="13" t="s">
        <v>488</v>
      </c>
      <c r="R14" s="14">
        <v>29.5204372406006</v>
      </c>
      <c r="S14" s="14">
        <v>98.638320922851605</v>
      </c>
      <c r="T14" s="14">
        <v>99.999996445203209</v>
      </c>
      <c r="U14" s="14">
        <v>0</v>
      </c>
      <c r="V14" s="14">
        <v>3.5547967911499999E-6</v>
      </c>
      <c r="W14" s="14">
        <v>0</v>
      </c>
      <c r="X14" s="29">
        <f t="shared" si="0"/>
        <v>100</v>
      </c>
      <c r="Y14" s="14" t="s">
        <v>488</v>
      </c>
      <c r="Z14" s="10">
        <v>16.399999999999999</v>
      </c>
      <c r="AA14" s="10">
        <v>27.4</v>
      </c>
      <c r="AB14" s="14">
        <v>99.742099999999994</v>
      </c>
      <c r="AC14" s="14">
        <v>100</v>
      </c>
      <c r="AD14" s="195">
        <v>11590000</v>
      </c>
    </row>
    <row r="15" spans="1:30">
      <c r="A15" s="1" t="s">
        <v>104</v>
      </c>
      <c r="B15" s="2" t="s">
        <v>105</v>
      </c>
      <c r="C15" s="10">
        <v>12.3</v>
      </c>
      <c r="D15" s="14">
        <v>23.414000000000001</v>
      </c>
      <c r="E15" s="14">
        <v>96</v>
      </c>
      <c r="F15" s="14">
        <v>91</v>
      </c>
      <c r="G15" s="14" t="s">
        <v>488</v>
      </c>
      <c r="H15" s="13">
        <v>3.90398026</v>
      </c>
      <c r="I15" s="10">
        <v>13.3</v>
      </c>
      <c r="J15" s="14">
        <v>8.5988007</v>
      </c>
      <c r="K15" s="10">
        <v>36</v>
      </c>
      <c r="L15" s="14">
        <v>0.48494999999999999</v>
      </c>
      <c r="M15" s="14">
        <v>10.042160000000001</v>
      </c>
      <c r="N15" s="14" t="s">
        <v>488</v>
      </c>
      <c r="O15" s="13">
        <v>7.5614900588989302</v>
      </c>
      <c r="P15" s="10" t="s">
        <v>488</v>
      </c>
      <c r="Q15" s="13" t="s">
        <v>488</v>
      </c>
      <c r="R15" s="14">
        <v>34.814704895019503</v>
      </c>
      <c r="S15" s="14">
        <v>48.209251403808601</v>
      </c>
      <c r="T15" s="14">
        <v>98.401954629946658</v>
      </c>
      <c r="U15" s="14">
        <v>1.249110628963632</v>
      </c>
      <c r="V15" s="14">
        <v>0.34893474108967842</v>
      </c>
      <c r="W15" s="14">
        <v>0</v>
      </c>
      <c r="X15" s="29">
        <f t="shared" si="0"/>
        <v>101.95</v>
      </c>
      <c r="Y15" s="14">
        <v>90.082766643260996</v>
      </c>
      <c r="Z15" s="10" t="s">
        <v>488</v>
      </c>
      <c r="AA15" s="10" t="s">
        <v>488</v>
      </c>
      <c r="AB15" s="14">
        <v>65.304699999999997</v>
      </c>
      <c r="AC15" s="14">
        <v>98.265119999999996</v>
      </c>
      <c r="AD15" s="195">
        <v>398000</v>
      </c>
    </row>
    <row r="16" spans="1:30">
      <c r="A16" s="1" t="s">
        <v>107</v>
      </c>
      <c r="B16" s="2" t="s">
        <v>108</v>
      </c>
      <c r="C16" s="10">
        <v>90.3</v>
      </c>
      <c r="D16" s="14">
        <v>3.8879999999999999</v>
      </c>
      <c r="E16" s="14">
        <v>76</v>
      </c>
      <c r="F16" s="14" t="s">
        <v>488</v>
      </c>
      <c r="G16" s="14">
        <v>73</v>
      </c>
      <c r="H16" s="13">
        <v>0.49050966000000001</v>
      </c>
      <c r="I16" s="10">
        <v>31.3</v>
      </c>
      <c r="J16" s="14">
        <v>16.890917000000002</v>
      </c>
      <c r="K16" s="10">
        <v>397</v>
      </c>
      <c r="L16" s="14">
        <v>6.4736000000000002</v>
      </c>
      <c r="M16" s="14" t="s">
        <v>488</v>
      </c>
      <c r="N16" s="14">
        <v>60.948079999999997</v>
      </c>
      <c r="O16" s="13">
        <v>2.93396997451782</v>
      </c>
      <c r="P16" s="10" t="s">
        <v>488</v>
      </c>
      <c r="Q16" s="13">
        <v>2.155726432800293</v>
      </c>
      <c r="R16" s="14">
        <v>57.077770233154297</v>
      </c>
      <c r="S16" s="14">
        <v>38.489223480224602</v>
      </c>
      <c r="T16" s="14">
        <v>65.414122986078183</v>
      </c>
      <c r="U16" s="14">
        <v>9.3175355861017373</v>
      </c>
      <c r="V16" s="14">
        <v>21.97254088115805</v>
      </c>
      <c r="W16" s="14">
        <v>3.295800546662023</v>
      </c>
      <c r="X16" s="29">
        <f t="shared" si="0"/>
        <v>163.15</v>
      </c>
      <c r="Y16" s="14">
        <v>11.034913429605499</v>
      </c>
      <c r="Z16" s="10">
        <v>38.5</v>
      </c>
      <c r="AA16" s="10">
        <v>47.8</v>
      </c>
      <c r="AB16" s="14">
        <v>87.701999999999998</v>
      </c>
      <c r="AC16" s="14">
        <v>43.077750000000002</v>
      </c>
      <c r="AD16" s="195">
        <v>12123000</v>
      </c>
    </row>
    <row r="17" spans="1:30">
      <c r="A17" s="1" t="s">
        <v>109</v>
      </c>
      <c r="B17" s="2" t="s">
        <v>110</v>
      </c>
      <c r="C17" s="10">
        <v>28.5</v>
      </c>
      <c r="D17" s="14">
        <v>18.518000000000001</v>
      </c>
      <c r="E17" s="14">
        <v>97</v>
      </c>
      <c r="F17" s="14">
        <v>91</v>
      </c>
      <c r="G17" s="14" t="s">
        <v>488</v>
      </c>
      <c r="H17" s="13">
        <v>2.43216681</v>
      </c>
      <c r="I17" s="10">
        <v>22.4</v>
      </c>
      <c r="J17" s="14">
        <v>11.662965</v>
      </c>
      <c r="K17" s="10">
        <v>183</v>
      </c>
      <c r="L17" s="14">
        <v>3.65422</v>
      </c>
      <c r="M17" s="14">
        <v>12.01717</v>
      </c>
      <c r="N17" s="14">
        <v>93.090630000000004</v>
      </c>
      <c r="O17" s="13">
        <v>6.8508400917053196</v>
      </c>
      <c r="P17" s="10">
        <v>18.5</v>
      </c>
      <c r="Q17" s="13" t="s">
        <v>488</v>
      </c>
      <c r="R17" s="14">
        <v>27.311426162719702</v>
      </c>
      <c r="S17" s="14">
        <v>33.6659126281738</v>
      </c>
      <c r="T17" s="14">
        <v>97.313222633349383</v>
      </c>
      <c r="U17" s="14">
        <v>2.4607126069253549</v>
      </c>
      <c r="V17" s="14">
        <v>0.17642421830326949</v>
      </c>
      <c r="W17" s="14">
        <v>4.9640541421988899E-2</v>
      </c>
      <c r="X17" s="29">
        <f t="shared" si="0"/>
        <v>102.96</v>
      </c>
      <c r="Y17" s="14">
        <v>79.807043389108799</v>
      </c>
      <c r="Z17" s="10">
        <v>8.1999999999999993</v>
      </c>
      <c r="AA17" s="10">
        <v>37.4</v>
      </c>
      <c r="AB17" s="14">
        <v>95.563699999999997</v>
      </c>
      <c r="AC17" s="14">
        <v>97.7</v>
      </c>
      <c r="AD17" s="195">
        <v>772000</v>
      </c>
    </row>
    <row r="18" spans="1:30">
      <c r="A18" s="1" t="s">
        <v>111</v>
      </c>
      <c r="B18" s="2" t="s">
        <v>112</v>
      </c>
      <c r="C18" s="10">
        <v>26</v>
      </c>
      <c r="D18" s="14">
        <v>15.589</v>
      </c>
      <c r="E18" s="14">
        <v>83</v>
      </c>
      <c r="F18" s="14">
        <v>38</v>
      </c>
      <c r="G18" s="14">
        <v>83</v>
      </c>
      <c r="H18" s="13">
        <v>4.4843430499999997</v>
      </c>
      <c r="I18" s="10">
        <v>12.7</v>
      </c>
      <c r="J18" s="14">
        <v>7.2223348999999901</v>
      </c>
      <c r="K18" s="10">
        <v>155</v>
      </c>
      <c r="L18" s="14">
        <v>6.7870900000000001</v>
      </c>
      <c r="M18" s="14">
        <v>13.46808</v>
      </c>
      <c r="N18" s="14">
        <v>99.399169999999998</v>
      </c>
      <c r="O18" s="13" t="s">
        <v>488</v>
      </c>
      <c r="P18" s="10">
        <v>65</v>
      </c>
      <c r="Q18" s="13">
        <v>2.1836509704589844</v>
      </c>
      <c r="R18" s="14">
        <v>28.509574890136701</v>
      </c>
      <c r="S18" s="14">
        <v>54.405055999755902</v>
      </c>
      <c r="T18" s="14">
        <v>93.390071631024071</v>
      </c>
      <c r="U18" s="14">
        <v>0.1365905295702331</v>
      </c>
      <c r="V18" s="14">
        <v>1.575010842829943</v>
      </c>
      <c r="W18" s="14">
        <v>4.898326996575773</v>
      </c>
      <c r="X18" s="29">
        <f t="shared" si="0"/>
        <v>117.98</v>
      </c>
      <c r="Y18" s="14">
        <v>25.382899074497701</v>
      </c>
      <c r="Z18" s="10">
        <v>34.6</v>
      </c>
      <c r="AA18" s="10">
        <v>42.2</v>
      </c>
      <c r="AB18" s="14">
        <v>100.816</v>
      </c>
      <c r="AC18" s="14">
        <v>91.8</v>
      </c>
      <c r="AD18" s="195">
        <v>11673000</v>
      </c>
    </row>
    <row r="19" spans="1:30">
      <c r="A19" s="1" t="s">
        <v>113</v>
      </c>
      <c r="B19" s="2" t="s">
        <v>114</v>
      </c>
      <c r="C19" s="10">
        <v>5.9</v>
      </c>
      <c r="D19" s="14">
        <v>57.332999999999998</v>
      </c>
      <c r="E19" s="14">
        <v>73</v>
      </c>
      <c r="F19" s="14">
        <v>76</v>
      </c>
      <c r="G19" s="14" t="s">
        <v>488</v>
      </c>
      <c r="H19" s="13">
        <v>6.2131824499999997</v>
      </c>
      <c r="I19" s="10">
        <v>9.1</v>
      </c>
      <c r="J19" s="14">
        <v>3.3956865999999901</v>
      </c>
      <c r="K19" s="10">
        <v>10</v>
      </c>
      <c r="L19" s="14" t="s">
        <v>488</v>
      </c>
      <c r="M19" s="14" t="s">
        <v>488</v>
      </c>
      <c r="N19" s="14" t="s">
        <v>488</v>
      </c>
      <c r="O19" s="13" t="s">
        <v>488</v>
      </c>
      <c r="P19" s="10" t="s">
        <v>488</v>
      </c>
      <c r="Q19" s="13">
        <v>2.790839672088623</v>
      </c>
      <c r="R19" s="14">
        <v>24.155961990356399</v>
      </c>
      <c r="S19" s="14">
        <v>58.843498229980497</v>
      </c>
      <c r="T19" s="14">
        <v>96.113897624095173</v>
      </c>
      <c r="U19" s="14">
        <v>3.8236639383890019</v>
      </c>
      <c r="V19" s="14">
        <v>6.2438437515822898E-2</v>
      </c>
      <c r="W19" s="14">
        <v>0</v>
      </c>
      <c r="X19" s="29">
        <f t="shared" si="0"/>
        <v>103.95</v>
      </c>
      <c r="Y19" s="14">
        <v>97.163803040012695</v>
      </c>
      <c r="Z19" s="10">
        <v>16.899999999999999</v>
      </c>
      <c r="AA19" s="10" t="s">
        <v>488</v>
      </c>
      <c r="AB19" s="14">
        <v>111.907</v>
      </c>
      <c r="AC19" s="14">
        <v>100</v>
      </c>
      <c r="AD19" s="195">
        <v>3281000</v>
      </c>
    </row>
    <row r="20" spans="1:30">
      <c r="A20" s="1" t="s">
        <v>115</v>
      </c>
      <c r="B20" s="2" t="s">
        <v>116</v>
      </c>
      <c r="C20" s="10">
        <v>41.6</v>
      </c>
      <c r="D20" s="14">
        <v>54.03</v>
      </c>
      <c r="E20" s="14">
        <v>95</v>
      </c>
      <c r="F20" s="14">
        <v>74</v>
      </c>
      <c r="G20" s="14">
        <v>91</v>
      </c>
      <c r="H20" s="13">
        <v>4.5309739100000002</v>
      </c>
      <c r="I20" s="10">
        <v>22.8</v>
      </c>
      <c r="J20" s="14">
        <v>15.632107</v>
      </c>
      <c r="K20" s="10">
        <v>144</v>
      </c>
      <c r="L20" s="14">
        <v>11.04576</v>
      </c>
      <c r="M20" s="14" t="s">
        <v>488</v>
      </c>
      <c r="N20" s="14" t="s">
        <v>488</v>
      </c>
      <c r="O20" s="13" t="s">
        <v>488</v>
      </c>
      <c r="P20" s="10">
        <v>5.5</v>
      </c>
      <c r="Q20" s="13">
        <v>2.71</v>
      </c>
      <c r="R20" s="14">
        <v>77.059089660644503</v>
      </c>
      <c r="S20" s="14">
        <v>51.032455444335902</v>
      </c>
      <c r="T20" s="14">
        <v>92.2135630722873</v>
      </c>
      <c r="U20" s="14">
        <v>4.7230389703429738</v>
      </c>
      <c r="V20" s="14">
        <v>1.7325264764157691</v>
      </c>
      <c r="W20" s="14">
        <v>1.330871480953961</v>
      </c>
      <c r="X20" s="29">
        <f t="shared" si="0"/>
        <v>112.18</v>
      </c>
      <c r="Y20" s="14" t="s">
        <v>488</v>
      </c>
      <c r="Z20" s="10" t="s">
        <v>488</v>
      </c>
      <c r="AA20" s="10">
        <v>53.3</v>
      </c>
      <c r="AB20" s="14">
        <v>173.81100000000001</v>
      </c>
      <c r="AC20" s="14">
        <v>62.824950000000001</v>
      </c>
      <c r="AD20" s="195">
        <v>2352000</v>
      </c>
    </row>
    <row r="21" spans="1:30">
      <c r="A21" s="1" t="s">
        <v>117</v>
      </c>
      <c r="B21" s="2" t="s">
        <v>118</v>
      </c>
      <c r="C21" s="10">
        <v>13.9</v>
      </c>
      <c r="D21" s="14">
        <v>101.19</v>
      </c>
      <c r="E21" s="14">
        <v>83</v>
      </c>
      <c r="F21" s="14">
        <v>69</v>
      </c>
      <c r="G21" s="14">
        <v>84</v>
      </c>
      <c r="H21" s="13">
        <v>3.9648194299999999</v>
      </c>
      <c r="I21" s="10">
        <v>6.1</v>
      </c>
      <c r="J21" s="14">
        <v>8.3842697000000008</v>
      </c>
      <c r="K21" s="10">
        <v>60</v>
      </c>
      <c r="L21" s="14" t="s">
        <v>488</v>
      </c>
      <c r="M21" s="14" t="s">
        <v>488</v>
      </c>
      <c r="N21" s="14">
        <v>99.204170000000005</v>
      </c>
      <c r="O21" s="13">
        <v>6.32254981994629</v>
      </c>
      <c r="P21" s="10">
        <v>96.8</v>
      </c>
      <c r="Q21" s="13">
        <v>1.4815657138824463</v>
      </c>
      <c r="R21" s="14">
        <v>53.364151000976598</v>
      </c>
      <c r="S21" s="14">
        <v>70.0439453125</v>
      </c>
      <c r="T21" s="14">
        <v>99.320852986123711</v>
      </c>
      <c r="U21" s="14">
        <v>0.12654900394001989</v>
      </c>
      <c r="V21" s="14">
        <v>0.5525980099362755</v>
      </c>
      <c r="W21" s="14">
        <v>0</v>
      </c>
      <c r="X21" s="29">
        <f t="shared" si="0"/>
        <v>101.23</v>
      </c>
      <c r="Y21" s="14" t="s">
        <v>488</v>
      </c>
      <c r="Z21" s="10" t="s">
        <v>488</v>
      </c>
      <c r="AA21" s="10">
        <v>53.9</v>
      </c>
      <c r="AB21" s="14">
        <v>98.843500000000006</v>
      </c>
      <c r="AC21" s="14">
        <v>100</v>
      </c>
      <c r="AD21" s="195">
        <v>212559000</v>
      </c>
    </row>
    <row r="22" spans="1:30">
      <c r="A22" s="1" t="s">
        <v>120</v>
      </c>
      <c r="B22" s="2" t="s">
        <v>121</v>
      </c>
      <c r="C22" s="10">
        <v>11.4</v>
      </c>
      <c r="D22" s="14">
        <v>58.973999999999997</v>
      </c>
      <c r="E22" s="14">
        <v>99</v>
      </c>
      <c r="F22" s="14">
        <v>98</v>
      </c>
      <c r="G22" s="14" t="s">
        <v>488</v>
      </c>
      <c r="H22" s="13">
        <v>2.2956669299999999</v>
      </c>
      <c r="I22" s="10">
        <v>12.7</v>
      </c>
      <c r="J22" s="14">
        <v>10.755617000000001</v>
      </c>
      <c r="K22" s="10">
        <v>31</v>
      </c>
      <c r="L22" s="14">
        <v>0.57277999999999996</v>
      </c>
      <c r="M22" s="14">
        <v>3.1266799999999999</v>
      </c>
      <c r="N22" s="14">
        <v>99.708939999999998</v>
      </c>
      <c r="O22" s="13">
        <v>4.4254097938537598</v>
      </c>
      <c r="P22" s="10" t="s">
        <v>488</v>
      </c>
      <c r="Q22" s="13" t="s">
        <v>488</v>
      </c>
      <c r="R22" s="14" t="s">
        <v>488</v>
      </c>
      <c r="S22" s="14" t="s">
        <v>488</v>
      </c>
      <c r="T22" s="14">
        <v>99.900036799639707</v>
      </c>
      <c r="U22" s="14">
        <v>0</v>
      </c>
      <c r="V22" s="14">
        <v>9.9963200360292603E-2</v>
      </c>
      <c r="W22" s="14">
        <v>0</v>
      </c>
      <c r="X22" s="29">
        <f t="shared" si="0"/>
        <v>100.2</v>
      </c>
      <c r="Y22" s="14" t="s">
        <v>488</v>
      </c>
      <c r="Z22" s="10" t="s">
        <v>488</v>
      </c>
      <c r="AA22" s="10" t="s">
        <v>488</v>
      </c>
      <c r="AB22" s="14">
        <v>128.64500000000001</v>
      </c>
      <c r="AC22" s="14">
        <v>100</v>
      </c>
      <c r="AD22" s="195">
        <v>437000</v>
      </c>
    </row>
    <row r="23" spans="1:30">
      <c r="A23" s="1" t="s">
        <v>122</v>
      </c>
      <c r="B23" s="2" t="s">
        <v>123</v>
      </c>
      <c r="C23" s="10">
        <v>6.7</v>
      </c>
      <c r="D23" s="14">
        <v>48.155999999999999</v>
      </c>
      <c r="E23" s="14">
        <v>92</v>
      </c>
      <c r="F23" s="14">
        <v>87</v>
      </c>
      <c r="G23" s="14">
        <v>88</v>
      </c>
      <c r="H23" s="13">
        <v>4.2343692800000001</v>
      </c>
      <c r="I23" s="10">
        <v>6.4</v>
      </c>
      <c r="J23" s="14">
        <v>9.5600833999999892</v>
      </c>
      <c r="K23" s="10">
        <v>10</v>
      </c>
      <c r="L23" s="14">
        <v>13.304959999999999</v>
      </c>
      <c r="M23" s="14">
        <v>12.85758</v>
      </c>
      <c r="N23" s="14" t="s">
        <v>488</v>
      </c>
      <c r="O23" s="13">
        <v>4.0925002098083496</v>
      </c>
      <c r="P23" s="10">
        <v>48.6</v>
      </c>
      <c r="Q23" s="13">
        <v>1.0781570672988892</v>
      </c>
      <c r="R23" s="14">
        <v>30.129734039306602</v>
      </c>
      <c r="S23" s="14">
        <v>72.204032897949205</v>
      </c>
      <c r="T23" s="14">
        <v>99.011416939333103</v>
      </c>
      <c r="U23" s="14">
        <v>0</v>
      </c>
      <c r="V23" s="14">
        <v>0.9885830606668975</v>
      </c>
      <c r="W23" s="14">
        <v>0</v>
      </c>
      <c r="X23" s="29">
        <f t="shared" si="0"/>
        <v>101.98</v>
      </c>
      <c r="Y23" s="14" t="s">
        <v>488</v>
      </c>
      <c r="Z23" s="10">
        <v>22.6</v>
      </c>
      <c r="AA23" s="10">
        <v>40.4</v>
      </c>
      <c r="AB23" s="14">
        <v>116.206</v>
      </c>
      <c r="AC23" s="14">
        <v>100</v>
      </c>
      <c r="AD23" s="195">
        <v>6948000</v>
      </c>
    </row>
    <row r="24" spans="1:30">
      <c r="A24" s="1" t="s">
        <v>124</v>
      </c>
      <c r="B24" s="2" t="s">
        <v>125</v>
      </c>
      <c r="C24" s="10">
        <v>87.5</v>
      </c>
      <c r="D24" s="14">
        <v>8.8290000000000006</v>
      </c>
      <c r="E24" s="14">
        <v>91</v>
      </c>
      <c r="F24" s="14">
        <v>71</v>
      </c>
      <c r="G24" s="14">
        <v>91</v>
      </c>
      <c r="H24" s="13">
        <v>2.3925394999999998</v>
      </c>
      <c r="I24" s="10">
        <v>25.5</v>
      </c>
      <c r="J24" s="14">
        <v>13.137902</v>
      </c>
      <c r="K24" s="10">
        <v>320</v>
      </c>
      <c r="L24" s="14">
        <v>21.8749</v>
      </c>
      <c r="M24" s="14">
        <v>46.14564</v>
      </c>
      <c r="N24" s="14">
        <v>58.29</v>
      </c>
      <c r="O24" s="13">
        <v>5.38379001617432</v>
      </c>
      <c r="P24" s="10" t="s">
        <v>488</v>
      </c>
      <c r="Q24" s="13">
        <v>1.849442720413208</v>
      </c>
      <c r="R24" s="14">
        <v>37.240142822265597</v>
      </c>
      <c r="S24" s="14">
        <v>43.159992218017599</v>
      </c>
      <c r="T24" s="14">
        <v>47.214854464051129</v>
      </c>
      <c r="U24" s="14">
        <v>31.273003404064681</v>
      </c>
      <c r="V24" s="14">
        <v>21.15863262953042</v>
      </c>
      <c r="W24" s="14">
        <v>0.35350950235377332</v>
      </c>
      <c r="X24" s="29">
        <f t="shared" si="0"/>
        <v>174.65</v>
      </c>
      <c r="Y24" s="14">
        <v>11.877389332001</v>
      </c>
      <c r="Z24" s="10">
        <v>41.4</v>
      </c>
      <c r="AA24" s="10">
        <v>35.299999999999997</v>
      </c>
      <c r="AB24" s="14">
        <v>100.212</v>
      </c>
      <c r="AC24" s="14">
        <v>25.473739999999999</v>
      </c>
      <c r="AD24" s="195">
        <v>20903000</v>
      </c>
    </row>
    <row r="25" spans="1:30">
      <c r="A25" s="1" t="s">
        <v>126</v>
      </c>
      <c r="B25" s="2" t="s">
        <v>127</v>
      </c>
      <c r="C25" s="10">
        <v>56.5</v>
      </c>
      <c r="D25" s="14">
        <v>8.5259999999999998</v>
      </c>
      <c r="E25" s="14">
        <v>90</v>
      </c>
      <c r="F25" s="14">
        <v>77</v>
      </c>
      <c r="G25" s="14">
        <v>90</v>
      </c>
      <c r="H25" s="13">
        <v>1.90243125</v>
      </c>
      <c r="I25" s="10">
        <v>57.6</v>
      </c>
      <c r="J25" s="14">
        <v>15.1313619999999</v>
      </c>
      <c r="K25" s="10">
        <v>548</v>
      </c>
      <c r="L25" s="14">
        <v>7.5796299999999999</v>
      </c>
      <c r="M25" s="14">
        <v>33.669049999999999</v>
      </c>
      <c r="N25" s="14">
        <v>88.221770000000006</v>
      </c>
      <c r="O25" s="13">
        <v>5.0786499977111799</v>
      </c>
      <c r="P25" s="10" t="s">
        <v>488</v>
      </c>
      <c r="Q25" s="13">
        <v>2.4455866813659668</v>
      </c>
      <c r="R25" s="14">
        <v>64.222976684570298</v>
      </c>
      <c r="S25" s="14">
        <v>7.1057586669921902</v>
      </c>
      <c r="T25" s="14">
        <v>62.207122247936702</v>
      </c>
      <c r="U25" s="14">
        <v>19.43969314428384</v>
      </c>
      <c r="V25" s="14">
        <v>14.75825969478282</v>
      </c>
      <c r="W25" s="14">
        <v>3.5949249129966399</v>
      </c>
      <c r="X25" s="29">
        <f t="shared" si="0"/>
        <v>159.74</v>
      </c>
      <c r="Y25" s="14">
        <v>6.1440993680861098</v>
      </c>
      <c r="Z25" s="10" t="s">
        <v>488</v>
      </c>
      <c r="AA25" s="10" t="s">
        <v>488</v>
      </c>
      <c r="AB25" s="14">
        <v>57.615600000000001</v>
      </c>
      <c r="AC25" s="14">
        <v>9.3000000000000007</v>
      </c>
      <c r="AD25" s="195">
        <v>11891000</v>
      </c>
    </row>
    <row r="26" spans="1:30">
      <c r="A26" s="1" t="s">
        <v>129</v>
      </c>
      <c r="B26" s="2" t="s">
        <v>130</v>
      </c>
      <c r="C26" s="10">
        <v>26.6</v>
      </c>
      <c r="D26" s="14">
        <v>6.8550000000000004</v>
      </c>
      <c r="E26" s="14">
        <v>92</v>
      </c>
      <c r="F26" s="14">
        <v>70</v>
      </c>
      <c r="G26" s="14">
        <v>84</v>
      </c>
      <c r="H26" s="13">
        <v>1.2820390500000001</v>
      </c>
      <c r="I26" s="10">
        <v>29.9</v>
      </c>
      <c r="J26" s="14">
        <v>12.12224</v>
      </c>
      <c r="K26" s="10">
        <v>160</v>
      </c>
      <c r="L26" s="14">
        <v>9.3543400000000005</v>
      </c>
      <c r="M26" s="14">
        <v>13.30809</v>
      </c>
      <c r="N26" s="14">
        <v>92.212360000000004</v>
      </c>
      <c r="O26" s="13">
        <v>2.1628599166870099</v>
      </c>
      <c r="P26" s="10">
        <v>10.4</v>
      </c>
      <c r="Q26" s="13">
        <v>0.89513808488845825</v>
      </c>
      <c r="R26" s="14">
        <v>38.080562591552699</v>
      </c>
      <c r="S26" s="14">
        <v>21.6717834472656</v>
      </c>
      <c r="T26" s="14">
        <v>71.219884967175005</v>
      </c>
      <c r="U26" s="14">
        <v>13.902222040775561</v>
      </c>
      <c r="V26" s="14">
        <v>5.6772185582455403</v>
      </c>
      <c r="W26" s="14">
        <v>9.2006744338038846</v>
      </c>
      <c r="X26" s="29">
        <f t="shared" si="0"/>
        <v>152.86000000000001</v>
      </c>
      <c r="Y26" s="14">
        <v>66.228622095670602</v>
      </c>
      <c r="Z26" s="10" t="s">
        <v>488</v>
      </c>
      <c r="AA26" s="10" t="s">
        <v>488</v>
      </c>
      <c r="AB26" s="14">
        <v>129.916</v>
      </c>
      <c r="AC26" s="14">
        <v>89.07</v>
      </c>
      <c r="AD26" s="195">
        <v>16719000</v>
      </c>
    </row>
    <row r="27" spans="1:30">
      <c r="A27" s="1" t="s">
        <v>131</v>
      </c>
      <c r="B27" s="2" t="s">
        <v>132</v>
      </c>
      <c r="C27" s="10">
        <v>74.8</v>
      </c>
      <c r="D27" s="14" t="s">
        <v>488</v>
      </c>
      <c r="E27" s="14">
        <v>79</v>
      </c>
      <c r="F27" s="14" t="s">
        <v>488</v>
      </c>
      <c r="G27" s="14">
        <v>79</v>
      </c>
      <c r="H27" s="13">
        <v>0.21037169</v>
      </c>
      <c r="I27" s="10">
        <v>27.2</v>
      </c>
      <c r="J27" s="14">
        <v>11.961432</v>
      </c>
      <c r="K27" s="10">
        <v>529</v>
      </c>
      <c r="L27" s="14">
        <v>8.3281500000000008</v>
      </c>
      <c r="M27" s="14">
        <v>36.716630000000002</v>
      </c>
      <c r="N27" s="14">
        <v>85.08</v>
      </c>
      <c r="O27" s="13">
        <v>3.1312000751495401</v>
      </c>
      <c r="P27" s="10">
        <v>0.4</v>
      </c>
      <c r="Q27" s="13">
        <v>3.1868092715740204E-2</v>
      </c>
      <c r="R27" s="14">
        <v>52.146293640136697</v>
      </c>
      <c r="S27" s="14">
        <v>34.590789794921903</v>
      </c>
      <c r="T27" s="14">
        <v>65.720418179290604</v>
      </c>
      <c r="U27" s="14">
        <v>12.874748630470579</v>
      </c>
      <c r="V27" s="14">
        <v>15.001006263422889</v>
      </c>
      <c r="W27" s="14">
        <v>6.4038269268159276</v>
      </c>
      <c r="X27" s="29">
        <f t="shared" si="0"/>
        <v>162.09</v>
      </c>
      <c r="Y27" s="14">
        <v>9.4020664336004707</v>
      </c>
      <c r="Z27" s="10">
        <v>37.5</v>
      </c>
      <c r="AA27" s="10">
        <v>46.6</v>
      </c>
      <c r="AB27" s="14">
        <v>81.755300000000005</v>
      </c>
      <c r="AC27" s="14">
        <v>61.401870000000002</v>
      </c>
      <c r="AD27" s="195">
        <v>26546000</v>
      </c>
    </row>
    <row r="28" spans="1:30">
      <c r="A28" s="1" t="s">
        <v>134</v>
      </c>
      <c r="B28" s="2" t="s">
        <v>135</v>
      </c>
      <c r="C28" s="10">
        <v>4.9000000000000004</v>
      </c>
      <c r="D28" s="14">
        <v>99.438000000000002</v>
      </c>
      <c r="E28" s="14">
        <v>91</v>
      </c>
      <c r="F28" s="14">
        <v>87</v>
      </c>
      <c r="G28" s="14">
        <v>81</v>
      </c>
      <c r="H28" s="13">
        <v>7.9301104499999999</v>
      </c>
      <c r="I28" s="10" t="s">
        <v>488</v>
      </c>
      <c r="J28" s="14">
        <v>6.3826098</v>
      </c>
      <c r="K28" s="10">
        <v>10</v>
      </c>
      <c r="L28" s="14">
        <v>0.21190999999999999</v>
      </c>
      <c r="M28" s="14">
        <v>7.2480000000000003E-2</v>
      </c>
      <c r="N28" s="14" t="s">
        <v>488</v>
      </c>
      <c r="O28" s="13" t="s">
        <v>488</v>
      </c>
      <c r="P28" s="10">
        <v>39.700000000000003</v>
      </c>
      <c r="Q28" s="13" t="s">
        <v>488</v>
      </c>
      <c r="R28" s="14">
        <v>15.864992141723601</v>
      </c>
      <c r="S28" s="14">
        <v>99.726882934570298</v>
      </c>
      <c r="T28" s="14">
        <v>99.221810663082636</v>
      </c>
      <c r="U28" s="14">
        <v>0</v>
      </c>
      <c r="V28" s="14">
        <v>0.77818933691737002</v>
      </c>
      <c r="W28" s="14">
        <v>0</v>
      </c>
      <c r="X28" s="29">
        <f t="shared" si="0"/>
        <v>101.56</v>
      </c>
      <c r="Y28" s="14" t="s">
        <v>488</v>
      </c>
      <c r="Z28" s="10" t="s">
        <v>488</v>
      </c>
      <c r="AA28" s="10">
        <v>33.299999999999997</v>
      </c>
      <c r="AB28" s="14">
        <v>92.5261</v>
      </c>
      <c r="AC28" s="14">
        <v>100</v>
      </c>
      <c r="AD28" s="195">
        <v>37742000</v>
      </c>
    </row>
    <row r="29" spans="1:30">
      <c r="A29" s="1" t="s">
        <v>136</v>
      </c>
      <c r="B29" s="2" t="s">
        <v>137</v>
      </c>
      <c r="C29" s="10">
        <v>110.1</v>
      </c>
      <c r="D29" s="14">
        <v>2.0630000000000002</v>
      </c>
      <c r="E29" s="14">
        <v>47</v>
      </c>
      <c r="F29" s="14" t="s">
        <v>488</v>
      </c>
      <c r="G29" s="14">
        <v>47</v>
      </c>
      <c r="H29" s="13">
        <v>0.68838823000000005</v>
      </c>
      <c r="I29" s="10">
        <v>40.1</v>
      </c>
      <c r="J29" s="14">
        <v>14.536402000000001</v>
      </c>
      <c r="K29" s="10">
        <v>829</v>
      </c>
      <c r="L29" s="14" t="s">
        <v>488</v>
      </c>
      <c r="M29" s="14" t="s">
        <v>488</v>
      </c>
      <c r="N29" s="14">
        <v>38.268650000000001</v>
      </c>
      <c r="O29" s="13" t="s">
        <v>488</v>
      </c>
      <c r="P29" s="10">
        <v>1</v>
      </c>
      <c r="Q29" s="13">
        <v>2.5825545787811279</v>
      </c>
      <c r="R29" s="14">
        <v>69.786033630371094</v>
      </c>
      <c r="S29" s="14">
        <v>13.745945930481</v>
      </c>
      <c r="T29" s="14">
        <v>37.202402049250317</v>
      </c>
      <c r="U29" s="14">
        <v>25.682373476297499</v>
      </c>
      <c r="V29" s="14">
        <v>33.539113766215891</v>
      </c>
      <c r="W29" s="14">
        <v>3.5761107082362891</v>
      </c>
      <c r="X29" s="29">
        <f t="shared" si="0"/>
        <v>203.49</v>
      </c>
      <c r="Y29" s="14">
        <v>16.602971078177099</v>
      </c>
      <c r="Z29" s="10" t="s">
        <v>488</v>
      </c>
      <c r="AA29" s="10" t="s">
        <v>488</v>
      </c>
      <c r="AB29" s="14">
        <v>32.251300000000001</v>
      </c>
      <c r="AC29" s="14">
        <v>29.982040000000001</v>
      </c>
      <c r="AD29" s="195">
        <v>4830000</v>
      </c>
    </row>
    <row r="30" spans="1:30">
      <c r="A30" s="1" t="s">
        <v>138</v>
      </c>
      <c r="B30" s="2" t="s">
        <v>139</v>
      </c>
      <c r="C30" s="10">
        <v>113.8</v>
      </c>
      <c r="D30" s="14">
        <v>2.3220000000000001</v>
      </c>
      <c r="E30" s="14">
        <v>41</v>
      </c>
      <c r="F30" s="14" t="s">
        <v>488</v>
      </c>
      <c r="G30" s="14" t="s">
        <v>488</v>
      </c>
      <c r="H30" s="13">
        <v>0.69685549000000002</v>
      </c>
      <c r="I30" s="10">
        <v>35</v>
      </c>
      <c r="J30" s="14" t="s">
        <v>488</v>
      </c>
      <c r="K30" s="10">
        <v>1140</v>
      </c>
      <c r="L30" s="14">
        <v>26.151979999999998</v>
      </c>
      <c r="M30" s="14">
        <v>62.223860000000002</v>
      </c>
      <c r="N30" s="14">
        <v>30.791609999999999</v>
      </c>
      <c r="O30" s="13">
        <v>2.4548199176788299</v>
      </c>
      <c r="P30" s="10" t="s">
        <v>488</v>
      </c>
      <c r="Q30" s="13">
        <v>0.74745869636535645</v>
      </c>
      <c r="R30" s="14">
        <v>60.606513977050803</v>
      </c>
      <c r="S30" s="14">
        <v>21.759193420410199</v>
      </c>
      <c r="T30" s="14">
        <v>46.187534790302237</v>
      </c>
      <c r="U30" s="14">
        <v>14.740289287250301</v>
      </c>
      <c r="V30" s="14">
        <v>31.562457138417059</v>
      </c>
      <c r="W30" s="14">
        <v>7.5097187840303956</v>
      </c>
      <c r="X30" s="29">
        <f t="shared" si="0"/>
        <v>200.39</v>
      </c>
      <c r="Y30" s="14">
        <v>5.8180937799882404</v>
      </c>
      <c r="Z30" s="10">
        <v>42.3</v>
      </c>
      <c r="AA30" s="10" t="s">
        <v>488</v>
      </c>
      <c r="AB30" s="14">
        <v>48.064799999999998</v>
      </c>
      <c r="AC30" s="14">
        <v>10.87642</v>
      </c>
      <c r="AD30" s="195">
        <v>16426000</v>
      </c>
    </row>
    <row r="31" spans="1:30">
      <c r="A31" s="1" t="s">
        <v>140</v>
      </c>
      <c r="B31" s="2" t="s">
        <v>141</v>
      </c>
      <c r="C31" s="10">
        <v>7</v>
      </c>
      <c r="D31" s="14">
        <v>133.24799999999999</v>
      </c>
      <c r="E31" s="14">
        <v>95</v>
      </c>
      <c r="F31" s="14">
        <v>93</v>
      </c>
      <c r="G31" s="14">
        <v>93</v>
      </c>
      <c r="H31" s="13">
        <v>4.6468858700000002</v>
      </c>
      <c r="I31" s="10">
        <v>1.6</v>
      </c>
      <c r="J31" s="14">
        <v>6.24667119999999</v>
      </c>
      <c r="K31" s="10">
        <v>13</v>
      </c>
      <c r="L31" s="14">
        <v>1.2838700000000001</v>
      </c>
      <c r="M31" s="14">
        <v>5.3041099999999997</v>
      </c>
      <c r="N31" s="14">
        <v>99.008660000000006</v>
      </c>
      <c r="O31" s="13">
        <v>5.4194598197937003</v>
      </c>
      <c r="P31" s="10">
        <v>93.1</v>
      </c>
      <c r="Q31" s="13">
        <v>3.7806465625762939</v>
      </c>
      <c r="R31" s="14">
        <v>55.703109741210902</v>
      </c>
      <c r="S31" s="14">
        <v>74.3492431640625</v>
      </c>
      <c r="T31" s="14">
        <v>99.999998722860667</v>
      </c>
      <c r="U31" s="14">
        <v>0</v>
      </c>
      <c r="V31" s="14">
        <v>1.27713933296E-6</v>
      </c>
      <c r="W31" s="14">
        <v>0</v>
      </c>
      <c r="X31" s="29">
        <f t="shared" si="0"/>
        <v>100</v>
      </c>
      <c r="Y31" s="14" t="s">
        <v>488</v>
      </c>
      <c r="Z31" s="10">
        <v>8.6</v>
      </c>
      <c r="AA31" s="10">
        <v>44.4</v>
      </c>
      <c r="AB31" s="14">
        <v>132.185</v>
      </c>
      <c r="AC31" s="14">
        <v>100</v>
      </c>
      <c r="AD31" s="195">
        <v>19116000</v>
      </c>
    </row>
    <row r="32" spans="1:30">
      <c r="A32" s="1" t="s">
        <v>143</v>
      </c>
      <c r="B32" s="2" t="s">
        <v>144</v>
      </c>
      <c r="C32" s="10">
        <v>7.9</v>
      </c>
      <c r="D32" s="14">
        <v>26.620999999999999</v>
      </c>
      <c r="E32" s="14">
        <v>99</v>
      </c>
      <c r="F32" s="14">
        <v>99</v>
      </c>
      <c r="G32" s="14" t="s">
        <v>488</v>
      </c>
      <c r="H32" s="13">
        <v>3.018888</v>
      </c>
      <c r="I32" s="10">
        <v>4.7</v>
      </c>
      <c r="J32" s="14">
        <v>4.9525832999999899</v>
      </c>
      <c r="K32" s="10">
        <v>29</v>
      </c>
      <c r="L32" s="14" t="s">
        <v>488</v>
      </c>
      <c r="M32" s="14" t="s">
        <v>488</v>
      </c>
      <c r="N32" s="14">
        <v>99.783600000000007</v>
      </c>
      <c r="O32" s="13" t="s">
        <v>488</v>
      </c>
      <c r="P32" s="10">
        <v>2.2000000000000002</v>
      </c>
      <c r="Q32" s="13">
        <v>1.2440357208251953</v>
      </c>
      <c r="R32" s="14">
        <v>36.723812103271499</v>
      </c>
      <c r="S32" s="14">
        <v>80.229118347167997</v>
      </c>
      <c r="T32" s="14">
        <v>94.261110588059736</v>
      </c>
      <c r="U32" s="14">
        <v>0.81472132967151156</v>
      </c>
      <c r="V32" s="14">
        <v>4.7254519382107993</v>
      </c>
      <c r="W32" s="14">
        <v>0.1987161440579352</v>
      </c>
      <c r="X32" s="29">
        <f t="shared" si="0"/>
        <v>110.86</v>
      </c>
      <c r="Y32" s="14" t="s">
        <v>488</v>
      </c>
      <c r="Z32" s="10">
        <v>0.6</v>
      </c>
      <c r="AA32" s="10">
        <v>38.5</v>
      </c>
      <c r="AB32" s="14">
        <v>120.36</v>
      </c>
      <c r="AC32" s="14">
        <v>100</v>
      </c>
      <c r="AD32" s="195">
        <v>1439324000</v>
      </c>
    </row>
    <row r="33" spans="1:30">
      <c r="A33" s="1" t="s">
        <v>145</v>
      </c>
      <c r="B33" s="2" t="s">
        <v>146</v>
      </c>
      <c r="C33" s="10">
        <v>13.8</v>
      </c>
      <c r="D33" s="14">
        <v>13.308999999999999</v>
      </c>
      <c r="E33" s="14">
        <v>92</v>
      </c>
      <c r="F33" s="14">
        <v>88</v>
      </c>
      <c r="G33" s="14">
        <v>94</v>
      </c>
      <c r="H33" s="13">
        <v>5.4712009400000001</v>
      </c>
      <c r="I33" s="10">
        <v>11.5</v>
      </c>
      <c r="J33" s="14">
        <v>9.9555930999999909</v>
      </c>
      <c r="K33" s="10">
        <v>83</v>
      </c>
      <c r="L33" s="14">
        <v>2.2829799999999998</v>
      </c>
      <c r="M33" s="14">
        <v>5.9065099999999999</v>
      </c>
      <c r="N33" s="14">
        <v>98.851650000000006</v>
      </c>
      <c r="O33" s="13">
        <v>4.4574899673461896</v>
      </c>
      <c r="P33" s="10">
        <v>36</v>
      </c>
      <c r="Q33" s="13">
        <v>2.7671043872833252</v>
      </c>
      <c r="R33" s="14">
        <v>62.096179962158203</v>
      </c>
      <c r="S33" s="14">
        <v>45.759227752685497</v>
      </c>
      <c r="T33" s="14">
        <v>97.491657106220941</v>
      </c>
      <c r="U33" s="14">
        <v>0.18615215908544119</v>
      </c>
      <c r="V33" s="14">
        <v>0.95361622281944869</v>
      </c>
      <c r="W33" s="14">
        <v>1.3685745118741861</v>
      </c>
      <c r="X33" s="29">
        <f t="shared" si="0"/>
        <v>106.2</v>
      </c>
      <c r="Y33" s="14">
        <v>65.385758107471602</v>
      </c>
      <c r="Z33" s="10">
        <v>27</v>
      </c>
      <c r="AA33" s="10">
        <v>50.4</v>
      </c>
      <c r="AB33" s="14">
        <v>131.672</v>
      </c>
      <c r="AC33" s="14">
        <v>99.595240000000004</v>
      </c>
      <c r="AD33" s="195">
        <v>50883000</v>
      </c>
    </row>
    <row r="34" spans="1:30">
      <c r="A34" s="1" t="s">
        <v>147</v>
      </c>
      <c r="B34" s="2" t="s">
        <v>148</v>
      </c>
      <c r="C34" s="10">
        <v>47.8</v>
      </c>
      <c r="D34" s="14">
        <v>6.2709999999999999</v>
      </c>
      <c r="E34" s="14">
        <v>75</v>
      </c>
      <c r="F34" s="14" t="s">
        <v>488</v>
      </c>
      <c r="G34" s="14">
        <v>73</v>
      </c>
      <c r="H34" s="13">
        <v>0.78597682999999996</v>
      </c>
      <c r="I34" s="10">
        <v>18</v>
      </c>
      <c r="J34" s="14">
        <v>11.6111629999999</v>
      </c>
      <c r="K34" s="10">
        <v>378</v>
      </c>
      <c r="L34" s="14" t="s">
        <v>488</v>
      </c>
      <c r="M34" s="14" t="s">
        <v>488</v>
      </c>
      <c r="N34" s="14">
        <v>82.054789999999997</v>
      </c>
      <c r="O34" s="13">
        <v>3.5110499858856201</v>
      </c>
      <c r="P34" s="10" t="s">
        <v>488</v>
      </c>
      <c r="Q34" s="13">
        <v>5.178360641002655E-2</v>
      </c>
      <c r="R34" s="14">
        <v>63.495452880859403</v>
      </c>
      <c r="S34" s="14">
        <v>26.092750549316399</v>
      </c>
      <c r="T34" s="14">
        <v>73.784511581591957</v>
      </c>
      <c r="U34" s="14">
        <v>10.461172032419039</v>
      </c>
      <c r="V34" s="14">
        <v>9.5591807220427611</v>
      </c>
      <c r="W34" s="14">
        <v>6.1951356639462531</v>
      </c>
      <c r="X34" s="29">
        <f t="shared" si="0"/>
        <v>148.16</v>
      </c>
      <c r="Y34" s="14">
        <v>47.963672461366102</v>
      </c>
      <c r="Z34" s="10" t="s">
        <v>488</v>
      </c>
      <c r="AA34" s="10" t="s">
        <v>488</v>
      </c>
      <c r="AB34" s="14">
        <v>95.340500000000006</v>
      </c>
      <c r="AC34" s="14">
        <v>66.214849999999998</v>
      </c>
      <c r="AD34" s="195">
        <v>5518000</v>
      </c>
    </row>
    <row r="35" spans="1:30">
      <c r="A35" s="1" t="s">
        <v>149</v>
      </c>
      <c r="B35" s="2" t="s">
        <v>150</v>
      </c>
      <c r="C35" s="10">
        <v>8.6</v>
      </c>
      <c r="D35" s="14">
        <v>34.143999999999998</v>
      </c>
      <c r="E35" s="14">
        <v>94</v>
      </c>
      <c r="F35" s="14">
        <v>93</v>
      </c>
      <c r="G35" s="14">
        <v>96</v>
      </c>
      <c r="H35" s="13">
        <v>5.4754152300000003</v>
      </c>
      <c r="I35" s="10">
        <v>8.6</v>
      </c>
      <c r="J35" s="14">
        <v>7.4772848999999901</v>
      </c>
      <c r="K35" s="10">
        <v>27</v>
      </c>
      <c r="L35" s="14">
        <v>0.12978999999999999</v>
      </c>
      <c r="M35" s="14">
        <v>1.91449</v>
      </c>
      <c r="N35" s="14">
        <v>99.43</v>
      </c>
      <c r="O35" s="13">
        <v>7.0487599372863796</v>
      </c>
      <c r="P35" s="10">
        <v>19</v>
      </c>
      <c r="Q35" s="13">
        <v>1.4604687690734863</v>
      </c>
      <c r="R35" s="14">
        <v>53.3615112304688</v>
      </c>
      <c r="S35" s="14">
        <v>67.838356018066406</v>
      </c>
      <c r="T35" s="14">
        <v>99.810536930960922</v>
      </c>
      <c r="U35" s="14">
        <v>0.18945947458719489</v>
      </c>
      <c r="V35" s="14">
        <v>3.5944518970200001E-6</v>
      </c>
      <c r="W35" s="14">
        <v>0</v>
      </c>
      <c r="X35" s="29">
        <f t="shared" si="0"/>
        <v>100.19</v>
      </c>
      <c r="Y35" s="14">
        <v>83.841042821069806</v>
      </c>
      <c r="Z35" s="10">
        <v>21</v>
      </c>
      <c r="AA35" s="10">
        <v>48</v>
      </c>
      <c r="AB35" s="14">
        <v>161.88399999999999</v>
      </c>
      <c r="AC35" s="14">
        <v>99.6</v>
      </c>
      <c r="AD35" s="195">
        <v>5094000</v>
      </c>
    </row>
    <row r="36" spans="1:30">
      <c r="A36" s="1" t="s">
        <v>151</v>
      </c>
      <c r="B36" s="2" t="s">
        <v>152</v>
      </c>
      <c r="C36" s="10">
        <v>79.3</v>
      </c>
      <c r="D36" s="14">
        <v>6.048</v>
      </c>
      <c r="E36" s="14">
        <v>82</v>
      </c>
      <c r="F36" s="14" t="s">
        <v>488</v>
      </c>
      <c r="G36" s="14">
        <v>81</v>
      </c>
      <c r="H36" s="13">
        <v>1.2072671699999999</v>
      </c>
      <c r="I36" s="10">
        <v>17.8</v>
      </c>
      <c r="J36" s="14">
        <v>15.460178000000001</v>
      </c>
      <c r="K36" s="10">
        <v>617</v>
      </c>
      <c r="L36" s="14">
        <v>4.9948199999999998</v>
      </c>
      <c r="M36" s="14">
        <v>44.408259999999999</v>
      </c>
      <c r="N36" s="14">
        <v>58.42015</v>
      </c>
      <c r="O36" s="13">
        <v>3.2560300827026398</v>
      </c>
      <c r="P36" s="10" t="s">
        <v>488</v>
      </c>
      <c r="Q36" s="13">
        <v>0.01</v>
      </c>
      <c r="R36" s="14">
        <v>46.982353210449197</v>
      </c>
      <c r="S36" s="14">
        <v>41.330955505371101</v>
      </c>
      <c r="T36" s="14">
        <v>70.909070390767866</v>
      </c>
      <c r="U36" s="14">
        <v>8.9354217020418787</v>
      </c>
      <c r="V36" s="14">
        <v>14.192441614602471</v>
      </c>
      <c r="W36" s="14">
        <v>5.963066292587782</v>
      </c>
      <c r="X36" s="29">
        <f t="shared" si="0"/>
        <v>155.21</v>
      </c>
      <c r="Y36" s="14">
        <v>19.350796940494799</v>
      </c>
      <c r="Z36" s="10">
        <v>39.5</v>
      </c>
      <c r="AA36" s="10">
        <v>41.5</v>
      </c>
      <c r="AB36" s="14">
        <v>145.34100000000001</v>
      </c>
      <c r="AC36" s="14">
        <v>65.635760000000005</v>
      </c>
      <c r="AD36" s="195">
        <v>26378000</v>
      </c>
    </row>
    <row r="37" spans="1:30">
      <c r="A37" s="1" t="s">
        <v>153</v>
      </c>
      <c r="B37" s="2" t="s">
        <v>154</v>
      </c>
      <c r="C37" s="10">
        <v>4.8</v>
      </c>
      <c r="D37" s="14">
        <v>81.224000000000004</v>
      </c>
      <c r="E37" s="14">
        <v>93</v>
      </c>
      <c r="F37" s="14">
        <v>95</v>
      </c>
      <c r="G37" s="14" t="s">
        <v>488</v>
      </c>
      <c r="H37" s="13">
        <v>5.6807222399999997</v>
      </c>
      <c r="I37" s="10" t="s">
        <v>488</v>
      </c>
      <c r="J37" s="14">
        <v>5.1036352999999899</v>
      </c>
      <c r="K37" s="10">
        <v>8</v>
      </c>
      <c r="L37" s="14">
        <v>1.6177999999999999</v>
      </c>
      <c r="M37" s="14">
        <v>0.87407999999999997</v>
      </c>
      <c r="N37" s="14" t="s">
        <v>488</v>
      </c>
      <c r="O37" s="13">
        <v>3.9171299934387198</v>
      </c>
      <c r="P37" s="10" t="s">
        <v>488</v>
      </c>
      <c r="Q37" s="13">
        <v>3.2674431800842285</v>
      </c>
      <c r="R37" s="14">
        <v>45.484218597412102</v>
      </c>
      <c r="S37" s="14">
        <v>86.143455505371094</v>
      </c>
      <c r="T37" s="14" t="s">
        <v>488</v>
      </c>
      <c r="U37" s="14" t="s">
        <v>488</v>
      </c>
      <c r="V37" s="14" t="s">
        <v>488</v>
      </c>
      <c r="W37" s="14" t="s">
        <v>488</v>
      </c>
      <c r="X37" s="29" t="str">
        <f t="shared" si="0"/>
        <v>No data</v>
      </c>
      <c r="Y37" s="14" t="s">
        <v>488</v>
      </c>
      <c r="Z37" s="10">
        <v>18.3</v>
      </c>
      <c r="AA37" s="10">
        <v>30.4</v>
      </c>
      <c r="AB37" s="14">
        <v>106.642</v>
      </c>
      <c r="AC37" s="14">
        <v>100</v>
      </c>
      <c r="AD37" s="195">
        <v>4105000</v>
      </c>
    </row>
    <row r="38" spans="1:30">
      <c r="A38" s="1" t="s">
        <v>155</v>
      </c>
      <c r="B38" s="2" t="s">
        <v>156</v>
      </c>
      <c r="C38" s="10">
        <v>5.0999999999999996</v>
      </c>
      <c r="D38" s="14">
        <v>75.614000000000004</v>
      </c>
      <c r="E38" s="14">
        <v>99</v>
      </c>
      <c r="F38" s="14">
        <v>99</v>
      </c>
      <c r="G38" s="14" t="s">
        <v>488</v>
      </c>
      <c r="H38" s="13">
        <v>9.9462337499999993</v>
      </c>
      <c r="I38" s="10">
        <v>7</v>
      </c>
      <c r="J38" s="14">
        <v>5.2635573999999901</v>
      </c>
      <c r="K38" s="10">
        <v>36</v>
      </c>
      <c r="L38" s="14">
        <v>0.78161000000000003</v>
      </c>
      <c r="M38" s="14">
        <v>10.230869999999999</v>
      </c>
      <c r="N38" s="14" t="s">
        <v>488</v>
      </c>
      <c r="O38" s="13" t="s">
        <v>488</v>
      </c>
      <c r="P38" s="10" t="s">
        <v>488</v>
      </c>
      <c r="Q38" s="13" t="s">
        <v>488</v>
      </c>
      <c r="R38" s="14" t="s">
        <v>488</v>
      </c>
      <c r="S38" s="14" t="s">
        <v>488</v>
      </c>
      <c r="T38" s="14">
        <v>97.002696155431508</v>
      </c>
      <c r="U38" s="14">
        <v>1.4713845424916741</v>
      </c>
      <c r="V38" s="14">
        <v>1.252811505743167</v>
      </c>
      <c r="W38" s="14">
        <v>0.27310779633364829</v>
      </c>
      <c r="X38" s="29">
        <f t="shared" si="0"/>
        <v>104.8</v>
      </c>
      <c r="Y38" s="14">
        <v>85.198207520869303</v>
      </c>
      <c r="Z38" s="10" t="s">
        <v>488</v>
      </c>
      <c r="AA38" s="10" t="s">
        <v>488</v>
      </c>
      <c r="AB38" s="14">
        <v>53.316600000000001</v>
      </c>
      <c r="AC38" s="14">
        <v>100</v>
      </c>
      <c r="AD38" s="195">
        <v>11327000</v>
      </c>
    </row>
    <row r="39" spans="1:30">
      <c r="A39" s="1" t="s">
        <v>157</v>
      </c>
      <c r="B39" s="2" t="s">
        <v>158</v>
      </c>
      <c r="C39" s="10">
        <v>2.2999999999999998</v>
      </c>
      <c r="D39" s="14">
        <v>52.512</v>
      </c>
      <c r="E39" s="14">
        <v>99</v>
      </c>
      <c r="F39" s="14">
        <v>88</v>
      </c>
      <c r="G39" s="14">
        <v>81</v>
      </c>
      <c r="H39" s="13">
        <v>2.8975887299999998</v>
      </c>
      <c r="I39" s="10" t="s">
        <v>488</v>
      </c>
      <c r="J39" s="14" t="s">
        <v>488</v>
      </c>
      <c r="K39" s="10">
        <v>6</v>
      </c>
      <c r="L39" s="14">
        <v>0.57521999999999995</v>
      </c>
      <c r="M39" s="14">
        <v>0.27381</v>
      </c>
      <c r="N39" s="14" t="s">
        <v>488</v>
      </c>
      <c r="O39" s="13">
        <v>5.7771902084350604</v>
      </c>
      <c r="P39" s="10">
        <v>60.3</v>
      </c>
      <c r="Q39" s="13" t="s">
        <v>488</v>
      </c>
      <c r="R39" s="14">
        <v>34.721599578857401</v>
      </c>
      <c r="S39" s="14">
        <v>88.715759277343807</v>
      </c>
      <c r="T39" s="14">
        <v>99.765173183309258</v>
      </c>
      <c r="U39" s="14">
        <v>0</v>
      </c>
      <c r="V39" s="14">
        <v>0.23482681669074171</v>
      </c>
      <c r="W39" s="14">
        <v>0</v>
      </c>
      <c r="X39" s="29">
        <f t="shared" si="0"/>
        <v>100.47</v>
      </c>
      <c r="Y39" s="14" t="s">
        <v>488</v>
      </c>
      <c r="Z39" s="10">
        <v>14.7</v>
      </c>
      <c r="AA39" s="10">
        <v>31.4</v>
      </c>
      <c r="AB39" s="14">
        <v>143.85</v>
      </c>
      <c r="AC39" s="14">
        <v>100</v>
      </c>
      <c r="AD39" s="195">
        <v>1207000</v>
      </c>
    </row>
    <row r="40" spans="1:30">
      <c r="A40" s="1" t="s">
        <v>159</v>
      </c>
      <c r="B40" s="2" t="s">
        <v>160</v>
      </c>
      <c r="C40" s="10">
        <v>3.2</v>
      </c>
      <c r="D40" s="14">
        <v>83.954999999999998</v>
      </c>
      <c r="E40" s="14">
        <v>96</v>
      </c>
      <c r="F40" s="14">
        <v>84</v>
      </c>
      <c r="G40" s="14" t="s">
        <v>488</v>
      </c>
      <c r="H40" s="13">
        <v>6.3239545799999997</v>
      </c>
      <c r="I40" s="10">
        <v>2.5</v>
      </c>
      <c r="J40" s="14">
        <v>7.8177896000000002</v>
      </c>
      <c r="K40" s="10">
        <v>3</v>
      </c>
      <c r="L40" s="14">
        <v>0.41093000000000002</v>
      </c>
      <c r="M40" s="14">
        <v>1.3169200000000001</v>
      </c>
      <c r="N40" s="14">
        <v>99.785880000000006</v>
      </c>
      <c r="O40" s="13">
        <v>3.8540201187133798</v>
      </c>
      <c r="P40" s="10" t="s">
        <v>488</v>
      </c>
      <c r="Q40" s="13">
        <v>0.79469501972198486</v>
      </c>
      <c r="R40" s="14">
        <v>34.125152587890597</v>
      </c>
      <c r="S40" s="14">
        <v>80.992263793945298</v>
      </c>
      <c r="T40" s="14">
        <v>99.880591667494514</v>
      </c>
      <c r="U40" s="14">
        <v>0</v>
      </c>
      <c r="V40" s="14">
        <v>0.1194083325054862</v>
      </c>
      <c r="W40" s="14">
        <v>0</v>
      </c>
      <c r="X40" s="29">
        <f t="shared" si="0"/>
        <v>100.24</v>
      </c>
      <c r="Y40" s="14" t="s">
        <v>488</v>
      </c>
      <c r="Z40" s="10">
        <v>10.1</v>
      </c>
      <c r="AA40" s="10">
        <v>24.9</v>
      </c>
      <c r="AB40" s="14">
        <v>123.536</v>
      </c>
      <c r="AC40" s="14">
        <v>100</v>
      </c>
      <c r="AD40" s="195">
        <v>10709000</v>
      </c>
    </row>
    <row r="41" spans="1:30">
      <c r="A41" s="1" t="s">
        <v>161</v>
      </c>
      <c r="B41" s="2" t="s">
        <v>162</v>
      </c>
      <c r="C41" s="10">
        <v>17.3</v>
      </c>
      <c r="D41" s="14">
        <v>44.488999999999997</v>
      </c>
      <c r="E41" s="14">
        <v>97</v>
      </c>
      <c r="F41" s="14">
        <v>99</v>
      </c>
      <c r="G41" s="14" t="s">
        <v>488</v>
      </c>
      <c r="H41" s="13" t="s">
        <v>488</v>
      </c>
      <c r="I41" s="10">
        <v>18.2</v>
      </c>
      <c r="J41" s="14" t="s">
        <v>488</v>
      </c>
      <c r="K41" s="10">
        <v>89</v>
      </c>
      <c r="L41" s="14" t="s">
        <v>488</v>
      </c>
      <c r="M41" s="14" t="s">
        <v>488</v>
      </c>
      <c r="N41" s="14" t="s">
        <v>488</v>
      </c>
      <c r="O41" s="13" t="s">
        <v>488</v>
      </c>
      <c r="P41" s="10" t="s">
        <v>488</v>
      </c>
      <c r="Q41" s="13" t="s">
        <v>488</v>
      </c>
      <c r="R41" s="14" t="s">
        <v>488</v>
      </c>
      <c r="S41" s="14" t="s">
        <v>488</v>
      </c>
      <c r="T41" s="14">
        <v>93.843843027213254</v>
      </c>
      <c r="U41" s="14">
        <v>0.68313118722087196</v>
      </c>
      <c r="V41" s="14">
        <v>5.2096927797887407</v>
      </c>
      <c r="W41" s="14">
        <v>0.26333300577713659</v>
      </c>
      <c r="X41" s="29">
        <f t="shared" si="0"/>
        <v>111.89</v>
      </c>
      <c r="Y41" s="14" t="s">
        <v>488</v>
      </c>
      <c r="Z41" s="10" t="s">
        <v>488</v>
      </c>
      <c r="AA41" s="10" t="s">
        <v>488</v>
      </c>
      <c r="AB41" s="14">
        <v>14.9824</v>
      </c>
      <c r="AC41" s="14">
        <v>43.871180000000003</v>
      </c>
      <c r="AD41" s="195">
        <v>25779000</v>
      </c>
    </row>
    <row r="42" spans="1:30">
      <c r="A42" s="1" t="s">
        <v>163</v>
      </c>
      <c r="B42" s="2" t="s">
        <v>164</v>
      </c>
      <c r="C42" s="10">
        <v>84.8</v>
      </c>
      <c r="D42" s="14">
        <v>11.101000000000001</v>
      </c>
      <c r="E42" s="14">
        <v>81</v>
      </c>
      <c r="F42" s="14" t="s">
        <v>488</v>
      </c>
      <c r="G42" s="14">
        <v>81</v>
      </c>
      <c r="H42" s="13">
        <v>0.49770062999999998</v>
      </c>
      <c r="I42" s="10">
        <v>40.799999999999997</v>
      </c>
      <c r="J42" s="14">
        <v>10.843405000000001</v>
      </c>
      <c r="K42" s="10">
        <v>473</v>
      </c>
      <c r="L42" s="14" t="s">
        <v>488</v>
      </c>
      <c r="M42" s="14" t="s">
        <v>488</v>
      </c>
      <c r="N42" s="14">
        <v>84.989509999999996</v>
      </c>
      <c r="O42" s="13">
        <v>1.45494997501373</v>
      </c>
      <c r="P42" s="10">
        <v>1.3</v>
      </c>
      <c r="Q42" s="13">
        <v>0.68038201332092285</v>
      </c>
      <c r="R42" s="14">
        <v>57.096099853515597</v>
      </c>
      <c r="S42" s="14">
        <v>25.825675964355501</v>
      </c>
      <c r="T42" s="14">
        <v>45.952126962665893</v>
      </c>
      <c r="U42" s="14">
        <v>13.44122447490845</v>
      </c>
      <c r="V42" s="14">
        <v>32.542316067190633</v>
      </c>
      <c r="W42" s="14">
        <v>8.0643324952350213</v>
      </c>
      <c r="X42" s="29">
        <f t="shared" si="0"/>
        <v>202.72</v>
      </c>
      <c r="Y42" s="14">
        <v>4.4715974551034199</v>
      </c>
      <c r="Z42" s="10" t="s">
        <v>488</v>
      </c>
      <c r="AA42" s="10" t="s">
        <v>488</v>
      </c>
      <c r="AB42" s="14">
        <v>42.773299999999999</v>
      </c>
      <c r="AC42" s="14">
        <v>19.093630000000001</v>
      </c>
      <c r="AD42" s="195">
        <v>89561000</v>
      </c>
    </row>
    <row r="43" spans="1:30">
      <c r="A43" s="1" t="s">
        <v>166</v>
      </c>
      <c r="B43" s="2" t="s">
        <v>167</v>
      </c>
      <c r="C43" s="10">
        <v>3.8</v>
      </c>
      <c r="D43" s="14">
        <v>103.19499999999999</v>
      </c>
      <c r="E43" s="14">
        <v>97</v>
      </c>
      <c r="F43" s="14">
        <v>90</v>
      </c>
      <c r="G43" s="14">
        <v>96</v>
      </c>
      <c r="H43" s="13">
        <v>8.4473724400000005</v>
      </c>
      <c r="I43" s="10" t="s">
        <v>488</v>
      </c>
      <c r="J43" s="14">
        <v>5.3433523000000003</v>
      </c>
      <c r="K43" s="10">
        <v>4</v>
      </c>
      <c r="L43" s="14">
        <v>0.60375000000000001</v>
      </c>
      <c r="M43" s="14">
        <v>0.57645999999999997</v>
      </c>
      <c r="N43" s="14" t="s">
        <v>488</v>
      </c>
      <c r="O43" s="13">
        <v>7.81608009338379</v>
      </c>
      <c r="P43" s="10">
        <v>100</v>
      </c>
      <c r="Q43" s="13" t="s">
        <v>488</v>
      </c>
      <c r="R43" s="14">
        <v>13.7916669845581</v>
      </c>
      <c r="S43" s="14">
        <v>99.917373657226605</v>
      </c>
      <c r="T43" s="14">
        <v>100.0000010537468</v>
      </c>
      <c r="U43" s="14">
        <v>0</v>
      </c>
      <c r="V43" s="14">
        <v>0</v>
      </c>
      <c r="W43" s="14">
        <v>0</v>
      </c>
      <c r="X43" s="29">
        <f t="shared" si="0"/>
        <v>100</v>
      </c>
      <c r="Y43" s="14" t="s">
        <v>488</v>
      </c>
      <c r="Z43" s="10">
        <v>12.5</v>
      </c>
      <c r="AA43" s="10">
        <v>28.7</v>
      </c>
      <c r="AB43" s="14">
        <v>125.496</v>
      </c>
      <c r="AC43" s="14">
        <v>100</v>
      </c>
      <c r="AD43" s="195">
        <v>5792000</v>
      </c>
    </row>
    <row r="44" spans="1:30">
      <c r="A44" s="1" t="s">
        <v>168</v>
      </c>
      <c r="B44" s="2" t="s">
        <v>169</v>
      </c>
      <c r="C44" s="10">
        <v>57.5</v>
      </c>
      <c r="D44" s="14">
        <v>7.2880000000000003</v>
      </c>
      <c r="E44" s="14">
        <v>84</v>
      </c>
      <c r="F44" s="14">
        <v>81</v>
      </c>
      <c r="G44" s="14">
        <v>84</v>
      </c>
      <c r="H44" s="13">
        <v>1.15207028</v>
      </c>
      <c r="I44" s="10">
        <v>34</v>
      </c>
      <c r="J44" s="14" t="s">
        <v>488</v>
      </c>
      <c r="K44" s="10">
        <v>248</v>
      </c>
      <c r="L44" s="14">
        <v>33.003970000000002</v>
      </c>
      <c r="M44" s="14">
        <v>47.661380000000001</v>
      </c>
      <c r="N44" s="14" t="s">
        <v>488</v>
      </c>
      <c r="O44" s="13">
        <v>3.62773990631104</v>
      </c>
      <c r="P44" s="10">
        <v>3.5</v>
      </c>
      <c r="Q44" s="13">
        <v>0.12882944941520691</v>
      </c>
      <c r="R44" s="14" t="s">
        <v>488</v>
      </c>
      <c r="S44" s="14" t="s">
        <v>488</v>
      </c>
      <c r="T44" s="14">
        <v>76.049920211300559</v>
      </c>
      <c r="U44" s="14">
        <v>14.757481698941859</v>
      </c>
      <c r="V44" s="14">
        <v>7.0158760514559786</v>
      </c>
      <c r="W44" s="14">
        <v>2.176722038301615</v>
      </c>
      <c r="X44" s="29">
        <f t="shared" si="0"/>
        <v>135.32</v>
      </c>
      <c r="Y44" s="14" t="s">
        <v>488</v>
      </c>
      <c r="Z44" s="10">
        <v>21.1</v>
      </c>
      <c r="AA44" s="10">
        <v>41.6</v>
      </c>
      <c r="AB44" s="14">
        <v>41.195900000000002</v>
      </c>
      <c r="AC44" s="14">
        <v>60.2</v>
      </c>
      <c r="AD44" s="195">
        <v>988000</v>
      </c>
    </row>
    <row r="45" spans="1:30">
      <c r="A45" s="1" t="s">
        <v>170</v>
      </c>
      <c r="B45" s="2" t="s">
        <v>171</v>
      </c>
      <c r="C45" s="10">
        <v>28</v>
      </c>
      <c r="D45" s="14">
        <v>13.802</v>
      </c>
      <c r="E45" s="14">
        <v>94</v>
      </c>
      <c r="F45" s="14">
        <v>31</v>
      </c>
      <c r="G45" s="14">
        <v>70</v>
      </c>
      <c r="H45" s="13">
        <v>2.5401179800000002</v>
      </c>
      <c r="I45" s="10">
        <v>5.9</v>
      </c>
      <c r="J45" s="14">
        <v>11.294179</v>
      </c>
      <c r="K45" s="10">
        <v>95</v>
      </c>
      <c r="L45" s="14">
        <v>3.9535900000000002</v>
      </c>
      <c r="M45" s="14">
        <v>5.6434499999999996</v>
      </c>
      <c r="N45" s="14">
        <v>98.839410000000001</v>
      </c>
      <c r="O45" s="13" t="s">
        <v>488</v>
      </c>
      <c r="P45" s="10" t="s">
        <v>488</v>
      </c>
      <c r="Q45" s="13">
        <v>1.5932042598724365</v>
      </c>
      <c r="R45" s="14">
        <v>47.000640869140597</v>
      </c>
      <c r="S45" s="14">
        <v>56.239192962646499</v>
      </c>
      <c r="T45" s="14">
        <v>96.686811922270806</v>
      </c>
      <c r="U45" s="14">
        <v>0.4670386504079645</v>
      </c>
      <c r="V45" s="14">
        <v>1.2694287829731701</v>
      </c>
      <c r="W45" s="14">
        <v>1.5767206443480519</v>
      </c>
      <c r="X45" s="29">
        <f t="shared" si="0"/>
        <v>107.74</v>
      </c>
      <c r="Y45" s="14">
        <v>55.181980957228802</v>
      </c>
      <c r="Z45" s="10">
        <v>21</v>
      </c>
      <c r="AA45" s="10">
        <v>43.7</v>
      </c>
      <c r="AB45" s="14">
        <v>83.323800000000006</v>
      </c>
      <c r="AC45" s="14">
        <v>100</v>
      </c>
      <c r="AD45" s="195">
        <v>10848000</v>
      </c>
    </row>
    <row r="46" spans="1:30">
      <c r="A46" s="1" t="s">
        <v>172</v>
      </c>
      <c r="B46" s="2" t="s">
        <v>173</v>
      </c>
      <c r="C46" s="10">
        <v>14</v>
      </c>
      <c r="D46" s="14">
        <v>25.059000000000001</v>
      </c>
      <c r="E46" s="14">
        <v>85</v>
      </c>
      <c r="F46" s="14">
        <v>74</v>
      </c>
      <c r="G46" s="14">
        <v>85</v>
      </c>
      <c r="H46" s="13">
        <v>4.2304620699999997</v>
      </c>
      <c r="I46" s="10">
        <v>23.1</v>
      </c>
      <c r="J46" s="14">
        <v>11.180641</v>
      </c>
      <c r="K46" s="10">
        <v>59</v>
      </c>
      <c r="L46" s="14">
        <v>1.3120700000000001</v>
      </c>
      <c r="M46" s="14">
        <v>4.8092699999999997</v>
      </c>
      <c r="N46" s="14">
        <v>99.255049999999997</v>
      </c>
      <c r="O46" s="13">
        <v>4.9987001419067401</v>
      </c>
      <c r="P46" s="10">
        <v>6.7</v>
      </c>
      <c r="Q46" s="13">
        <v>1.4993211030960083</v>
      </c>
      <c r="R46" s="14">
        <v>55.285789489746101</v>
      </c>
      <c r="S46" s="14">
        <v>51.246017456054702</v>
      </c>
      <c r="T46" s="14">
        <v>95.359763558845657</v>
      </c>
      <c r="U46" s="14">
        <v>3.4514634494352001E-3</v>
      </c>
      <c r="V46" s="14">
        <v>2.6044853891893598</v>
      </c>
      <c r="W46" s="14">
        <v>2.0322995885155462</v>
      </c>
      <c r="X46" s="29">
        <f t="shared" si="0"/>
        <v>111.31</v>
      </c>
      <c r="Y46" s="14">
        <v>80.634778446354503</v>
      </c>
      <c r="Z46" s="10">
        <v>25</v>
      </c>
      <c r="AA46" s="10">
        <v>45.4</v>
      </c>
      <c r="AB46" s="14">
        <v>91.247900000000001</v>
      </c>
      <c r="AC46" s="14">
        <v>100</v>
      </c>
      <c r="AD46" s="195">
        <v>17643000</v>
      </c>
    </row>
    <row r="47" spans="1:30">
      <c r="A47" s="1" t="s">
        <v>174</v>
      </c>
      <c r="B47" s="2" t="s">
        <v>175</v>
      </c>
      <c r="C47" s="10">
        <v>20.3</v>
      </c>
      <c r="D47" s="14">
        <v>19.262</v>
      </c>
      <c r="E47" s="14">
        <v>95</v>
      </c>
      <c r="F47" s="14">
        <v>94</v>
      </c>
      <c r="G47" s="14" t="s">
        <v>488</v>
      </c>
      <c r="H47" s="13">
        <v>1.4215319200000001</v>
      </c>
      <c r="I47" s="10">
        <v>22.3</v>
      </c>
      <c r="J47" s="14" t="s">
        <v>488</v>
      </c>
      <c r="K47" s="10">
        <v>37</v>
      </c>
      <c r="L47" s="14">
        <v>0.72736999999999996</v>
      </c>
      <c r="M47" s="14">
        <v>2.38687</v>
      </c>
      <c r="N47" s="14">
        <v>88.19256</v>
      </c>
      <c r="O47" s="13" t="s">
        <v>488</v>
      </c>
      <c r="P47" s="10" t="s">
        <v>488</v>
      </c>
      <c r="Q47" s="13">
        <v>3.5123565196990967</v>
      </c>
      <c r="R47" s="14">
        <v>59.065086364746101</v>
      </c>
      <c r="S47" s="14">
        <v>32.784358978271499</v>
      </c>
      <c r="T47" s="14">
        <v>99.4401759649013</v>
      </c>
      <c r="U47" s="14">
        <v>0.23760910856149939</v>
      </c>
      <c r="V47" s="14">
        <v>0.32221492653717121</v>
      </c>
      <c r="W47" s="14">
        <v>0</v>
      </c>
      <c r="X47" s="29">
        <f t="shared" si="0"/>
        <v>100.88</v>
      </c>
      <c r="Y47" s="14">
        <v>89.826969445948905</v>
      </c>
      <c r="Z47" s="10">
        <v>32.5</v>
      </c>
      <c r="AA47" s="10">
        <v>31.5</v>
      </c>
      <c r="AB47" s="14">
        <v>94.971699999999998</v>
      </c>
      <c r="AC47" s="14">
        <v>100</v>
      </c>
      <c r="AD47" s="195">
        <v>102334000</v>
      </c>
    </row>
    <row r="48" spans="1:30">
      <c r="A48" s="1" t="s">
        <v>176</v>
      </c>
      <c r="B48" s="2" t="s">
        <v>177</v>
      </c>
      <c r="C48" s="10">
        <v>13.3</v>
      </c>
      <c r="D48" s="14">
        <v>18.344000000000001</v>
      </c>
      <c r="E48" s="14">
        <v>81</v>
      </c>
      <c r="F48" s="14">
        <v>85</v>
      </c>
      <c r="G48" s="14">
        <v>75</v>
      </c>
      <c r="H48" s="13">
        <v>4.53943443</v>
      </c>
      <c r="I48" s="10">
        <v>11.2</v>
      </c>
      <c r="J48" s="14">
        <v>10.295944</v>
      </c>
      <c r="K48" s="10">
        <v>46</v>
      </c>
      <c r="L48" s="14">
        <v>13.699669999999999</v>
      </c>
      <c r="M48" s="14">
        <v>16.995039999999999</v>
      </c>
      <c r="N48" s="14">
        <v>97.97372</v>
      </c>
      <c r="O48" s="13">
        <v>3.5924201011657702</v>
      </c>
      <c r="P48" s="10">
        <v>8.5</v>
      </c>
      <c r="Q48" s="13">
        <v>0.98705625534057617</v>
      </c>
      <c r="R48" s="14">
        <v>54.5138130187988</v>
      </c>
      <c r="S48" s="14">
        <v>30.352947235107401</v>
      </c>
      <c r="T48" s="14">
        <v>97.946575405040946</v>
      </c>
      <c r="U48" s="14">
        <v>0.20726323193546031</v>
      </c>
      <c r="V48" s="14">
        <v>0.31517399693563458</v>
      </c>
      <c r="W48" s="14">
        <v>1.5309873660879769</v>
      </c>
      <c r="X48" s="29">
        <f t="shared" si="0"/>
        <v>105.43</v>
      </c>
      <c r="Y48" s="14">
        <v>90.649684851048207</v>
      </c>
      <c r="Z48" s="10">
        <v>22.8</v>
      </c>
      <c r="AA48" s="10">
        <v>38.6</v>
      </c>
      <c r="AB48" s="14">
        <v>146.91300000000001</v>
      </c>
      <c r="AC48" s="14">
        <v>99.490390000000005</v>
      </c>
      <c r="AD48" s="195">
        <v>6486000</v>
      </c>
    </row>
    <row r="49" spans="1:30">
      <c r="A49" s="1" t="s">
        <v>178</v>
      </c>
      <c r="B49" s="2" t="s">
        <v>179</v>
      </c>
      <c r="C49" s="10">
        <v>81.8</v>
      </c>
      <c r="D49" s="14">
        <v>5.024</v>
      </c>
      <c r="E49" s="14">
        <v>25</v>
      </c>
      <c r="F49" s="14" t="s">
        <v>488</v>
      </c>
      <c r="G49" s="14" t="s">
        <v>488</v>
      </c>
      <c r="H49" s="13">
        <v>0.59562802000000004</v>
      </c>
      <c r="I49" s="10">
        <v>19.7</v>
      </c>
      <c r="J49" s="14" t="s">
        <v>488</v>
      </c>
      <c r="K49" s="10">
        <v>301</v>
      </c>
      <c r="L49" s="14">
        <v>55.303040000000003</v>
      </c>
      <c r="M49" s="14" t="s">
        <v>488</v>
      </c>
      <c r="N49" s="14" t="s">
        <v>488</v>
      </c>
      <c r="O49" s="13" t="s">
        <v>488</v>
      </c>
      <c r="P49" s="10" t="s">
        <v>488</v>
      </c>
      <c r="Q49" s="13" t="s">
        <v>488</v>
      </c>
      <c r="R49" s="14" t="s">
        <v>488</v>
      </c>
      <c r="S49" s="14" t="s">
        <v>488</v>
      </c>
      <c r="T49" s="14">
        <v>64.665816059695771</v>
      </c>
      <c r="U49" s="14">
        <v>2.95799922542948</v>
      </c>
      <c r="V49" s="14">
        <v>26.037706329285129</v>
      </c>
      <c r="W49" s="14">
        <v>6.3384783855896272</v>
      </c>
      <c r="X49" s="29">
        <f t="shared" si="0"/>
        <v>174.05</v>
      </c>
      <c r="Y49" s="14">
        <v>24.6399682062548</v>
      </c>
      <c r="Z49" s="10" t="s">
        <v>488</v>
      </c>
      <c r="AA49" s="10" t="s">
        <v>488</v>
      </c>
      <c r="AB49" s="14">
        <v>45.166899999999998</v>
      </c>
      <c r="AC49" s="14">
        <v>67.184100000000001</v>
      </c>
      <c r="AD49" s="195">
        <v>1403000</v>
      </c>
    </row>
    <row r="50" spans="1:30">
      <c r="A50" s="1" t="s">
        <v>180</v>
      </c>
      <c r="B50" s="2" t="s">
        <v>181</v>
      </c>
      <c r="C50" s="10">
        <v>40.5</v>
      </c>
      <c r="D50" s="14">
        <v>14.397</v>
      </c>
      <c r="E50" s="14">
        <v>95</v>
      </c>
      <c r="F50" s="14">
        <v>88</v>
      </c>
      <c r="G50" s="14">
        <v>95</v>
      </c>
      <c r="H50" s="13">
        <v>0.63723993000000001</v>
      </c>
      <c r="I50" s="10">
        <v>49.1</v>
      </c>
      <c r="J50" s="14" t="s">
        <v>488</v>
      </c>
      <c r="K50" s="10">
        <v>480</v>
      </c>
      <c r="L50" s="14">
        <v>47.348179999999999</v>
      </c>
      <c r="M50" s="14">
        <v>36.080210000000001</v>
      </c>
      <c r="N50" s="14">
        <v>93.272390000000001</v>
      </c>
      <c r="O50" s="13" t="s">
        <v>488</v>
      </c>
      <c r="P50" s="10" t="s">
        <v>488</v>
      </c>
      <c r="Q50" s="13" t="s">
        <v>488</v>
      </c>
      <c r="R50" s="14" t="s">
        <v>488</v>
      </c>
      <c r="S50" s="14" t="s">
        <v>488</v>
      </c>
      <c r="T50" s="14">
        <v>51.849720178006471</v>
      </c>
      <c r="U50" s="14">
        <v>17.597255845956521</v>
      </c>
      <c r="V50" s="14">
        <v>13.450140135771409</v>
      </c>
      <c r="W50" s="14">
        <v>17.10288384026558</v>
      </c>
      <c r="X50" s="29">
        <f t="shared" si="0"/>
        <v>195.81</v>
      </c>
      <c r="Y50" s="14" t="s">
        <v>488</v>
      </c>
      <c r="Z50" s="10" t="s">
        <v>488</v>
      </c>
      <c r="AA50" s="10" t="s">
        <v>488</v>
      </c>
      <c r="AB50" s="14">
        <v>20.364000000000001</v>
      </c>
      <c r="AC50" s="14">
        <v>48.423789999999997</v>
      </c>
      <c r="AD50" s="195">
        <v>3546000</v>
      </c>
    </row>
    <row r="51" spans="1:30">
      <c r="A51" s="1" t="s">
        <v>182</v>
      </c>
      <c r="B51" s="2" t="s">
        <v>183</v>
      </c>
      <c r="C51" s="10">
        <v>2.4</v>
      </c>
      <c r="D51" s="14">
        <v>111.55800000000001</v>
      </c>
      <c r="E51" s="14">
        <v>92</v>
      </c>
      <c r="F51" s="14">
        <v>88</v>
      </c>
      <c r="G51" s="14" t="s">
        <v>488</v>
      </c>
      <c r="H51" s="13">
        <v>4.9205517800000003</v>
      </c>
      <c r="I51" s="10">
        <v>1.2</v>
      </c>
      <c r="J51" s="14">
        <v>4.3443718000000002</v>
      </c>
      <c r="K51" s="10">
        <v>9</v>
      </c>
      <c r="L51" s="14">
        <v>2.1571600000000002</v>
      </c>
      <c r="M51" s="14">
        <v>1.1949399999999999</v>
      </c>
      <c r="N51" s="14" t="s">
        <v>488</v>
      </c>
      <c r="O51" s="13">
        <v>4.9733800888061497</v>
      </c>
      <c r="P51" s="10">
        <v>100</v>
      </c>
      <c r="Q51" s="13">
        <v>3.1124024391174316</v>
      </c>
      <c r="R51" s="14">
        <v>26.205215454101602</v>
      </c>
      <c r="S51" s="14">
        <v>97.993972778320298</v>
      </c>
      <c r="T51" s="14">
        <v>99.590781776777078</v>
      </c>
      <c r="U51" s="14">
        <v>0</v>
      </c>
      <c r="V51" s="14">
        <v>0.40921822322292201</v>
      </c>
      <c r="W51" s="14">
        <v>0</v>
      </c>
      <c r="X51" s="29">
        <f t="shared" si="0"/>
        <v>100.82</v>
      </c>
      <c r="Y51" s="14" t="s">
        <v>488</v>
      </c>
      <c r="Z51" s="10">
        <v>21.7</v>
      </c>
      <c r="AA51" s="10">
        <v>30.4</v>
      </c>
      <c r="AB51" s="14">
        <v>147.17699999999999</v>
      </c>
      <c r="AC51" s="14">
        <v>100</v>
      </c>
      <c r="AD51" s="195">
        <v>1327000</v>
      </c>
    </row>
    <row r="52" spans="1:30">
      <c r="A52" s="1" t="s">
        <v>184</v>
      </c>
      <c r="B52" s="2" t="s">
        <v>185</v>
      </c>
      <c r="C52" s="10">
        <v>49.4</v>
      </c>
      <c r="D52" s="14">
        <v>41.414999999999999</v>
      </c>
      <c r="E52" s="14">
        <v>90</v>
      </c>
      <c r="F52" s="14">
        <v>75</v>
      </c>
      <c r="G52" s="14">
        <v>88</v>
      </c>
      <c r="H52" s="13">
        <v>2.1498565699999999</v>
      </c>
      <c r="I52" s="10">
        <v>22.6</v>
      </c>
      <c r="J52" s="14">
        <v>10.321427</v>
      </c>
      <c r="K52" s="10">
        <v>437</v>
      </c>
      <c r="L52" s="14">
        <v>16.349139999999998</v>
      </c>
      <c r="M52" s="14">
        <v>2.7624200000000001</v>
      </c>
      <c r="N52" s="14">
        <v>95.469369999999998</v>
      </c>
      <c r="O52" s="13" t="s">
        <v>488</v>
      </c>
      <c r="P52" s="10" t="s">
        <v>488</v>
      </c>
      <c r="Q52" s="13">
        <v>1.513188362121582</v>
      </c>
      <c r="R52" s="14" t="s">
        <v>488</v>
      </c>
      <c r="S52" s="14" t="s">
        <v>488</v>
      </c>
      <c r="T52" s="14">
        <v>70.753070946870352</v>
      </c>
      <c r="U52" s="14">
        <v>9.5070671632124224</v>
      </c>
      <c r="V52" s="14">
        <v>9.8355679307062402</v>
      </c>
      <c r="W52" s="14">
        <v>9.9042939592109676</v>
      </c>
      <c r="X52" s="29">
        <f t="shared" si="0"/>
        <v>158.88999999999999</v>
      </c>
      <c r="Y52" s="14">
        <v>24.0969633445971</v>
      </c>
      <c r="Z52" s="10">
        <v>58.9</v>
      </c>
      <c r="AA52" s="10">
        <v>54.6</v>
      </c>
      <c r="AB52" s="14">
        <v>93.527299999999997</v>
      </c>
      <c r="AC52" s="14" t="s">
        <v>488</v>
      </c>
      <c r="AD52" s="195">
        <v>1160000</v>
      </c>
    </row>
    <row r="53" spans="1:30">
      <c r="A53" s="1" t="s">
        <v>186</v>
      </c>
      <c r="B53" s="2" t="s">
        <v>187</v>
      </c>
      <c r="C53" s="10">
        <v>50.7</v>
      </c>
      <c r="D53" s="14">
        <v>7.1349999999999998</v>
      </c>
      <c r="E53" s="14">
        <v>72</v>
      </c>
      <c r="F53" s="14" t="s">
        <v>488</v>
      </c>
      <c r="G53" s="14">
        <v>67</v>
      </c>
      <c r="H53" s="13">
        <v>0.77011490000000005</v>
      </c>
      <c r="I53" s="10">
        <v>35.299999999999997</v>
      </c>
      <c r="J53" s="14" t="s">
        <v>488</v>
      </c>
      <c r="K53" s="10">
        <v>401</v>
      </c>
      <c r="L53" s="14">
        <v>14.378069999999999</v>
      </c>
      <c r="M53" s="14">
        <v>47.04813</v>
      </c>
      <c r="N53" s="14">
        <v>72.754819999999995</v>
      </c>
      <c r="O53" s="13">
        <v>4.7379198074340803</v>
      </c>
      <c r="P53" s="10" t="s">
        <v>488</v>
      </c>
      <c r="Q53" s="13">
        <v>1.0229887962341309</v>
      </c>
      <c r="R53" s="14">
        <v>42.327793121337898</v>
      </c>
      <c r="S53" s="14">
        <v>34.827568054199197</v>
      </c>
      <c r="T53" s="14">
        <v>49.615572743124822</v>
      </c>
      <c r="U53" s="14">
        <v>26.740719637557351</v>
      </c>
      <c r="V53" s="14">
        <v>18.635060133159548</v>
      </c>
      <c r="W53" s="14">
        <v>5.008647486158285</v>
      </c>
      <c r="X53" s="29">
        <f t="shared" si="0"/>
        <v>179.04</v>
      </c>
      <c r="Y53" s="14">
        <v>7.9603897470718801</v>
      </c>
      <c r="Z53" s="10">
        <v>23.5</v>
      </c>
      <c r="AA53" s="10">
        <v>35</v>
      </c>
      <c r="AB53" s="14">
        <v>36.200699999999998</v>
      </c>
      <c r="AC53" s="14">
        <v>44.3</v>
      </c>
      <c r="AD53" s="195">
        <v>114964000</v>
      </c>
    </row>
    <row r="54" spans="1:30">
      <c r="A54" s="1" t="s">
        <v>188</v>
      </c>
      <c r="B54" s="2" t="s">
        <v>189</v>
      </c>
      <c r="C54" s="10">
        <v>2.4</v>
      </c>
      <c r="D54" s="14">
        <v>147.374</v>
      </c>
      <c r="E54" s="14">
        <v>91</v>
      </c>
      <c r="F54" s="14">
        <v>93</v>
      </c>
      <c r="G54" s="14">
        <v>88</v>
      </c>
      <c r="H54" s="13">
        <v>7.0994348499999997</v>
      </c>
      <c r="I54" s="10" t="s">
        <v>488</v>
      </c>
      <c r="J54" s="14">
        <v>4.1218161999999898</v>
      </c>
      <c r="K54" s="10">
        <v>3</v>
      </c>
      <c r="L54" s="14">
        <v>1.3270999999999999</v>
      </c>
      <c r="M54" s="14">
        <v>6.7659999999999998E-2</v>
      </c>
      <c r="N54" s="14" t="s">
        <v>488</v>
      </c>
      <c r="O54" s="13">
        <v>6.3762102127075204</v>
      </c>
      <c r="P54" s="10">
        <v>100</v>
      </c>
      <c r="Q54" s="13" t="s">
        <v>488</v>
      </c>
      <c r="R54" s="14">
        <v>12.815793037414601</v>
      </c>
      <c r="S54" s="14">
        <v>99.785415649414105</v>
      </c>
      <c r="T54" s="14">
        <v>100.0000033047247</v>
      </c>
      <c r="U54" s="14">
        <v>0</v>
      </c>
      <c r="V54" s="14">
        <v>0</v>
      </c>
      <c r="W54" s="14">
        <v>0</v>
      </c>
      <c r="X54" s="29">
        <f t="shared" si="0"/>
        <v>100</v>
      </c>
      <c r="Y54" s="14" t="s">
        <v>488</v>
      </c>
      <c r="Z54" s="10">
        <v>11.6</v>
      </c>
      <c r="AA54" s="10">
        <v>27.4</v>
      </c>
      <c r="AB54" s="14">
        <v>129.244</v>
      </c>
      <c r="AC54" s="14">
        <v>100</v>
      </c>
      <c r="AD54" s="195">
        <v>5541000</v>
      </c>
    </row>
    <row r="55" spans="1:30">
      <c r="A55" s="1" t="s">
        <v>190</v>
      </c>
      <c r="B55" s="2" t="s">
        <v>191</v>
      </c>
      <c r="C55" s="10">
        <v>4.5</v>
      </c>
      <c r="D55" s="14">
        <v>114.70699999999999</v>
      </c>
      <c r="E55" s="14">
        <v>96</v>
      </c>
      <c r="F55" s="14">
        <v>80</v>
      </c>
      <c r="G55" s="14">
        <v>92</v>
      </c>
      <c r="H55" s="13">
        <v>8.26006222</v>
      </c>
      <c r="I55" s="10" t="s">
        <v>488</v>
      </c>
      <c r="J55" s="14">
        <v>7.4371590999999899</v>
      </c>
      <c r="K55" s="10">
        <v>8</v>
      </c>
      <c r="L55" s="14">
        <v>4.2139999999999997E-2</v>
      </c>
      <c r="M55" s="14">
        <v>0.81984999999999997</v>
      </c>
      <c r="N55" s="14" t="s">
        <v>488</v>
      </c>
      <c r="O55" s="13">
        <v>5.45160007476807</v>
      </c>
      <c r="P55" s="10">
        <v>100</v>
      </c>
      <c r="Q55" s="13" t="s">
        <v>488</v>
      </c>
      <c r="R55" s="14">
        <v>24.1829738616943</v>
      </c>
      <c r="S55" s="14">
        <v>94.004043579101605</v>
      </c>
      <c r="T55" s="14">
        <v>99.99999850389159</v>
      </c>
      <c r="U55" s="14">
        <v>0</v>
      </c>
      <c r="V55" s="14">
        <v>1.4961084104900001E-6</v>
      </c>
      <c r="W55" s="14">
        <v>0</v>
      </c>
      <c r="X55" s="29">
        <f t="shared" ref="X55:X107" si="1">IF(AND(T55="No data",U55="No data", V55="No data",W55="No data"),"No data",ROUND(IF(W55="No data",T55+(2*U55)+(3*V55), T55+(2*U55)+(3*V55)+(4*W55)),2))</f>
        <v>100</v>
      </c>
      <c r="Y55" s="14" t="s">
        <v>488</v>
      </c>
      <c r="Z55" s="10">
        <v>13.4</v>
      </c>
      <c r="AA55" s="10">
        <v>31.6</v>
      </c>
      <c r="AB55" s="14">
        <v>110.61499999999999</v>
      </c>
      <c r="AC55" s="14">
        <v>100</v>
      </c>
      <c r="AD55" s="195">
        <v>65274000</v>
      </c>
    </row>
    <row r="56" spans="1:30">
      <c r="A56" s="1" t="s">
        <v>192</v>
      </c>
      <c r="B56" s="2" t="s">
        <v>193</v>
      </c>
      <c r="C56" s="10">
        <v>42.5</v>
      </c>
      <c r="D56" s="14">
        <v>29.46</v>
      </c>
      <c r="E56" s="14">
        <v>70</v>
      </c>
      <c r="F56" s="14" t="s">
        <v>488</v>
      </c>
      <c r="G56" s="14" t="s">
        <v>488</v>
      </c>
      <c r="H56" s="13">
        <v>1.60855591</v>
      </c>
      <c r="I56" s="10">
        <v>14.4</v>
      </c>
      <c r="J56" s="14">
        <v>14.21289</v>
      </c>
      <c r="K56" s="10">
        <v>252</v>
      </c>
      <c r="L56" s="14" t="s">
        <v>488</v>
      </c>
      <c r="M56" s="14" t="s">
        <v>488</v>
      </c>
      <c r="N56" s="14">
        <v>89.783659999999998</v>
      </c>
      <c r="O56" s="13" t="s">
        <v>488</v>
      </c>
      <c r="P56" s="10" t="s">
        <v>488</v>
      </c>
      <c r="Q56" s="13">
        <v>0.19803428649902344</v>
      </c>
      <c r="R56" s="14">
        <v>65.327568054199205</v>
      </c>
      <c r="S56" s="14">
        <v>58.601997375488303</v>
      </c>
      <c r="T56" s="14">
        <v>85.341930596435461</v>
      </c>
      <c r="U56" s="14">
        <v>7.7352631032063801</v>
      </c>
      <c r="V56" s="14">
        <v>6.922808357050017</v>
      </c>
      <c r="W56" s="14">
        <v>0</v>
      </c>
      <c r="X56" s="29">
        <f t="shared" si="1"/>
        <v>121.58</v>
      </c>
      <c r="Y56" s="14" t="s">
        <v>488</v>
      </c>
      <c r="Z56" s="10">
        <v>33.4</v>
      </c>
      <c r="AA56" s="10">
        <v>38</v>
      </c>
      <c r="AB56" s="14">
        <v>138.28100000000001</v>
      </c>
      <c r="AC56" s="14">
        <v>92.191199999999995</v>
      </c>
      <c r="AD56" s="195">
        <v>2226000</v>
      </c>
    </row>
    <row r="57" spans="1:30">
      <c r="A57" s="1" t="s">
        <v>194</v>
      </c>
      <c r="B57" s="2" t="s">
        <v>195</v>
      </c>
      <c r="C57" s="10">
        <v>51.7</v>
      </c>
      <c r="D57" s="14">
        <v>15.446999999999999</v>
      </c>
      <c r="E57" s="14">
        <v>93</v>
      </c>
      <c r="F57" s="14">
        <v>71</v>
      </c>
      <c r="G57" s="14">
        <v>93</v>
      </c>
      <c r="H57" s="13">
        <v>0.94653189000000004</v>
      </c>
      <c r="I57" s="10">
        <v>16.100000000000001</v>
      </c>
      <c r="J57" s="14">
        <v>16.751014999999899</v>
      </c>
      <c r="K57" s="10">
        <v>597</v>
      </c>
      <c r="L57" s="14">
        <v>14.7417</v>
      </c>
      <c r="M57" s="14" t="s">
        <v>488</v>
      </c>
      <c r="N57" s="14">
        <v>67.161379999999994</v>
      </c>
      <c r="O57" s="13">
        <v>2.42030000686646</v>
      </c>
      <c r="P57" s="10" t="s">
        <v>488</v>
      </c>
      <c r="Q57" s="13" t="s">
        <v>488</v>
      </c>
      <c r="R57" s="14" t="s">
        <v>488</v>
      </c>
      <c r="S57" s="14" t="s">
        <v>488</v>
      </c>
      <c r="T57" s="14">
        <v>80.940407144929864</v>
      </c>
      <c r="U57" s="14">
        <v>8.5973913911107793</v>
      </c>
      <c r="V57" s="14">
        <v>10.352852071247719</v>
      </c>
      <c r="W57" s="14">
        <v>0.1093493927116428</v>
      </c>
      <c r="X57" s="29">
        <f t="shared" si="1"/>
        <v>129.63</v>
      </c>
      <c r="Y57" s="14">
        <v>7.8762662908399399</v>
      </c>
      <c r="Z57" s="10">
        <v>48.6</v>
      </c>
      <c r="AA57" s="10">
        <v>35.9</v>
      </c>
      <c r="AB57" s="14">
        <v>139.529</v>
      </c>
      <c r="AC57" s="14">
        <v>56.2</v>
      </c>
      <c r="AD57" s="195">
        <v>2417000</v>
      </c>
    </row>
    <row r="58" spans="1:30">
      <c r="A58" s="1" t="s">
        <v>196</v>
      </c>
      <c r="B58" s="2" t="s">
        <v>197</v>
      </c>
      <c r="C58" s="10">
        <v>9.6</v>
      </c>
      <c r="D58" s="14">
        <v>47.292999999999999</v>
      </c>
      <c r="E58" s="14">
        <v>93</v>
      </c>
      <c r="F58" s="14">
        <v>96</v>
      </c>
      <c r="G58" s="14">
        <v>81</v>
      </c>
      <c r="H58" s="13">
        <v>2.80701351</v>
      </c>
      <c r="I58" s="10">
        <v>5.7</v>
      </c>
      <c r="J58" s="14">
        <v>6.1172012999999898</v>
      </c>
      <c r="K58" s="10">
        <v>25</v>
      </c>
      <c r="L58" s="14">
        <v>0.62685999999999997</v>
      </c>
      <c r="M58" s="14">
        <v>2.8740000000000002E-2</v>
      </c>
      <c r="N58" s="14">
        <v>99.640810000000002</v>
      </c>
      <c r="O58" s="13">
        <v>3.5210599899292001</v>
      </c>
      <c r="P58" s="10">
        <v>0.4</v>
      </c>
      <c r="Q58" s="13">
        <v>6.5922937393188477</v>
      </c>
      <c r="R58" s="14">
        <v>44.844158172607401</v>
      </c>
      <c r="S58" s="14">
        <v>61.230445861816399</v>
      </c>
      <c r="T58" s="14">
        <v>97.348139697417324</v>
      </c>
      <c r="U58" s="14">
        <v>0</v>
      </c>
      <c r="V58" s="14">
        <v>2.6327613793147169</v>
      </c>
      <c r="W58" s="14">
        <v>1.9098923267958898E-2</v>
      </c>
      <c r="X58" s="29">
        <f t="shared" si="1"/>
        <v>105.32</v>
      </c>
      <c r="Y58" s="14" t="s">
        <v>488</v>
      </c>
      <c r="Z58" s="10">
        <v>19.5</v>
      </c>
      <c r="AA58" s="10">
        <v>36.4</v>
      </c>
      <c r="AB58" s="14">
        <v>134.721</v>
      </c>
      <c r="AC58" s="14">
        <v>100</v>
      </c>
      <c r="AD58" s="195">
        <v>3989000</v>
      </c>
    </row>
    <row r="59" spans="1:30">
      <c r="A59" s="1" t="s">
        <v>198</v>
      </c>
      <c r="B59" s="2" t="s">
        <v>199</v>
      </c>
      <c r="C59" s="10">
        <v>3.8</v>
      </c>
      <c r="D59" s="14">
        <v>132.352</v>
      </c>
      <c r="E59" s="14">
        <v>93</v>
      </c>
      <c r="F59" s="14">
        <v>93</v>
      </c>
      <c r="G59" s="14">
        <v>84</v>
      </c>
      <c r="H59" s="13">
        <v>8.8792486200000003</v>
      </c>
      <c r="I59" s="10">
        <v>1.6</v>
      </c>
      <c r="J59" s="14">
        <v>6.6457104999999901</v>
      </c>
      <c r="K59" s="10">
        <v>7</v>
      </c>
      <c r="L59" s="14">
        <v>0.68894</v>
      </c>
      <c r="M59" s="14">
        <v>4.6729700000000003</v>
      </c>
      <c r="N59" s="14" t="s">
        <v>488</v>
      </c>
      <c r="O59" s="13">
        <v>4.9051198959350604</v>
      </c>
      <c r="P59" s="10">
        <v>100</v>
      </c>
      <c r="Q59" s="13" t="s">
        <v>488</v>
      </c>
      <c r="R59" s="14">
        <v>11.49183177948</v>
      </c>
      <c r="S59" s="14">
        <v>99.141189575195298</v>
      </c>
      <c r="T59" s="14">
        <v>100.0000023311447</v>
      </c>
      <c r="U59" s="14">
        <v>0</v>
      </c>
      <c r="V59" s="14">
        <v>0</v>
      </c>
      <c r="W59" s="14">
        <v>0</v>
      </c>
      <c r="X59" s="29">
        <f t="shared" si="1"/>
        <v>100</v>
      </c>
      <c r="Y59" s="14" t="s">
        <v>488</v>
      </c>
      <c r="Z59" s="10">
        <v>16</v>
      </c>
      <c r="AA59" s="10">
        <v>31.9</v>
      </c>
      <c r="AB59" s="14">
        <v>128.357</v>
      </c>
      <c r="AC59" s="14">
        <v>100</v>
      </c>
      <c r="AD59" s="195">
        <v>83784000</v>
      </c>
    </row>
    <row r="60" spans="1:30">
      <c r="A60" s="1" t="s">
        <v>200</v>
      </c>
      <c r="B60" s="2" t="s">
        <v>201</v>
      </c>
      <c r="C60" s="10">
        <v>46.2</v>
      </c>
      <c r="D60" s="14">
        <v>42.000999999999998</v>
      </c>
      <c r="E60" s="14">
        <v>97</v>
      </c>
      <c r="F60" s="14">
        <v>83</v>
      </c>
      <c r="G60" s="14">
        <v>96</v>
      </c>
      <c r="H60" s="13">
        <v>1.37637711</v>
      </c>
      <c r="I60" s="10">
        <v>14.2</v>
      </c>
      <c r="J60" s="14">
        <v>14.158810000000001</v>
      </c>
      <c r="K60" s="10">
        <v>308</v>
      </c>
      <c r="L60" s="14">
        <v>0.81645000000000001</v>
      </c>
      <c r="M60" s="14">
        <v>10.59337</v>
      </c>
      <c r="N60" s="14">
        <v>92.490970000000004</v>
      </c>
      <c r="O60" s="13">
        <v>3.98943996429443</v>
      </c>
      <c r="P60" s="10">
        <v>5.6</v>
      </c>
      <c r="Q60" s="13">
        <v>0.450948566198349</v>
      </c>
      <c r="R60" s="14">
        <v>42.554882049560497</v>
      </c>
      <c r="S60" s="14">
        <v>57.717525482177699</v>
      </c>
      <c r="T60" s="14">
        <v>85.790996653343669</v>
      </c>
      <c r="U60" s="14">
        <v>6.5860621131930124</v>
      </c>
      <c r="V60" s="14">
        <v>2.8122161757351418</v>
      </c>
      <c r="W60" s="14">
        <v>4.8107250577281802</v>
      </c>
      <c r="X60" s="29">
        <f t="shared" si="1"/>
        <v>126.64</v>
      </c>
      <c r="Y60" s="14">
        <v>41.047308381957102</v>
      </c>
      <c r="Z60" s="10">
        <v>23.4</v>
      </c>
      <c r="AA60" s="10">
        <v>43.5</v>
      </c>
      <c r="AB60" s="14">
        <v>134.31899999999999</v>
      </c>
      <c r="AC60" s="14">
        <v>79</v>
      </c>
      <c r="AD60" s="195">
        <v>31073000</v>
      </c>
    </row>
    <row r="61" spans="1:30">
      <c r="A61" s="1" t="s">
        <v>202</v>
      </c>
      <c r="B61" s="2" t="s">
        <v>203</v>
      </c>
      <c r="C61" s="10">
        <v>3.8</v>
      </c>
      <c r="D61" s="14">
        <v>36.331000000000003</v>
      </c>
      <c r="E61" s="14">
        <v>99</v>
      </c>
      <c r="F61" s="14">
        <v>83</v>
      </c>
      <c r="G61" s="14">
        <v>96</v>
      </c>
      <c r="H61" s="13">
        <v>4.0068788499999997</v>
      </c>
      <c r="I61" s="10">
        <v>2.2000000000000002</v>
      </c>
      <c r="J61" s="14">
        <v>8.7483921000000002</v>
      </c>
      <c r="K61" s="10">
        <v>3</v>
      </c>
      <c r="L61" s="14">
        <v>1.42842</v>
      </c>
      <c r="M61" s="14">
        <v>3.9696799999999999</v>
      </c>
      <c r="N61" s="14">
        <v>99.16</v>
      </c>
      <c r="O61" s="13" t="s">
        <v>488</v>
      </c>
      <c r="P61" s="10" t="s">
        <v>488</v>
      </c>
      <c r="Q61" s="13" t="s">
        <v>488</v>
      </c>
      <c r="R61" s="14">
        <v>42.913192749023402</v>
      </c>
      <c r="S61" s="14">
        <v>85.466522216796903</v>
      </c>
      <c r="T61" s="14">
        <v>100.00000234231339</v>
      </c>
      <c r="U61" s="14">
        <v>0</v>
      </c>
      <c r="V61" s="14">
        <v>0</v>
      </c>
      <c r="W61" s="14">
        <v>0</v>
      </c>
      <c r="X61" s="29">
        <f t="shared" si="1"/>
        <v>100</v>
      </c>
      <c r="Y61" s="14" t="s">
        <v>488</v>
      </c>
      <c r="Z61" s="10">
        <v>17.899999999999999</v>
      </c>
      <c r="AA61" s="10">
        <v>34.4</v>
      </c>
      <c r="AB61" s="14">
        <v>113.449</v>
      </c>
      <c r="AC61" s="14">
        <v>100</v>
      </c>
      <c r="AD61" s="195">
        <v>10423000</v>
      </c>
    </row>
    <row r="62" spans="1:30">
      <c r="A62" s="1" t="s">
        <v>204</v>
      </c>
      <c r="B62" s="2" t="s">
        <v>205</v>
      </c>
      <c r="C62" s="10">
        <v>24.5</v>
      </c>
      <c r="D62" s="14">
        <v>0.73699999999999999</v>
      </c>
      <c r="E62" s="14">
        <v>86</v>
      </c>
      <c r="F62" s="14">
        <v>76</v>
      </c>
      <c r="G62" s="14">
        <v>85</v>
      </c>
      <c r="H62" s="13">
        <v>2.05508208</v>
      </c>
      <c r="I62" s="10">
        <v>42.8</v>
      </c>
      <c r="J62" s="14">
        <v>10.957713</v>
      </c>
      <c r="K62" s="10">
        <v>95</v>
      </c>
      <c r="L62" s="14">
        <v>10.7173</v>
      </c>
      <c r="M62" s="14">
        <v>32.755710000000001</v>
      </c>
      <c r="N62" s="14">
        <v>94.354249999999993</v>
      </c>
      <c r="O62" s="13">
        <v>3.2121999263763401</v>
      </c>
      <c r="P62" s="10">
        <v>3.1</v>
      </c>
      <c r="Q62" s="13">
        <v>0.34840095043182373</v>
      </c>
      <c r="R62" s="14">
        <v>55.077041625976598</v>
      </c>
      <c r="S62" s="14">
        <v>44.107009887695298</v>
      </c>
      <c r="T62" s="14">
        <v>94.006428270231908</v>
      </c>
      <c r="U62" s="14">
        <v>1.0341505106240669</v>
      </c>
      <c r="V62" s="14">
        <v>3.2159118152546928</v>
      </c>
      <c r="W62" s="14">
        <v>1.7435094038893539</v>
      </c>
      <c r="X62" s="29">
        <f t="shared" si="1"/>
        <v>112.7</v>
      </c>
      <c r="Y62" s="14">
        <v>76.665503620772398</v>
      </c>
      <c r="Z62" s="10">
        <v>59.3</v>
      </c>
      <c r="AA62" s="10">
        <v>48.3</v>
      </c>
      <c r="AB62" s="14">
        <v>118.72799999999999</v>
      </c>
      <c r="AC62" s="14">
        <v>93.288089999999997</v>
      </c>
      <c r="AD62" s="195">
        <v>17916000</v>
      </c>
    </row>
    <row r="63" spans="1:30">
      <c r="A63" s="1" t="s">
        <v>206</v>
      </c>
      <c r="B63" s="2" t="s">
        <v>207</v>
      </c>
      <c r="C63" s="10">
        <v>98.8</v>
      </c>
      <c r="D63" s="14">
        <v>1.238</v>
      </c>
      <c r="E63" s="14">
        <v>45</v>
      </c>
      <c r="F63" s="14" t="s">
        <v>488</v>
      </c>
      <c r="G63" s="14" t="s">
        <v>488</v>
      </c>
      <c r="H63" s="13">
        <v>0.6463778</v>
      </c>
      <c r="I63" s="10">
        <v>29.4</v>
      </c>
      <c r="J63" s="14" t="s">
        <v>488</v>
      </c>
      <c r="K63" s="10">
        <v>576</v>
      </c>
      <c r="L63" s="14">
        <v>21.912680000000002</v>
      </c>
      <c r="M63" s="14">
        <v>51.201320000000003</v>
      </c>
      <c r="N63" s="14">
        <v>53.940519999999999</v>
      </c>
      <c r="O63" s="13">
        <v>2.31593990325928</v>
      </c>
      <c r="P63" s="10" t="s">
        <v>488</v>
      </c>
      <c r="Q63" s="13">
        <v>1.1706284284591675</v>
      </c>
      <c r="R63" s="14">
        <v>56.925899505615199</v>
      </c>
      <c r="S63" s="14">
        <v>23.486034393310501</v>
      </c>
      <c r="T63" s="14">
        <v>63.961788735498409</v>
      </c>
      <c r="U63" s="14">
        <v>21.281591504592519</v>
      </c>
      <c r="V63" s="14">
        <v>6.2961194059876586</v>
      </c>
      <c r="W63" s="14">
        <v>8.460500353921427</v>
      </c>
      <c r="X63" s="29">
        <f t="shared" si="1"/>
        <v>159.26</v>
      </c>
      <c r="Y63" s="14">
        <v>17.449717114905699</v>
      </c>
      <c r="Z63" s="10">
        <v>43.7</v>
      </c>
      <c r="AA63" s="10" t="s">
        <v>488</v>
      </c>
      <c r="AB63" s="14">
        <v>100.797</v>
      </c>
      <c r="AC63" s="14">
        <v>35.441220000000001</v>
      </c>
      <c r="AD63" s="195">
        <v>13133000</v>
      </c>
    </row>
    <row r="64" spans="1:30">
      <c r="A64" s="1" t="s">
        <v>208</v>
      </c>
      <c r="B64" s="2" t="s">
        <v>209</v>
      </c>
      <c r="C64" s="10">
        <v>78.5</v>
      </c>
      <c r="D64" s="14">
        <v>6.851</v>
      </c>
      <c r="E64" s="14">
        <v>88</v>
      </c>
      <c r="F64" s="14" t="s">
        <v>488</v>
      </c>
      <c r="G64" s="14">
        <v>88</v>
      </c>
      <c r="H64" s="13">
        <v>0.64091021000000004</v>
      </c>
      <c r="I64" s="10">
        <v>28</v>
      </c>
      <c r="J64" s="14">
        <v>21.075216000000001</v>
      </c>
      <c r="K64" s="10">
        <v>667</v>
      </c>
      <c r="L64" s="14" t="s">
        <v>488</v>
      </c>
      <c r="M64" s="14" t="s">
        <v>488</v>
      </c>
      <c r="N64" s="14">
        <v>60.402349999999998</v>
      </c>
      <c r="O64" s="13" t="s">
        <v>488</v>
      </c>
      <c r="P64" s="10" t="s">
        <v>488</v>
      </c>
      <c r="Q64" s="13">
        <v>1.6377408057451248E-2</v>
      </c>
      <c r="R64" s="14" t="s">
        <v>488</v>
      </c>
      <c r="S64" s="14" t="s">
        <v>488</v>
      </c>
      <c r="T64" s="14">
        <v>59.01691221143291</v>
      </c>
      <c r="U64" s="14">
        <v>14.03457136970578</v>
      </c>
      <c r="V64" s="14">
        <v>26.626376899688559</v>
      </c>
      <c r="W64" s="14">
        <v>0.32213951917275641</v>
      </c>
      <c r="X64" s="29">
        <f t="shared" si="1"/>
        <v>168.25</v>
      </c>
      <c r="Y64" s="14">
        <v>6.4029370885961097</v>
      </c>
      <c r="Z64" s="10" t="s">
        <v>488</v>
      </c>
      <c r="AA64" s="10" t="s">
        <v>488</v>
      </c>
      <c r="AB64" s="14">
        <v>82.792599999999993</v>
      </c>
      <c r="AC64" s="14">
        <v>26.047350000000002</v>
      </c>
      <c r="AD64" s="195">
        <v>1968000</v>
      </c>
    </row>
    <row r="65" spans="1:30">
      <c r="A65" s="1" t="s">
        <v>210</v>
      </c>
      <c r="B65" s="2" t="s">
        <v>211</v>
      </c>
      <c r="C65" s="10">
        <v>29.3</v>
      </c>
      <c r="D65" s="14">
        <v>10.398</v>
      </c>
      <c r="E65" s="14">
        <v>95</v>
      </c>
      <c r="F65" s="14">
        <v>84</v>
      </c>
      <c r="G65" s="14">
        <v>91</v>
      </c>
      <c r="H65" s="13">
        <v>3.6728050699999999</v>
      </c>
      <c r="I65" s="10">
        <v>9</v>
      </c>
      <c r="J65" s="14">
        <v>15.618451</v>
      </c>
      <c r="K65" s="10">
        <v>169</v>
      </c>
      <c r="L65" s="14" t="s">
        <v>488</v>
      </c>
      <c r="M65" s="14" t="s">
        <v>488</v>
      </c>
      <c r="N65" s="14">
        <v>96.689670000000007</v>
      </c>
      <c r="O65" s="13">
        <v>5.4935798645019496</v>
      </c>
      <c r="P65" s="10" t="s">
        <v>488</v>
      </c>
      <c r="Q65" s="13" t="s">
        <v>488</v>
      </c>
      <c r="R65" s="14" t="s">
        <v>488</v>
      </c>
      <c r="S65" s="14" t="s">
        <v>488</v>
      </c>
      <c r="T65" s="14">
        <v>95.554806845701222</v>
      </c>
      <c r="U65" s="14">
        <v>1.2052444081286871</v>
      </c>
      <c r="V65" s="14">
        <v>1.143069848775784</v>
      </c>
      <c r="W65" s="14">
        <v>2.0968788973943302</v>
      </c>
      <c r="X65" s="29">
        <f t="shared" si="1"/>
        <v>109.78</v>
      </c>
      <c r="Y65" s="14">
        <v>77.159414922244196</v>
      </c>
      <c r="Z65" s="10" t="s">
        <v>488</v>
      </c>
      <c r="AA65" s="10" t="s">
        <v>488</v>
      </c>
      <c r="AB65" s="14">
        <v>82.971100000000007</v>
      </c>
      <c r="AC65" s="14">
        <v>90.864879999999999</v>
      </c>
      <c r="AD65" s="195">
        <v>787000</v>
      </c>
    </row>
    <row r="66" spans="1:30">
      <c r="A66" s="1" t="s">
        <v>212</v>
      </c>
      <c r="B66" s="2" t="s">
        <v>213</v>
      </c>
      <c r="C66" s="10">
        <v>62.8</v>
      </c>
      <c r="D66" s="14">
        <v>6.798</v>
      </c>
      <c r="E66" s="14">
        <v>64</v>
      </c>
      <c r="F66" s="14">
        <v>38</v>
      </c>
      <c r="G66" s="14">
        <v>1</v>
      </c>
      <c r="H66" s="13">
        <v>0.92181933000000005</v>
      </c>
      <c r="I66" s="10">
        <v>20.399999999999999</v>
      </c>
      <c r="J66" s="14" t="s">
        <v>488</v>
      </c>
      <c r="K66" s="10">
        <v>480</v>
      </c>
      <c r="L66" s="14" t="s">
        <v>488</v>
      </c>
      <c r="M66" s="14" t="s">
        <v>488</v>
      </c>
      <c r="N66" s="14">
        <v>82.994249999999994</v>
      </c>
      <c r="O66" s="13">
        <v>2.7804698944091801</v>
      </c>
      <c r="P66" s="10" t="s">
        <v>488</v>
      </c>
      <c r="Q66" s="13" t="s">
        <v>488</v>
      </c>
      <c r="R66" s="14">
        <v>48.948379516601598</v>
      </c>
      <c r="S66" s="14">
        <v>32.621185302734403</v>
      </c>
      <c r="T66" s="14">
        <v>66.695308396847722</v>
      </c>
      <c r="U66" s="14">
        <v>9.8145436519070728</v>
      </c>
      <c r="V66" s="14">
        <v>23.490147951245198</v>
      </c>
      <c r="W66" s="14">
        <v>0</v>
      </c>
      <c r="X66" s="29">
        <f t="shared" si="1"/>
        <v>156.79</v>
      </c>
      <c r="Y66" s="14">
        <v>22.862746263695101</v>
      </c>
      <c r="Z66" s="10" t="s">
        <v>488</v>
      </c>
      <c r="AA66" s="10" t="s">
        <v>488</v>
      </c>
      <c r="AB66" s="14">
        <v>57.5289</v>
      </c>
      <c r="AC66" s="14">
        <v>43.752560000000003</v>
      </c>
      <c r="AD66" s="195">
        <v>11403000</v>
      </c>
    </row>
    <row r="67" spans="1:30">
      <c r="A67" s="1" t="s">
        <v>214</v>
      </c>
      <c r="B67" s="2" t="s">
        <v>215</v>
      </c>
      <c r="C67" s="10">
        <v>16.8</v>
      </c>
      <c r="D67" s="14">
        <v>7.3570000000000002</v>
      </c>
      <c r="E67" s="14">
        <v>90</v>
      </c>
      <c r="F67" s="14">
        <v>94</v>
      </c>
      <c r="G67" s="14">
        <v>90</v>
      </c>
      <c r="H67" s="13">
        <v>2.8381052000000002</v>
      </c>
      <c r="I67" s="10">
        <v>19.899999999999999</v>
      </c>
      <c r="J67" s="14">
        <v>10.8972099999999</v>
      </c>
      <c r="K67" s="10">
        <v>65</v>
      </c>
      <c r="L67" s="14">
        <v>12.547079999999999</v>
      </c>
      <c r="M67" s="14">
        <v>37.626449999999998</v>
      </c>
      <c r="N67" s="14">
        <v>96.515839999999997</v>
      </c>
      <c r="O67" s="13">
        <v>6.0674600601196298</v>
      </c>
      <c r="P67" s="10" t="s">
        <v>488</v>
      </c>
      <c r="Q67" s="13">
        <v>0.42863041162490845</v>
      </c>
      <c r="R67" s="14">
        <v>48.557411193847699</v>
      </c>
      <c r="S67" s="14">
        <v>45.342971801757798</v>
      </c>
      <c r="T67" s="14">
        <v>95.689221127264148</v>
      </c>
      <c r="U67" s="14">
        <v>0.42562060848648509</v>
      </c>
      <c r="V67" s="14">
        <v>3.8851582642493838</v>
      </c>
      <c r="W67" s="14">
        <v>0</v>
      </c>
      <c r="X67" s="29">
        <f t="shared" si="1"/>
        <v>108.2</v>
      </c>
      <c r="Y67" s="14">
        <v>84.169252609325497</v>
      </c>
      <c r="Z67" s="10">
        <v>48.3</v>
      </c>
      <c r="AA67" s="10">
        <v>52.1</v>
      </c>
      <c r="AB67" s="14">
        <v>72.743799999999993</v>
      </c>
      <c r="AC67" s="14">
        <v>86.5</v>
      </c>
      <c r="AD67" s="195">
        <v>9905000</v>
      </c>
    </row>
    <row r="68" spans="1:30">
      <c r="A68" s="1" t="s">
        <v>216</v>
      </c>
      <c r="B68" s="2" t="s">
        <v>217</v>
      </c>
      <c r="C68" s="10">
        <v>3.7</v>
      </c>
      <c r="D68" s="14">
        <v>69.156999999999996</v>
      </c>
      <c r="E68" s="14">
        <v>99</v>
      </c>
      <c r="F68" s="14">
        <v>99</v>
      </c>
      <c r="G68" s="14">
        <v>99</v>
      </c>
      <c r="H68" s="13">
        <v>4.6297883999999998</v>
      </c>
      <c r="I68" s="10" t="s">
        <v>488</v>
      </c>
      <c r="J68" s="14">
        <v>8.7674102999999892</v>
      </c>
      <c r="K68" s="10">
        <v>12</v>
      </c>
      <c r="L68" s="14">
        <v>4.4446399999999997</v>
      </c>
      <c r="M68" s="14">
        <v>3.1653500000000001</v>
      </c>
      <c r="N68" s="14">
        <v>98.8</v>
      </c>
      <c r="O68" s="13">
        <v>4.6670999526977504</v>
      </c>
      <c r="P68" s="10">
        <v>100</v>
      </c>
      <c r="Q68" s="13">
        <v>1.8689917325973511</v>
      </c>
      <c r="R68" s="14">
        <v>43.053230285644503</v>
      </c>
      <c r="S68" s="14">
        <v>74.944969177246094</v>
      </c>
      <c r="T68" s="14">
        <v>99.999997472755808</v>
      </c>
      <c r="U68" s="14">
        <v>0</v>
      </c>
      <c r="V68" s="14">
        <v>2.5272441916999999E-6</v>
      </c>
      <c r="W68" s="14">
        <v>0</v>
      </c>
      <c r="X68" s="29">
        <f t="shared" si="1"/>
        <v>100</v>
      </c>
      <c r="Y68" s="14" t="s">
        <v>488</v>
      </c>
      <c r="Z68" s="10">
        <v>12.3</v>
      </c>
      <c r="AA68" s="10">
        <v>30.6</v>
      </c>
      <c r="AB68" s="14">
        <v>106.072</v>
      </c>
      <c r="AC68" s="14">
        <v>100</v>
      </c>
      <c r="AD68" s="195">
        <v>9660000</v>
      </c>
    </row>
    <row r="69" spans="1:30">
      <c r="A69" s="1" t="s">
        <v>218</v>
      </c>
      <c r="B69" s="2" t="s">
        <v>219</v>
      </c>
      <c r="C69" s="10">
        <v>2</v>
      </c>
      <c r="D69" s="14">
        <v>162.13200000000001</v>
      </c>
      <c r="E69" s="14">
        <v>91</v>
      </c>
      <c r="F69" s="14">
        <v>95</v>
      </c>
      <c r="G69" s="14">
        <v>90</v>
      </c>
      <c r="H69" s="13">
        <v>6.9763226500000002</v>
      </c>
      <c r="I69" s="10" t="s">
        <v>488</v>
      </c>
      <c r="J69" s="14">
        <v>4.1936245000000003</v>
      </c>
      <c r="K69" s="10">
        <v>4</v>
      </c>
      <c r="L69" s="14">
        <v>5.8639999999999998E-2</v>
      </c>
      <c r="M69" s="14">
        <v>0.18845000000000001</v>
      </c>
      <c r="N69" s="14" t="s">
        <v>488</v>
      </c>
      <c r="O69" s="13">
        <v>7.6582198143005398</v>
      </c>
      <c r="P69" s="10" t="s">
        <v>488</v>
      </c>
      <c r="Q69" s="13" t="s">
        <v>488</v>
      </c>
      <c r="R69" s="14" t="s">
        <v>488</v>
      </c>
      <c r="S69" s="14" t="s">
        <v>488</v>
      </c>
      <c r="T69" s="14">
        <v>99.999997205349985</v>
      </c>
      <c r="U69" s="14">
        <v>0</v>
      </c>
      <c r="V69" s="14">
        <v>2.7946500154E-6</v>
      </c>
      <c r="W69" s="14">
        <v>0</v>
      </c>
      <c r="X69" s="29">
        <f t="shared" si="1"/>
        <v>100</v>
      </c>
      <c r="Y69" s="14" t="s">
        <v>488</v>
      </c>
      <c r="Z69" s="10">
        <v>10.1</v>
      </c>
      <c r="AA69" s="10">
        <v>26.8</v>
      </c>
      <c r="AB69" s="14">
        <v>121.949</v>
      </c>
      <c r="AC69" s="14">
        <v>100</v>
      </c>
      <c r="AD69" s="195">
        <v>341000</v>
      </c>
    </row>
    <row r="70" spans="1:30">
      <c r="A70" s="1" t="s">
        <v>220</v>
      </c>
      <c r="B70" s="2" t="s">
        <v>221</v>
      </c>
      <c r="C70" s="10">
        <v>34.299999999999997</v>
      </c>
      <c r="D70" s="14">
        <v>17.271000000000001</v>
      </c>
      <c r="E70" s="14">
        <v>89</v>
      </c>
      <c r="F70" s="14">
        <v>80</v>
      </c>
      <c r="G70" s="14">
        <v>6</v>
      </c>
      <c r="H70" s="13">
        <v>0.95529788999999998</v>
      </c>
      <c r="I70" s="10">
        <v>30.9</v>
      </c>
      <c r="J70" s="14" t="s">
        <v>488</v>
      </c>
      <c r="K70" s="10">
        <v>145</v>
      </c>
      <c r="L70" s="14" t="s">
        <v>488</v>
      </c>
      <c r="M70" s="14" t="s">
        <v>488</v>
      </c>
      <c r="N70" s="14">
        <v>91.66404</v>
      </c>
      <c r="O70" s="13" t="s">
        <v>488</v>
      </c>
      <c r="P70" s="10" t="s">
        <v>488</v>
      </c>
      <c r="Q70" s="13">
        <v>1.4961698055267334</v>
      </c>
      <c r="R70" s="14">
        <v>51.856029510497997</v>
      </c>
      <c r="S70" s="14">
        <v>79.875328063964801</v>
      </c>
      <c r="T70" s="14">
        <v>90.489525030099273</v>
      </c>
      <c r="U70" s="14">
        <v>4.9836025619798301</v>
      </c>
      <c r="V70" s="14">
        <v>3.9631539453658182</v>
      </c>
      <c r="W70" s="14">
        <v>0.56371846255508729</v>
      </c>
      <c r="X70" s="29">
        <f t="shared" si="1"/>
        <v>114.6</v>
      </c>
      <c r="Y70" s="14">
        <v>59.549687518251503</v>
      </c>
      <c r="Z70" s="10" t="s">
        <v>488</v>
      </c>
      <c r="AA70" s="10" t="s">
        <v>488</v>
      </c>
      <c r="AB70" s="14">
        <v>84.27</v>
      </c>
      <c r="AC70" s="14">
        <v>92.618660000000006</v>
      </c>
      <c r="AD70" s="195">
        <v>1380004000</v>
      </c>
    </row>
    <row r="71" spans="1:30">
      <c r="A71" s="1" t="s">
        <v>222</v>
      </c>
      <c r="B71" s="2" t="s">
        <v>223</v>
      </c>
      <c r="C71" s="10">
        <v>23.9</v>
      </c>
      <c r="D71" s="14">
        <v>24.149000000000001</v>
      </c>
      <c r="E71" s="14">
        <v>79</v>
      </c>
      <c r="F71" s="14">
        <v>67</v>
      </c>
      <c r="G71" s="14">
        <v>8</v>
      </c>
      <c r="H71" s="13">
        <v>1.4160132400000001</v>
      </c>
      <c r="I71" s="10">
        <v>31.8</v>
      </c>
      <c r="J71" s="14">
        <v>9.9694547999999905</v>
      </c>
      <c r="K71" s="10">
        <v>177</v>
      </c>
      <c r="L71" s="14">
        <v>5.6233199999999997</v>
      </c>
      <c r="M71" s="14">
        <v>16.335519999999999</v>
      </c>
      <c r="N71" s="14">
        <v>99.707080000000005</v>
      </c>
      <c r="O71" s="13">
        <v>3.5836000442504901</v>
      </c>
      <c r="P71" s="10">
        <v>91.2</v>
      </c>
      <c r="Q71" s="13">
        <v>0.71886658668518066</v>
      </c>
      <c r="R71" s="14">
        <v>49.5535888671875</v>
      </c>
      <c r="S71" s="14">
        <v>48.857452392578097</v>
      </c>
      <c r="T71" s="14">
        <v>92.415349613621245</v>
      </c>
      <c r="U71" s="14">
        <v>0.85547463353935149</v>
      </c>
      <c r="V71" s="14">
        <v>5.5538716661699494</v>
      </c>
      <c r="W71" s="14">
        <v>1.1753040866694631</v>
      </c>
      <c r="X71" s="29">
        <f t="shared" si="1"/>
        <v>115.49</v>
      </c>
      <c r="Y71" s="14">
        <v>64.203618575485095</v>
      </c>
      <c r="Z71" s="10">
        <v>9.8000000000000007</v>
      </c>
      <c r="AA71" s="10">
        <v>37.799999999999997</v>
      </c>
      <c r="AB71" s="14">
        <v>127.492</v>
      </c>
      <c r="AC71" s="14">
        <v>98.14</v>
      </c>
      <c r="AD71" s="195">
        <v>273524000</v>
      </c>
    </row>
    <row r="72" spans="1:30">
      <c r="A72" s="1" t="s">
        <v>224</v>
      </c>
      <c r="B72" s="2" t="s">
        <v>225</v>
      </c>
      <c r="C72" s="10">
        <v>13.9</v>
      </c>
      <c r="D72" s="14">
        <v>4.4269999999999996</v>
      </c>
      <c r="E72" s="14">
        <v>99</v>
      </c>
      <c r="F72" s="14">
        <v>98</v>
      </c>
      <c r="G72" s="14" t="s">
        <v>488</v>
      </c>
      <c r="H72" s="13">
        <v>3.97810006</v>
      </c>
      <c r="I72" s="10">
        <v>6.3</v>
      </c>
      <c r="J72" s="14" t="s">
        <v>488</v>
      </c>
      <c r="K72" s="10">
        <v>16</v>
      </c>
      <c r="L72" s="14">
        <v>0.22911000000000001</v>
      </c>
      <c r="M72" s="14">
        <v>4.73522</v>
      </c>
      <c r="N72" s="14">
        <v>98.101349999999996</v>
      </c>
      <c r="O72" s="13">
        <v>3.9553599357604998</v>
      </c>
      <c r="P72" s="10" t="s">
        <v>488</v>
      </c>
      <c r="Q72" s="13" t="s">
        <v>488</v>
      </c>
      <c r="R72" s="14">
        <v>60.792278289794901</v>
      </c>
      <c r="S72" s="14">
        <v>93.981918334960895</v>
      </c>
      <c r="T72" s="14">
        <v>97.48263632611355</v>
      </c>
      <c r="U72" s="14">
        <v>1.9383112289398881</v>
      </c>
      <c r="V72" s="14">
        <v>0.51379736309352075</v>
      </c>
      <c r="W72" s="14">
        <v>6.5255081853034302E-2</v>
      </c>
      <c r="X72" s="29">
        <f t="shared" si="1"/>
        <v>103.16</v>
      </c>
      <c r="Y72" s="14" t="s">
        <v>488</v>
      </c>
      <c r="Z72" s="10" t="s">
        <v>488</v>
      </c>
      <c r="AA72" s="10">
        <v>40.799999999999997</v>
      </c>
      <c r="AB72" s="14">
        <v>142.38999999999999</v>
      </c>
      <c r="AC72" s="14">
        <v>100</v>
      </c>
      <c r="AD72" s="195">
        <v>83993000</v>
      </c>
    </row>
    <row r="73" spans="1:30">
      <c r="A73" s="1" t="s">
        <v>226</v>
      </c>
      <c r="B73" s="2" t="s">
        <v>227</v>
      </c>
      <c r="C73" s="10">
        <v>25.9</v>
      </c>
      <c r="D73" s="14">
        <v>20.448</v>
      </c>
      <c r="E73" s="14">
        <v>84</v>
      </c>
      <c r="F73" s="14">
        <v>81</v>
      </c>
      <c r="G73" s="14">
        <v>32</v>
      </c>
      <c r="H73" s="13">
        <v>1.9763942999999999</v>
      </c>
      <c r="I73" s="10">
        <v>11.6</v>
      </c>
      <c r="J73" s="14" t="s">
        <v>488</v>
      </c>
      <c r="K73" s="10">
        <v>79</v>
      </c>
      <c r="L73" s="14" t="s">
        <v>488</v>
      </c>
      <c r="M73" s="14" t="s">
        <v>488</v>
      </c>
      <c r="N73" s="14">
        <v>93.5</v>
      </c>
      <c r="O73" s="13" t="s">
        <v>488</v>
      </c>
      <c r="P73" s="10" t="s">
        <v>488</v>
      </c>
      <c r="Q73" s="13">
        <v>2.5632209777832031</v>
      </c>
      <c r="R73" s="14">
        <v>58.085037231445298</v>
      </c>
      <c r="S73" s="14">
        <v>22.6651515960693</v>
      </c>
      <c r="T73" s="14">
        <v>98.359903251293744</v>
      </c>
      <c r="U73" s="14">
        <v>0.89216034947645562</v>
      </c>
      <c r="V73" s="14">
        <v>2.4279008079600002E-6</v>
      </c>
      <c r="W73" s="14">
        <v>0.74793397132899253</v>
      </c>
      <c r="X73" s="29">
        <f t="shared" si="1"/>
        <v>103.14</v>
      </c>
      <c r="Y73" s="14">
        <v>94.575947777246796</v>
      </c>
      <c r="Z73" s="10" t="s">
        <v>488</v>
      </c>
      <c r="AA73" s="10" t="s">
        <v>488</v>
      </c>
      <c r="AB73" s="14">
        <v>94.882999999999996</v>
      </c>
      <c r="AC73" s="14">
        <v>100</v>
      </c>
      <c r="AD73" s="195">
        <v>40223000</v>
      </c>
    </row>
    <row r="74" spans="1:30">
      <c r="A74" s="1" t="s">
        <v>228</v>
      </c>
      <c r="B74" s="2" t="s">
        <v>229</v>
      </c>
      <c r="C74" s="10">
        <v>3.3</v>
      </c>
      <c r="D74" s="14">
        <v>160.99600000000001</v>
      </c>
      <c r="E74" s="14">
        <v>94</v>
      </c>
      <c r="F74" s="14" t="s">
        <v>488</v>
      </c>
      <c r="G74" s="14">
        <v>90</v>
      </c>
      <c r="H74" s="13">
        <v>5.1197037700000001</v>
      </c>
      <c r="I74" s="10" t="s">
        <v>488</v>
      </c>
      <c r="J74" s="14">
        <v>5.88681129999999</v>
      </c>
      <c r="K74" s="10">
        <v>5</v>
      </c>
      <c r="L74" s="14">
        <v>2.8660000000000001E-2</v>
      </c>
      <c r="M74" s="14">
        <v>0.53683999999999998</v>
      </c>
      <c r="N74" s="14" t="s">
        <v>488</v>
      </c>
      <c r="O74" s="13">
        <v>3.5068600177764901</v>
      </c>
      <c r="P74" s="10">
        <v>100</v>
      </c>
      <c r="Q74" s="13" t="s">
        <v>488</v>
      </c>
      <c r="R74" s="14">
        <v>28.832683563232401</v>
      </c>
      <c r="S74" s="14">
        <v>95.3404541015625</v>
      </c>
      <c r="T74" s="14">
        <v>97.399706514506249</v>
      </c>
      <c r="U74" s="14">
        <v>0</v>
      </c>
      <c r="V74" s="14">
        <v>2.6002934854937578</v>
      </c>
      <c r="W74" s="14">
        <v>0</v>
      </c>
      <c r="X74" s="29">
        <f t="shared" si="1"/>
        <v>105.2</v>
      </c>
      <c r="Y74" s="14" t="s">
        <v>488</v>
      </c>
      <c r="Z74" s="10">
        <v>14.9</v>
      </c>
      <c r="AA74" s="10">
        <v>32.799999999999997</v>
      </c>
      <c r="AB74" s="14">
        <v>105.38200000000001</v>
      </c>
      <c r="AC74" s="14">
        <v>100</v>
      </c>
      <c r="AD74" s="195">
        <v>4938000</v>
      </c>
    </row>
    <row r="75" spans="1:30">
      <c r="A75" s="1" t="s">
        <v>230</v>
      </c>
      <c r="B75" s="2" t="s">
        <v>231</v>
      </c>
      <c r="C75" s="10">
        <v>3.7</v>
      </c>
      <c r="D75" s="14">
        <v>3.3029999999999999</v>
      </c>
      <c r="E75" s="14">
        <v>98</v>
      </c>
      <c r="F75" s="14">
        <v>96</v>
      </c>
      <c r="G75" s="14">
        <v>94</v>
      </c>
      <c r="H75" s="13">
        <v>4.8638315199999997</v>
      </c>
      <c r="I75" s="10" t="s">
        <v>488</v>
      </c>
      <c r="J75" s="14">
        <v>7.7825154999999899</v>
      </c>
      <c r="K75" s="10">
        <v>3</v>
      </c>
      <c r="L75" s="14">
        <v>0.31209999999999999</v>
      </c>
      <c r="M75" s="14" t="s">
        <v>488</v>
      </c>
      <c r="N75" s="14" t="s">
        <v>488</v>
      </c>
      <c r="O75" s="13">
        <v>6.0926198959350604</v>
      </c>
      <c r="P75" s="10" t="s">
        <v>488</v>
      </c>
      <c r="Q75" s="13" t="s">
        <v>488</v>
      </c>
      <c r="R75" s="14">
        <v>16.318630218505898</v>
      </c>
      <c r="S75" s="14">
        <v>92.814964294433594</v>
      </c>
      <c r="T75" s="14">
        <v>100</v>
      </c>
      <c r="U75" s="14">
        <v>0</v>
      </c>
      <c r="V75" s="14">
        <v>0</v>
      </c>
      <c r="W75" s="14">
        <v>0</v>
      </c>
      <c r="X75" s="29">
        <f t="shared" si="1"/>
        <v>100</v>
      </c>
      <c r="Y75" s="14" t="s">
        <v>488</v>
      </c>
      <c r="Z75" s="10" t="s">
        <v>488</v>
      </c>
      <c r="AA75" s="10">
        <v>39</v>
      </c>
      <c r="AB75" s="14">
        <v>126.77</v>
      </c>
      <c r="AC75" s="14">
        <v>100</v>
      </c>
      <c r="AD75" s="195">
        <v>8656000</v>
      </c>
    </row>
    <row r="76" spans="1:30">
      <c r="A76" s="1" t="s">
        <v>232</v>
      </c>
      <c r="B76" s="2" t="s">
        <v>233</v>
      </c>
      <c r="C76" s="10">
        <v>3.1</v>
      </c>
      <c r="D76" s="14">
        <v>57.401000000000003</v>
      </c>
      <c r="E76" s="14">
        <v>95</v>
      </c>
      <c r="F76" s="14">
        <v>89</v>
      </c>
      <c r="G76" s="14">
        <v>92</v>
      </c>
      <c r="H76" s="13">
        <v>6.4043731700000004</v>
      </c>
      <c r="I76" s="10" t="s">
        <v>488</v>
      </c>
      <c r="J76" s="14">
        <v>6.9646678</v>
      </c>
      <c r="K76" s="10">
        <v>2</v>
      </c>
      <c r="L76" s="14">
        <v>3.1465999999999998</v>
      </c>
      <c r="M76" s="14">
        <v>2.0527799999999998</v>
      </c>
      <c r="N76" s="14">
        <v>99.93</v>
      </c>
      <c r="O76" s="13">
        <v>4.0449399948120099</v>
      </c>
      <c r="P76" s="10" t="s">
        <v>488</v>
      </c>
      <c r="Q76" s="13" t="s">
        <v>488</v>
      </c>
      <c r="R76" s="14">
        <v>28.781772613525401</v>
      </c>
      <c r="S76" s="14">
        <v>93.785018920898395</v>
      </c>
      <c r="T76" s="14">
        <v>99.917034074092811</v>
      </c>
      <c r="U76" s="14">
        <v>0</v>
      </c>
      <c r="V76" s="14">
        <v>8.2965925907188903E-2</v>
      </c>
      <c r="W76" s="14">
        <v>0</v>
      </c>
      <c r="X76" s="29">
        <f t="shared" si="1"/>
        <v>100.17</v>
      </c>
      <c r="Y76" s="14" t="s">
        <v>488</v>
      </c>
      <c r="Z76" s="10">
        <v>20.3</v>
      </c>
      <c r="AA76" s="10">
        <v>35.9</v>
      </c>
      <c r="AB76" s="14">
        <v>133.08099999999999</v>
      </c>
      <c r="AC76" s="14">
        <v>100</v>
      </c>
      <c r="AD76" s="195">
        <v>60462000</v>
      </c>
    </row>
    <row r="77" spans="1:30">
      <c r="A77" s="1" t="s">
        <v>234</v>
      </c>
      <c r="B77" s="2" t="s">
        <v>235</v>
      </c>
      <c r="C77" s="10">
        <v>2.5</v>
      </c>
      <c r="D77" s="14">
        <v>121.53100000000001</v>
      </c>
      <c r="E77" s="14">
        <v>99</v>
      </c>
      <c r="F77" s="14">
        <v>93</v>
      </c>
      <c r="G77" s="14">
        <v>98</v>
      </c>
      <c r="H77" s="13">
        <v>9.2106161100000001</v>
      </c>
      <c r="I77" s="10">
        <v>5.5</v>
      </c>
      <c r="J77" s="14">
        <v>9.4886722999999904</v>
      </c>
      <c r="K77" s="10">
        <v>5</v>
      </c>
      <c r="L77" s="14" t="s">
        <v>488</v>
      </c>
      <c r="M77" s="14" t="s">
        <v>488</v>
      </c>
      <c r="N77" s="14" t="s">
        <v>488</v>
      </c>
      <c r="O77" s="13">
        <v>3.18217992782593</v>
      </c>
      <c r="P77" s="10">
        <v>85.4</v>
      </c>
      <c r="Q77" s="13" t="s">
        <v>488</v>
      </c>
      <c r="R77" s="14">
        <v>18.686203002929702</v>
      </c>
      <c r="S77" s="14">
        <v>98.243392944335895</v>
      </c>
      <c r="T77" s="14">
        <v>99.078912453304596</v>
      </c>
      <c r="U77" s="14">
        <v>0</v>
      </c>
      <c r="V77" s="14">
        <v>0.9210875466954036</v>
      </c>
      <c r="W77" s="14">
        <v>0</v>
      </c>
      <c r="X77" s="29">
        <f t="shared" si="1"/>
        <v>101.84</v>
      </c>
      <c r="Y77" s="14" t="s">
        <v>488</v>
      </c>
      <c r="Z77" s="10" t="s">
        <v>488</v>
      </c>
      <c r="AA77" s="10" t="s">
        <v>488</v>
      </c>
      <c r="AB77" s="14">
        <v>139.20099999999999</v>
      </c>
      <c r="AC77" s="14">
        <v>100</v>
      </c>
      <c r="AD77" s="195">
        <v>126476000</v>
      </c>
    </row>
    <row r="78" spans="1:30">
      <c r="A78" s="1" t="s">
        <v>236</v>
      </c>
      <c r="B78" s="2" t="s">
        <v>237</v>
      </c>
      <c r="C78" s="10">
        <v>15.6</v>
      </c>
      <c r="D78" s="14">
        <v>28.212</v>
      </c>
      <c r="E78" s="14">
        <v>96</v>
      </c>
      <c r="F78" s="14">
        <v>96</v>
      </c>
      <c r="G78" s="14" t="s">
        <v>488</v>
      </c>
      <c r="H78" s="13">
        <v>3.83110499</v>
      </c>
      <c r="I78" s="10">
        <v>7.3</v>
      </c>
      <c r="J78" s="14">
        <v>13.782714</v>
      </c>
      <c r="K78" s="10">
        <v>46</v>
      </c>
      <c r="L78" s="14">
        <v>18.66647</v>
      </c>
      <c r="M78" s="14">
        <v>29.52712</v>
      </c>
      <c r="N78" s="14">
        <v>99.343739999999997</v>
      </c>
      <c r="O78" s="13">
        <v>3.0725300312042201</v>
      </c>
      <c r="P78" s="10">
        <v>4</v>
      </c>
      <c r="Q78" s="13">
        <v>1.0910055637359619</v>
      </c>
      <c r="R78" s="14">
        <v>32.7209281921387</v>
      </c>
      <c r="S78" s="14">
        <v>42.4930229187012</v>
      </c>
      <c r="T78" s="14">
        <v>98.940302960913797</v>
      </c>
      <c r="U78" s="14">
        <v>0.1462147368747439</v>
      </c>
      <c r="V78" s="14">
        <v>0.85364747042593747</v>
      </c>
      <c r="W78" s="14">
        <v>5.9834831785511397E-2</v>
      </c>
      <c r="X78" s="29">
        <f t="shared" si="1"/>
        <v>102.03</v>
      </c>
      <c r="Y78" s="14" t="s">
        <v>488</v>
      </c>
      <c r="Z78" s="10">
        <v>15.7</v>
      </c>
      <c r="AA78" s="10" t="s">
        <v>488</v>
      </c>
      <c r="AB78" s="14">
        <v>77.004599999999996</v>
      </c>
      <c r="AC78" s="14">
        <v>100</v>
      </c>
      <c r="AD78" s="195">
        <v>10203000</v>
      </c>
    </row>
    <row r="79" spans="1:30">
      <c r="A79" s="1" t="s">
        <v>239</v>
      </c>
      <c r="B79" s="2" t="s">
        <v>240</v>
      </c>
      <c r="C79" s="10">
        <v>10.5</v>
      </c>
      <c r="D79" s="14">
        <v>72.936000000000007</v>
      </c>
      <c r="E79" s="14">
        <v>98</v>
      </c>
      <c r="F79" s="14">
        <v>98</v>
      </c>
      <c r="G79" s="14">
        <v>95</v>
      </c>
      <c r="H79" s="13">
        <v>1.7777290299999999</v>
      </c>
      <c r="I79" s="10">
        <v>6.7</v>
      </c>
      <c r="J79" s="14">
        <v>5.4285702999999899</v>
      </c>
      <c r="K79" s="10">
        <v>10</v>
      </c>
      <c r="L79" s="14">
        <v>0.92301</v>
      </c>
      <c r="M79" s="14" t="s">
        <v>488</v>
      </c>
      <c r="N79" s="14">
        <v>99.897360000000006</v>
      </c>
      <c r="O79" s="13">
        <v>2.6159501075744598</v>
      </c>
      <c r="P79" s="10">
        <v>100</v>
      </c>
      <c r="Q79" s="13">
        <v>1.7080806493759155</v>
      </c>
      <c r="R79" s="14">
        <v>43.2541313171387</v>
      </c>
      <c r="S79" s="14">
        <v>58.697532653808601</v>
      </c>
      <c r="T79" s="14">
        <v>95.434970321521973</v>
      </c>
      <c r="U79" s="14">
        <v>1.941425039278811</v>
      </c>
      <c r="V79" s="14">
        <v>2.545956934490671</v>
      </c>
      <c r="W79" s="14">
        <v>7.7647704708543694E-2</v>
      </c>
      <c r="X79" s="29">
        <f t="shared" si="1"/>
        <v>107.27</v>
      </c>
      <c r="Y79" s="14">
        <v>98.999374047860201</v>
      </c>
      <c r="Z79" s="10">
        <v>2.5</v>
      </c>
      <c r="AA79" s="10">
        <v>27.5</v>
      </c>
      <c r="AB79" s="14">
        <v>138.58199999999999</v>
      </c>
      <c r="AC79" s="14">
        <v>100</v>
      </c>
      <c r="AD79" s="195">
        <v>18777000</v>
      </c>
    </row>
    <row r="80" spans="1:30">
      <c r="A80" s="1" t="s">
        <v>241</v>
      </c>
      <c r="B80" s="2" t="s">
        <v>242</v>
      </c>
      <c r="C80" s="10">
        <v>43.2</v>
      </c>
      <c r="D80" s="14">
        <v>11.656000000000001</v>
      </c>
      <c r="E80" s="14">
        <v>92</v>
      </c>
      <c r="F80" s="14">
        <v>45</v>
      </c>
      <c r="G80" s="14">
        <v>81</v>
      </c>
      <c r="H80" s="13">
        <v>2.1773498099999999</v>
      </c>
      <c r="I80" s="10">
        <v>19.399999999999999</v>
      </c>
      <c r="J80" s="14">
        <v>11.466808</v>
      </c>
      <c r="K80" s="10">
        <v>342</v>
      </c>
      <c r="L80" s="14" t="s">
        <v>488</v>
      </c>
      <c r="M80" s="14" t="s">
        <v>488</v>
      </c>
      <c r="N80" s="14">
        <v>87.83</v>
      </c>
      <c r="O80" s="13">
        <v>5.3062500953674299</v>
      </c>
      <c r="P80" s="10">
        <v>3.6</v>
      </c>
      <c r="Q80" s="13">
        <v>0.394857257604599</v>
      </c>
      <c r="R80" s="14">
        <v>48.635414123535199</v>
      </c>
      <c r="S80" s="14">
        <v>81.567565917968807</v>
      </c>
      <c r="T80" s="14">
        <v>61.632891583044398</v>
      </c>
      <c r="U80" s="14">
        <v>9.5418700504593819</v>
      </c>
      <c r="V80" s="14">
        <v>9.7800875240047738</v>
      </c>
      <c r="W80" s="14">
        <v>19.045150842491449</v>
      </c>
      <c r="X80" s="29">
        <f t="shared" si="1"/>
        <v>186.24</v>
      </c>
      <c r="Y80" s="14">
        <v>24.651043699218899</v>
      </c>
      <c r="Z80" s="10">
        <v>36.1</v>
      </c>
      <c r="AA80" s="10">
        <v>40.799999999999997</v>
      </c>
      <c r="AB80" s="14">
        <v>103.76900000000001</v>
      </c>
      <c r="AC80" s="14">
        <v>63.81147</v>
      </c>
      <c r="AD80" s="195">
        <v>53771000</v>
      </c>
    </row>
    <row r="81" spans="1:30">
      <c r="A81" s="1" t="s">
        <v>243</v>
      </c>
      <c r="B81" s="2" t="s">
        <v>244</v>
      </c>
      <c r="C81" s="10">
        <v>7.9</v>
      </c>
      <c r="D81" s="14">
        <v>74.144999999999996</v>
      </c>
      <c r="E81" s="14">
        <v>99</v>
      </c>
      <c r="F81" s="14">
        <v>99</v>
      </c>
      <c r="G81" s="14">
        <v>99</v>
      </c>
      <c r="H81" s="13">
        <v>4.4014334699999997</v>
      </c>
      <c r="I81" s="10">
        <v>6</v>
      </c>
      <c r="J81" s="14">
        <v>9.8646659999999908</v>
      </c>
      <c r="K81" s="10">
        <v>12</v>
      </c>
      <c r="L81" s="14">
        <v>2.7015099999999999</v>
      </c>
      <c r="M81" s="14">
        <v>6.2764499999999996</v>
      </c>
      <c r="N81" s="14">
        <v>99.080129999999997</v>
      </c>
      <c r="O81" s="13" t="s">
        <v>488</v>
      </c>
      <c r="P81" s="10" t="s">
        <v>488</v>
      </c>
      <c r="Q81" s="13">
        <v>0.79657304286956787</v>
      </c>
      <c r="R81" s="14">
        <v>54.0916137695313</v>
      </c>
      <c r="S81" s="14">
        <v>79.840156555175795</v>
      </c>
      <c r="T81" s="14">
        <v>100</v>
      </c>
      <c r="U81" s="14">
        <v>0</v>
      </c>
      <c r="V81" s="14">
        <v>0</v>
      </c>
      <c r="W81" s="14">
        <v>0</v>
      </c>
      <c r="X81" s="29">
        <f t="shared" si="1"/>
        <v>100</v>
      </c>
      <c r="Y81" s="14" t="s">
        <v>488</v>
      </c>
      <c r="Z81" s="10" t="s">
        <v>488</v>
      </c>
      <c r="AA81" s="10" t="s">
        <v>488</v>
      </c>
      <c r="AB81" s="14">
        <v>174.15899999999999</v>
      </c>
      <c r="AC81" s="14">
        <v>100</v>
      </c>
      <c r="AD81" s="195">
        <v>4271000</v>
      </c>
    </row>
    <row r="82" spans="1:30">
      <c r="A82" s="1" t="s">
        <v>245</v>
      </c>
      <c r="B82" s="2" t="s">
        <v>246</v>
      </c>
      <c r="C82" s="10">
        <v>18.3</v>
      </c>
      <c r="D82" s="14">
        <v>59.445</v>
      </c>
      <c r="E82" s="14">
        <v>94</v>
      </c>
      <c r="F82" s="14">
        <v>96</v>
      </c>
      <c r="G82" s="14">
        <v>92</v>
      </c>
      <c r="H82" s="13">
        <v>2.7989799999999998</v>
      </c>
      <c r="I82" s="10">
        <v>11.4</v>
      </c>
      <c r="J82" s="14">
        <v>5.5305958000000004</v>
      </c>
      <c r="K82" s="10">
        <v>60</v>
      </c>
      <c r="L82" s="14">
        <v>0.49530000000000002</v>
      </c>
      <c r="M82" s="14">
        <v>2.1168</v>
      </c>
      <c r="N82" s="14">
        <v>99.75</v>
      </c>
      <c r="O82" s="13">
        <v>6.0261898040771502</v>
      </c>
      <c r="P82" s="10">
        <v>30.5</v>
      </c>
      <c r="Q82" s="13">
        <v>2.5970792770385742</v>
      </c>
      <c r="R82" s="14">
        <v>24.0665073394775</v>
      </c>
      <c r="S82" s="14">
        <v>39.942001342773402</v>
      </c>
      <c r="T82" s="14">
        <v>91.699305224070343</v>
      </c>
      <c r="U82" s="14">
        <v>1.900734111404379</v>
      </c>
      <c r="V82" s="14">
        <v>1.8656486997766499</v>
      </c>
      <c r="W82" s="14">
        <v>4.5343119647486168</v>
      </c>
      <c r="X82" s="29">
        <f t="shared" si="1"/>
        <v>119.23</v>
      </c>
      <c r="Y82" s="14">
        <v>89.220401680751806</v>
      </c>
      <c r="Z82" s="10">
        <v>22.4</v>
      </c>
      <c r="AA82" s="10">
        <v>27.7</v>
      </c>
      <c r="AB82" s="14">
        <v>134.39500000000001</v>
      </c>
      <c r="AC82" s="14">
        <v>100</v>
      </c>
      <c r="AD82" s="195">
        <v>6524000</v>
      </c>
    </row>
    <row r="83" spans="1:30">
      <c r="A83" s="1" t="s">
        <v>247</v>
      </c>
      <c r="B83" s="2" t="s">
        <v>248</v>
      </c>
      <c r="C83" s="10">
        <v>45.5</v>
      </c>
      <c r="D83" s="14">
        <v>9.5220000000000002</v>
      </c>
      <c r="E83" s="14">
        <v>68</v>
      </c>
      <c r="F83" s="14">
        <v>57</v>
      </c>
      <c r="G83" s="14">
        <v>56</v>
      </c>
      <c r="H83" s="13">
        <v>0.86922860000000002</v>
      </c>
      <c r="I83" s="10">
        <v>30.2</v>
      </c>
      <c r="J83" s="14">
        <v>17.3139989999999</v>
      </c>
      <c r="K83" s="10">
        <v>185</v>
      </c>
      <c r="L83" s="14">
        <v>8.4200400000000002</v>
      </c>
      <c r="M83" s="14">
        <v>27.588699999999999</v>
      </c>
      <c r="N83" s="14">
        <v>92.462639999999993</v>
      </c>
      <c r="O83" s="13" t="s">
        <v>488</v>
      </c>
      <c r="P83" s="10" t="s">
        <v>488</v>
      </c>
      <c r="Q83" s="13">
        <v>3.8857400417327881E-2</v>
      </c>
      <c r="R83" s="14">
        <v>39.543235778808601</v>
      </c>
      <c r="S83" s="14">
        <v>29.05641746521</v>
      </c>
      <c r="T83" s="14">
        <v>85.219743179023112</v>
      </c>
      <c r="U83" s="14">
        <v>3.5668577390037171</v>
      </c>
      <c r="V83" s="14">
        <v>10.628867988164661</v>
      </c>
      <c r="W83" s="14">
        <v>0.58453109380850343</v>
      </c>
      <c r="X83" s="29">
        <f t="shared" si="1"/>
        <v>126.58</v>
      </c>
      <c r="Y83" s="14">
        <v>49.839156544980902</v>
      </c>
      <c r="Z83" s="10">
        <v>18.3</v>
      </c>
      <c r="AA83" s="10" t="s">
        <v>488</v>
      </c>
      <c r="AB83" s="14">
        <v>60.844000000000001</v>
      </c>
      <c r="AC83" s="14">
        <v>93.6</v>
      </c>
      <c r="AD83" s="195">
        <v>7276000</v>
      </c>
    </row>
    <row r="84" spans="1:30">
      <c r="A84" s="1" t="s">
        <v>249</v>
      </c>
      <c r="B84" s="2" t="s">
        <v>250</v>
      </c>
      <c r="C84" s="10">
        <v>3.6</v>
      </c>
      <c r="D84" s="14">
        <v>47.517000000000003</v>
      </c>
      <c r="E84" s="14">
        <v>96</v>
      </c>
      <c r="F84" s="14">
        <v>94</v>
      </c>
      <c r="G84" s="14">
        <v>82</v>
      </c>
      <c r="H84" s="13">
        <v>3.69595933</v>
      </c>
      <c r="I84" s="10" t="s">
        <v>488</v>
      </c>
      <c r="J84" s="14">
        <v>4.5087481</v>
      </c>
      <c r="K84" s="10">
        <v>19</v>
      </c>
      <c r="L84" s="14">
        <v>1.13144</v>
      </c>
      <c r="M84" s="14">
        <v>0.97833000000000003</v>
      </c>
      <c r="N84" s="14">
        <v>99.82</v>
      </c>
      <c r="O84" s="13">
        <v>4.3971199989318803</v>
      </c>
      <c r="P84" s="10">
        <v>100</v>
      </c>
      <c r="Q84" s="13">
        <v>1.0308655500411987</v>
      </c>
      <c r="R84" s="14">
        <v>37.384757995605497</v>
      </c>
      <c r="S84" s="14">
        <v>93.222473144531307</v>
      </c>
      <c r="T84" s="14">
        <v>98.782601153936753</v>
      </c>
      <c r="U84" s="14">
        <v>0.68230074240097938</v>
      </c>
      <c r="V84" s="14">
        <v>0.5350981036622926</v>
      </c>
      <c r="W84" s="14">
        <v>0</v>
      </c>
      <c r="X84" s="29">
        <f t="shared" si="1"/>
        <v>101.75</v>
      </c>
      <c r="Y84" s="14" t="s">
        <v>488</v>
      </c>
      <c r="Z84" s="10">
        <v>22.9</v>
      </c>
      <c r="AA84" s="10">
        <v>35.6</v>
      </c>
      <c r="AB84" s="14">
        <v>108.657</v>
      </c>
      <c r="AC84" s="14">
        <v>100</v>
      </c>
      <c r="AD84" s="195">
        <v>1886000</v>
      </c>
    </row>
    <row r="85" spans="1:30">
      <c r="A85" s="1" t="s">
        <v>251</v>
      </c>
      <c r="B85" s="2" t="s">
        <v>252</v>
      </c>
      <c r="C85" s="10">
        <v>7.2</v>
      </c>
      <c r="D85" s="14">
        <v>16.734999999999999</v>
      </c>
      <c r="E85" s="14">
        <v>83</v>
      </c>
      <c r="F85" s="14">
        <v>63</v>
      </c>
      <c r="G85" s="14">
        <v>82</v>
      </c>
      <c r="H85" s="13">
        <v>4.1782774900000001</v>
      </c>
      <c r="I85" s="10">
        <v>10.4</v>
      </c>
      <c r="J85" s="14">
        <v>9.2394466000000008</v>
      </c>
      <c r="K85" s="10">
        <v>29</v>
      </c>
      <c r="L85" s="14" t="s">
        <v>488</v>
      </c>
      <c r="M85" s="14" t="s">
        <v>488</v>
      </c>
      <c r="N85" s="14">
        <v>99.751819999999995</v>
      </c>
      <c r="O85" s="13" t="s">
        <v>488</v>
      </c>
      <c r="P85" s="10" t="s">
        <v>488</v>
      </c>
      <c r="Q85" s="13">
        <v>0.99136966466903687</v>
      </c>
      <c r="R85" s="14">
        <v>18.236627578735401</v>
      </c>
      <c r="S85" s="14">
        <v>44.751422882080099</v>
      </c>
      <c r="T85" s="14">
        <v>92.6</v>
      </c>
      <c r="U85" s="14">
        <v>7.4000000000000057</v>
      </c>
      <c r="V85" s="14">
        <v>0</v>
      </c>
      <c r="W85" s="14">
        <v>0</v>
      </c>
      <c r="X85" s="29">
        <f t="shared" si="1"/>
        <v>107.4</v>
      </c>
      <c r="Y85" s="14" t="s">
        <v>488</v>
      </c>
      <c r="Z85" s="10" t="s">
        <v>488</v>
      </c>
      <c r="AA85" s="10" t="s">
        <v>488</v>
      </c>
      <c r="AB85" s="14">
        <v>61.816499999999998</v>
      </c>
      <c r="AC85" s="14">
        <v>100</v>
      </c>
      <c r="AD85" s="195">
        <v>6825000</v>
      </c>
    </row>
    <row r="86" spans="1:30">
      <c r="A86" s="1" t="s">
        <v>253</v>
      </c>
      <c r="B86" s="2" t="s">
        <v>254</v>
      </c>
      <c r="C86" s="10">
        <v>86.4</v>
      </c>
      <c r="D86" s="14">
        <v>32.567</v>
      </c>
      <c r="E86" s="14">
        <v>93</v>
      </c>
      <c r="F86" s="14">
        <v>82</v>
      </c>
      <c r="G86" s="14">
        <v>93</v>
      </c>
      <c r="H86" s="13">
        <v>5.3902568799999999</v>
      </c>
      <c r="I86" s="10">
        <v>32.1</v>
      </c>
      <c r="J86" s="14">
        <v>14.607059</v>
      </c>
      <c r="K86" s="10">
        <v>544</v>
      </c>
      <c r="L86" s="14">
        <v>2.43418</v>
      </c>
      <c r="M86" s="14">
        <v>17.372599999999998</v>
      </c>
      <c r="N86" s="14">
        <v>86.632199999999997</v>
      </c>
      <c r="O86" s="13">
        <v>6.98518991470337</v>
      </c>
      <c r="P86" s="10">
        <v>10.4</v>
      </c>
      <c r="Q86" s="13">
        <v>5.4005255699157715</v>
      </c>
      <c r="R86" s="14">
        <v>69.799163818359403</v>
      </c>
      <c r="S86" s="14">
        <v>45.563816070556598</v>
      </c>
      <c r="T86" s="14">
        <v>72.176039269604729</v>
      </c>
      <c r="U86" s="14">
        <v>10.40592597031165</v>
      </c>
      <c r="V86" s="14">
        <v>12.21725464407484</v>
      </c>
      <c r="W86" s="14">
        <v>5.2007801160087839</v>
      </c>
      <c r="X86" s="29">
        <f t="shared" si="1"/>
        <v>150.44</v>
      </c>
      <c r="Y86" s="14">
        <v>2.11711141089109</v>
      </c>
      <c r="Z86" s="10">
        <v>49.7</v>
      </c>
      <c r="AA86" s="10">
        <v>44.9</v>
      </c>
      <c r="AB86" s="14">
        <v>113.831</v>
      </c>
      <c r="AC86" s="14">
        <v>33.730759999999997</v>
      </c>
      <c r="AD86" s="195">
        <v>2142000</v>
      </c>
    </row>
    <row r="87" spans="1:30">
      <c r="A87" s="1" t="s">
        <v>255</v>
      </c>
      <c r="B87" s="2" t="s">
        <v>256</v>
      </c>
      <c r="C87" s="10">
        <v>84.6</v>
      </c>
      <c r="D87" s="14">
        <v>5.3209999999999997</v>
      </c>
      <c r="E87" s="14">
        <v>84</v>
      </c>
      <c r="F87" s="14" t="s">
        <v>488</v>
      </c>
      <c r="G87" s="14">
        <v>84</v>
      </c>
      <c r="H87" s="13">
        <v>1.69556665</v>
      </c>
      <c r="I87" s="10">
        <v>28</v>
      </c>
      <c r="J87" s="14" t="s">
        <v>488</v>
      </c>
      <c r="K87" s="10">
        <v>661</v>
      </c>
      <c r="L87" s="14">
        <v>21.358930000000001</v>
      </c>
      <c r="M87" s="14">
        <v>21.28734</v>
      </c>
      <c r="N87" s="14">
        <v>55.398699999999998</v>
      </c>
      <c r="O87" s="13">
        <v>2.5841200351715101</v>
      </c>
      <c r="P87" s="10" t="s">
        <v>488</v>
      </c>
      <c r="Q87" s="13">
        <v>1.6983369588851929</v>
      </c>
      <c r="R87" s="14">
        <v>30.414304733276399</v>
      </c>
      <c r="S87" s="14">
        <v>35.713840484619098</v>
      </c>
      <c r="T87" s="14">
        <v>75.261791590764133</v>
      </c>
      <c r="U87" s="14">
        <v>8.7006574753480148</v>
      </c>
      <c r="V87" s="14">
        <v>3.4880808693026899</v>
      </c>
      <c r="W87" s="14">
        <v>12.54947006458516</v>
      </c>
      <c r="X87" s="29">
        <f t="shared" si="1"/>
        <v>153.33000000000001</v>
      </c>
      <c r="Y87" s="14">
        <v>1.18848043978493</v>
      </c>
      <c r="Z87" s="10">
        <v>50.9</v>
      </c>
      <c r="AA87" s="10">
        <v>35.299999999999997</v>
      </c>
      <c r="AB87" s="14">
        <v>56.569000000000003</v>
      </c>
      <c r="AC87" s="14">
        <v>21.488869999999999</v>
      </c>
      <c r="AD87" s="195">
        <v>5058000</v>
      </c>
    </row>
    <row r="88" spans="1:30">
      <c r="A88" s="1" t="s">
        <v>257</v>
      </c>
      <c r="B88" s="2" t="s">
        <v>258</v>
      </c>
      <c r="C88" s="10">
        <v>11.5</v>
      </c>
      <c r="D88" s="14">
        <v>65.305000000000007</v>
      </c>
      <c r="E88" s="14">
        <v>97</v>
      </c>
      <c r="F88" s="14">
        <v>96</v>
      </c>
      <c r="G88" s="14">
        <v>96</v>
      </c>
      <c r="H88" s="13" t="s">
        <v>488</v>
      </c>
      <c r="I88" s="10">
        <v>43.5</v>
      </c>
      <c r="J88" s="14" t="s">
        <v>488</v>
      </c>
      <c r="K88" s="10">
        <v>72</v>
      </c>
      <c r="L88" s="14" t="s">
        <v>488</v>
      </c>
      <c r="M88" s="14" t="s">
        <v>488</v>
      </c>
      <c r="N88" s="14" t="s">
        <v>488</v>
      </c>
      <c r="O88" s="13" t="s">
        <v>488</v>
      </c>
      <c r="P88" s="10" t="s">
        <v>488</v>
      </c>
      <c r="Q88" s="13" t="s">
        <v>488</v>
      </c>
      <c r="R88" s="14">
        <v>28.414386749267599</v>
      </c>
      <c r="S88" s="14">
        <v>65.667518615722699</v>
      </c>
      <c r="T88" s="14">
        <v>99.891523798781918</v>
      </c>
      <c r="U88" s="14">
        <v>0</v>
      </c>
      <c r="V88" s="14">
        <v>0.1084762012180818</v>
      </c>
      <c r="W88" s="14">
        <v>0</v>
      </c>
      <c r="X88" s="29">
        <f t="shared" si="1"/>
        <v>100.22</v>
      </c>
      <c r="Y88" s="14" t="s">
        <v>488</v>
      </c>
      <c r="Z88" s="10" t="s">
        <v>488</v>
      </c>
      <c r="AA88" s="10" t="s">
        <v>488</v>
      </c>
      <c r="AB88" s="14">
        <v>91.479299999999995</v>
      </c>
      <c r="AC88" s="14">
        <v>70.148200000000003</v>
      </c>
      <c r="AD88" s="195">
        <v>6871000</v>
      </c>
    </row>
    <row r="89" spans="1:30">
      <c r="A89" s="1" t="s">
        <v>259</v>
      </c>
      <c r="B89" s="2" t="s">
        <v>260</v>
      </c>
      <c r="C89" s="10" t="s">
        <v>488</v>
      </c>
      <c r="D89" s="14" t="s">
        <v>488</v>
      </c>
      <c r="E89" s="14" t="s">
        <v>488</v>
      </c>
      <c r="F89" s="14" t="s">
        <v>488</v>
      </c>
      <c r="G89" s="14" t="s">
        <v>488</v>
      </c>
      <c r="H89" s="13" t="s">
        <v>488</v>
      </c>
      <c r="I89" s="10" t="s">
        <v>488</v>
      </c>
      <c r="J89" s="14" t="s">
        <v>488</v>
      </c>
      <c r="K89" s="10" t="s">
        <v>488</v>
      </c>
      <c r="L89" s="14">
        <v>0.14877000000000001</v>
      </c>
      <c r="M89" s="14">
        <v>3.9765299999999999</v>
      </c>
      <c r="N89" s="14" t="s">
        <v>488</v>
      </c>
      <c r="O89" s="13" t="s">
        <v>488</v>
      </c>
      <c r="P89" s="10" t="s">
        <v>488</v>
      </c>
      <c r="Q89" s="13" t="s">
        <v>488</v>
      </c>
      <c r="R89" s="14" t="s">
        <v>488</v>
      </c>
      <c r="S89" s="14" t="s">
        <v>488</v>
      </c>
      <c r="T89" s="14">
        <v>100</v>
      </c>
      <c r="U89" s="14">
        <v>0</v>
      </c>
      <c r="V89" s="14">
        <v>0</v>
      </c>
      <c r="W89" s="14">
        <v>0</v>
      </c>
      <c r="X89" s="29">
        <f t="shared" si="1"/>
        <v>100</v>
      </c>
      <c r="Y89" s="14" t="s">
        <v>488</v>
      </c>
      <c r="Z89" s="10" t="s">
        <v>488</v>
      </c>
      <c r="AA89" s="10" t="s">
        <v>488</v>
      </c>
      <c r="AB89" s="14">
        <v>127.06</v>
      </c>
      <c r="AC89" s="14">
        <v>100</v>
      </c>
      <c r="AD89" s="195">
        <v>38000</v>
      </c>
    </row>
    <row r="90" spans="1:30">
      <c r="A90" s="1" t="s">
        <v>261</v>
      </c>
      <c r="B90" s="2" t="s">
        <v>262</v>
      </c>
      <c r="C90" s="10">
        <v>3.7</v>
      </c>
      <c r="D90" s="14">
        <v>98.471999999999994</v>
      </c>
      <c r="E90" s="14">
        <v>92</v>
      </c>
      <c r="F90" s="14">
        <v>92</v>
      </c>
      <c r="G90" s="14">
        <v>82</v>
      </c>
      <c r="H90" s="13">
        <v>4.3258891100000003</v>
      </c>
      <c r="I90" s="10" t="s">
        <v>488</v>
      </c>
      <c r="J90" s="14">
        <v>4.50878569999999</v>
      </c>
      <c r="K90" s="10">
        <v>8</v>
      </c>
      <c r="L90" s="14">
        <v>0.17949999999999999</v>
      </c>
      <c r="M90" s="14">
        <v>0.15287999999999999</v>
      </c>
      <c r="N90" s="14" t="s">
        <v>488</v>
      </c>
      <c r="O90" s="13">
        <v>3.8128299713134801</v>
      </c>
      <c r="P90" s="10" t="s">
        <v>488</v>
      </c>
      <c r="Q90" s="13">
        <v>0.4303562343120575</v>
      </c>
      <c r="R90" s="14">
        <v>23.959093093872099</v>
      </c>
      <c r="S90" s="14">
        <v>82.883850097656307</v>
      </c>
      <c r="T90" s="14">
        <v>98.013347239832214</v>
      </c>
      <c r="U90" s="14">
        <v>0</v>
      </c>
      <c r="V90" s="14">
        <v>1.9866527601677859</v>
      </c>
      <c r="W90" s="14">
        <v>0</v>
      </c>
      <c r="X90" s="29">
        <f t="shared" si="1"/>
        <v>103.97</v>
      </c>
      <c r="Y90" s="14" t="s">
        <v>488</v>
      </c>
      <c r="Z90" s="10">
        <v>20.6</v>
      </c>
      <c r="AA90" s="10">
        <v>37.299999999999997</v>
      </c>
      <c r="AB90" s="14">
        <v>168.821</v>
      </c>
      <c r="AC90" s="14">
        <v>100</v>
      </c>
      <c r="AD90" s="195">
        <v>2722000</v>
      </c>
    </row>
    <row r="91" spans="1:30">
      <c r="A91" s="1" t="s">
        <v>263</v>
      </c>
      <c r="B91" s="2" t="s">
        <v>264</v>
      </c>
      <c r="C91" s="10">
        <v>2.8</v>
      </c>
      <c r="D91" s="14">
        <v>121.744</v>
      </c>
      <c r="E91" s="14">
        <v>99</v>
      </c>
      <c r="F91" s="14">
        <v>90</v>
      </c>
      <c r="G91" s="14">
        <v>96</v>
      </c>
      <c r="H91" s="13">
        <v>4.4888224599999997</v>
      </c>
      <c r="I91" s="10" t="s">
        <v>488</v>
      </c>
      <c r="J91" s="14">
        <v>6.5398354999999899</v>
      </c>
      <c r="K91" s="10">
        <v>5</v>
      </c>
      <c r="L91" s="14">
        <v>0.99739</v>
      </c>
      <c r="M91" s="14">
        <v>4.3063900000000004</v>
      </c>
      <c r="N91" s="14" t="s">
        <v>488</v>
      </c>
      <c r="O91" s="13">
        <v>3.56959009170532</v>
      </c>
      <c r="P91" s="10" t="s">
        <v>488</v>
      </c>
      <c r="Q91" s="13" t="s">
        <v>488</v>
      </c>
      <c r="R91" s="14">
        <v>20.600435256958001</v>
      </c>
      <c r="S91" s="14">
        <v>98.767852783203097</v>
      </c>
      <c r="T91" s="14">
        <v>99.879932535111848</v>
      </c>
      <c r="U91" s="14">
        <v>0</v>
      </c>
      <c r="V91" s="14">
        <v>0.1200674648881517</v>
      </c>
      <c r="W91" s="14">
        <v>0</v>
      </c>
      <c r="X91" s="29">
        <f t="shared" si="1"/>
        <v>100.24</v>
      </c>
      <c r="Y91" s="14" t="s">
        <v>488</v>
      </c>
      <c r="Z91" s="10">
        <v>18.3</v>
      </c>
      <c r="AA91" s="10">
        <v>34.9</v>
      </c>
      <c r="AB91" s="14">
        <v>135.75800000000001</v>
      </c>
      <c r="AC91" s="14">
        <v>100</v>
      </c>
      <c r="AD91" s="195">
        <v>626000</v>
      </c>
    </row>
    <row r="92" spans="1:30">
      <c r="A92" s="1" t="s">
        <v>265</v>
      </c>
      <c r="B92" s="2" t="s">
        <v>266</v>
      </c>
      <c r="C92" s="10">
        <v>50.6</v>
      </c>
      <c r="D92" s="14">
        <v>1.46</v>
      </c>
      <c r="E92" s="14">
        <v>75</v>
      </c>
      <c r="F92" s="14" t="s">
        <v>488</v>
      </c>
      <c r="G92" s="14">
        <v>75</v>
      </c>
      <c r="H92" s="13">
        <v>1.7113918100000001</v>
      </c>
      <c r="I92" s="10">
        <v>40.200000000000003</v>
      </c>
      <c r="J92" s="14">
        <v>17.1382049999999</v>
      </c>
      <c r="K92" s="10">
        <v>335</v>
      </c>
      <c r="L92" s="14">
        <v>2.32186</v>
      </c>
      <c r="M92" s="14">
        <v>30.032080000000001</v>
      </c>
      <c r="N92" s="14">
        <v>81.198369999999997</v>
      </c>
      <c r="O92" s="13">
        <v>2.82548999786377</v>
      </c>
      <c r="P92" s="10" t="s">
        <v>488</v>
      </c>
      <c r="Q92" s="13">
        <v>0.26204347610473633</v>
      </c>
      <c r="R92" s="14">
        <v>68.120681762695298</v>
      </c>
      <c r="S92" s="14">
        <v>17.867870330810501</v>
      </c>
      <c r="T92" s="14">
        <v>53.385884909364783</v>
      </c>
      <c r="U92" s="14">
        <v>2.7179729801192329</v>
      </c>
      <c r="V92" s="14">
        <v>32.311459669993823</v>
      </c>
      <c r="W92" s="14">
        <v>11.584682440522171</v>
      </c>
      <c r="X92" s="29">
        <f t="shared" si="1"/>
        <v>202.09</v>
      </c>
      <c r="Y92" s="14">
        <v>50.540350916180799</v>
      </c>
      <c r="Z92" s="10" t="s">
        <v>488</v>
      </c>
      <c r="AA92" s="10" t="s">
        <v>488</v>
      </c>
      <c r="AB92" s="14">
        <v>40.570300000000003</v>
      </c>
      <c r="AC92" s="14">
        <v>24.075389999999999</v>
      </c>
      <c r="AD92" s="195">
        <v>27691000</v>
      </c>
    </row>
    <row r="93" spans="1:30">
      <c r="A93" s="1" t="s">
        <v>267</v>
      </c>
      <c r="B93" s="2" t="s">
        <v>268</v>
      </c>
      <c r="C93" s="10">
        <v>41.6</v>
      </c>
      <c r="D93" s="14">
        <v>4.3860000000000001</v>
      </c>
      <c r="E93" s="14">
        <v>92</v>
      </c>
      <c r="F93" s="14">
        <v>72</v>
      </c>
      <c r="G93" s="14">
        <v>92</v>
      </c>
      <c r="H93" s="13">
        <v>2.6956946799999999</v>
      </c>
      <c r="I93" s="10">
        <v>37</v>
      </c>
      <c r="J93" s="14">
        <v>14.464293</v>
      </c>
      <c r="K93" s="10">
        <v>349</v>
      </c>
      <c r="L93" s="14" t="s">
        <v>488</v>
      </c>
      <c r="M93" s="14">
        <v>18.564969999999999</v>
      </c>
      <c r="N93" s="14">
        <v>72.935609999999997</v>
      </c>
      <c r="O93" s="13">
        <v>4.7148399353027299</v>
      </c>
      <c r="P93" s="10">
        <v>9.8000000000000007</v>
      </c>
      <c r="Q93" s="13">
        <v>1.4949462413787842</v>
      </c>
      <c r="R93" s="14">
        <v>62.6673774719238</v>
      </c>
      <c r="S93" s="14">
        <v>33.713932037353501</v>
      </c>
      <c r="T93" s="14">
        <v>70.047728514298939</v>
      </c>
      <c r="U93" s="14">
        <v>21.950814968580129</v>
      </c>
      <c r="V93" s="14">
        <v>5.7763044067277836</v>
      </c>
      <c r="W93" s="14">
        <v>2.2251521103931591</v>
      </c>
      <c r="X93" s="29">
        <f t="shared" si="1"/>
        <v>140.18</v>
      </c>
      <c r="Y93" s="14">
        <v>8.7039560481830005</v>
      </c>
      <c r="Z93" s="10">
        <v>51.5</v>
      </c>
      <c r="AA93" s="10">
        <v>44.7</v>
      </c>
      <c r="AB93" s="14">
        <v>47.781100000000002</v>
      </c>
      <c r="AC93" s="14">
        <v>12.7</v>
      </c>
      <c r="AD93" s="195">
        <v>19130000</v>
      </c>
    </row>
    <row r="94" spans="1:30">
      <c r="A94" s="1" t="s">
        <v>269</v>
      </c>
      <c r="B94" s="2" t="s">
        <v>270</v>
      </c>
      <c r="C94" s="10">
        <v>8.6</v>
      </c>
      <c r="D94" s="14">
        <v>34.676000000000002</v>
      </c>
      <c r="E94" s="14">
        <v>99</v>
      </c>
      <c r="F94" s="14">
        <v>99</v>
      </c>
      <c r="G94" s="14" t="s">
        <v>488</v>
      </c>
      <c r="H94" s="13">
        <v>1.9225193300000001</v>
      </c>
      <c r="I94" s="10">
        <v>20.9</v>
      </c>
      <c r="J94" s="14">
        <v>11.349301000000001</v>
      </c>
      <c r="K94" s="10">
        <v>29</v>
      </c>
      <c r="L94" s="14">
        <v>0.35436000000000001</v>
      </c>
      <c r="M94" s="14">
        <v>13.14728</v>
      </c>
      <c r="N94" s="14">
        <v>96.85033</v>
      </c>
      <c r="O94" s="13">
        <v>4.1631898880004901</v>
      </c>
      <c r="P94" s="10">
        <v>1.4</v>
      </c>
      <c r="Q94" s="13">
        <v>0.75887757539749146</v>
      </c>
      <c r="R94" s="14">
        <v>59.0881538391113</v>
      </c>
      <c r="S94" s="14">
        <v>85.34375</v>
      </c>
      <c r="T94" s="14">
        <v>97.099907072835933</v>
      </c>
      <c r="U94" s="14">
        <v>0.35453968647230588</v>
      </c>
      <c r="V94" s="14">
        <v>2.5455532406917598</v>
      </c>
      <c r="W94" s="14">
        <v>0</v>
      </c>
      <c r="X94" s="29">
        <f t="shared" si="1"/>
        <v>105.45</v>
      </c>
      <c r="Y94" s="14" t="s">
        <v>488</v>
      </c>
      <c r="Z94" s="10">
        <v>5.6</v>
      </c>
      <c r="AA94" s="10">
        <v>41</v>
      </c>
      <c r="AB94" s="14">
        <v>139.59800000000001</v>
      </c>
      <c r="AC94" s="14">
        <v>100</v>
      </c>
      <c r="AD94" s="195">
        <v>32366000</v>
      </c>
    </row>
    <row r="95" spans="1:30">
      <c r="A95" s="1" t="s">
        <v>271</v>
      </c>
      <c r="B95" s="2" t="s">
        <v>272</v>
      </c>
      <c r="C95" s="10">
        <v>94</v>
      </c>
      <c r="D95" s="14">
        <v>3.585</v>
      </c>
      <c r="E95" s="14">
        <v>71</v>
      </c>
      <c r="F95" s="14" t="s">
        <v>488</v>
      </c>
      <c r="G95" s="14">
        <v>68</v>
      </c>
      <c r="H95" s="13">
        <v>1.0963175300000001</v>
      </c>
      <c r="I95" s="10">
        <v>25.7</v>
      </c>
      <c r="J95" s="14" t="s">
        <v>488</v>
      </c>
      <c r="K95" s="10">
        <v>562</v>
      </c>
      <c r="L95" s="14">
        <v>40.988410000000002</v>
      </c>
      <c r="M95" s="14">
        <v>52.772660000000002</v>
      </c>
      <c r="N95" s="14">
        <v>50.134700000000002</v>
      </c>
      <c r="O95" s="13">
        <v>3.78730988502502</v>
      </c>
      <c r="P95" s="10">
        <v>5.4</v>
      </c>
      <c r="Q95" s="13">
        <v>0.59722131490707397</v>
      </c>
      <c r="R95" s="14">
        <v>50.921886444091797</v>
      </c>
      <c r="S95" s="14">
        <v>35.416679382324197</v>
      </c>
      <c r="T95" s="14">
        <v>82.547291030549971</v>
      </c>
      <c r="U95" s="14">
        <v>3.8547345273489189</v>
      </c>
      <c r="V95" s="14">
        <v>12.246971352407289</v>
      </c>
      <c r="W95" s="14">
        <v>1.351003089693823</v>
      </c>
      <c r="X95" s="29">
        <f t="shared" si="1"/>
        <v>132.4</v>
      </c>
      <c r="Y95" s="14">
        <v>52.232083918447401</v>
      </c>
      <c r="Z95" s="10">
        <v>42.1</v>
      </c>
      <c r="AA95" s="10" t="s">
        <v>488</v>
      </c>
      <c r="AB95" s="14">
        <v>115.08499999999999</v>
      </c>
      <c r="AC95" s="14">
        <v>43.089840000000002</v>
      </c>
      <c r="AD95" s="195">
        <v>20251000</v>
      </c>
    </row>
    <row r="96" spans="1:30">
      <c r="A96" s="1" t="s">
        <v>273</v>
      </c>
      <c r="B96" s="2" t="s">
        <v>274</v>
      </c>
      <c r="C96" s="10">
        <v>7</v>
      </c>
      <c r="D96" s="14">
        <v>94.832999999999998</v>
      </c>
      <c r="E96" s="14">
        <v>97</v>
      </c>
      <c r="F96" s="14">
        <v>95</v>
      </c>
      <c r="G96" s="14" t="s">
        <v>488</v>
      </c>
      <c r="H96" s="13">
        <v>5.6904973999999999</v>
      </c>
      <c r="I96" s="10" t="s">
        <v>488</v>
      </c>
      <c r="J96" s="14">
        <v>6.3229484999999901</v>
      </c>
      <c r="K96" s="10">
        <v>6</v>
      </c>
      <c r="L96" s="14">
        <v>0.23263</v>
      </c>
      <c r="M96" s="14">
        <v>0.85365000000000002</v>
      </c>
      <c r="N96" s="14">
        <v>99.300709999999995</v>
      </c>
      <c r="O96" s="13">
        <v>4.82437992095947</v>
      </c>
      <c r="P96" s="10" t="s">
        <v>488</v>
      </c>
      <c r="Q96" s="13" t="s">
        <v>488</v>
      </c>
      <c r="R96" s="14">
        <v>22.9277439117432</v>
      </c>
      <c r="S96" s="14">
        <v>97.3629150390625</v>
      </c>
      <c r="T96" s="14">
        <v>100.0000004319774</v>
      </c>
      <c r="U96" s="14">
        <v>0</v>
      </c>
      <c r="V96" s="14">
        <v>0</v>
      </c>
      <c r="W96" s="14">
        <v>0</v>
      </c>
      <c r="X96" s="29">
        <f t="shared" si="1"/>
        <v>100</v>
      </c>
      <c r="Y96" s="14" t="s">
        <v>488</v>
      </c>
      <c r="Z96" s="10">
        <v>17.100000000000001</v>
      </c>
      <c r="AA96" s="10">
        <v>29.2</v>
      </c>
      <c r="AB96" s="14">
        <v>144.14400000000001</v>
      </c>
      <c r="AC96" s="14">
        <v>100</v>
      </c>
      <c r="AD96" s="195">
        <v>442000</v>
      </c>
    </row>
    <row r="97" spans="1:30">
      <c r="A97" s="1" t="s">
        <v>275</v>
      </c>
      <c r="B97" s="2" t="s">
        <v>276</v>
      </c>
      <c r="C97" s="10">
        <v>72.900000000000006</v>
      </c>
      <c r="D97" s="14">
        <v>9.2520000000000007</v>
      </c>
      <c r="E97" s="14">
        <v>81</v>
      </c>
      <c r="F97" s="14" t="s">
        <v>488</v>
      </c>
      <c r="G97" s="14">
        <v>77</v>
      </c>
      <c r="H97" s="13">
        <v>1.64334965</v>
      </c>
      <c r="I97" s="10">
        <v>24.2</v>
      </c>
      <c r="J97" s="14" t="s">
        <v>488</v>
      </c>
      <c r="K97" s="10">
        <v>766</v>
      </c>
      <c r="L97" s="14">
        <v>23.142399999999999</v>
      </c>
      <c r="M97" s="14">
        <v>28.161449999999999</v>
      </c>
      <c r="N97" s="14">
        <v>63.947809999999997</v>
      </c>
      <c r="O97" s="13">
        <v>1.8954600095748899</v>
      </c>
      <c r="P97" s="10" t="s">
        <v>488</v>
      </c>
      <c r="Q97" s="13">
        <v>3.4304570000000001</v>
      </c>
      <c r="R97" s="14">
        <v>31.627088546752901</v>
      </c>
      <c r="S97" s="14">
        <v>20.8725070953369</v>
      </c>
      <c r="T97" s="14">
        <v>71.681049225484472</v>
      </c>
      <c r="U97" s="14">
        <v>13.47689192617289</v>
      </c>
      <c r="V97" s="14">
        <v>14.820326814010169</v>
      </c>
      <c r="W97" s="14">
        <v>2.1732034332466298E-2</v>
      </c>
      <c r="X97" s="29">
        <f t="shared" si="1"/>
        <v>143.18</v>
      </c>
      <c r="Y97" s="14">
        <v>42.999048887847003</v>
      </c>
      <c r="Z97" s="10">
        <v>31</v>
      </c>
      <c r="AA97" s="10">
        <v>32.6</v>
      </c>
      <c r="AB97" s="14">
        <v>104.09</v>
      </c>
      <c r="AC97" s="14">
        <v>42.912320000000001</v>
      </c>
      <c r="AD97" s="195">
        <v>4650000</v>
      </c>
    </row>
    <row r="98" spans="1:30">
      <c r="A98" s="1" t="s">
        <v>277</v>
      </c>
      <c r="B98" s="2" t="s">
        <v>278</v>
      </c>
      <c r="C98" s="10">
        <v>14.2</v>
      </c>
      <c r="D98" s="14">
        <v>23.960999999999999</v>
      </c>
      <c r="E98" s="14">
        <v>88</v>
      </c>
      <c r="F98" s="14">
        <v>99</v>
      </c>
      <c r="G98" s="14">
        <v>88</v>
      </c>
      <c r="H98" s="13">
        <v>2.6895785299999999</v>
      </c>
      <c r="I98" s="10">
        <v>12.1</v>
      </c>
      <c r="J98" s="14">
        <v>7.8687429</v>
      </c>
      <c r="K98" s="10">
        <v>33</v>
      </c>
      <c r="L98" s="14">
        <v>0.69945999999999997</v>
      </c>
      <c r="M98" s="14">
        <v>7.7897600000000002</v>
      </c>
      <c r="N98" s="14">
        <v>99.318449999999999</v>
      </c>
      <c r="O98" s="13">
        <v>4.5228199958801296</v>
      </c>
      <c r="P98" s="10">
        <v>31</v>
      </c>
      <c r="Q98" s="13">
        <v>1.22</v>
      </c>
      <c r="R98" s="14">
        <v>68.668159484863295</v>
      </c>
      <c r="S98" s="14">
        <v>36.931919097900398</v>
      </c>
      <c r="T98" s="14">
        <v>99.679568283110484</v>
      </c>
      <c r="U98" s="14">
        <v>0</v>
      </c>
      <c r="V98" s="14">
        <v>0.32043171688951588</v>
      </c>
      <c r="W98" s="14">
        <v>0</v>
      </c>
      <c r="X98" s="29">
        <f t="shared" si="1"/>
        <v>100.64</v>
      </c>
      <c r="Y98" s="14">
        <v>87.846684217269598</v>
      </c>
      <c r="Z98" s="10">
        <v>41.9</v>
      </c>
      <c r="AA98" s="10">
        <v>45.4</v>
      </c>
      <c r="AB98" s="14">
        <v>95.133300000000006</v>
      </c>
      <c r="AC98" s="14">
        <v>100</v>
      </c>
      <c r="AD98" s="195">
        <v>128933000</v>
      </c>
    </row>
    <row r="99" spans="1:30">
      <c r="A99" s="1" t="s">
        <v>279</v>
      </c>
      <c r="B99" s="2" t="s">
        <v>280</v>
      </c>
      <c r="C99" s="10">
        <v>15.6</v>
      </c>
      <c r="D99" s="14">
        <v>38.938000000000002</v>
      </c>
      <c r="E99" s="14">
        <v>99</v>
      </c>
      <c r="F99" s="14">
        <v>98</v>
      </c>
      <c r="G99" s="14">
        <v>26</v>
      </c>
      <c r="H99" s="13">
        <v>2.2227485200000001</v>
      </c>
      <c r="I99" s="10">
        <v>7.1</v>
      </c>
      <c r="J99" s="14">
        <v>5.3733959000000002</v>
      </c>
      <c r="K99" s="10">
        <v>45</v>
      </c>
      <c r="L99" s="14">
        <v>0.71943999999999997</v>
      </c>
      <c r="M99" s="14" t="s">
        <v>488</v>
      </c>
      <c r="N99" s="14">
        <v>98.63</v>
      </c>
      <c r="O99" s="13">
        <v>4.0885901451110804</v>
      </c>
      <c r="P99" s="10">
        <v>100</v>
      </c>
      <c r="Q99" s="13">
        <v>2.5238890647888184</v>
      </c>
      <c r="R99" s="14">
        <v>44.182403564453097</v>
      </c>
      <c r="S99" s="14">
        <v>92.971168518066406</v>
      </c>
      <c r="T99" s="14">
        <v>85.49562527496019</v>
      </c>
      <c r="U99" s="14">
        <v>2.146428929624113</v>
      </c>
      <c r="V99" s="14">
        <v>6.6333667139645636</v>
      </c>
      <c r="W99" s="14">
        <v>5.7245790814511199</v>
      </c>
      <c r="X99" s="29">
        <f t="shared" si="1"/>
        <v>132.59</v>
      </c>
      <c r="Y99" s="14">
        <v>71.179548906130407</v>
      </c>
      <c r="Z99" s="10">
        <v>28.4</v>
      </c>
      <c r="AA99" s="10">
        <v>32.700000000000003</v>
      </c>
      <c r="AB99" s="14">
        <v>137.01400000000001</v>
      </c>
      <c r="AC99" s="14">
        <v>85.869649999999993</v>
      </c>
      <c r="AD99" s="195">
        <v>3278000</v>
      </c>
    </row>
    <row r="100" spans="1:30">
      <c r="A100" s="1" t="s">
        <v>281</v>
      </c>
      <c r="B100" s="2" t="s">
        <v>282</v>
      </c>
      <c r="C100" s="10">
        <v>2.2999999999999998</v>
      </c>
      <c r="D100" s="14">
        <v>52.293999999999997</v>
      </c>
      <c r="E100" s="14">
        <v>87</v>
      </c>
      <c r="F100" s="14">
        <v>83</v>
      </c>
      <c r="G100" s="14" t="s">
        <v>488</v>
      </c>
      <c r="H100" s="13">
        <v>5.0550742099999999</v>
      </c>
      <c r="I100" s="10">
        <v>8.1</v>
      </c>
      <c r="J100" s="14">
        <v>5.4530763999999898</v>
      </c>
      <c r="K100" s="10">
        <v>6</v>
      </c>
      <c r="L100" s="14">
        <v>5.8900000000000003E-3</v>
      </c>
      <c r="M100" s="14">
        <v>7.7336299999999998</v>
      </c>
      <c r="N100" s="14">
        <v>99.11</v>
      </c>
      <c r="O100" s="13" t="s">
        <v>488</v>
      </c>
      <c r="P100" s="10" t="s">
        <v>488</v>
      </c>
      <c r="Q100" s="13">
        <v>0.59930592775344849</v>
      </c>
      <c r="R100" s="14">
        <v>20.973930358886701</v>
      </c>
      <c r="S100" s="14">
        <v>68.361793518066406</v>
      </c>
      <c r="T100" s="14">
        <v>98.856916517707461</v>
      </c>
      <c r="U100" s="14">
        <v>0.54547882042244189</v>
      </c>
      <c r="V100" s="14">
        <v>0.59231201097649611</v>
      </c>
      <c r="W100" s="14">
        <v>5.2926508935974004E-3</v>
      </c>
      <c r="X100" s="29">
        <f t="shared" si="1"/>
        <v>101.75</v>
      </c>
      <c r="Y100" s="14" t="s">
        <v>488</v>
      </c>
      <c r="Z100" s="10">
        <v>23.6</v>
      </c>
      <c r="AA100" s="10">
        <v>39</v>
      </c>
      <c r="AB100" s="14">
        <v>183.28399999999999</v>
      </c>
      <c r="AC100" s="14">
        <v>100</v>
      </c>
      <c r="AD100" s="195">
        <v>628000</v>
      </c>
    </row>
    <row r="101" spans="1:30">
      <c r="A101" s="1" t="s">
        <v>283</v>
      </c>
      <c r="B101" s="2" t="s">
        <v>284</v>
      </c>
      <c r="C101" s="10">
        <v>21.4</v>
      </c>
      <c r="D101" s="14">
        <v>13.887</v>
      </c>
      <c r="E101" s="14">
        <v>99</v>
      </c>
      <c r="F101" s="14">
        <v>99</v>
      </c>
      <c r="G101" s="14">
        <v>99</v>
      </c>
      <c r="H101" s="13">
        <v>2.1352081300000001</v>
      </c>
      <c r="I101" s="10">
        <v>12.9</v>
      </c>
      <c r="J101" s="14">
        <v>17.284669999999899</v>
      </c>
      <c r="K101" s="10">
        <v>70</v>
      </c>
      <c r="L101" s="14">
        <v>0.41593999999999998</v>
      </c>
      <c r="M101" s="14">
        <v>9.3944500000000009</v>
      </c>
      <c r="N101" s="14">
        <v>97.73</v>
      </c>
      <c r="O101" s="13" t="s">
        <v>488</v>
      </c>
      <c r="P101" s="10" t="s">
        <v>488</v>
      </c>
      <c r="Q101" s="13">
        <v>1.085857629776001</v>
      </c>
      <c r="R101" s="14">
        <v>50.447822570800803</v>
      </c>
      <c r="S101" s="14">
        <v>28.6444606781006</v>
      </c>
      <c r="T101" s="14">
        <v>90.402344680565591</v>
      </c>
      <c r="U101" s="14">
        <v>5.2635496009802027</v>
      </c>
      <c r="V101" s="14">
        <v>2.877672499585703</v>
      </c>
      <c r="W101" s="14">
        <v>1.4564332188685081</v>
      </c>
      <c r="X101" s="29">
        <f t="shared" si="1"/>
        <v>115.39</v>
      </c>
      <c r="Y101" s="14" t="s">
        <v>488</v>
      </c>
      <c r="Z101" s="10" t="s">
        <v>488</v>
      </c>
      <c r="AA101" s="10" t="s">
        <v>488</v>
      </c>
      <c r="AB101" s="14">
        <v>127.953</v>
      </c>
      <c r="AC101" s="14">
        <v>100</v>
      </c>
      <c r="AD101" s="195">
        <v>36911000</v>
      </c>
    </row>
    <row r="102" spans="1:30">
      <c r="A102" s="1" t="s">
        <v>285</v>
      </c>
      <c r="B102" s="2" t="s">
        <v>286</v>
      </c>
      <c r="C102" s="10">
        <v>74.2</v>
      </c>
      <c r="D102" s="14">
        <v>6.8470000000000004</v>
      </c>
      <c r="E102" s="14">
        <v>80</v>
      </c>
      <c r="F102" s="14">
        <v>59</v>
      </c>
      <c r="G102" s="14">
        <v>80</v>
      </c>
      <c r="H102" s="13">
        <v>1.7305823600000001</v>
      </c>
      <c r="I102" s="10">
        <v>37.799999999999997</v>
      </c>
      <c r="J102" s="14">
        <v>13.8186529999999</v>
      </c>
      <c r="K102" s="10">
        <v>289</v>
      </c>
      <c r="L102" s="14">
        <v>2.4034399999999998</v>
      </c>
      <c r="M102" s="14">
        <v>43.109119999999997</v>
      </c>
      <c r="N102" s="14">
        <v>70.912450000000007</v>
      </c>
      <c r="O102" s="13">
        <v>5.4998497962951696</v>
      </c>
      <c r="P102" s="10" t="s">
        <v>488</v>
      </c>
      <c r="Q102" s="13">
        <v>1.165411114692688</v>
      </c>
      <c r="R102" s="14">
        <v>52.519035339355497</v>
      </c>
      <c r="S102" s="14">
        <v>41.6701049804688</v>
      </c>
      <c r="T102" s="14">
        <v>63.369425627765452</v>
      </c>
      <c r="U102" s="14">
        <v>9.9757845067753088</v>
      </c>
      <c r="V102" s="14">
        <v>16.726145106776151</v>
      </c>
      <c r="W102" s="14">
        <v>9.9286447586830811</v>
      </c>
      <c r="X102" s="29">
        <f t="shared" si="1"/>
        <v>173.21</v>
      </c>
      <c r="Y102" s="14">
        <v>12.2269838037985</v>
      </c>
      <c r="Z102" s="10">
        <v>46.1</v>
      </c>
      <c r="AA102" s="10">
        <v>54</v>
      </c>
      <c r="AB102" s="14">
        <v>47.715800000000002</v>
      </c>
      <c r="AC102" s="14">
        <v>27.425470000000001</v>
      </c>
      <c r="AD102" s="195">
        <v>31255000</v>
      </c>
    </row>
    <row r="103" spans="1:30">
      <c r="A103" s="1" t="s">
        <v>287</v>
      </c>
      <c r="B103" s="2" t="s">
        <v>288</v>
      </c>
      <c r="C103" s="10">
        <v>44.7</v>
      </c>
      <c r="D103" s="14">
        <v>9.9930000000000003</v>
      </c>
      <c r="E103" s="14">
        <v>91</v>
      </c>
      <c r="F103" s="14">
        <v>87</v>
      </c>
      <c r="G103" s="14">
        <v>91</v>
      </c>
      <c r="H103" s="13">
        <v>0.71048533999999997</v>
      </c>
      <c r="I103" s="10">
        <v>25.2</v>
      </c>
      <c r="J103" s="14">
        <v>12.303469</v>
      </c>
      <c r="K103" s="10">
        <v>250</v>
      </c>
      <c r="L103" s="14">
        <v>1.9472</v>
      </c>
      <c r="M103" s="14">
        <v>20.965679999999999</v>
      </c>
      <c r="N103" s="14">
        <v>84.751159999999999</v>
      </c>
      <c r="O103" s="13">
        <v>1.93208003044128</v>
      </c>
      <c r="P103" s="10">
        <v>1</v>
      </c>
      <c r="Q103" s="13">
        <v>2.0945616066455841E-2</v>
      </c>
      <c r="R103" s="14">
        <v>32.623180389404297</v>
      </c>
      <c r="S103" s="14">
        <v>25.9922981262207</v>
      </c>
      <c r="T103" s="14">
        <v>83.718191908764226</v>
      </c>
      <c r="U103" s="14">
        <v>1.595436949249053</v>
      </c>
      <c r="V103" s="14">
        <v>5.10942478005484</v>
      </c>
      <c r="W103" s="14">
        <v>9.5769463619318955</v>
      </c>
      <c r="X103" s="29">
        <f t="shared" si="1"/>
        <v>140.55000000000001</v>
      </c>
      <c r="Y103" s="14">
        <v>79.287085479675</v>
      </c>
      <c r="Z103" s="10">
        <v>24.8</v>
      </c>
      <c r="AA103" s="10">
        <v>30.7</v>
      </c>
      <c r="AB103" s="14">
        <v>113.84399999999999</v>
      </c>
      <c r="AC103" s="14">
        <v>69.814840000000004</v>
      </c>
      <c r="AD103" s="195">
        <v>54410000</v>
      </c>
    </row>
    <row r="104" spans="1:30">
      <c r="A104" s="1" t="s">
        <v>289</v>
      </c>
      <c r="B104" s="2" t="s">
        <v>290</v>
      </c>
      <c r="C104" s="10">
        <v>42.4</v>
      </c>
      <c r="D104" s="14">
        <v>19.54</v>
      </c>
      <c r="E104" s="14">
        <v>89</v>
      </c>
      <c r="F104" s="14">
        <v>50</v>
      </c>
      <c r="G104" s="14">
        <v>61</v>
      </c>
      <c r="H104" s="13">
        <v>3.6620504899999999</v>
      </c>
      <c r="I104" s="10">
        <v>18.399999999999999</v>
      </c>
      <c r="J104" s="14">
        <v>15.525137000000001</v>
      </c>
      <c r="K104" s="10">
        <v>195</v>
      </c>
      <c r="L104" s="14">
        <v>1.5189600000000001</v>
      </c>
      <c r="M104" s="14" t="s">
        <v>488</v>
      </c>
      <c r="N104" s="14">
        <v>95.164900000000003</v>
      </c>
      <c r="O104" s="13" t="s">
        <v>488</v>
      </c>
      <c r="P104" s="10" t="s">
        <v>488</v>
      </c>
      <c r="Q104" s="13">
        <v>2.8546770000000001</v>
      </c>
      <c r="R104" s="14">
        <v>62.859172821044901</v>
      </c>
      <c r="S104" s="14">
        <v>80.633499145507798</v>
      </c>
      <c r="T104" s="14">
        <v>84.270036282847684</v>
      </c>
      <c r="U104" s="14">
        <v>7.0876275102506252</v>
      </c>
      <c r="V104" s="14">
        <v>3.740143722013098</v>
      </c>
      <c r="W104" s="14">
        <v>4.9021924848885883</v>
      </c>
      <c r="X104" s="29">
        <f t="shared" si="1"/>
        <v>129.27000000000001</v>
      </c>
      <c r="Y104" s="14">
        <v>44.599903852755403</v>
      </c>
      <c r="Z104" s="10">
        <v>17.399999999999999</v>
      </c>
      <c r="AA104" s="10">
        <v>59.1</v>
      </c>
      <c r="AB104" s="14">
        <v>113.16500000000001</v>
      </c>
      <c r="AC104" s="14">
        <v>52.501179999999998</v>
      </c>
      <c r="AD104" s="195">
        <v>2541000</v>
      </c>
    </row>
    <row r="105" spans="1:30">
      <c r="A105" s="1" t="s">
        <v>291</v>
      </c>
      <c r="B105" s="2" t="s">
        <v>292</v>
      </c>
      <c r="C105" s="10">
        <v>30.8</v>
      </c>
      <c r="D105" s="14">
        <v>31.084</v>
      </c>
      <c r="E105" s="14">
        <v>91</v>
      </c>
      <c r="F105" s="14">
        <v>69</v>
      </c>
      <c r="G105" s="14">
        <v>82</v>
      </c>
      <c r="H105" s="13">
        <v>1.4629916000000001</v>
      </c>
      <c r="I105" s="10">
        <v>30.4</v>
      </c>
      <c r="J105" s="14">
        <v>21.813127999999899</v>
      </c>
      <c r="K105" s="10">
        <v>186</v>
      </c>
      <c r="L105" s="14">
        <v>3.7016</v>
      </c>
      <c r="M105" s="14">
        <v>2.6146600000000002</v>
      </c>
      <c r="N105" s="14">
        <v>92.393810000000002</v>
      </c>
      <c r="O105" s="13">
        <v>5.1020698547363299</v>
      </c>
      <c r="P105" s="10">
        <v>39.299999999999997</v>
      </c>
      <c r="Q105" s="13">
        <v>2.0573627948760986</v>
      </c>
      <c r="R105" s="14">
        <v>24.275800704956101</v>
      </c>
      <c r="S105" s="14">
        <v>45.385574340820298</v>
      </c>
      <c r="T105" s="14">
        <v>90.07454178543027</v>
      </c>
      <c r="U105" s="14">
        <v>3.9798257248829532</v>
      </c>
      <c r="V105" s="14">
        <v>4.6990811759854729</v>
      </c>
      <c r="W105" s="14">
        <v>1.246551313701328</v>
      </c>
      <c r="X105" s="29">
        <f t="shared" si="1"/>
        <v>117.12</v>
      </c>
      <c r="Y105" s="14">
        <v>47.781840000327399</v>
      </c>
      <c r="Z105" s="10" t="s">
        <v>488</v>
      </c>
      <c r="AA105" s="10" t="s">
        <v>488</v>
      </c>
      <c r="AB105" s="14">
        <v>139.446</v>
      </c>
      <c r="AC105" s="14">
        <v>95.507480000000001</v>
      </c>
      <c r="AD105" s="195">
        <v>29137000</v>
      </c>
    </row>
    <row r="106" spans="1:30">
      <c r="A106" s="1" t="s">
        <v>293</v>
      </c>
      <c r="B106" s="2" t="s">
        <v>294</v>
      </c>
      <c r="C106" s="10">
        <v>4</v>
      </c>
      <c r="D106" s="14">
        <v>111.839</v>
      </c>
      <c r="E106" s="14">
        <v>93</v>
      </c>
      <c r="F106" s="14">
        <v>89</v>
      </c>
      <c r="G106" s="14">
        <v>93</v>
      </c>
      <c r="H106" s="13">
        <v>6.4751372299999996</v>
      </c>
      <c r="I106" s="10">
        <v>1.6</v>
      </c>
      <c r="J106" s="14">
        <v>6.1503715999999899</v>
      </c>
      <c r="K106" s="10">
        <v>5</v>
      </c>
      <c r="L106" s="14">
        <v>0.38073000000000001</v>
      </c>
      <c r="M106" s="14">
        <v>2.5478499999999999</v>
      </c>
      <c r="N106" s="14" t="s">
        <v>488</v>
      </c>
      <c r="O106" s="13">
        <v>5.1750998497009304</v>
      </c>
      <c r="P106" s="10">
        <v>100</v>
      </c>
      <c r="Q106" s="13" t="s">
        <v>488</v>
      </c>
      <c r="R106" s="14">
        <v>21.277931213378899</v>
      </c>
      <c r="S106" s="14">
        <v>99.637619018554702</v>
      </c>
      <c r="T106" s="14">
        <v>99.999999287591379</v>
      </c>
      <c r="U106" s="14">
        <v>0</v>
      </c>
      <c r="V106" s="14">
        <v>7.1240862098399996E-7</v>
      </c>
      <c r="W106" s="14">
        <v>0</v>
      </c>
      <c r="X106" s="29">
        <f t="shared" si="1"/>
        <v>100</v>
      </c>
      <c r="Y106" s="14" t="s">
        <v>488</v>
      </c>
      <c r="Z106" s="10">
        <v>13.2</v>
      </c>
      <c r="AA106" s="10">
        <v>28.5</v>
      </c>
      <c r="AB106" s="14">
        <v>127.285</v>
      </c>
      <c r="AC106" s="14">
        <v>100</v>
      </c>
      <c r="AD106" s="195">
        <v>17135000</v>
      </c>
    </row>
    <row r="107" spans="1:30">
      <c r="A107" s="1" t="s">
        <v>295</v>
      </c>
      <c r="B107" s="2" t="s">
        <v>296</v>
      </c>
      <c r="C107" s="10">
        <v>4.7</v>
      </c>
      <c r="D107" s="14">
        <v>124.482</v>
      </c>
      <c r="E107" s="14">
        <v>93</v>
      </c>
      <c r="F107" s="14">
        <v>90</v>
      </c>
      <c r="G107" s="14">
        <v>96</v>
      </c>
      <c r="H107" s="13">
        <v>6.8922028500000003</v>
      </c>
      <c r="I107" s="10" t="s">
        <v>488</v>
      </c>
      <c r="J107" s="14">
        <v>5.6949414999999899</v>
      </c>
      <c r="K107" s="10">
        <v>9</v>
      </c>
      <c r="L107" s="14">
        <v>0.28867999999999999</v>
      </c>
      <c r="M107" s="14">
        <v>1.16875</v>
      </c>
      <c r="N107" s="14" t="s">
        <v>488</v>
      </c>
      <c r="O107" s="13">
        <v>6.28366994857788</v>
      </c>
      <c r="P107" s="10" t="s">
        <v>488</v>
      </c>
      <c r="Q107" s="13" t="s">
        <v>488</v>
      </c>
      <c r="R107" s="14">
        <v>18.777915954589801</v>
      </c>
      <c r="S107" s="14">
        <v>99.178443908691406</v>
      </c>
      <c r="T107" s="14">
        <v>100.0000012657032</v>
      </c>
      <c r="U107" s="14">
        <v>0</v>
      </c>
      <c r="V107" s="14">
        <v>0</v>
      </c>
      <c r="W107" s="14">
        <v>0</v>
      </c>
      <c r="X107" s="29">
        <f t="shared" si="1"/>
        <v>100</v>
      </c>
      <c r="Y107" s="14" t="s">
        <v>488</v>
      </c>
      <c r="Z107" s="10" t="s">
        <v>488</v>
      </c>
      <c r="AA107" s="10" t="s">
        <v>488</v>
      </c>
      <c r="AB107" s="14">
        <v>134.93199999999999</v>
      </c>
      <c r="AC107" s="14">
        <v>100</v>
      </c>
      <c r="AD107" s="195">
        <v>4822000</v>
      </c>
    </row>
    <row r="108" spans="1:30">
      <c r="A108" s="1" t="s">
        <v>297</v>
      </c>
      <c r="B108" s="2" t="s">
        <v>298</v>
      </c>
      <c r="C108" s="10">
        <v>16.600000000000001</v>
      </c>
      <c r="D108" s="14">
        <v>15.334</v>
      </c>
      <c r="E108" s="14">
        <v>98</v>
      </c>
      <c r="F108" s="14">
        <v>95</v>
      </c>
      <c r="G108" s="14">
        <v>98</v>
      </c>
      <c r="H108" s="13">
        <v>5.1227693600000004</v>
      </c>
      <c r="I108" s="10">
        <v>14.1</v>
      </c>
      <c r="J108" s="14">
        <v>10.669083000000001</v>
      </c>
      <c r="K108" s="10">
        <v>98</v>
      </c>
      <c r="L108" s="14" t="s">
        <v>488</v>
      </c>
      <c r="M108" s="14" t="s">
        <v>488</v>
      </c>
      <c r="N108" s="14">
        <v>91.571780000000004</v>
      </c>
      <c r="O108" s="13">
        <v>4.3576798439025897</v>
      </c>
      <c r="P108" s="10" t="s">
        <v>488</v>
      </c>
      <c r="Q108" s="13">
        <v>2.2223694324493408</v>
      </c>
      <c r="R108" s="14">
        <v>36.902408599853501</v>
      </c>
      <c r="S108" s="14">
        <v>30.861991882324201</v>
      </c>
      <c r="T108" s="14">
        <v>81.708753795656847</v>
      </c>
      <c r="U108" s="14">
        <v>1.5066456817949101</v>
      </c>
      <c r="V108" s="14">
        <v>13.530531144638321</v>
      </c>
      <c r="W108" s="14">
        <v>3.2540693779099108</v>
      </c>
      <c r="X108" s="29">
        <f t="shared" ref="X108:X155" si="2">IF(AND(T108="No data",U108="No data", V108="No data",W108="No data"),"No data",ROUND(IF(W108="No data",T108+(2*U108)+(3*V108), T108+(2*U108)+(3*V108)+(4*W108)),2))</f>
        <v>138.33000000000001</v>
      </c>
      <c r="Y108" s="14" t="s">
        <v>488</v>
      </c>
      <c r="Z108" s="10">
        <v>24.9</v>
      </c>
      <c r="AA108" s="10">
        <v>46.2</v>
      </c>
      <c r="AB108" s="14">
        <v>88.433700000000002</v>
      </c>
      <c r="AC108" s="14">
        <v>86.767799999999994</v>
      </c>
      <c r="AD108" s="195">
        <v>6625000</v>
      </c>
    </row>
    <row r="109" spans="1:30">
      <c r="A109" s="1" t="s">
        <v>299</v>
      </c>
      <c r="B109" s="2" t="s">
        <v>300</v>
      </c>
      <c r="C109" s="10">
        <v>80.400000000000006</v>
      </c>
      <c r="D109" s="14">
        <v>2.6949999999999998</v>
      </c>
      <c r="E109" s="14">
        <v>79</v>
      </c>
      <c r="F109" s="14">
        <v>48</v>
      </c>
      <c r="G109" s="14">
        <v>79</v>
      </c>
      <c r="H109" s="13">
        <v>2.4348328100000001</v>
      </c>
      <c r="I109" s="10">
        <v>46.7</v>
      </c>
      <c r="J109" s="14" t="s">
        <v>488</v>
      </c>
      <c r="K109" s="10">
        <v>509</v>
      </c>
      <c r="L109" s="14">
        <v>41.025359999999999</v>
      </c>
      <c r="M109" s="14">
        <v>64.942869999999999</v>
      </c>
      <c r="N109" s="14">
        <v>43.46</v>
      </c>
      <c r="O109" s="13">
        <v>3.5472099781036399</v>
      </c>
      <c r="P109" s="10">
        <v>4.2</v>
      </c>
      <c r="Q109" s="13">
        <v>0.42147237062454224</v>
      </c>
      <c r="R109" s="14">
        <v>53.634357452392599</v>
      </c>
      <c r="S109" s="14">
        <v>15.5232448577881</v>
      </c>
      <c r="T109" s="14">
        <v>46.911797465099802</v>
      </c>
      <c r="U109" s="14">
        <v>21.653898699717701</v>
      </c>
      <c r="V109" s="14">
        <v>27.027512443082081</v>
      </c>
      <c r="W109" s="14">
        <v>4.4067913921003958</v>
      </c>
      <c r="X109" s="29">
        <f t="shared" si="2"/>
        <v>188.93</v>
      </c>
      <c r="Y109" s="14" t="s">
        <v>488</v>
      </c>
      <c r="Z109" s="10">
        <v>40.799999999999997</v>
      </c>
      <c r="AA109" s="10">
        <v>34.299999999999997</v>
      </c>
      <c r="AB109" s="14">
        <v>40.638500000000001</v>
      </c>
      <c r="AC109" s="14">
        <v>20.041899999999998</v>
      </c>
      <c r="AD109" s="195">
        <v>24207000</v>
      </c>
    </row>
    <row r="110" spans="1:30">
      <c r="A110" s="1" t="s">
        <v>301</v>
      </c>
      <c r="B110" s="2" t="s">
        <v>302</v>
      </c>
      <c r="C110" s="10">
        <v>117.2</v>
      </c>
      <c r="D110" s="14">
        <v>11.792</v>
      </c>
      <c r="E110" s="14">
        <v>57</v>
      </c>
      <c r="F110" s="14" t="s">
        <v>488</v>
      </c>
      <c r="G110" s="14">
        <v>57</v>
      </c>
      <c r="H110" s="13">
        <v>0.57829392000000002</v>
      </c>
      <c r="I110" s="10">
        <v>35.299999999999997</v>
      </c>
      <c r="J110" s="14" t="s">
        <v>488</v>
      </c>
      <c r="K110" s="10">
        <v>917</v>
      </c>
      <c r="L110" s="14" t="s">
        <v>488</v>
      </c>
      <c r="M110" s="14" t="s">
        <v>488</v>
      </c>
      <c r="N110" s="14">
        <v>75.028750000000002</v>
      </c>
      <c r="O110" s="13" t="s">
        <v>488</v>
      </c>
      <c r="P110" s="10">
        <v>12</v>
      </c>
      <c r="Q110" s="13">
        <v>0.27969720959663391</v>
      </c>
      <c r="R110" s="14">
        <v>52.701007843017599</v>
      </c>
      <c r="S110" s="14">
        <v>39.666858673095703</v>
      </c>
      <c r="T110" s="14">
        <v>77.609053384425124</v>
      </c>
      <c r="U110" s="14">
        <v>4.9793993429552419</v>
      </c>
      <c r="V110" s="14">
        <v>11.79691147839387</v>
      </c>
      <c r="W110" s="14">
        <v>5.6146357942257534</v>
      </c>
      <c r="X110" s="29">
        <f t="shared" si="2"/>
        <v>145.41999999999999</v>
      </c>
      <c r="Y110" s="14">
        <v>41.948915330675902</v>
      </c>
      <c r="Z110" s="10">
        <v>40.1</v>
      </c>
      <c r="AA110" s="10">
        <v>35.1</v>
      </c>
      <c r="AB110" s="14">
        <v>88.184200000000004</v>
      </c>
      <c r="AC110" s="14">
        <v>54.4</v>
      </c>
      <c r="AD110" s="195">
        <v>206140000</v>
      </c>
    </row>
    <row r="111" spans="1:30">
      <c r="A111" s="1" t="s">
        <v>303</v>
      </c>
      <c r="B111" s="2" t="s">
        <v>304</v>
      </c>
      <c r="C111" s="10">
        <v>6.1</v>
      </c>
      <c r="D111" s="14">
        <v>37.917000000000002</v>
      </c>
      <c r="E111" s="14">
        <v>91</v>
      </c>
      <c r="F111" s="14">
        <v>97</v>
      </c>
      <c r="G111" s="14" t="s">
        <v>488</v>
      </c>
      <c r="H111" s="13">
        <v>3.7734344000000002</v>
      </c>
      <c r="I111" s="10">
        <v>4.0999999999999996</v>
      </c>
      <c r="J111" s="14">
        <v>9.0528536000000006</v>
      </c>
      <c r="K111" s="10">
        <v>7</v>
      </c>
      <c r="L111" s="14">
        <v>0.69820000000000004</v>
      </c>
      <c r="M111" s="14" t="s">
        <v>488</v>
      </c>
      <c r="N111" s="14">
        <v>98.6</v>
      </c>
      <c r="O111" s="13" t="s">
        <v>488</v>
      </c>
      <c r="P111" s="10" t="s">
        <v>488</v>
      </c>
      <c r="Q111" s="13">
        <v>1.2686402797698975</v>
      </c>
      <c r="R111" s="14">
        <v>24.341566085815401</v>
      </c>
      <c r="S111" s="14">
        <v>76.568771362304702</v>
      </c>
      <c r="T111" s="14">
        <v>97.742815786710935</v>
      </c>
      <c r="U111" s="14">
        <v>1.63499414001347</v>
      </c>
      <c r="V111" s="14">
        <v>0.57422847621439921</v>
      </c>
      <c r="W111" s="14">
        <v>4.79615970611907E-2</v>
      </c>
      <c r="X111" s="29">
        <f t="shared" si="2"/>
        <v>102.93</v>
      </c>
      <c r="Y111" s="14" t="s">
        <v>488</v>
      </c>
      <c r="Z111" s="10">
        <v>21.9</v>
      </c>
      <c r="AA111" s="10">
        <v>34.200000000000003</v>
      </c>
      <c r="AB111" s="14">
        <v>98.650300000000001</v>
      </c>
      <c r="AC111" s="14">
        <v>100</v>
      </c>
      <c r="AD111" s="195">
        <v>2083000</v>
      </c>
    </row>
    <row r="112" spans="1:30">
      <c r="A112" s="1" t="s">
        <v>305</v>
      </c>
      <c r="B112" s="2" t="s">
        <v>306</v>
      </c>
      <c r="C112" s="10">
        <v>2.4</v>
      </c>
      <c r="D112" s="14">
        <v>182.24799999999999</v>
      </c>
      <c r="E112" s="14">
        <v>96</v>
      </c>
      <c r="F112" s="14">
        <v>93</v>
      </c>
      <c r="G112" s="14">
        <v>94</v>
      </c>
      <c r="H112" s="13">
        <v>8.5744552600000006</v>
      </c>
      <c r="I112" s="10" t="s">
        <v>488</v>
      </c>
      <c r="J112" s="14">
        <v>4.4867372999999899</v>
      </c>
      <c r="K112" s="10">
        <v>2</v>
      </c>
      <c r="L112" s="14">
        <v>3.9989999999999998E-2</v>
      </c>
      <c r="M112" s="14">
        <v>0.51520999999999995</v>
      </c>
      <c r="N112" s="14" t="s">
        <v>488</v>
      </c>
      <c r="O112" s="13">
        <v>7.9119801521301296</v>
      </c>
      <c r="P112" s="10">
        <v>100</v>
      </c>
      <c r="Q112" s="13" t="s">
        <v>488</v>
      </c>
      <c r="R112" s="14">
        <v>6.9398260116577104</v>
      </c>
      <c r="S112" s="14">
        <v>99.745140075683594</v>
      </c>
      <c r="T112" s="14">
        <v>99.999995496592547</v>
      </c>
      <c r="U112" s="14">
        <v>0</v>
      </c>
      <c r="V112" s="14">
        <v>4.5034074531700001E-6</v>
      </c>
      <c r="W112" s="14">
        <v>0</v>
      </c>
      <c r="X112" s="29">
        <f t="shared" si="2"/>
        <v>100</v>
      </c>
      <c r="Y112" s="14" t="s">
        <v>488</v>
      </c>
      <c r="Z112" s="10">
        <v>12.9</v>
      </c>
      <c r="AA112" s="10">
        <v>27</v>
      </c>
      <c r="AB112" s="14">
        <v>107.17400000000001</v>
      </c>
      <c r="AC112" s="14">
        <v>100</v>
      </c>
      <c r="AD112" s="195">
        <v>5421000</v>
      </c>
    </row>
    <row r="113" spans="1:30">
      <c r="A113" s="1" t="s">
        <v>307</v>
      </c>
      <c r="B113" s="2" t="s">
        <v>308</v>
      </c>
      <c r="C113" s="10">
        <v>11.4</v>
      </c>
      <c r="D113" s="14">
        <v>41.965000000000003</v>
      </c>
      <c r="E113" s="14">
        <v>99</v>
      </c>
      <c r="F113" s="14">
        <v>99</v>
      </c>
      <c r="G113" s="14">
        <v>99</v>
      </c>
      <c r="H113" s="13">
        <v>3.62180948</v>
      </c>
      <c r="I113" s="10">
        <v>12.2</v>
      </c>
      <c r="J113" s="14">
        <v>10.536337</v>
      </c>
      <c r="K113" s="10">
        <v>19</v>
      </c>
      <c r="L113" s="14">
        <v>2.8120400000000001</v>
      </c>
      <c r="M113" s="14">
        <v>2.0152199999999998</v>
      </c>
      <c r="N113" s="14">
        <v>98.617829999999998</v>
      </c>
      <c r="O113" s="13" t="s">
        <v>488</v>
      </c>
      <c r="P113" s="10" t="s">
        <v>488</v>
      </c>
      <c r="Q113" s="13" t="s">
        <v>488</v>
      </c>
      <c r="R113" s="14" t="s">
        <v>488</v>
      </c>
      <c r="S113" s="14" t="s">
        <v>488</v>
      </c>
      <c r="T113" s="14">
        <v>92.168024685873931</v>
      </c>
      <c r="U113" s="14">
        <v>7.5414198930841696</v>
      </c>
      <c r="V113" s="14">
        <v>0.26040520359060809</v>
      </c>
      <c r="W113" s="14">
        <v>3.0150217451307401E-2</v>
      </c>
      <c r="X113" s="29">
        <f t="shared" si="2"/>
        <v>108.15</v>
      </c>
      <c r="Y113" s="14" t="s">
        <v>488</v>
      </c>
      <c r="Z113" s="10" t="s">
        <v>488</v>
      </c>
      <c r="AA113" s="10" t="s">
        <v>488</v>
      </c>
      <c r="AB113" s="14">
        <v>138.232</v>
      </c>
      <c r="AC113" s="14">
        <v>100</v>
      </c>
      <c r="AD113" s="195">
        <v>5107000</v>
      </c>
    </row>
    <row r="114" spans="1:30">
      <c r="A114" s="1" t="s">
        <v>309</v>
      </c>
      <c r="B114" s="2" t="s">
        <v>310</v>
      </c>
      <c r="C114" s="10">
        <v>67.2</v>
      </c>
      <c r="D114" s="14">
        <v>6.6829999999999998</v>
      </c>
      <c r="E114" s="14">
        <v>75</v>
      </c>
      <c r="F114" s="14">
        <v>67</v>
      </c>
      <c r="G114" s="14">
        <v>79</v>
      </c>
      <c r="H114" s="13">
        <v>1.1378284700000001</v>
      </c>
      <c r="I114" s="10">
        <v>36.700000000000003</v>
      </c>
      <c r="J114" s="14" t="s">
        <v>488</v>
      </c>
      <c r="K114" s="10">
        <v>140</v>
      </c>
      <c r="L114" s="14" t="s">
        <v>488</v>
      </c>
      <c r="M114" s="14" t="s">
        <v>488</v>
      </c>
      <c r="N114" s="14">
        <v>74.526380000000003</v>
      </c>
      <c r="O114" s="13">
        <v>2.8995199203491202</v>
      </c>
      <c r="P114" s="10">
        <v>4</v>
      </c>
      <c r="Q114" s="13">
        <v>0.6436191201210022</v>
      </c>
      <c r="R114" s="14">
        <v>50.084568023681598</v>
      </c>
      <c r="S114" s="14">
        <v>21.2932453155518</v>
      </c>
      <c r="T114" s="14">
        <v>90.148965080772442</v>
      </c>
      <c r="U114" s="14">
        <v>3.82227952459756</v>
      </c>
      <c r="V114" s="14">
        <v>4.4133075743333956</v>
      </c>
      <c r="W114" s="14">
        <v>1.615447820296614</v>
      </c>
      <c r="X114" s="29">
        <f t="shared" si="2"/>
        <v>117.5</v>
      </c>
      <c r="Y114" s="14">
        <v>59.606912458763397</v>
      </c>
      <c r="Z114" s="10">
        <v>24.3</v>
      </c>
      <c r="AA114" s="10">
        <v>33.5</v>
      </c>
      <c r="AB114" s="14">
        <v>76.376900000000006</v>
      </c>
      <c r="AC114" s="14">
        <v>70.790000000000006</v>
      </c>
      <c r="AD114" s="195">
        <v>220892000</v>
      </c>
    </row>
    <row r="115" spans="1:30">
      <c r="A115" s="1" t="s">
        <v>311</v>
      </c>
      <c r="B115" s="2" t="s">
        <v>312</v>
      </c>
      <c r="C115" s="10">
        <v>14.9</v>
      </c>
      <c r="D115" s="14">
        <v>30.741</v>
      </c>
      <c r="E115" s="14">
        <v>88</v>
      </c>
      <c r="F115" s="14">
        <v>99</v>
      </c>
      <c r="G115" s="14">
        <v>92</v>
      </c>
      <c r="H115" s="13">
        <v>4.64304161</v>
      </c>
      <c r="I115" s="10">
        <v>14.7</v>
      </c>
      <c r="J115" s="14">
        <v>10.087104</v>
      </c>
      <c r="K115" s="10">
        <v>52</v>
      </c>
      <c r="L115" s="14">
        <v>13.218260000000001</v>
      </c>
      <c r="M115" s="14">
        <v>12.17886</v>
      </c>
      <c r="N115" s="14">
        <v>99.099090000000004</v>
      </c>
      <c r="O115" s="13" t="s">
        <v>488</v>
      </c>
      <c r="P115" s="10">
        <v>13.3</v>
      </c>
      <c r="Q115" s="13">
        <v>1.4752635955810547</v>
      </c>
      <c r="R115" s="14">
        <v>54.806526184082003</v>
      </c>
      <c r="S115" s="14">
        <v>46.494258880615199</v>
      </c>
      <c r="T115" s="14">
        <v>94.372544360991228</v>
      </c>
      <c r="U115" s="14">
        <v>1.873480592293038</v>
      </c>
      <c r="V115" s="14">
        <v>2.262304247449904</v>
      </c>
      <c r="W115" s="14">
        <v>1.49167079926583</v>
      </c>
      <c r="X115" s="29">
        <f t="shared" si="2"/>
        <v>110.87</v>
      </c>
      <c r="Y115" s="14" t="s">
        <v>488</v>
      </c>
      <c r="Z115" s="10">
        <v>22.1</v>
      </c>
      <c r="AA115" s="10">
        <v>49.2</v>
      </c>
      <c r="AB115" s="14">
        <v>131.852</v>
      </c>
      <c r="AC115" s="14">
        <v>100</v>
      </c>
      <c r="AD115" s="195">
        <v>4315000</v>
      </c>
    </row>
    <row r="116" spans="1:30">
      <c r="A116" s="1" t="s">
        <v>314</v>
      </c>
      <c r="B116" s="2" t="s">
        <v>315</v>
      </c>
      <c r="C116" s="10">
        <v>44.8</v>
      </c>
      <c r="D116" s="14">
        <v>4.548</v>
      </c>
      <c r="E116" s="14">
        <v>61</v>
      </c>
      <c r="F116" s="14" t="s">
        <v>488</v>
      </c>
      <c r="G116" s="14">
        <v>43</v>
      </c>
      <c r="H116" s="13">
        <v>1.65798402</v>
      </c>
      <c r="I116" s="10">
        <v>48.4</v>
      </c>
      <c r="J116" s="14" t="s">
        <v>488</v>
      </c>
      <c r="K116" s="10">
        <v>145</v>
      </c>
      <c r="L116" s="14">
        <v>7.3308299999999997</v>
      </c>
      <c r="M116" s="14">
        <v>14.35744</v>
      </c>
      <c r="N116" s="14" t="s">
        <v>488</v>
      </c>
      <c r="O116" s="13">
        <v>1.9308899641037001</v>
      </c>
      <c r="P116" s="10" t="s">
        <v>488</v>
      </c>
      <c r="Q116" s="13">
        <v>5.5852881632745266E-3</v>
      </c>
      <c r="R116" s="14" t="s">
        <v>488</v>
      </c>
      <c r="S116" s="14" t="s">
        <v>488</v>
      </c>
      <c r="T116" s="14">
        <v>45.344017517344803</v>
      </c>
      <c r="U116" s="14">
        <v>2.128564451873141</v>
      </c>
      <c r="V116" s="14">
        <v>22.157624954401939</v>
      </c>
      <c r="W116" s="14">
        <v>30.36979307638013</v>
      </c>
      <c r="X116" s="29">
        <f t="shared" si="2"/>
        <v>237.55</v>
      </c>
      <c r="Y116" s="14" t="s">
        <v>488</v>
      </c>
      <c r="Z116" s="10" t="s">
        <v>488</v>
      </c>
      <c r="AA116" s="10" t="s">
        <v>488</v>
      </c>
      <c r="AB116" s="14">
        <v>47.617699999999999</v>
      </c>
      <c r="AC116" s="14">
        <v>54.42745</v>
      </c>
      <c r="AD116" s="195">
        <v>8947000</v>
      </c>
    </row>
    <row r="117" spans="1:30">
      <c r="A117" s="1" t="s">
        <v>316</v>
      </c>
      <c r="B117" s="2" t="s">
        <v>317</v>
      </c>
      <c r="C117" s="10">
        <v>19.399999999999999</v>
      </c>
      <c r="D117" s="14">
        <v>16.603999999999999</v>
      </c>
      <c r="E117" s="14">
        <v>88</v>
      </c>
      <c r="F117" s="14">
        <v>83</v>
      </c>
      <c r="G117" s="14">
        <v>94</v>
      </c>
      <c r="H117" s="13">
        <v>2.9119231700000001</v>
      </c>
      <c r="I117" s="10">
        <v>4.5999999999999996</v>
      </c>
      <c r="J117" s="14">
        <v>8.0900145000000006</v>
      </c>
      <c r="K117" s="10">
        <v>129</v>
      </c>
      <c r="L117" s="14" t="s">
        <v>488</v>
      </c>
      <c r="M117" s="14" t="s">
        <v>488</v>
      </c>
      <c r="N117" s="14">
        <v>98.28152</v>
      </c>
      <c r="O117" s="13">
        <v>3.4383399486541699</v>
      </c>
      <c r="P117" s="10">
        <v>32.799999999999997</v>
      </c>
      <c r="Q117" s="13">
        <v>1.4322614669799805</v>
      </c>
      <c r="R117" s="14">
        <v>43.085193634033203</v>
      </c>
      <c r="S117" s="14">
        <v>48.646862030029297</v>
      </c>
      <c r="T117" s="14">
        <v>99.59346633319204</v>
      </c>
      <c r="U117" s="14">
        <v>0.40653024389025072</v>
      </c>
      <c r="V117" s="14">
        <v>3.4229177003899999E-6</v>
      </c>
      <c r="W117" s="14">
        <v>0</v>
      </c>
      <c r="X117" s="29">
        <f t="shared" si="2"/>
        <v>100.41</v>
      </c>
      <c r="Y117" s="14">
        <v>79.601525300844401</v>
      </c>
      <c r="Z117" s="10">
        <v>24.2</v>
      </c>
      <c r="AA117" s="10">
        <v>46.2</v>
      </c>
      <c r="AB117" s="14">
        <v>106.953</v>
      </c>
      <c r="AC117" s="14">
        <v>99.3</v>
      </c>
      <c r="AD117" s="195">
        <v>7133000</v>
      </c>
    </row>
    <row r="118" spans="1:30">
      <c r="A118" s="1" t="s">
        <v>318</v>
      </c>
      <c r="B118" s="2" t="s">
        <v>319</v>
      </c>
      <c r="C118" s="10">
        <v>13.2</v>
      </c>
      <c r="D118" s="14">
        <v>24.398</v>
      </c>
      <c r="E118" s="14">
        <v>84</v>
      </c>
      <c r="F118" s="14">
        <v>66</v>
      </c>
      <c r="G118" s="14">
        <v>82</v>
      </c>
      <c r="H118" s="13">
        <v>3.2797732399999999</v>
      </c>
      <c r="I118" s="10">
        <v>10.8</v>
      </c>
      <c r="J118" s="14">
        <v>9.4036293000000004</v>
      </c>
      <c r="K118" s="10">
        <v>88</v>
      </c>
      <c r="L118" s="14">
        <v>1.4164099999999999</v>
      </c>
      <c r="M118" s="14">
        <v>1.76867</v>
      </c>
      <c r="N118" s="14">
        <v>99.023759999999996</v>
      </c>
      <c r="O118" s="13">
        <v>3.8472900390625</v>
      </c>
      <c r="P118" s="10">
        <v>14.9</v>
      </c>
      <c r="Q118" s="13">
        <v>1.3851151466369629</v>
      </c>
      <c r="R118" s="14">
        <v>51.016975402832003</v>
      </c>
      <c r="S118" s="14">
        <v>42.603179931640597</v>
      </c>
      <c r="T118" s="14">
        <v>93.139366213317871</v>
      </c>
      <c r="U118" s="14">
        <v>0.84955935110459058</v>
      </c>
      <c r="V118" s="14">
        <v>4.1504683487788636</v>
      </c>
      <c r="W118" s="14">
        <v>1.8606060867986769</v>
      </c>
      <c r="X118" s="29">
        <f t="shared" si="2"/>
        <v>114.73</v>
      </c>
      <c r="Y118" s="14" t="s">
        <v>488</v>
      </c>
      <c r="Z118" s="10">
        <v>20.2</v>
      </c>
      <c r="AA118" s="10">
        <v>42.8</v>
      </c>
      <c r="AB118" s="14">
        <v>123.76</v>
      </c>
      <c r="AC118" s="14">
        <v>96.362989999999996</v>
      </c>
      <c r="AD118" s="195">
        <v>32972000</v>
      </c>
    </row>
    <row r="119" spans="1:30">
      <c r="A119" s="1" t="s">
        <v>320</v>
      </c>
      <c r="B119" s="2" t="s">
        <v>321</v>
      </c>
      <c r="C119" s="10">
        <v>27.3</v>
      </c>
      <c r="D119" s="14">
        <v>49.350999999999999</v>
      </c>
      <c r="E119" s="14">
        <v>65</v>
      </c>
      <c r="F119" s="14">
        <v>40</v>
      </c>
      <c r="G119" s="14">
        <v>43</v>
      </c>
      <c r="H119" s="13">
        <v>1.43694162</v>
      </c>
      <c r="I119" s="10">
        <v>28.7</v>
      </c>
      <c r="J119" s="14">
        <v>20.147881000000002</v>
      </c>
      <c r="K119" s="10">
        <v>121</v>
      </c>
      <c r="L119" s="14">
        <v>3.8014100000000002</v>
      </c>
      <c r="M119" s="14">
        <v>10.65019</v>
      </c>
      <c r="N119" s="14">
        <v>99.082599999999999</v>
      </c>
      <c r="O119" s="13" t="s">
        <v>488</v>
      </c>
      <c r="P119" s="10">
        <v>13.6</v>
      </c>
      <c r="Q119" s="13">
        <v>0.6658368706703186</v>
      </c>
      <c r="R119" s="14">
        <v>47.891517639160199</v>
      </c>
      <c r="S119" s="14">
        <v>34.498409271240199</v>
      </c>
      <c r="T119" s="14">
        <v>94.109034555411824</v>
      </c>
      <c r="U119" s="14">
        <v>2.85648613715313</v>
      </c>
      <c r="V119" s="14">
        <v>3.0344793074350629</v>
      </c>
      <c r="W119" s="14">
        <v>0</v>
      </c>
      <c r="X119" s="29">
        <f t="shared" si="2"/>
        <v>108.93</v>
      </c>
      <c r="Y119" s="14">
        <v>78.462963030931505</v>
      </c>
      <c r="Z119" s="10">
        <v>21.6</v>
      </c>
      <c r="AA119" s="10">
        <v>44.4</v>
      </c>
      <c r="AB119" s="14">
        <v>154.761</v>
      </c>
      <c r="AC119" s="14">
        <v>93</v>
      </c>
      <c r="AD119" s="195">
        <v>109581000</v>
      </c>
    </row>
    <row r="120" spans="1:30">
      <c r="A120" s="1" t="s">
        <v>322</v>
      </c>
      <c r="B120" s="2" t="s">
        <v>323</v>
      </c>
      <c r="C120" s="10">
        <v>4.4000000000000004</v>
      </c>
      <c r="D120" s="14">
        <v>68.926000000000002</v>
      </c>
      <c r="E120" s="14">
        <v>95</v>
      </c>
      <c r="F120" s="14">
        <v>92</v>
      </c>
      <c r="G120" s="14">
        <v>60</v>
      </c>
      <c r="H120" s="13">
        <v>4.5003747900000004</v>
      </c>
      <c r="I120" s="10">
        <v>2.2999999999999998</v>
      </c>
      <c r="J120" s="14">
        <v>5.9436840999999898</v>
      </c>
      <c r="K120" s="10">
        <v>2</v>
      </c>
      <c r="L120" s="14">
        <v>2.15774</v>
      </c>
      <c r="M120" s="14">
        <v>2.0782799999999999</v>
      </c>
      <c r="N120" s="14" t="s">
        <v>488</v>
      </c>
      <c r="O120" s="13">
        <v>4.55956983566284</v>
      </c>
      <c r="P120" s="10">
        <v>100</v>
      </c>
      <c r="Q120" s="13">
        <v>1.971968412399292</v>
      </c>
      <c r="R120" s="14">
        <v>52.892452239990199</v>
      </c>
      <c r="S120" s="14">
        <v>86.733306884765597</v>
      </c>
      <c r="T120" s="14">
        <v>99.966591554712778</v>
      </c>
      <c r="U120" s="14">
        <v>0</v>
      </c>
      <c r="V120" s="14">
        <v>3.3408445287221901E-2</v>
      </c>
      <c r="W120" s="14">
        <v>0</v>
      </c>
      <c r="X120" s="29">
        <f t="shared" si="2"/>
        <v>100.07</v>
      </c>
      <c r="Y120" s="14" t="s">
        <v>488</v>
      </c>
      <c r="Z120" s="10">
        <v>15.4</v>
      </c>
      <c r="AA120" s="10">
        <v>29.7</v>
      </c>
      <c r="AB120" s="14">
        <v>137.95500000000001</v>
      </c>
      <c r="AC120" s="14">
        <v>100</v>
      </c>
      <c r="AD120" s="195">
        <v>37847000</v>
      </c>
    </row>
    <row r="121" spans="1:30">
      <c r="A121" s="1" t="s">
        <v>324</v>
      </c>
      <c r="B121" s="2" t="s">
        <v>325</v>
      </c>
      <c r="C121" s="10">
        <v>3.7</v>
      </c>
      <c r="D121" s="14">
        <v>69.745999999999995</v>
      </c>
      <c r="E121" s="14">
        <v>99</v>
      </c>
      <c r="F121" s="14">
        <v>96</v>
      </c>
      <c r="G121" s="14">
        <v>98</v>
      </c>
      <c r="H121" s="13">
        <v>5.7812461900000001</v>
      </c>
      <c r="I121" s="10">
        <v>3.3</v>
      </c>
      <c r="J121" s="14">
        <v>8.9011831000000008</v>
      </c>
      <c r="K121" s="10">
        <v>8</v>
      </c>
      <c r="L121" s="14">
        <v>0.41675000000000001</v>
      </c>
      <c r="M121" s="14">
        <v>0.1134</v>
      </c>
      <c r="N121" s="14">
        <v>99.663920000000005</v>
      </c>
      <c r="O121" s="13">
        <v>5.0156102180481001</v>
      </c>
      <c r="P121" s="10">
        <v>93.1</v>
      </c>
      <c r="Q121" s="13" t="s">
        <v>488</v>
      </c>
      <c r="R121" s="14">
        <v>41.659778594970703</v>
      </c>
      <c r="S121" s="14">
        <v>92.340988159179702</v>
      </c>
      <c r="T121" s="14">
        <v>99.911993666314018</v>
      </c>
      <c r="U121" s="14">
        <v>0</v>
      </c>
      <c r="V121" s="14">
        <v>8.8006333685984803E-2</v>
      </c>
      <c r="W121" s="14">
        <v>0</v>
      </c>
      <c r="X121" s="29">
        <f t="shared" si="2"/>
        <v>100.18</v>
      </c>
      <c r="Y121" s="14" t="s">
        <v>488</v>
      </c>
      <c r="Z121" s="10">
        <v>17.2</v>
      </c>
      <c r="AA121" s="10">
        <v>33.799999999999997</v>
      </c>
      <c r="AB121" s="14">
        <v>116.46299999999999</v>
      </c>
      <c r="AC121" s="14">
        <v>100</v>
      </c>
      <c r="AD121" s="195">
        <v>10197000</v>
      </c>
    </row>
    <row r="122" spans="1:30">
      <c r="A122" s="1" t="s">
        <v>326</v>
      </c>
      <c r="B122" s="2" t="s">
        <v>327</v>
      </c>
      <c r="C122" s="10">
        <v>6.5</v>
      </c>
      <c r="D122" s="14">
        <v>72.628</v>
      </c>
      <c r="E122" s="14">
        <v>98</v>
      </c>
      <c r="F122" s="14">
        <v>95</v>
      </c>
      <c r="G122" s="14">
        <v>98</v>
      </c>
      <c r="H122" s="13">
        <v>1.86285079</v>
      </c>
      <c r="I122" s="10">
        <v>4.5999999999999996</v>
      </c>
      <c r="J122" s="14">
        <v>7.3243293999999901</v>
      </c>
      <c r="K122" s="10">
        <v>9</v>
      </c>
      <c r="L122" s="14">
        <v>1.9190199999999999</v>
      </c>
      <c r="M122" s="14">
        <v>5.1463000000000001</v>
      </c>
      <c r="N122" s="14">
        <v>94.644109999999998</v>
      </c>
      <c r="O122" s="13">
        <v>2.6953499317169198</v>
      </c>
      <c r="P122" s="10" t="s">
        <v>488</v>
      </c>
      <c r="Q122" s="13" t="s">
        <v>488</v>
      </c>
      <c r="R122" s="14" t="s">
        <v>488</v>
      </c>
      <c r="S122" s="14" t="s">
        <v>488</v>
      </c>
      <c r="T122" s="14">
        <v>99.568101936262096</v>
      </c>
      <c r="U122" s="14">
        <v>0</v>
      </c>
      <c r="V122" s="14">
        <v>0.43189806373790418</v>
      </c>
      <c r="W122" s="14">
        <v>0</v>
      </c>
      <c r="X122" s="29">
        <f t="shared" si="2"/>
        <v>100.86</v>
      </c>
      <c r="Y122" s="14" t="s">
        <v>488</v>
      </c>
      <c r="Z122" s="10" t="s">
        <v>488</v>
      </c>
      <c r="AA122" s="10" t="s">
        <v>488</v>
      </c>
      <c r="AB122" s="14">
        <v>138.32900000000001</v>
      </c>
      <c r="AC122" s="14">
        <v>100</v>
      </c>
      <c r="AD122" s="195">
        <v>2881000</v>
      </c>
    </row>
    <row r="123" spans="1:30">
      <c r="A123" s="1" t="s">
        <v>328</v>
      </c>
      <c r="B123" s="2" t="s">
        <v>329</v>
      </c>
      <c r="C123" s="10">
        <v>3.2</v>
      </c>
      <c r="D123" s="14">
        <v>73.009</v>
      </c>
      <c r="E123" s="14">
        <v>98</v>
      </c>
      <c r="F123" s="14">
        <v>97</v>
      </c>
      <c r="G123" s="14">
        <v>97</v>
      </c>
      <c r="H123" s="13">
        <v>4.4208488499999996</v>
      </c>
      <c r="I123" s="10">
        <v>2.2000000000000002</v>
      </c>
      <c r="J123" s="14">
        <v>5.7685994999999899</v>
      </c>
      <c r="K123" s="10">
        <v>11</v>
      </c>
      <c r="L123" s="14">
        <v>0.92398999999999998</v>
      </c>
      <c r="M123" s="14">
        <v>2.7463899999999999</v>
      </c>
      <c r="N123" s="14" t="s">
        <v>488</v>
      </c>
      <c r="O123" s="13">
        <v>4.3330998420715297</v>
      </c>
      <c r="P123" s="10">
        <v>22.9</v>
      </c>
      <c r="Q123" s="13" t="s">
        <v>488</v>
      </c>
      <c r="R123" s="14">
        <v>19.542438507080099</v>
      </c>
      <c r="S123" s="14">
        <v>94.851013183593807</v>
      </c>
      <c r="T123" s="14">
        <v>99.931396647044721</v>
      </c>
      <c r="U123" s="14">
        <v>0</v>
      </c>
      <c r="V123" s="14">
        <v>6.8603352955278807E-2</v>
      </c>
      <c r="W123" s="14">
        <v>0</v>
      </c>
      <c r="X123" s="29">
        <f t="shared" si="2"/>
        <v>100.14</v>
      </c>
      <c r="Y123" s="14" t="s">
        <v>488</v>
      </c>
      <c r="Z123" s="10" t="s">
        <v>488</v>
      </c>
      <c r="AA123" s="10" t="s">
        <v>488</v>
      </c>
      <c r="AB123" s="14">
        <v>134.489</v>
      </c>
      <c r="AC123" s="14">
        <v>100</v>
      </c>
      <c r="AD123" s="195">
        <v>51269000</v>
      </c>
    </row>
    <row r="124" spans="1:30">
      <c r="A124" s="1" t="s">
        <v>330</v>
      </c>
      <c r="B124" s="2" t="s">
        <v>331</v>
      </c>
      <c r="C124" s="10">
        <v>14.4</v>
      </c>
      <c r="D124" s="14">
        <v>49.234999999999999</v>
      </c>
      <c r="E124" s="14">
        <v>93</v>
      </c>
      <c r="F124" s="14">
        <v>96</v>
      </c>
      <c r="G124" s="14">
        <v>94</v>
      </c>
      <c r="H124" s="13">
        <v>3.7281441700000002</v>
      </c>
      <c r="I124" s="10">
        <v>4.9000000000000004</v>
      </c>
      <c r="J124" s="14">
        <v>5.0010633000000002</v>
      </c>
      <c r="K124" s="10">
        <v>19</v>
      </c>
      <c r="L124" s="14">
        <v>10.288550000000001</v>
      </c>
      <c r="M124" s="14">
        <v>15.51582</v>
      </c>
      <c r="N124" s="14">
        <v>99.811009999999996</v>
      </c>
      <c r="O124" s="13">
        <v>5.4397301673889196</v>
      </c>
      <c r="P124" s="10" t="s">
        <v>488</v>
      </c>
      <c r="Q124" s="13">
        <v>1.113282322883606</v>
      </c>
      <c r="R124" s="14">
        <v>23.801349639892599</v>
      </c>
      <c r="S124" s="14">
        <v>43.785652160644503</v>
      </c>
      <c r="T124" s="14">
        <v>90.569962241198041</v>
      </c>
      <c r="U124" s="14">
        <v>1.519776761882152</v>
      </c>
      <c r="V124" s="14">
        <v>7.9102609969198028</v>
      </c>
      <c r="W124" s="14">
        <v>0</v>
      </c>
      <c r="X124" s="29">
        <f t="shared" si="2"/>
        <v>117.34</v>
      </c>
      <c r="Y124" s="14">
        <v>86.979417484225095</v>
      </c>
      <c r="Z124" s="10">
        <v>23</v>
      </c>
      <c r="AA124" s="10">
        <v>25.7</v>
      </c>
      <c r="AB124" s="14">
        <v>89.379400000000004</v>
      </c>
      <c r="AC124" s="14">
        <v>100</v>
      </c>
      <c r="AD124" s="195">
        <v>4034000</v>
      </c>
    </row>
    <row r="125" spans="1:30">
      <c r="A125" s="1" t="s">
        <v>332</v>
      </c>
      <c r="B125" s="2" t="s">
        <v>333</v>
      </c>
      <c r="C125" s="10">
        <v>7</v>
      </c>
      <c r="D125" s="14">
        <v>73.891000000000005</v>
      </c>
      <c r="E125" s="14">
        <v>86</v>
      </c>
      <c r="F125" s="14">
        <v>81</v>
      </c>
      <c r="G125" s="14" t="s">
        <v>488</v>
      </c>
      <c r="H125" s="13">
        <v>4.4280986799999997</v>
      </c>
      <c r="I125" s="10">
        <v>9.6999999999999993</v>
      </c>
      <c r="J125" s="14">
        <v>8.1845531000000005</v>
      </c>
      <c r="K125" s="10">
        <v>19</v>
      </c>
      <c r="L125" s="14">
        <v>12.501060000000001</v>
      </c>
      <c r="M125" s="14">
        <v>8.9410900000000009</v>
      </c>
      <c r="N125" s="14">
        <v>99.429190000000006</v>
      </c>
      <c r="O125" s="13">
        <v>3.0953900814056401</v>
      </c>
      <c r="P125" s="10">
        <v>100</v>
      </c>
      <c r="Q125" s="13">
        <v>1.1642028093338013</v>
      </c>
      <c r="R125" s="14">
        <v>29.798465728759801</v>
      </c>
      <c r="S125" s="14">
        <v>57.751804351806598</v>
      </c>
      <c r="T125" s="14">
        <v>100</v>
      </c>
      <c r="U125" s="14">
        <v>0</v>
      </c>
      <c r="V125" s="14">
        <v>0</v>
      </c>
      <c r="W125" s="14">
        <v>0</v>
      </c>
      <c r="X125" s="29">
        <f t="shared" si="2"/>
        <v>100</v>
      </c>
      <c r="Y125" s="14" t="s">
        <v>488</v>
      </c>
      <c r="Z125" s="10">
        <v>23.8</v>
      </c>
      <c r="AA125" s="10">
        <v>36</v>
      </c>
      <c r="AB125" s="14">
        <v>117.075</v>
      </c>
      <c r="AC125" s="14">
        <v>100</v>
      </c>
      <c r="AD125" s="195">
        <v>19238000</v>
      </c>
    </row>
    <row r="126" spans="1:30">
      <c r="A126" s="1" t="s">
        <v>334</v>
      </c>
      <c r="B126" s="2" t="s">
        <v>335</v>
      </c>
      <c r="C126" s="10">
        <v>5.8</v>
      </c>
      <c r="D126" s="14">
        <v>85.429000000000002</v>
      </c>
      <c r="E126" s="14">
        <v>97</v>
      </c>
      <c r="F126" s="14">
        <v>97</v>
      </c>
      <c r="G126" s="14">
        <v>82</v>
      </c>
      <c r="H126" s="13">
        <v>3.1606526399999999</v>
      </c>
      <c r="I126" s="10" t="s">
        <v>488</v>
      </c>
      <c r="J126" s="14">
        <v>5.8061866999999898</v>
      </c>
      <c r="K126" s="10">
        <v>17</v>
      </c>
      <c r="L126" s="14">
        <v>0.16377</v>
      </c>
      <c r="M126" s="14">
        <v>0.21617</v>
      </c>
      <c r="N126" s="14">
        <v>99.698449999999994</v>
      </c>
      <c r="O126" s="13">
        <v>4.6899099349975604</v>
      </c>
      <c r="P126" s="10">
        <v>100</v>
      </c>
      <c r="Q126" s="13">
        <v>1.6079870000000001</v>
      </c>
      <c r="R126" s="14">
        <v>37.147933959960902</v>
      </c>
      <c r="S126" s="14">
        <v>75.758888244628906</v>
      </c>
      <c r="T126" s="14">
        <v>96.992548073826214</v>
      </c>
      <c r="U126" s="14">
        <v>0.62199637664152307</v>
      </c>
      <c r="V126" s="14">
        <v>2.3854555495322671</v>
      </c>
      <c r="W126" s="14">
        <v>0</v>
      </c>
      <c r="X126" s="29">
        <f t="shared" si="2"/>
        <v>105.39</v>
      </c>
      <c r="Y126" s="14" t="s">
        <v>488</v>
      </c>
      <c r="Z126" s="10">
        <v>12.9</v>
      </c>
      <c r="AA126" s="10">
        <v>37.5</v>
      </c>
      <c r="AB126" s="14">
        <v>164.38800000000001</v>
      </c>
      <c r="AC126" s="14">
        <v>100</v>
      </c>
      <c r="AD126" s="195">
        <v>145934000</v>
      </c>
    </row>
    <row r="127" spans="1:30">
      <c r="A127" s="1" t="s">
        <v>336</v>
      </c>
      <c r="B127" s="2" t="s">
        <v>337</v>
      </c>
      <c r="C127" s="10">
        <v>34.299999999999997</v>
      </c>
      <c r="D127" s="14">
        <v>12.044</v>
      </c>
      <c r="E127" s="14">
        <v>97</v>
      </c>
      <c r="F127" s="14">
        <v>96</v>
      </c>
      <c r="G127" s="14">
        <v>97</v>
      </c>
      <c r="H127" s="13">
        <v>2.3743403000000001</v>
      </c>
      <c r="I127" s="10">
        <v>32.6</v>
      </c>
      <c r="J127" s="14">
        <v>7.8707003999999898</v>
      </c>
      <c r="K127" s="10">
        <v>248</v>
      </c>
      <c r="L127" s="14">
        <v>6.3421500000000002</v>
      </c>
      <c r="M127" s="14">
        <v>3.7662900000000001</v>
      </c>
      <c r="N127" s="14">
        <v>86.492769999999993</v>
      </c>
      <c r="O127" s="13">
        <v>3.0737500190734899</v>
      </c>
      <c r="P127" s="10" t="s">
        <v>488</v>
      </c>
      <c r="Q127" s="13">
        <v>1.4425672292709351</v>
      </c>
      <c r="R127" s="14">
        <v>63.875053405761697</v>
      </c>
      <c r="S127" s="14">
        <v>50.0197944641113</v>
      </c>
      <c r="T127" s="14">
        <v>60.414501145457642</v>
      </c>
      <c r="U127" s="14">
        <v>22.320719304145332</v>
      </c>
      <c r="V127" s="14">
        <v>13.154804149256501</v>
      </c>
      <c r="W127" s="14">
        <v>4.1099754011405194</v>
      </c>
      <c r="X127" s="29">
        <f t="shared" si="2"/>
        <v>160.96</v>
      </c>
      <c r="Y127" s="14">
        <v>4.61727834496984</v>
      </c>
      <c r="Z127" s="10">
        <v>38.200000000000003</v>
      </c>
      <c r="AA127" s="10">
        <v>43.7</v>
      </c>
      <c r="AB127" s="14">
        <v>76.491500000000002</v>
      </c>
      <c r="AC127" s="14">
        <v>34.1</v>
      </c>
      <c r="AD127" s="195">
        <v>12952000</v>
      </c>
    </row>
    <row r="128" spans="1:30">
      <c r="A128" s="1" t="s">
        <v>338</v>
      </c>
      <c r="B128" s="2" t="s">
        <v>339</v>
      </c>
      <c r="C128" s="10">
        <v>6.6</v>
      </c>
      <c r="D128" s="14">
        <v>54.762999999999998</v>
      </c>
      <c r="E128" s="14">
        <v>96</v>
      </c>
      <c r="F128" s="14">
        <v>97</v>
      </c>
      <c r="G128" s="14">
        <v>98</v>
      </c>
      <c r="H128" s="13">
        <v>3.9720170499999998</v>
      </c>
      <c r="I128" s="10">
        <v>3.9</v>
      </c>
      <c r="J128" s="14" t="s">
        <v>488</v>
      </c>
      <c r="K128" s="10">
        <v>17</v>
      </c>
      <c r="L128" s="14">
        <v>1.84649</v>
      </c>
      <c r="M128" s="14">
        <v>1.0473300000000001</v>
      </c>
      <c r="N128" s="14">
        <v>99.301879999999997</v>
      </c>
      <c r="O128" s="13" t="s">
        <v>488</v>
      </c>
      <c r="P128" s="10" t="s">
        <v>488</v>
      </c>
      <c r="Q128" s="13">
        <v>0.7129930853843689</v>
      </c>
      <c r="R128" s="14">
        <v>51.050464630127003</v>
      </c>
      <c r="S128" s="14">
        <v>71.6981201171875</v>
      </c>
      <c r="T128" s="14">
        <v>100</v>
      </c>
      <c r="U128" s="14">
        <v>0</v>
      </c>
      <c r="V128" s="14">
        <v>0</v>
      </c>
      <c r="W128" s="14">
        <v>0</v>
      </c>
      <c r="X128" s="29">
        <f t="shared" si="2"/>
        <v>100</v>
      </c>
      <c r="Y128" s="14" t="s">
        <v>488</v>
      </c>
      <c r="Z128" s="10" t="s">
        <v>488</v>
      </c>
      <c r="AA128" s="10" t="s">
        <v>488</v>
      </c>
      <c r="AB128" s="14">
        <v>120.515</v>
      </c>
      <c r="AC128" s="14">
        <v>100</v>
      </c>
      <c r="AD128" s="195">
        <v>34814000</v>
      </c>
    </row>
    <row r="129" spans="1:30">
      <c r="A129" s="1" t="s">
        <v>340</v>
      </c>
      <c r="B129" s="2" t="s">
        <v>341</v>
      </c>
      <c r="C129" s="10">
        <v>45.3</v>
      </c>
      <c r="D129" s="14">
        <v>3.1269999999999998</v>
      </c>
      <c r="E129" s="14">
        <v>81</v>
      </c>
      <c r="F129" s="14">
        <v>63</v>
      </c>
      <c r="G129" s="14">
        <v>81</v>
      </c>
      <c r="H129" s="13">
        <v>0.94568121000000005</v>
      </c>
      <c r="I129" s="10">
        <v>17.2</v>
      </c>
      <c r="J129" s="14">
        <v>18.459738000000002</v>
      </c>
      <c r="K129" s="10">
        <v>315</v>
      </c>
      <c r="L129" s="14">
        <v>25.744669999999999</v>
      </c>
      <c r="M129" s="14" t="s">
        <v>488</v>
      </c>
      <c r="N129" s="14">
        <v>69.478409999999997</v>
      </c>
      <c r="O129" s="13">
        <v>4.8332800865173304</v>
      </c>
      <c r="P129" s="10">
        <v>1</v>
      </c>
      <c r="Q129" s="13">
        <v>0.88618582487106323</v>
      </c>
      <c r="R129" s="14">
        <v>42.812702178955099</v>
      </c>
      <c r="S129" s="14">
        <v>42.344017028808601</v>
      </c>
      <c r="T129" s="14">
        <v>84.905237789415636</v>
      </c>
      <c r="U129" s="14">
        <v>2.3872175085934688</v>
      </c>
      <c r="V129" s="14">
        <v>12.60781566157574</v>
      </c>
      <c r="W129" s="14">
        <v>9.9729040415171E-2</v>
      </c>
      <c r="X129" s="29">
        <f t="shared" si="2"/>
        <v>127.9</v>
      </c>
      <c r="Y129" s="14">
        <v>24.145876076642701</v>
      </c>
      <c r="Z129" s="10" t="s">
        <v>488</v>
      </c>
      <c r="AA129" s="10" t="s">
        <v>488</v>
      </c>
      <c r="AB129" s="14">
        <v>109.721</v>
      </c>
      <c r="AC129" s="14">
        <v>61.7</v>
      </c>
      <c r="AD129" s="195">
        <v>16744000</v>
      </c>
    </row>
    <row r="130" spans="1:30">
      <c r="A130" s="1" t="s">
        <v>342</v>
      </c>
      <c r="B130" s="2" t="s">
        <v>343</v>
      </c>
      <c r="C130" s="10">
        <v>5.3</v>
      </c>
      <c r="D130" s="14">
        <v>60.854999999999997</v>
      </c>
      <c r="E130" s="14">
        <v>96</v>
      </c>
      <c r="F130" s="14">
        <v>90</v>
      </c>
      <c r="G130" s="14">
        <v>48</v>
      </c>
      <c r="H130" s="13">
        <v>5.0694293999999998</v>
      </c>
      <c r="I130" s="10">
        <v>5.3</v>
      </c>
      <c r="J130" s="14">
        <v>4.53436419999999</v>
      </c>
      <c r="K130" s="10">
        <v>12</v>
      </c>
      <c r="L130" s="14">
        <v>1.8431999999999999</v>
      </c>
      <c r="M130" s="14">
        <v>2.0775700000000001</v>
      </c>
      <c r="N130" s="14">
        <v>99.719819999999999</v>
      </c>
      <c r="O130" s="13">
        <v>3.5853900909423801</v>
      </c>
      <c r="P130" s="10" t="s">
        <v>488</v>
      </c>
      <c r="Q130" s="13">
        <v>1.8464729785919189</v>
      </c>
      <c r="R130" s="14">
        <v>22.682376861572301</v>
      </c>
      <c r="S130" s="14">
        <v>71.441047668457003</v>
      </c>
      <c r="T130" s="14">
        <v>95.295529316320668</v>
      </c>
      <c r="U130" s="14">
        <v>4.2441992794194112</v>
      </c>
      <c r="V130" s="14">
        <v>0.44372047779084473</v>
      </c>
      <c r="W130" s="14">
        <v>1.65509264690685E-2</v>
      </c>
      <c r="X130" s="29">
        <f t="shared" si="2"/>
        <v>105.18</v>
      </c>
      <c r="Y130" s="14">
        <v>97.718933609541395</v>
      </c>
      <c r="Z130" s="10">
        <v>24.3</v>
      </c>
      <c r="AA130" s="10">
        <v>36.200000000000003</v>
      </c>
      <c r="AB130" s="14">
        <v>96.370999999999995</v>
      </c>
      <c r="AC130" s="14">
        <v>100</v>
      </c>
      <c r="AD130" s="195">
        <v>8737000</v>
      </c>
    </row>
    <row r="131" spans="1:30">
      <c r="A131" s="1" t="s">
        <v>344</v>
      </c>
      <c r="B131" s="2" t="s">
        <v>345</v>
      </c>
      <c r="C131" s="10">
        <v>109.2</v>
      </c>
      <c r="D131" s="14">
        <v>2.2389999999999999</v>
      </c>
      <c r="E131" s="14">
        <v>90</v>
      </c>
      <c r="F131" s="14">
        <v>55</v>
      </c>
      <c r="G131" s="14">
        <v>90</v>
      </c>
      <c r="H131" s="13">
        <v>1.56026566</v>
      </c>
      <c r="I131" s="10">
        <v>26.8</v>
      </c>
      <c r="J131" s="14">
        <v>14.415100000000001</v>
      </c>
      <c r="K131" s="10">
        <v>1120</v>
      </c>
      <c r="L131" s="14">
        <v>0.51100000000000001</v>
      </c>
      <c r="M131" s="14">
        <v>49.029269999999997</v>
      </c>
      <c r="N131" s="14">
        <v>66.648600000000002</v>
      </c>
      <c r="O131" s="13">
        <v>7.7022800445556596</v>
      </c>
      <c r="P131" s="10" t="s">
        <v>488</v>
      </c>
      <c r="Q131" s="13">
        <v>0.89910656213760376</v>
      </c>
      <c r="R131" s="14">
        <v>57.969932556152301</v>
      </c>
      <c r="S131" s="14">
        <v>19.808759689331101</v>
      </c>
      <c r="T131" s="14">
        <v>63.766285619121668</v>
      </c>
      <c r="U131" s="14">
        <v>9.0233163567602741</v>
      </c>
      <c r="V131" s="14">
        <v>15.56394569733853</v>
      </c>
      <c r="W131" s="14">
        <v>11.646452326779521</v>
      </c>
      <c r="X131" s="29">
        <f t="shared" si="2"/>
        <v>175.09</v>
      </c>
      <c r="Y131" s="14">
        <v>19.275138162478601</v>
      </c>
      <c r="Z131" s="10">
        <v>56.8</v>
      </c>
      <c r="AA131" s="10">
        <v>35.700000000000003</v>
      </c>
      <c r="AB131" s="14">
        <v>86.133600000000001</v>
      </c>
      <c r="AC131" s="14">
        <v>23.4</v>
      </c>
      <c r="AD131" s="195">
        <v>7977000</v>
      </c>
    </row>
    <row r="132" spans="1:30">
      <c r="A132" s="1" t="s">
        <v>346</v>
      </c>
      <c r="B132" s="2" t="s">
        <v>347</v>
      </c>
      <c r="C132" s="10">
        <v>5.8</v>
      </c>
      <c r="D132" s="14">
        <v>3.1869999999999998</v>
      </c>
      <c r="E132" s="14">
        <v>96</v>
      </c>
      <c r="F132" s="14">
        <v>97</v>
      </c>
      <c r="G132" s="14">
        <v>96</v>
      </c>
      <c r="H132" s="13">
        <v>5.2982392300000001</v>
      </c>
      <c r="I132" s="10" t="s">
        <v>488</v>
      </c>
      <c r="J132" s="14">
        <v>7.6023402000000004</v>
      </c>
      <c r="K132" s="10">
        <v>5</v>
      </c>
      <c r="L132" s="14">
        <v>4.43058</v>
      </c>
      <c r="M132" s="14">
        <v>4.6561700000000004</v>
      </c>
      <c r="N132" s="14" t="s">
        <v>488</v>
      </c>
      <c r="O132" s="13">
        <v>3.93913006782532</v>
      </c>
      <c r="P132" s="10">
        <v>100</v>
      </c>
      <c r="Q132" s="13">
        <v>1.4780706167221069</v>
      </c>
      <c r="R132" s="14">
        <v>25.586280822753899</v>
      </c>
      <c r="S132" s="14">
        <v>84.181587219238295</v>
      </c>
      <c r="T132" s="14">
        <v>99.787698575917872</v>
      </c>
      <c r="U132" s="14">
        <v>0.21230142408212649</v>
      </c>
      <c r="V132" s="14">
        <v>0</v>
      </c>
      <c r="W132" s="14">
        <v>0</v>
      </c>
      <c r="X132" s="29">
        <f t="shared" si="2"/>
        <v>100.21</v>
      </c>
      <c r="Y132" s="14" t="s">
        <v>488</v>
      </c>
      <c r="Z132" s="10">
        <v>12.2</v>
      </c>
      <c r="AA132" s="10">
        <v>25.2</v>
      </c>
      <c r="AB132" s="14">
        <v>135.59700000000001</v>
      </c>
      <c r="AC132" s="14">
        <v>100</v>
      </c>
      <c r="AD132" s="195">
        <v>5460000</v>
      </c>
    </row>
    <row r="133" spans="1:30">
      <c r="A133" s="1" t="s">
        <v>348</v>
      </c>
      <c r="B133" s="2" t="s">
        <v>349</v>
      </c>
      <c r="C133" s="10">
        <v>2.1</v>
      </c>
      <c r="D133" s="14">
        <v>99.745000000000005</v>
      </c>
      <c r="E133" s="14">
        <v>93</v>
      </c>
      <c r="F133" s="14">
        <v>94</v>
      </c>
      <c r="G133" s="14">
        <v>60</v>
      </c>
      <c r="H133" s="13">
        <v>6.0091485999999996</v>
      </c>
      <c r="I133" s="10" t="s">
        <v>488</v>
      </c>
      <c r="J133" s="14">
        <v>6.1484652000000004</v>
      </c>
      <c r="K133" s="10">
        <v>7</v>
      </c>
      <c r="L133" s="14">
        <v>0.23271</v>
      </c>
      <c r="M133" s="14">
        <v>1.59819</v>
      </c>
      <c r="N133" s="14">
        <v>99.8</v>
      </c>
      <c r="O133" s="13">
        <v>4.7832398414611799</v>
      </c>
      <c r="P133" s="10">
        <v>79.400000000000006</v>
      </c>
      <c r="Q133" s="13">
        <v>0.18093718588352203</v>
      </c>
      <c r="R133" s="14">
        <v>27.128297805786101</v>
      </c>
      <c r="S133" s="14">
        <v>97.533401489257798</v>
      </c>
      <c r="T133" s="14">
        <v>99.5</v>
      </c>
      <c r="U133" s="14">
        <v>0</v>
      </c>
      <c r="V133" s="14">
        <v>0.5</v>
      </c>
      <c r="W133" s="14">
        <v>0</v>
      </c>
      <c r="X133" s="29">
        <f t="shared" si="2"/>
        <v>101</v>
      </c>
      <c r="Y133" s="14" t="s">
        <v>488</v>
      </c>
      <c r="Z133" s="10">
        <v>12</v>
      </c>
      <c r="AA133" s="10">
        <v>24.2</v>
      </c>
      <c r="AB133" s="14">
        <v>120.846</v>
      </c>
      <c r="AC133" s="14">
        <v>100</v>
      </c>
      <c r="AD133" s="195">
        <v>2079000</v>
      </c>
    </row>
    <row r="134" spans="1:30">
      <c r="A134" s="1" t="s">
        <v>350</v>
      </c>
      <c r="B134" s="2" t="s">
        <v>351</v>
      </c>
      <c r="C134" s="10">
        <v>19.7</v>
      </c>
      <c r="D134" s="14">
        <v>21.641999999999999</v>
      </c>
      <c r="E134" s="14">
        <v>85</v>
      </c>
      <c r="F134" s="14">
        <v>54</v>
      </c>
      <c r="G134" s="14">
        <v>84</v>
      </c>
      <c r="H134" s="13">
        <v>3.5372927199999999</v>
      </c>
      <c r="I134" s="10">
        <v>29.3</v>
      </c>
      <c r="J134" s="14" t="s">
        <v>488</v>
      </c>
      <c r="K134" s="10">
        <v>104</v>
      </c>
      <c r="L134" s="14">
        <v>4.3831300000000004</v>
      </c>
      <c r="M134" s="14" t="s">
        <v>488</v>
      </c>
      <c r="N134" s="14" t="s">
        <v>488</v>
      </c>
      <c r="O134" s="13" t="s">
        <v>488</v>
      </c>
      <c r="P134" s="10" t="s">
        <v>488</v>
      </c>
      <c r="Q134" s="13" t="s">
        <v>488</v>
      </c>
      <c r="R134" s="14" t="s">
        <v>488</v>
      </c>
      <c r="S134" s="14" t="s">
        <v>488</v>
      </c>
      <c r="T134" s="14">
        <v>67.301025538970279</v>
      </c>
      <c r="U134" s="14">
        <v>5.7954783099218847</v>
      </c>
      <c r="V134" s="14">
        <v>21.26784312648039</v>
      </c>
      <c r="W134" s="14">
        <v>5.6356530246274463</v>
      </c>
      <c r="X134" s="29">
        <f t="shared" si="2"/>
        <v>165.24</v>
      </c>
      <c r="Y134" s="14">
        <v>35.889673180154197</v>
      </c>
      <c r="Z134" s="10" t="s">
        <v>488</v>
      </c>
      <c r="AA134" s="10" t="s">
        <v>488</v>
      </c>
      <c r="AB134" s="14">
        <v>71.379499999999993</v>
      </c>
      <c r="AC134" s="14">
        <v>62.89564</v>
      </c>
      <c r="AD134" s="195">
        <v>687000</v>
      </c>
    </row>
    <row r="135" spans="1:30">
      <c r="A135" s="1" t="s">
        <v>352</v>
      </c>
      <c r="B135" s="2" t="s">
        <v>353</v>
      </c>
      <c r="C135" s="10">
        <v>117</v>
      </c>
      <c r="D135" s="14">
        <v>1.119</v>
      </c>
      <c r="E135" s="14">
        <v>42</v>
      </c>
      <c r="F135" s="14" t="s">
        <v>488</v>
      </c>
      <c r="G135" s="14" t="s">
        <v>488</v>
      </c>
      <c r="H135" s="13" t="s">
        <v>488</v>
      </c>
      <c r="I135" s="10">
        <v>27.4</v>
      </c>
      <c r="J135" s="14" t="s">
        <v>488</v>
      </c>
      <c r="K135" s="10">
        <v>829</v>
      </c>
      <c r="L135" s="14" t="s">
        <v>488</v>
      </c>
      <c r="M135" s="14" t="s">
        <v>488</v>
      </c>
      <c r="N135" s="14" t="s">
        <v>488</v>
      </c>
      <c r="O135" s="13" t="s">
        <v>488</v>
      </c>
      <c r="P135" s="10" t="s">
        <v>488</v>
      </c>
      <c r="Q135" s="13">
        <v>0.18</v>
      </c>
      <c r="R135" s="14">
        <v>49.286495208740199</v>
      </c>
      <c r="S135" s="14">
        <v>38.660327911377003</v>
      </c>
      <c r="T135" s="14">
        <v>56.476973391042797</v>
      </c>
      <c r="U135" s="14">
        <v>27.704199559283889</v>
      </c>
      <c r="V135" s="14">
        <v>13.417043028731831</v>
      </c>
      <c r="W135" s="14">
        <v>2.4017840209414678</v>
      </c>
      <c r="X135" s="29">
        <f t="shared" si="2"/>
        <v>161.74</v>
      </c>
      <c r="Y135" s="14">
        <v>9.8312489831975203</v>
      </c>
      <c r="Z135" s="10" t="s">
        <v>488</v>
      </c>
      <c r="AA135" s="10" t="s">
        <v>488</v>
      </c>
      <c r="AB135" s="14">
        <v>48.796399999999998</v>
      </c>
      <c r="AC135" s="14">
        <v>32.946510000000004</v>
      </c>
      <c r="AD135" s="195">
        <v>15893000</v>
      </c>
    </row>
    <row r="136" spans="1:30">
      <c r="A136" s="1" t="s">
        <v>354</v>
      </c>
      <c r="B136" s="2" t="s">
        <v>355</v>
      </c>
      <c r="C136" s="10">
        <v>34.5</v>
      </c>
      <c r="D136" s="14">
        <v>13.077999999999999</v>
      </c>
      <c r="E136" s="14">
        <v>74</v>
      </c>
      <c r="F136" s="14">
        <v>50</v>
      </c>
      <c r="G136" s="14">
        <v>73</v>
      </c>
      <c r="H136" s="13">
        <v>4.4609417899999997</v>
      </c>
      <c r="I136" s="10">
        <v>23.2</v>
      </c>
      <c r="J136" s="14">
        <v>14.205164</v>
      </c>
      <c r="K136" s="10">
        <v>119</v>
      </c>
      <c r="L136" s="14">
        <v>11.007960000000001</v>
      </c>
      <c r="M136" s="14">
        <v>14.363630000000001</v>
      </c>
      <c r="N136" s="14">
        <v>95.323819999999998</v>
      </c>
      <c r="O136" s="13">
        <v>6.5050501823425302</v>
      </c>
      <c r="P136" s="10">
        <v>75.099999999999994</v>
      </c>
      <c r="Q136" s="13">
        <v>3.3999004364013672</v>
      </c>
      <c r="R136" s="14">
        <v>69.431892395019503</v>
      </c>
      <c r="S136" s="14">
        <v>69.218490600585895</v>
      </c>
      <c r="T136" s="14">
        <v>93.885057444708195</v>
      </c>
      <c r="U136" s="14">
        <v>2.7727361861009281</v>
      </c>
      <c r="V136" s="14">
        <v>1.4108166572245251</v>
      </c>
      <c r="W136" s="14">
        <v>1.931389711966351</v>
      </c>
      <c r="X136" s="29">
        <f t="shared" si="2"/>
        <v>111.39</v>
      </c>
      <c r="Y136" s="14">
        <v>43.9925735928541</v>
      </c>
      <c r="Z136" s="10">
        <v>55.5</v>
      </c>
      <c r="AA136" s="10">
        <v>63</v>
      </c>
      <c r="AB136" s="14">
        <v>165.6</v>
      </c>
      <c r="AC136" s="14">
        <v>84.4</v>
      </c>
      <c r="AD136" s="195">
        <v>59309000</v>
      </c>
    </row>
    <row r="137" spans="1:30">
      <c r="A137" s="1" t="s">
        <v>356</v>
      </c>
      <c r="B137" s="2" t="s">
        <v>357</v>
      </c>
      <c r="C137" s="10">
        <v>96.2</v>
      </c>
      <c r="D137" s="14" t="s">
        <v>488</v>
      </c>
      <c r="E137" s="14">
        <v>49</v>
      </c>
      <c r="F137" s="14" t="s">
        <v>488</v>
      </c>
      <c r="G137" s="14" t="s">
        <v>488</v>
      </c>
      <c r="H137" s="13">
        <v>0.68977403999999998</v>
      </c>
      <c r="I137" s="10">
        <v>30.6</v>
      </c>
      <c r="J137" s="14" t="s">
        <v>488</v>
      </c>
      <c r="K137" s="10">
        <v>1150</v>
      </c>
      <c r="L137" s="14">
        <v>62.359479999999998</v>
      </c>
      <c r="M137" s="14">
        <v>55.936450000000001</v>
      </c>
      <c r="N137" s="14">
        <v>47.900959999999998</v>
      </c>
      <c r="O137" s="13">
        <v>1.54390001296997</v>
      </c>
      <c r="P137" s="10" t="s">
        <v>488</v>
      </c>
      <c r="Q137" s="13">
        <v>10.1</v>
      </c>
      <c r="R137" s="14">
        <v>75.525894165039105</v>
      </c>
      <c r="S137" s="14">
        <v>8.5700044631958008</v>
      </c>
      <c r="T137" s="14">
        <v>40.950927174833893</v>
      </c>
      <c r="U137" s="14">
        <v>37.426962870234988</v>
      </c>
      <c r="V137" s="14">
        <v>13.537555193096731</v>
      </c>
      <c r="W137" s="14">
        <v>8.0845547618343865</v>
      </c>
      <c r="X137" s="29">
        <f t="shared" si="2"/>
        <v>188.76</v>
      </c>
      <c r="Y137" s="14" t="s">
        <v>488</v>
      </c>
      <c r="Z137" s="10">
        <v>82.3</v>
      </c>
      <c r="AA137" s="10" t="s">
        <v>488</v>
      </c>
      <c r="AB137" s="14">
        <v>33.463000000000001</v>
      </c>
      <c r="AC137" s="14">
        <v>25.382069999999999</v>
      </c>
      <c r="AD137" s="195">
        <v>11194000</v>
      </c>
    </row>
    <row r="138" spans="1:30">
      <c r="A138" s="1" t="s">
        <v>358</v>
      </c>
      <c r="B138" s="2" t="s">
        <v>359</v>
      </c>
      <c r="C138" s="10">
        <v>3.1</v>
      </c>
      <c r="D138" s="14">
        <v>57.295000000000002</v>
      </c>
      <c r="E138" s="14">
        <v>93</v>
      </c>
      <c r="F138" s="14">
        <v>94</v>
      </c>
      <c r="G138" s="14">
        <v>93</v>
      </c>
      <c r="H138" s="13">
        <v>6.3203930899999996</v>
      </c>
      <c r="I138" s="10" t="s">
        <v>488</v>
      </c>
      <c r="J138" s="14">
        <v>8.2748690000000007</v>
      </c>
      <c r="K138" s="10">
        <v>4</v>
      </c>
      <c r="L138" s="14">
        <v>3.0758999999999999</v>
      </c>
      <c r="M138" s="14">
        <v>0.38294</v>
      </c>
      <c r="N138" s="14">
        <v>99.715549999999993</v>
      </c>
      <c r="O138" s="13">
        <v>4.2077398300170898</v>
      </c>
      <c r="P138" s="10">
        <v>100</v>
      </c>
      <c r="Q138" s="13" t="s">
        <v>488</v>
      </c>
      <c r="R138" s="14">
        <v>17.9305515289307</v>
      </c>
      <c r="S138" s="14">
        <v>93.755706787109403</v>
      </c>
      <c r="T138" s="14">
        <v>99.925612608579755</v>
      </c>
      <c r="U138" s="14">
        <v>0</v>
      </c>
      <c r="V138" s="14">
        <v>7.4387391420245294E-2</v>
      </c>
      <c r="W138" s="14">
        <v>0</v>
      </c>
      <c r="X138" s="29">
        <f t="shared" si="2"/>
        <v>100.15</v>
      </c>
      <c r="Y138" s="14" t="s">
        <v>488</v>
      </c>
      <c r="Z138" s="10">
        <v>20.7</v>
      </c>
      <c r="AA138" s="10">
        <v>34.700000000000003</v>
      </c>
      <c r="AB138" s="14">
        <v>118.253</v>
      </c>
      <c r="AC138" s="14">
        <v>100</v>
      </c>
      <c r="AD138" s="195">
        <v>46755000</v>
      </c>
    </row>
    <row r="139" spans="1:30">
      <c r="A139" s="1" t="s">
        <v>360</v>
      </c>
      <c r="B139" s="2" t="s">
        <v>361</v>
      </c>
      <c r="C139" s="10">
        <v>7.1</v>
      </c>
      <c r="D139" s="14">
        <v>21.803000000000001</v>
      </c>
      <c r="E139" s="14">
        <v>99</v>
      </c>
      <c r="F139" s="14">
        <v>99</v>
      </c>
      <c r="G139" s="14" t="s">
        <v>488</v>
      </c>
      <c r="H139" s="13">
        <v>1.54440343</v>
      </c>
      <c r="I139" s="10">
        <v>16</v>
      </c>
      <c r="J139" s="14">
        <v>15.888087000000001</v>
      </c>
      <c r="K139" s="10">
        <v>36</v>
      </c>
      <c r="L139" s="14">
        <v>0.53961999999999999</v>
      </c>
      <c r="M139" s="14">
        <v>0.13150000000000001</v>
      </c>
      <c r="N139" s="14">
        <v>98.781940000000006</v>
      </c>
      <c r="O139" s="13">
        <v>2.1242098808288601</v>
      </c>
      <c r="P139" s="10">
        <v>100</v>
      </c>
      <c r="Q139" s="13">
        <v>0.51188117265701294</v>
      </c>
      <c r="R139" s="14">
        <v>57.213108062744098</v>
      </c>
      <c r="S139" s="14">
        <v>73.646461486816406</v>
      </c>
      <c r="T139" s="14">
        <v>92.227579366660152</v>
      </c>
      <c r="U139" s="14">
        <v>0.59545814953583964</v>
      </c>
      <c r="V139" s="14">
        <v>5.3489270637348971</v>
      </c>
      <c r="W139" s="14">
        <v>1.828035420069108</v>
      </c>
      <c r="X139" s="29">
        <f t="shared" si="2"/>
        <v>116.78</v>
      </c>
      <c r="Y139" s="14" t="s">
        <v>488</v>
      </c>
      <c r="Z139" s="10">
        <v>4.0999999999999996</v>
      </c>
      <c r="AA139" s="10">
        <v>39.799999999999997</v>
      </c>
      <c r="AB139" s="14">
        <v>115.06100000000001</v>
      </c>
      <c r="AC139" s="14">
        <v>97.544979999999995</v>
      </c>
      <c r="AD139" s="195">
        <v>21413000</v>
      </c>
    </row>
    <row r="140" spans="1:30">
      <c r="A140" s="1" t="s">
        <v>362</v>
      </c>
      <c r="B140" s="2" t="s">
        <v>363</v>
      </c>
      <c r="C140" s="10">
        <v>19.399999999999999</v>
      </c>
      <c r="D140" s="14" t="s">
        <v>488</v>
      </c>
      <c r="E140" s="14">
        <v>99</v>
      </c>
      <c r="F140" s="14">
        <v>99</v>
      </c>
      <c r="G140" s="14">
        <v>96</v>
      </c>
      <c r="H140" s="13" t="s">
        <v>488</v>
      </c>
      <c r="I140" s="10">
        <v>7.8</v>
      </c>
      <c r="J140" s="14">
        <v>8.3860989000000004</v>
      </c>
      <c r="K140" s="10">
        <v>27</v>
      </c>
      <c r="L140" s="14">
        <v>3.4528300000000001</v>
      </c>
      <c r="M140" s="14">
        <v>2.5488900000000001</v>
      </c>
      <c r="N140" s="14">
        <v>99.334299999999999</v>
      </c>
      <c r="O140" s="13">
        <v>5.2523398399353001</v>
      </c>
      <c r="P140" s="10">
        <v>5</v>
      </c>
      <c r="Q140" s="13" t="s">
        <v>488</v>
      </c>
      <c r="R140" s="14">
        <v>43.316165924072301</v>
      </c>
      <c r="S140" s="14">
        <v>25.0221767425537</v>
      </c>
      <c r="T140" s="14">
        <v>97.88039721926171</v>
      </c>
      <c r="U140" s="14">
        <v>1.029979486130163</v>
      </c>
      <c r="V140" s="14">
        <v>1.089623294608131</v>
      </c>
      <c r="W140" s="14">
        <v>0</v>
      </c>
      <c r="X140" s="29">
        <f t="shared" si="2"/>
        <v>103.21</v>
      </c>
      <c r="Y140" s="14" t="s">
        <v>488</v>
      </c>
      <c r="Z140" s="10">
        <v>29.2</v>
      </c>
      <c r="AA140" s="10">
        <v>33.700000000000003</v>
      </c>
      <c r="AB140" s="14">
        <v>89.485399999999998</v>
      </c>
      <c r="AC140" s="14">
        <v>100</v>
      </c>
      <c r="AD140" s="195">
        <v>5101000</v>
      </c>
    </row>
    <row r="141" spans="1:30">
      <c r="A141" s="1" t="s">
        <v>364</v>
      </c>
      <c r="B141" s="2" t="s">
        <v>365</v>
      </c>
      <c r="C141" s="10">
        <v>58.4</v>
      </c>
      <c r="D141" s="14">
        <v>6.952</v>
      </c>
      <c r="E141" s="14">
        <v>93</v>
      </c>
      <c r="F141" s="14">
        <v>72</v>
      </c>
      <c r="G141" s="14">
        <v>93</v>
      </c>
      <c r="H141" s="13">
        <v>1.0309916699999999</v>
      </c>
      <c r="I141" s="10">
        <v>33.700000000000003</v>
      </c>
      <c r="J141" s="14" t="s">
        <v>488</v>
      </c>
      <c r="K141" s="10">
        <v>295</v>
      </c>
      <c r="L141" s="14">
        <v>38.301169999999999</v>
      </c>
      <c r="M141" s="14" t="s">
        <v>488</v>
      </c>
      <c r="N141" s="14">
        <v>73</v>
      </c>
      <c r="O141" s="13" t="s">
        <v>488</v>
      </c>
      <c r="P141" s="10" t="s">
        <v>488</v>
      </c>
      <c r="Q141" s="13">
        <v>1.1931604146957397</v>
      </c>
      <c r="R141" s="14">
        <v>43.192836761474602</v>
      </c>
      <c r="S141" s="14">
        <v>15.2684326171875</v>
      </c>
      <c r="T141" s="14">
        <v>60.448675603327011</v>
      </c>
      <c r="U141" s="14">
        <v>26.67001974860651</v>
      </c>
      <c r="V141" s="14">
        <v>3.6502178745241451</v>
      </c>
      <c r="W141" s="14">
        <v>9.2310867735423585</v>
      </c>
      <c r="X141" s="29">
        <f t="shared" si="2"/>
        <v>161.66</v>
      </c>
      <c r="Y141" s="14">
        <v>23.4373649642129</v>
      </c>
      <c r="Z141" s="10" t="s">
        <v>488</v>
      </c>
      <c r="AA141" s="10">
        <v>34.200000000000003</v>
      </c>
      <c r="AB141" s="14">
        <v>77.111999999999995</v>
      </c>
      <c r="AC141" s="14">
        <v>56.451549999999997</v>
      </c>
      <c r="AD141" s="195">
        <v>43849000</v>
      </c>
    </row>
    <row r="142" spans="1:30">
      <c r="A142" s="1" t="s">
        <v>366</v>
      </c>
      <c r="B142" s="2" t="s">
        <v>367</v>
      </c>
      <c r="C142" s="10">
        <v>18</v>
      </c>
      <c r="D142" s="14">
        <v>27.568999999999999</v>
      </c>
      <c r="E142" s="14">
        <v>95</v>
      </c>
      <c r="F142" s="14">
        <v>39</v>
      </c>
      <c r="G142" s="14" t="s">
        <v>488</v>
      </c>
      <c r="H142" s="13">
        <v>5.2543420799999998</v>
      </c>
      <c r="I142" s="10">
        <v>8</v>
      </c>
      <c r="J142" s="14">
        <v>14.658528</v>
      </c>
      <c r="K142" s="10">
        <v>120</v>
      </c>
      <c r="L142" s="14">
        <v>12.30325</v>
      </c>
      <c r="M142" s="14">
        <v>14.991160000000001</v>
      </c>
      <c r="N142" s="14">
        <v>98.645560000000003</v>
      </c>
      <c r="O142" s="13" t="s">
        <v>488</v>
      </c>
      <c r="P142" s="10" t="s">
        <v>488</v>
      </c>
      <c r="Q142" s="13" t="s">
        <v>488</v>
      </c>
      <c r="R142" s="14" t="s">
        <v>488</v>
      </c>
      <c r="S142" s="14" t="s">
        <v>488</v>
      </c>
      <c r="T142" s="14">
        <v>97.989631667478235</v>
      </c>
      <c r="U142" s="14">
        <v>1.067246941190815</v>
      </c>
      <c r="V142" s="14">
        <v>0.37933650729270652</v>
      </c>
      <c r="W142" s="14">
        <v>0.5637848840382389</v>
      </c>
      <c r="X142" s="29">
        <f t="shared" si="2"/>
        <v>103.52</v>
      </c>
      <c r="Y142" s="14">
        <v>67.778970654464402</v>
      </c>
      <c r="Z142" s="10" t="s">
        <v>488</v>
      </c>
      <c r="AA142" s="10" t="s">
        <v>488</v>
      </c>
      <c r="AB142" s="14">
        <v>139.98699999999999</v>
      </c>
      <c r="AC142" s="14">
        <v>96.783140000000003</v>
      </c>
      <c r="AD142" s="195">
        <v>587000</v>
      </c>
    </row>
    <row r="143" spans="1:30">
      <c r="A143" s="1" t="s">
        <v>368</v>
      </c>
      <c r="B143" s="2" t="s">
        <v>369</v>
      </c>
      <c r="C143" s="10">
        <v>2.6</v>
      </c>
      <c r="D143" s="14">
        <v>118.164</v>
      </c>
      <c r="E143" s="14">
        <v>97</v>
      </c>
      <c r="F143" s="14">
        <v>95</v>
      </c>
      <c r="G143" s="14">
        <v>97</v>
      </c>
      <c r="H143" s="13">
        <v>9.2737703299999996</v>
      </c>
      <c r="I143" s="10" t="s">
        <v>488</v>
      </c>
      <c r="J143" s="14">
        <v>2.4138142999999901</v>
      </c>
      <c r="K143" s="10">
        <v>4</v>
      </c>
      <c r="L143" s="14">
        <v>0.12847</v>
      </c>
      <c r="M143" s="14">
        <v>0.15906999999999999</v>
      </c>
      <c r="N143" s="14" t="s">
        <v>488</v>
      </c>
      <c r="O143" s="13">
        <v>7.56883001327515</v>
      </c>
      <c r="P143" s="10">
        <v>100</v>
      </c>
      <c r="Q143" s="13" t="s">
        <v>488</v>
      </c>
      <c r="R143" s="14">
        <v>9.7114305496215803</v>
      </c>
      <c r="S143" s="14">
        <v>99.742210388183594</v>
      </c>
      <c r="T143" s="14">
        <v>99.826867626506385</v>
      </c>
      <c r="U143" s="14">
        <v>0</v>
      </c>
      <c r="V143" s="14">
        <v>0.1731323734936199</v>
      </c>
      <c r="W143" s="14">
        <v>0</v>
      </c>
      <c r="X143" s="29">
        <f t="shared" si="2"/>
        <v>100.35</v>
      </c>
      <c r="Y143" s="14" t="s">
        <v>488</v>
      </c>
      <c r="Z143" s="10">
        <v>17.100000000000001</v>
      </c>
      <c r="AA143" s="10">
        <v>28.8</v>
      </c>
      <c r="AB143" s="14">
        <v>126.324</v>
      </c>
      <c r="AC143" s="14">
        <v>100</v>
      </c>
      <c r="AD143" s="195">
        <v>10099000</v>
      </c>
    </row>
    <row r="144" spans="1:30">
      <c r="A144" s="1" t="s">
        <v>370</v>
      </c>
      <c r="B144" s="2" t="s">
        <v>371</v>
      </c>
      <c r="C144" s="10">
        <v>4</v>
      </c>
      <c r="D144" s="14">
        <v>175.357</v>
      </c>
      <c r="E144" s="14">
        <v>96</v>
      </c>
      <c r="F144" s="14">
        <v>89</v>
      </c>
      <c r="G144" s="14">
        <v>85</v>
      </c>
      <c r="H144" s="13">
        <v>3.70784402</v>
      </c>
      <c r="I144" s="10" t="s">
        <v>488</v>
      </c>
      <c r="J144" s="14">
        <v>6.4742249999999899</v>
      </c>
      <c r="K144" s="10">
        <v>5</v>
      </c>
      <c r="L144" s="14">
        <v>8.2479999999999998E-2</v>
      </c>
      <c r="M144" s="14">
        <v>0.97721000000000002</v>
      </c>
      <c r="N144" s="14" t="s">
        <v>488</v>
      </c>
      <c r="O144" s="13">
        <v>5.1301898956298801</v>
      </c>
      <c r="P144" s="10">
        <v>100</v>
      </c>
      <c r="Q144" s="13" t="s">
        <v>488</v>
      </c>
      <c r="R144" s="14">
        <v>17.374620437622099</v>
      </c>
      <c r="S144" s="14">
        <v>98.429664611816406</v>
      </c>
      <c r="T144" s="14">
        <v>100.0000028209289</v>
      </c>
      <c r="U144" s="14">
        <v>0</v>
      </c>
      <c r="V144" s="14">
        <v>0</v>
      </c>
      <c r="W144" s="14">
        <v>0</v>
      </c>
      <c r="X144" s="29">
        <f t="shared" si="2"/>
        <v>100</v>
      </c>
      <c r="Y144" s="14" t="s">
        <v>488</v>
      </c>
      <c r="Z144" s="10">
        <v>14.6</v>
      </c>
      <c r="AA144" s="10">
        <v>32.700000000000003</v>
      </c>
      <c r="AB144" s="14">
        <v>127.18899999999999</v>
      </c>
      <c r="AC144" s="14">
        <v>100</v>
      </c>
      <c r="AD144" s="195">
        <v>8655000</v>
      </c>
    </row>
    <row r="145" spans="1:30">
      <c r="A145" s="1" t="s">
        <v>372</v>
      </c>
      <c r="B145" s="2" t="s">
        <v>373</v>
      </c>
      <c r="C145" s="10">
        <v>21.5</v>
      </c>
      <c r="D145" s="14">
        <v>15.406000000000001</v>
      </c>
      <c r="E145" s="14">
        <v>47</v>
      </c>
      <c r="F145" s="14">
        <v>54</v>
      </c>
      <c r="G145" s="14" t="s">
        <v>488</v>
      </c>
      <c r="H145" s="13" t="s">
        <v>488</v>
      </c>
      <c r="I145" s="10">
        <v>29.6</v>
      </c>
      <c r="J145" s="14" t="s">
        <v>488</v>
      </c>
      <c r="K145" s="10">
        <v>31</v>
      </c>
      <c r="L145" s="14" t="s">
        <v>488</v>
      </c>
      <c r="M145" s="14" t="s">
        <v>488</v>
      </c>
      <c r="N145" s="14" t="s">
        <v>488</v>
      </c>
      <c r="O145" s="13" t="s">
        <v>488</v>
      </c>
      <c r="P145" s="10" t="s">
        <v>488</v>
      </c>
      <c r="Q145" s="13" t="s">
        <v>488</v>
      </c>
      <c r="R145" s="14" t="s">
        <v>488</v>
      </c>
      <c r="S145" s="14" t="s">
        <v>488</v>
      </c>
      <c r="T145" s="14">
        <v>93.925857177471727</v>
      </c>
      <c r="U145" s="14">
        <v>5.8737307683190068</v>
      </c>
      <c r="V145" s="14">
        <v>0.20041205420926231</v>
      </c>
      <c r="W145" s="14">
        <v>0</v>
      </c>
      <c r="X145" s="29">
        <f t="shared" si="2"/>
        <v>106.27</v>
      </c>
      <c r="Y145" s="14">
        <v>70.5980897208659</v>
      </c>
      <c r="Z145" s="10" t="s">
        <v>488</v>
      </c>
      <c r="AA145" s="10" t="s">
        <v>488</v>
      </c>
      <c r="AB145" s="14">
        <v>113.57599999999999</v>
      </c>
      <c r="AC145" s="14">
        <v>89.63879</v>
      </c>
      <c r="AD145" s="195">
        <v>17501000</v>
      </c>
    </row>
    <row r="146" spans="1:30">
      <c r="A146" s="1" t="s">
        <v>374</v>
      </c>
      <c r="B146" s="2" t="s">
        <v>375</v>
      </c>
      <c r="C146" s="10">
        <v>33.799999999999997</v>
      </c>
      <c r="D146" s="14">
        <v>47.533999999999999</v>
      </c>
      <c r="E146" s="14">
        <v>96</v>
      </c>
      <c r="F146" s="14">
        <v>97</v>
      </c>
      <c r="G146" s="14" t="s">
        <v>488</v>
      </c>
      <c r="H146" s="13">
        <v>1.9579576299999999</v>
      </c>
      <c r="I146" s="10">
        <v>15.3</v>
      </c>
      <c r="J146" s="14">
        <v>5.6252947000000004</v>
      </c>
      <c r="K146" s="10">
        <v>17</v>
      </c>
      <c r="L146" s="14">
        <v>0.54686999999999997</v>
      </c>
      <c r="M146" s="14" t="s">
        <v>488</v>
      </c>
      <c r="N146" s="14">
        <v>99.9</v>
      </c>
      <c r="O146" s="13">
        <v>5.2313899993896502</v>
      </c>
      <c r="P146" s="10">
        <v>5.6</v>
      </c>
      <c r="Q146" s="13">
        <v>0.76792615652084351</v>
      </c>
      <c r="R146" s="14">
        <v>51.639949798583999</v>
      </c>
      <c r="S146" s="14">
        <v>47.0243949890137</v>
      </c>
      <c r="T146" s="14">
        <v>81.852415016165864</v>
      </c>
      <c r="U146" s="14">
        <v>2.5683639350693812</v>
      </c>
      <c r="V146" s="14">
        <v>3.4218570049618329</v>
      </c>
      <c r="W146" s="14">
        <v>12.15736404380292</v>
      </c>
      <c r="X146" s="29">
        <f t="shared" si="2"/>
        <v>145.88</v>
      </c>
      <c r="Y146" s="14">
        <v>72.703504543367004</v>
      </c>
      <c r="Z146" s="10">
        <v>26.3</v>
      </c>
      <c r="AA146" s="10">
        <v>34</v>
      </c>
      <c r="AB146" s="14">
        <v>111.52800000000001</v>
      </c>
      <c r="AC146" s="14">
        <v>99.3</v>
      </c>
      <c r="AD146" s="195">
        <v>9538000</v>
      </c>
    </row>
    <row r="147" spans="1:30">
      <c r="A147" s="1" t="s">
        <v>376</v>
      </c>
      <c r="B147" s="2" t="s">
        <v>377</v>
      </c>
      <c r="C147" s="10">
        <v>9</v>
      </c>
      <c r="D147" s="14">
        <v>27.593</v>
      </c>
      <c r="E147" s="14">
        <v>97</v>
      </c>
      <c r="F147" s="14">
        <v>87</v>
      </c>
      <c r="G147" s="14" t="s">
        <v>488</v>
      </c>
      <c r="H147" s="13">
        <v>2.8930504300000002</v>
      </c>
      <c r="I147" s="10">
        <v>12.3</v>
      </c>
      <c r="J147" s="14">
        <v>10.516175</v>
      </c>
      <c r="K147" s="10">
        <v>37</v>
      </c>
      <c r="L147" s="14" t="s">
        <v>488</v>
      </c>
      <c r="M147" s="14" t="s">
        <v>488</v>
      </c>
      <c r="N147" s="14">
        <v>98.137169999999998</v>
      </c>
      <c r="O147" s="13" t="s">
        <v>488</v>
      </c>
      <c r="P147" s="10">
        <v>15</v>
      </c>
      <c r="Q147" s="13">
        <v>0.46618083119392395</v>
      </c>
      <c r="R147" s="14">
        <v>45.887020111083999</v>
      </c>
      <c r="S147" s="14">
        <v>81.594001770019503</v>
      </c>
      <c r="T147" s="14">
        <v>100</v>
      </c>
      <c r="U147" s="14">
        <v>0</v>
      </c>
      <c r="V147" s="14">
        <v>0</v>
      </c>
      <c r="W147" s="14">
        <v>0</v>
      </c>
      <c r="X147" s="29">
        <f t="shared" si="2"/>
        <v>100</v>
      </c>
      <c r="Y147" s="14">
        <v>83.923358195467202</v>
      </c>
      <c r="Z147" s="10">
        <v>9.9</v>
      </c>
      <c r="AA147" s="10">
        <v>36.4</v>
      </c>
      <c r="AB147" s="14">
        <v>186.15899999999999</v>
      </c>
      <c r="AC147" s="14">
        <v>100</v>
      </c>
      <c r="AD147" s="195">
        <v>69800000</v>
      </c>
    </row>
    <row r="148" spans="1:30">
      <c r="A148" s="1" t="s">
        <v>378</v>
      </c>
      <c r="B148" s="2" t="s">
        <v>379</v>
      </c>
      <c r="C148" s="10">
        <v>66.900000000000006</v>
      </c>
      <c r="D148" s="14">
        <v>4.1020000000000003</v>
      </c>
      <c r="E148" s="14">
        <v>88</v>
      </c>
      <c r="F148" s="14" t="s">
        <v>488</v>
      </c>
      <c r="G148" s="14">
        <v>88</v>
      </c>
      <c r="H148" s="13">
        <v>1.05069971</v>
      </c>
      <c r="I148" s="10">
        <v>23.8</v>
      </c>
      <c r="J148" s="14">
        <v>16.087606000000001</v>
      </c>
      <c r="K148" s="10">
        <v>396</v>
      </c>
      <c r="L148" s="14">
        <v>3.14418</v>
      </c>
      <c r="M148" s="14">
        <v>21.44502</v>
      </c>
      <c r="N148" s="14">
        <v>84.290109999999999</v>
      </c>
      <c r="O148" s="13">
        <v>5.3695697784423801</v>
      </c>
      <c r="P148" s="10">
        <v>49</v>
      </c>
      <c r="Q148" s="13">
        <v>0.20385056734085083</v>
      </c>
      <c r="R148" s="14">
        <v>50.752532958984403</v>
      </c>
      <c r="S148" s="14">
        <v>45.289352416992202</v>
      </c>
      <c r="T148" s="14">
        <v>68.583720092966288</v>
      </c>
      <c r="U148" s="14">
        <v>6.0654347651940714</v>
      </c>
      <c r="V148" s="14">
        <v>14.16432245470482</v>
      </c>
      <c r="W148" s="14">
        <v>11.18652268713482</v>
      </c>
      <c r="X148" s="29">
        <f t="shared" si="2"/>
        <v>167.95</v>
      </c>
      <c r="Y148" s="14">
        <v>10.4748055917358</v>
      </c>
      <c r="Z148" s="10">
        <v>55.1</v>
      </c>
      <c r="AA148" s="10">
        <v>43.1</v>
      </c>
      <c r="AB148" s="14">
        <v>77.194999999999993</v>
      </c>
      <c r="AC148" s="14">
        <v>48</v>
      </c>
      <c r="AD148" s="195">
        <v>8279000</v>
      </c>
    </row>
    <row r="149" spans="1:30">
      <c r="A149" s="1" t="s">
        <v>380</v>
      </c>
      <c r="B149" s="2" t="s">
        <v>381</v>
      </c>
      <c r="C149" s="10">
        <v>16.899999999999999</v>
      </c>
      <c r="D149" s="14">
        <v>25.135999999999999</v>
      </c>
      <c r="E149" s="14">
        <v>97</v>
      </c>
      <c r="F149" s="14">
        <v>99</v>
      </c>
      <c r="G149" s="14" t="s">
        <v>488</v>
      </c>
      <c r="H149" s="13">
        <v>4.1833572400000003</v>
      </c>
      <c r="I149" s="10">
        <v>8.6</v>
      </c>
      <c r="J149" s="14">
        <v>7.4720325000000001</v>
      </c>
      <c r="K149" s="10">
        <v>43</v>
      </c>
      <c r="L149" s="14" t="s">
        <v>488</v>
      </c>
      <c r="M149" s="14" t="s">
        <v>488</v>
      </c>
      <c r="N149" s="14">
        <v>96.209100000000007</v>
      </c>
      <c r="O149" s="13">
        <v>6.5960102081298801</v>
      </c>
      <c r="P149" s="10">
        <v>48.3</v>
      </c>
      <c r="Q149" s="13">
        <v>0.75535190105438232</v>
      </c>
      <c r="R149" s="14">
        <v>55.751140594482401</v>
      </c>
      <c r="S149" s="14">
        <v>36.906566619872997</v>
      </c>
      <c r="T149" s="14">
        <v>97.543308992142883</v>
      </c>
      <c r="U149" s="14">
        <v>1.63135067000914</v>
      </c>
      <c r="V149" s="14">
        <v>0.82534033784798866</v>
      </c>
      <c r="W149" s="14">
        <v>0</v>
      </c>
      <c r="X149" s="29">
        <f t="shared" si="2"/>
        <v>103.28</v>
      </c>
      <c r="Y149" s="14">
        <v>78.686890648783304</v>
      </c>
      <c r="Z149" s="10">
        <v>15.2</v>
      </c>
      <c r="AA149" s="10">
        <v>32.799999999999997</v>
      </c>
      <c r="AB149" s="14">
        <v>126.30500000000001</v>
      </c>
      <c r="AC149" s="14">
        <v>100</v>
      </c>
      <c r="AD149" s="195">
        <v>11819000</v>
      </c>
    </row>
    <row r="150" spans="1:30">
      <c r="A150" s="1" t="s">
        <v>382</v>
      </c>
      <c r="B150" s="2" t="s">
        <v>383</v>
      </c>
      <c r="C150" s="10">
        <v>10</v>
      </c>
      <c r="D150" s="14">
        <v>27.106999999999999</v>
      </c>
      <c r="E150" s="14">
        <v>98</v>
      </c>
      <c r="F150" s="14">
        <v>87</v>
      </c>
      <c r="G150" s="14">
        <v>97</v>
      </c>
      <c r="H150" s="13">
        <v>3.1913537999999999</v>
      </c>
      <c r="I150" s="10" t="s">
        <v>488</v>
      </c>
      <c r="J150" s="14">
        <v>11.396656</v>
      </c>
      <c r="K150" s="10">
        <v>17</v>
      </c>
      <c r="L150" s="14">
        <v>4.9561999999999999</v>
      </c>
      <c r="M150" s="14">
        <v>6.2176499999999999</v>
      </c>
      <c r="N150" s="14">
        <v>99.750870000000006</v>
      </c>
      <c r="O150" s="13" t="s">
        <v>488</v>
      </c>
      <c r="P150" s="10" t="s">
        <v>488</v>
      </c>
      <c r="Q150" s="13">
        <v>1.16631</v>
      </c>
      <c r="R150" s="14">
        <v>31.439760208129901</v>
      </c>
      <c r="S150" s="14">
        <v>68.590309143066406</v>
      </c>
      <c r="T150" s="14">
        <v>97.01426916079383</v>
      </c>
      <c r="U150" s="14">
        <v>2.0230780753717852</v>
      </c>
      <c r="V150" s="14">
        <v>0.73767495453392351</v>
      </c>
      <c r="W150" s="14">
        <v>0.22497780930046099</v>
      </c>
      <c r="X150" s="29">
        <f t="shared" si="2"/>
        <v>104.17</v>
      </c>
      <c r="Y150" s="14" t="s">
        <v>488</v>
      </c>
      <c r="Z150" s="10">
        <v>14.4</v>
      </c>
      <c r="AA150" s="10">
        <v>41.9</v>
      </c>
      <c r="AB150" s="14">
        <v>96.837199999999996</v>
      </c>
      <c r="AC150" s="14">
        <v>100</v>
      </c>
      <c r="AD150" s="195">
        <v>84339000</v>
      </c>
    </row>
    <row r="151" spans="1:30">
      <c r="A151" s="1" t="s">
        <v>384</v>
      </c>
      <c r="B151" s="2" t="s">
        <v>385</v>
      </c>
      <c r="C151" s="10">
        <v>42</v>
      </c>
      <c r="D151" s="14">
        <v>44.273000000000003</v>
      </c>
      <c r="E151" s="14">
        <v>99</v>
      </c>
      <c r="F151" s="14">
        <v>99</v>
      </c>
      <c r="G151" s="14" t="s">
        <v>488</v>
      </c>
      <c r="H151" s="13">
        <v>1.19694495</v>
      </c>
      <c r="I151" s="10">
        <v>7.6</v>
      </c>
      <c r="J151" s="14">
        <v>4.9276065999999901</v>
      </c>
      <c r="K151" s="10">
        <v>7</v>
      </c>
      <c r="L151" s="14" t="s">
        <v>488</v>
      </c>
      <c r="M151" s="14">
        <v>8.2181999999999995</v>
      </c>
      <c r="N151" s="14">
        <v>99.8</v>
      </c>
      <c r="O151" s="13" t="s">
        <v>488</v>
      </c>
      <c r="P151" s="10" t="s">
        <v>488</v>
      </c>
      <c r="Q151" s="13" t="s">
        <v>488</v>
      </c>
      <c r="R151" s="14">
        <v>22.068788528442401</v>
      </c>
      <c r="S151" s="14">
        <v>40.576412200927699</v>
      </c>
      <c r="T151" s="14">
        <v>100</v>
      </c>
      <c r="U151" s="14">
        <v>0</v>
      </c>
      <c r="V151" s="14">
        <v>0</v>
      </c>
      <c r="W151" s="14">
        <v>0</v>
      </c>
      <c r="X151" s="29">
        <f t="shared" si="2"/>
        <v>100</v>
      </c>
      <c r="Y151" s="14">
        <v>100</v>
      </c>
      <c r="Z151" s="10" t="s">
        <v>488</v>
      </c>
      <c r="AA151" s="10" t="s">
        <v>488</v>
      </c>
      <c r="AB151" s="14">
        <v>162.86099999999999</v>
      </c>
      <c r="AC151" s="14">
        <v>100</v>
      </c>
      <c r="AD151" s="195">
        <v>6031000</v>
      </c>
    </row>
    <row r="152" spans="1:30">
      <c r="A152" s="1" t="s">
        <v>386</v>
      </c>
      <c r="B152" s="2" t="s">
        <v>387</v>
      </c>
      <c r="C152" s="10">
        <v>45.8</v>
      </c>
      <c r="D152" s="14">
        <v>12.382</v>
      </c>
      <c r="E152" s="14">
        <v>93</v>
      </c>
      <c r="F152" s="14" t="s">
        <v>488</v>
      </c>
      <c r="G152" s="14">
        <v>92</v>
      </c>
      <c r="H152" s="13">
        <v>1.0331534099999999</v>
      </c>
      <c r="I152" s="10">
        <v>27.9</v>
      </c>
      <c r="J152" s="14" t="s">
        <v>488</v>
      </c>
      <c r="K152" s="10">
        <v>375</v>
      </c>
      <c r="L152" s="14" t="s">
        <v>488</v>
      </c>
      <c r="M152" s="14" t="s">
        <v>488</v>
      </c>
      <c r="N152" s="14">
        <v>89.39631</v>
      </c>
      <c r="O152" s="13">
        <v>2.1305201053619398</v>
      </c>
      <c r="P152" s="10" t="s">
        <v>488</v>
      </c>
      <c r="Q152" s="13">
        <v>0.67369943857192993</v>
      </c>
      <c r="R152" s="14">
        <v>55.094390869140597</v>
      </c>
      <c r="S152" s="14">
        <v>59.199150085449197</v>
      </c>
      <c r="T152" s="14">
        <v>55.855049206046438</v>
      </c>
      <c r="U152" s="14">
        <v>27.282860001022339</v>
      </c>
      <c r="V152" s="14">
        <v>12.165906540925359</v>
      </c>
      <c r="W152" s="14">
        <v>4.6961842520058639</v>
      </c>
      <c r="X152" s="29">
        <f t="shared" si="2"/>
        <v>165.7</v>
      </c>
      <c r="Y152" s="14">
        <v>21.222489459478702</v>
      </c>
      <c r="Z152" s="10">
        <v>21.4</v>
      </c>
      <c r="AA152" s="10">
        <v>42.8</v>
      </c>
      <c r="AB152" s="14">
        <v>57.272599999999997</v>
      </c>
      <c r="AC152" s="14">
        <v>22</v>
      </c>
      <c r="AD152" s="195">
        <v>45741000</v>
      </c>
    </row>
    <row r="153" spans="1:30">
      <c r="A153" s="1" t="s">
        <v>388</v>
      </c>
      <c r="B153" s="2" t="s">
        <v>389</v>
      </c>
      <c r="C153" s="10">
        <v>8.4</v>
      </c>
      <c r="D153" s="14">
        <v>66.61</v>
      </c>
      <c r="E153" s="14">
        <v>50</v>
      </c>
      <c r="F153" s="14">
        <v>90</v>
      </c>
      <c r="G153" s="14" t="s">
        <v>488</v>
      </c>
      <c r="H153" s="13">
        <v>3.7030708799999998</v>
      </c>
      <c r="I153" s="10">
        <v>15.9</v>
      </c>
      <c r="J153" s="14">
        <v>5.6338878000000001</v>
      </c>
      <c r="K153" s="10">
        <v>19</v>
      </c>
      <c r="L153" s="14">
        <v>8.0089500000000005</v>
      </c>
      <c r="M153" s="14">
        <v>3.6449199999999999</v>
      </c>
      <c r="N153" s="14" t="s">
        <v>488</v>
      </c>
      <c r="O153" s="13">
        <v>5.4122600555419904</v>
      </c>
      <c r="P153" s="10">
        <v>100</v>
      </c>
      <c r="Q153" s="13">
        <v>5.2776689529418945</v>
      </c>
      <c r="R153" s="14">
        <v>21.2954616546631</v>
      </c>
      <c r="S153" s="14">
        <v>62.902332305908203</v>
      </c>
      <c r="T153" s="14">
        <v>93.928281945619901</v>
      </c>
      <c r="U153" s="14">
        <v>5.6719787170704929</v>
      </c>
      <c r="V153" s="14">
        <v>7.5904501287565401E-2</v>
      </c>
      <c r="W153" s="14">
        <v>0.32383483602206042</v>
      </c>
      <c r="X153" s="29">
        <f t="shared" si="2"/>
        <v>106.8</v>
      </c>
      <c r="Y153" s="14" t="s">
        <v>488</v>
      </c>
      <c r="Z153" s="10">
        <v>1.3</v>
      </c>
      <c r="AA153" s="10">
        <v>26.1</v>
      </c>
      <c r="AB153" s="14">
        <v>130.62899999999999</v>
      </c>
      <c r="AC153" s="14">
        <v>100</v>
      </c>
      <c r="AD153" s="195">
        <v>43734000</v>
      </c>
    </row>
    <row r="154" spans="1:30">
      <c r="A154" s="1" t="s">
        <v>390</v>
      </c>
      <c r="B154" s="2" t="s">
        <v>391</v>
      </c>
      <c r="C154" s="10">
        <v>7.5</v>
      </c>
      <c r="D154" s="14">
        <v>57.271000000000001</v>
      </c>
      <c r="E154" s="14">
        <v>99</v>
      </c>
      <c r="F154" s="14">
        <v>99</v>
      </c>
      <c r="G154" s="14">
        <v>99</v>
      </c>
      <c r="H154" s="13">
        <v>2.1796560299999999</v>
      </c>
      <c r="I154" s="10" t="s">
        <v>488</v>
      </c>
      <c r="J154" s="14">
        <v>12.6800359999999</v>
      </c>
      <c r="K154" s="10">
        <v>3</v>
      </c>
      <c r="L154" s="14">
        <v>1.25688</v>
      </c>
      <c r="M154" s="14">
        <v>0.56579000000000002</v>
      </c>
      <c r="N154" s="14">
        <v>99.43</v>
      </c>
      <c r="O154" s="13" t="s">
        <v>488</v>
      </c>
      <c r="P154" s="10">
        <v>0.2</v>
      </c>
      <c r="Q154" s="13" t="s">
        <v>488</v>
      </c>
      <c r="R154" s="14">
        <v>45.548080444335902</v>
      </c>
      <c r="S154" s="14">
        <v>88.210388183593807</v>
      </c>
      <c r="T154" s="14">
        <v>99.965595999999991</v>
      </c>
      <c r="U154" s="14">
        <v>0</v>
      </c>
      <c r="V154" s="14">
        <v>3.4404000000009198E-2</v>
      </c>
      <c r="W154" s="14">
        <v>0</v>
      </c>
      <c r="X154" s="29">
        <f t="shared" si="2"/>
        <v>100.07</v>
      </c>
      <c r="Y154" s="14" t="s">
        <v>488</v>
      </c>
      <c r="Z154" s="10" t="s">
        <v>488</v>
      </c>
      <c r="AA154" s="10">
        <v>32.5</v>
      </c>
      <c r="AB154" s="14">
        <v>200.63200000000001</v>
      </c>
      <c r="AC154" s="14">
        <v>100</v>
      </c>
      <c r="AD154" s="195">
        <v>9890000</v>
      </c>
    </row>
    <row r="155" spans="1:30">
      <c r="A155" s="1" t="s">
        <v>392</v>
      </c>
      <c r="B155" s="2" t="s">
        <v>393</v>
      </c>
      <c r="C155" s="10">
        <v>4.3</v>
      </c>
      <c r="D155" s="14">
        <v>81.722999999999999</v>
      </c>
      <c r="E155" s="14">
        <v>94</v>
      </c>
      <c r="F155" s="14">
        <v>88</v>
      </c>
      <c r="G155" s="14">
        <v>92</v>
      </c>
      <c r="H155" s="13">
        <v>7.8579835899999999</v>
      </c>
      <c r="I155" s="10" t="s">
        <v>488</v>
      </c>
      <c r="J155" s="14">
        <v>6.9522810000000002</v>
      </c>
      <c r="K155" s="10">
        <v>7</v>
      </c>
      <c r="L155" s="14">
        <v>0.66308999999999996</v>
      </c>
      <c r="M155" s="14">
        <v>0.1227</v>
      </c>
      <c r="N155" s="14" t="s">
        <v>488</v>
      </c>
      <c r="O155" s="13">
        <v>5.4420900344848597</v>
      </c>
      <c r="P155" s="10">
        <v>100</v>
      </c>
      <c r="Q155" s="13" t="s">
        <v>488</v>
      </c>
      <c r="R155" s="14">
        <v>18.3534450531006</v>
      </c>
      <c r="S155" s="14">
        <v>96.366317749023395</v>
      </c>
      <c r="T155" s="14">
        <v>99.99999856146718</v>
      </c>
      <c r="U155" s="14">
        <v>0</v>
      </c>
      <c r="V155" s="14">
        <v>1.43853281998E-6</v>
      </c>
      <c r="W155" s="14">
        <v>0</v>
      </c>
      <c r="X155" s="29">
        <f t="shared" si="2"/>
        <v>100</v>
      </c>
      <c r="Y155" s="14" t="s">
        <v>488</v>
      </c>
      <c r="Z155" s="10">
        <v>18.600000000000001</v>
      </c>
      <c r="AA155" s="10">
        <v>34.799999999999997</v>
      </c>
      <c r="AB155" s="14">
        <v>117.54900000000001</v>
      </c>
      <c r="AC155" s="14">
        <v>100</v>
      </c>
      <c r="AD155" s="195">
        <v>67886000</v>
      </c>
    </row>
    <row r="156" spans="1:30">
      <c r="A156" s="1" t="s">
        <v>394</v>
      </c>
      <c r="B156" s="2" t="s">
        <v>395</v>
      </c>
      <c r="C156" s="10">
        <v>50.3</v>
      </c>
      <c r="D156" s="14">
        <v>5.843</v>
      </c>
      <c r="E156" s="14">
        <v>98</v>
      </c>
      <c r="F156" s="14">
        <v>84</v>
      </c>
      <c r="G156" s="14">
        <v>98</v>
      </c>
      <c r="H156" s="13">
        <v>1.55844319</v>
      </c>
      <c r="I156" s="10">
        <v>32</v>
      </c>
      <c r="J156" s="14">
        <v>10.496649</v>
      </c>
      <c r="K156" s="10">
        <v>524</v>
      </c>
      <c r="L156" s="14">
        <v>13.3607</v>
      </c>
      <c r="M156" s="14">
        <v>71.752470000000002</v>
      </c>
      <c r="N156" s="14">
        <v>85.755139999999997</v>
      </c>
      <c r="O156" s="13">
        <v>3.69643998146057</v>
      </c>
      <c r="P156" s="10" t="s">
        <v>488</v>
      </c>
      <c r="Q156" s="13">
        <v>0.38005471229553223</v>
      </c>
      <c r="R156" s="14">
        <v>60.5379829406738</v>
      </c>
      <c r="S156" s="14">
        <v>46.751564025878899</v>
      </c>
      <c r="T156" s="14">
        <v>60.716797589658363</v>
      </c>
      <c r="U156" s="14">
        <v>11.29007066677373</v>
      </c>
      <c r="V156" s="14">
        <v>14.517751361750619</v>
      </c>
      <c r="W156" s="14">
        <v>13.475380381817279</v>
      </c>
      <c r="X156" s="29">
        <f t="shared" ref="X156:X164" si="3">IF(AND(T156="No data",U156="No data", V156="No data",W156="No data"),"No data",ROUND(IF(W156="No data",T156+(2*U156)+(3*V156), T156+(2*U156)+(3*V156)+(4*W156)),2))</f>
        <v>180.75</v>
      </c>
      <c r="Y156" s="14">
        <v>47.9526927093602</v>
      </c>
      <c r="Z156" s="10">
        <v>26.4</v>
      </c>
      <c r="AA156" s="10">
        <v>40.5</v>
      </c>
      <c r="AB156" s="14">
        <v>82.208200000000005</v>
      </c>
      <c r="AC156" s="14">
        <v>32.813330000000001</v>
      </c>
      <c r="AD156" s="195">
        <v>59734000</v>
      </c>
    </row>
    <row r="157" spans="1:30">
      <c r="A157" s="1" t="s">
        <v>396</v>
      </c>
      <c r="B157" s="2" t="s">
        <v>397</v>
      </c>
      <c r="C157" s="10">
        <v>6.5</v>
      </c>
      <c r="D157" s="14">
        <v>145.47999999999999</v>
      </c>
      <c r="E157" s="14">
        <v>94</v>
      </c>
      <c r="F157" s="14">
        <v>94</v>
      </c>
      <c r="G157" s="14">
        <v>92</v>
      </c>
      <c r="H157" s="13">
        <v>8.5123634300000006</v>
      </c>
      <c r="I157" s="10">
        <v>3.2</v>
      </c>
      <c r="J157" s="14">
        <v>8.0214396000000008</v>
      </c>
      <c r="K157" s="10">
        <v>19</v>
      </c>
      <c r="L157" s="14">
        <v>0.57421</v>
      </c>
      <c r="M157" s="14">
        <v>0.31119000000000002</v>
      </c>
      <c r="N157" s="14" t="s">
        <v>488</v>
      </c>
      <c r="O157" s="13" t="s">
        <v>488</v>
      </c>
      <c r="P157" s="10" t="s">
        <v>488</v>
      </c>
      <c r="Q157" s="13" t="s">
        <v>488</v>
      </c>
      <c r="R157" s="14">
        <v>26.406236648559599</v>
      </c>
      <c r="S157" s="14">
        <v>93.122184753417997</v>
      </c>
      <c r="T157" s="14">
        <v>99.883526681800078</v>
      </c>
      <c r="U157" s="14">
        <v>0</v>
      </c>
      <c r="V157" s="14">
        <v>0.1164733181999225</v>
      </c>
      <c r="W157" s="14">
        <v>0</v>
      </c>
      <c r="X157" s="29">
        <f t="shared" si="3"/>
        <v>100.23</v>
      </c>
      <c r="Y157" s="14" t="s">
        <v>488</v>
      </c>
      <c r="Z157" s="10" t="s">
        <v>488</v>
      </c>
      <c r="AA157" s="10">
        <v>41.1</v>
      </c>
      <c r="AB157" s="14">
        <v>123.688</v>
      </c>
      <c r="AC157" s="14">
        <v>100</v>
      </c>
      <c r="AD157" s="195">
        <v>331003000</v>
      </c>
    </row>
    <row r="158" spans="1:30">
      <c r="A158" s="1" t="s">
        <v>398</v>
      </c>
      <c r="B158" s="2" t="s">
        <v>399</v>
      </c>
      <c r="C158" s="10">
        <v>7.1</v>
      </c>
      <c r="D158" s="14">
        <v>19.411999999999999</v>
      </c>
      <c r="E158" s="14">
        <v>91</v>
      </c>
      <c r="F158" s="14">
        <v>91</v>
      </c>
      <c r="G158" s="14">
        <v>93</v>
      </c>
      <c r="H158" s="13">
        <v>6.7149257699999998</v>
      </c>
      <c r="I158" s="10">
        <v>6.5</v>
      </c>
      <c r="J158" s="14">
        <v>7.6167774000000001</v>
      </c>
      <c r="K158" s="10">
        <v>17</v>
      </c>
      <c r="L158" s="14">
        <v>0.13569000000000001</v>
      </c>
      <c r="M158" s="14">
        <v>0.26134000000000002</v>
      </c>
      <c r="N158" s="14">
        <v>98.880269999999996</v>
      </c>
      <c r="O158" s="13">
        <v>5.04758977890015</v>
      </c>
      <c r="P158" s="10">
        <v>51.3</v>
      </c>
      <c r="Q158" s="13">
        <v>1.1504758596420288</v>
      </c>
      <c r="R158" s="14">
        <v>50.501937866210902</v>
      </c>
      <c r="S158" s="14">
        <v>63.868003845214801</v>
      </c>
      <c r="T158" s="14">
        <v>99.495757558802978</v>
      </c>
      <c r="U158" s="14">
        <v>0.50424244119702843</v>
      </c>
      <c r="V158" s="14">
        <v>0</v>
      </c>
      <c r="W158" s="14">
        <v>0</v>
      </c>
      <c r="X158" s="29">
        <f t="shared" si="3"/>
        <v>100.5</v>
      </c>
      <c r="Y158" s="14" t="s">
        <v>488</v>
      </c>
      <c r="Z158" s="10">
        <v>8.8000000000000007</v>
      </c>
      <c r="AA158" s="10">
        <v>39.700000000000003</v>
      </c>
      <c r="AB158" s="14">
        <v>138.07499999999999</v>
      </c>
      <c r="AC158" s="14">
        <v>100</v>
      </c>
      <c r="AD158" s="195">
        <v>3474000</v>
      </c>
    </row>
    <row r="159" spans="1:30">
      <c r="A159" s="1" t="s">
        <v>400</v>
      </c>
      <c r="B159" s="2" t="s">
        <v>401</v>
      </c>
      <c r="C159" s="10">
        <v>17.399999999999999</v>
      </c>
      <c r="D159" s="14">
        <v>112.804</v>
      </c>
      <c r="E159" s="14">
        <v>98</v>
      </c>
      <c r="F159" s="14">
        <v>99</v>
      </c>
      <c r="G159" s="14">
        <v>96</v>
      </c>
      <c r="H159" s="13">
        <v>2.0197141200000002</v>
      </c>
      <c r="I159" s="10">
        <v>9.9</v>
      </c>
      <c r="J159" s="14">
        <v>5.26054759999999</v>
      </c>
      <c r="K159" s="10">
        <v>29</v>
      </c>
      <c r="L159" s="14">
        <v>0.62373000000000001</v>
      </c>
      <c r="M159" s="14">
        <v>1.21014</v>
      </c>
      <c r="N159" s="14">
        <v>99.999939999999995</v>
      </c>
      <c r="O159" s="13">
        <v>5.2813401222229004</v>
      </c>
      <c r="P159" s="10">
        <v>29.2</v>
      </c>
      <c r="Q159" s="13">
        <v>0.78814643621444702</v>
      </c>
      <c r="R159" s="14">
        <v>22.7637023925781</v>
      </c>
      <c r="S159" s="14">
        <v>37.089736938476598</v>
      </c>
      <c r="T159" s="14">
        <v>97.828784854504306</v>
      </c>
      <c r="U159" s="14">
        <v>0</v>
      </c>
      <c r="V159" s="14">
        <v>0.22384422000468401</v>
      </c>
      <c r="W159" s="14">
        <v>1.9473709254910101</v>
      </c>
      <c r="X159" s="29">
        <f t="shared" si="3"/>
        <v>106.29</v>
      </c>
      <c r="Y159" s="14" t="s">
        <v>488</v>
      </c>
      <c r="Z159" s="10" t="s">
        <v>488</v>
      </c>
      <c r="AA159" s="10" t="s">
        <v>488</v>
      </c>
      <c r="AB159" s="14">
        <v>101.208</v>
      </c>
      <c r="AC159" s="14">
        <v>100</v>
      </c>
      <c r="AD159" s="195">
        <v>33469000</v>
      </c>
    </row>
    <row r="160" spans="1:30">
      <c r="A160" s="1" t="s">
        <v>402</v>
      </c>
      <c r="B160" s="2" t="s">
        <v>403</v>
      </c>
      <c r="C160" s="10">
        <v>24.2</v>
      </c>
      <c r="D160" s="14">
        <v>9.4160000000000004</v>
      </c>
      <c r="E160" s="14">
        <v>60</v>
      </c>
      <c r="F160" s="14">
        <v>39</v>
      </c>
      <c r="G160" s="14">
        <v>0</v>
      </c>
      <c r="H160" s="13">
        <v>1.7046546899999999</v>
      </c>
      <c r="I160" s="10">
        <v>10.6</v>
      </c>
      <c r="J160" s="14">
        <v>9.1047744999999907</v>
      </c>
      <c r="K160" s="10">
        <v>125</v>
      </c>
      <c r="L160" s="14">
        <v>9.6104099999999999</v>
      </c>
      <c r="M160" s="14">
        <v>14.0777</v>
      </c>
      <c r="N160" s="14">
        <v>98.759510000000006</v>
      </c>
      <c r="O160" s="13" t="s">
        <v>488</v>
      </c>
      <c r="P160" s="10" t="s">
        <v>488</v>
      </c>
      <c r="Q160" s="13" t="s">
        <v>488</v>
      </c>
      <c r="R160" s="14">
        <v>52.509635925292997</v>
      </c>
      <c r="S160" s="14">
        <v>73.4945068359375</v>
      </c>
      <c r="T160" s="14">
        <v>93.685800709345216</v>
      </c>
      <c r="U160" s="14">
        <v>0.47078291813741657</v>
      </c>
      <c r="V160" s="14">
        <v>5.8434163725173676</v>
      </c>
      <c r="W160" s="14">
        <v>0</v>
      </c>
      <c r="X160" s="29">
        <f t="shared" si="3"/>
        <v>112.16</v>
      </c>
      <c r="Y160" s="14" t="s">
        <v>488</v>
      </c>
      <c r="Z160" s="10">
        <v>33.1</v>
      </c>
      <c r="AA160" s="10" t="s">
        <v>488</v>
      </c>
      <c r="AB160" s="14">
        <v>58.068199999999997</v>
      </c>
      <c r="AC160" s="14">
        <v>100</v>
      </c>
      <c r="AD160" s="195">
        <v>28436000</v>
      </c>
    </row>
    <row r="161" spans="1:30">
      <c r="A161" s="1" t="s">
        <v>404</v>
      </c>
      <c r="B161" s="2" t="s">
        <v>405</v>
      </c>
      <c r="C161" s="10">
        <v>19.899999999999999</v>
      </c>
      <c r="D161" s="14">
        <v>14.462999999999999</v>
      </c>
      <c r="E161" s="14">
        <v>75</v>
      </c>
      <c r="F161" s="14">
        <v>90</v>
      </c>
      <c r="G161" s="14" t="s">
        <v>488</v>
      </c>
      <c r="H161" s="13">
        <v>2.6962101500000002</v>
      </c>
      <c r="I161" s="10">
        <v>22.3</v>
      </c>
      <c r="J161" s="14">
        <v>8.2114124000000004</v>
      </c>
      <c r="K161" s="10">
        <v>43</v>
      </c>
      <c r="L161" s="14" t="s">
        <v>488</v>
      </c>
      <c r="M161" s="14" t="s">
        <v>488</v>
      </c>
      <c r="N161" s="14">
        <v>98.408100000000005</v>
      </c>
      <c r="O161" s="13">
        <v>4.1674499511718803</v>
      </c>
      <c r="P161" s="10">
        <v>1</v>
      </c>
      <c r="Q161" s="13">
        <v>1.9224755764007568</v>
      </c>
      <c r="R161" s="14">
        <v>23.920831680297901</v>
      </c>
      <c r="S161" s="14">
        <v>30.795791625976602</v>
      </c>
      <c r="T161" s="14">
        <v>96.884356873825197</v>
      </c>
      <c r="U161" s="14">
        <v>0</v>
      </c>
      <c r="V161" s="14">
        <v>3.115643126174803</v>
      </c>
      <c r="W161" s="14">
        <v>0</v>
      </c>
      <c r="X161" s="29">
        <f t="shared" si="3"/>
        <v>106.23</v>
      </c>
      <c r="Y161" s="14">
        <v>85.846544149117904</v>
      </c>
      <c r="Z161" s="10">
        <v>6.7</v>
      </c>
      <c r="AA161" s="10">
        <v>35.700000000000003</v>
      </c>
      <c r="AB161" s="14">
        <v>141.227</v>
      </c>
      <c r="AC161" s="14">
        <v>100</v>
      </c>
      <c r="AD161" s="195">
        <v>97339000</v>
      </c>
    </row>
    <row r="162" spans="1:30">
      <c r="A162" s="1" t="s">
        <v>406</v>
      </c>
      <c r="B162" s="2" t="s">
        <v>407</v>
      </c>
      <c r="C162" s="10">
        <v>58.4</v>
      </c>
      <c r="D162" s="14">
        <v>7.8520000000000003</v>
      </c>
      <c r="E162" s="14">
        <v>65</v>
      </c>
      <c r="F162" s="14">
        <v>46</v>
      </c>
      <c r="G162" s="14">
        <v>64</v>
      </c>
      <c r="H162" s="13">
        <v>0.49715801999999998</v>
      </c>
      <c r="I162" s="10">
        <v>37.200000000000003</v>
      </c>
      <c r="J162" s="14" t="s">
        <v>488</v>
      </c>
      <c r="K162" s="10">
        <v>164</v>
      </c>
      <c r="L162" s="14">
        <v>15.60336</v>
      </c>
      <c r="M162" s="14">
        <v>28.443149999999999</v>
      </c>
      <c r="N162" s="14" t="s">
        <v>488</v>
      </c>
      <c r="O162" s="13" t="s">
        <v>488</v>
      </c>
      <c r="P162" s="10" t="s">
        <v>488</v>
      </c>
      <c r="Q162" s="13" t="s">
        <v>488</v>
      </c>
      <c r="R162" s="14">
        <v>54.614585876464801</v>
      </c>
      <c r="S162" s="14">
        <v>6.4484820365905797</v>
      </c>
      <c r="T162" s="14">
        <v>60.663569843819467</v>
      </c>
      <c r="U162" s="14">
        <v>28.96274180264156</v>
      </c>
      <c r="V162" s="14">
        <v>7.7778527597233822</v>
      </c>
      <c r="W162" s="14">
        <v>2.595835593815579</v>
      </c>
      <c r="X162" s="29">
        <f t="shared" si="3"/>
        <v>152.31</v>
      </c>
      <c r="Y162" s="14">
        <v>49.542354428425703</v>
      </c>
      <c r="Z162" s="10">
        <v>48.6</v>
      </c>
      <c r="AA162" s="10">
        <v>36.700000000000003</v>
      </c>
      <c r="AB162" s="14">
        <v>55.174999999999997</v>
      </c>
      <c r="AC162" s="14">
        <v>79.2</v>
      </c>
      <c r="AD162" s="195">
        <v>29826000</v>
      </c>
    </row>
    <row r="163" spans="1:30">
      <c r="A163" s="1" t="s">
        <v>408</v>
      </c>
      <c r="B163" s="2" t="s">
        <v>409</v>
      </c>
      <c r="C163" s="10">
        <v>61.7</v>
      </c>
      <c r="D163" s="14">
        <v>13.375999999999999</v>
      </c>
      <c r="E163" s="14">
        <v>90</v>
      </c>
      <c r="F163" s="14">
        <v>65</v>
      </c>
      <c r="G163" s="14">
        <v>90</v>
      </c>
      <c r="H163" s="13">
        <v>1.92871916</v>
      </c>
      <c r="I163" s="10">
        <v>32.299999999999997</v>
      </c>
      <c r="J163" s="14">
        <v>11.5986949999999</v>
      </c>
      <c r="K163" s="10">
        <v>213</v>
      </c>
      <c r="L163" s="14">
        <v>14.896459999999999</v>
      </c>
      <c r="M163" s="14" t="s">
        <v>488</v>
      </c>
      <c r="N163" s="14">
        <v>92.091570000000004</v>
      </c>
      <c r="O163" s="13">
        <v>4.6180901527404803</v>
      </c>
      <c r="P163" s="10">
        <v>21.1</v>
      </c>
      <c r="Q163" s="13">
        <v>0.23147156834602356</v>
      </c>
      <c r="R163" s="14">
        <v>82.503974914550795</v>
      </c>
      <c r="S163" s="14">
        <v>45.863258361816399</v>
      </c>
      <c r="T163" s="14">
        <v>65.412383568985774</v>
      </c>
      <c r="U163" s="14">
        <v>6.1539390199905419</v>
      </c>
      <c r="V163" s="14">
        <v>21.576840705498821</v>
      </c>
      <c r="W163" s="14">
        <v>6.8568367055248576</v>
      </c>
      <c r="X163" s="29">
        <f t="shared" si="3"/>
        <v>169.88</v>
      </c>
      <c r="Y163" s="14">
        <v>13.9380800136336</v>
      </c>
      <c r="Z163" s="10">
        <v>54.4</v>
      </c>
      <c r="AA163" s="10">
        <v>57.1</v>
      </c>
      <c r="AB163" s="14">
        <v>96.414400000000001</v>
      </c>
      <c r="AC163" s="14">
        <v>40.299999999999997</v>
      </c>
      <c r="AD163" s="195">
        <v>18384000</v>
      </c>
    </row>
    <row r="164" spans="1:30">
      <c r="A164" s="1" t="s">
        <v>410</v>
      </c>
      <c r="B164" s="2" t="s">
        <v>411</v>
      </c>
      <c r="C164" s="10">
        <v>54.6</v>
      </c>
      <c r="D164" s="14">
        <v>19.346</v>
      </c>
      <c r="E164" s="14">
        <v>89</v>
      </c>
      <c r="F164" s="14">
        <v>78</v>
      </c>
      <c r="G164" s="14">
        <v>89</v>
      </c>
      <c r="H164" s="13">
        <v>1.3242476000000001</v>
      </c>
      <c r="I164" s="10">
        <v>23</v>
      </c>
      <c r="J164" s="14">
        <v>12.628009</v>
      </c>
      <c r="K164" s="10">
        <v>458</v>
      </c>
      <c r="L164" s="14" t="s">
        <v>488</v>
      </c>
      <c r="M164" s="14" t="s">
        <v>488</v>
      </c>
      <c r="N164" s="14">
        <v>90.428120000000007</v>
      </c>
      <c r="O164" s="13">
        <v>5.8713498115539604</v>
      </c>
      <c r="P164" s="10" t="s">
        <v>488</v>
      </c>
      <c r="Q164" s="13">
        <v>0.34651505947113037</v>
      </c>
      <c r="R164" s="14">
        <v>54.891693115234403</v>
      </c>
      <c r="S164" s="14">
        <v>55.2851371765137</v>
      </c>
      <c r="T164" s="14">
        <v>62.666457611710797</v>
      </c>
      <c r="U164" s="14">
        <v>14.19753969560835</v>
      </c>
      <c r="V164" s="14">
        <v>16.27785545052156</v>
      </c>
      <c r="W164" s="14">
        <v>6.8581472421592888</v>
      </c>
      <c r="X164" s="29">
        <f t="shared" si="3"/>
        <v>167.33</v>
      </c>
      <c r="Y164" s="14">
        <v>36.791261173295297</v>
      </c>
      <c r="Z164" s="10">
        <v>38.299999999999997</v>
      </c>
      <c r="AA164" s="10">
        <v>44.3</v>
      </c>
      <c r="AB164" s="14">
        <v>90.1023</v>
      </c>
      <c r="AC164" s="14">
        <v>40.421370000000003</v>
      </c>
      <c r="AD164" s="195">
        <v>14863000</v>
      </c>
    </row>
  </sheetData>
  <sheetProtection sheet="1" objects="1" scenarios="1"/>
  <autoFilter ref="A1:AD164" xr:uid="{7808397D-AB03-4A78-88C5-C85B4119C585}"/>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5C845-5D9A-45F7-858A-6C914862BB36}">
  <sheetPr>
    <tabColor theme="8" tint="0.59999389629810485"/>
  </sheetPr>
  <dimension ref="A1:AD164"/>
  <sheetViews>
    <sheetView workbookViewId="0">
      <pane xSplit="2" ySplit="1" topLeftCell="C2" activePane="bottomRight" state="frozen"/>
      <selection pane="bottomRight"/>
      <selection pane="bottomLeft" activeCell="A2" sqref="A2"/>
      <selection pane="topRight" activeCell="C1" sqref="C1"/>
    </sheetView>
  </sheetViews>
  <sheetFormatPr defaultColWidth="8.85546875" defaultRowHeight="15"/>
  <cols>
    <col min="1" max="1" width="25.7109375" customWidth="1"/>
    <col min="2" max="2" width="6.85546875" customWidth="1"/>
    <col min="3" max="3" width="11.42578125" style="5" bestFit="1" customWidth="1"/>
    <col min="4" max="4" width="18.7109375" style="5" customWidth="1"/>
    <col min="5" max="5" width="11.42578125" style="5" bestFit="1" customWidth="1"/>
    <col min="6" max="6" width="12.140625" style="5" bestFit="1" customWidth="1"/>
    <col min="7" max="7" width="11.42578125" style="5" bestFit="1" customWidth="1"/>
    <col min="8" max="8" width="16.28515625" style="5" bestFit="1" customWidth="1"/>
    <col min="9" max="9" width="12.42578125" bestFit="1" customWidth="1"/>
    <col min="10" max="10" width="13.42578125" bestFit="1" customWidth="1"/>
    <col min="11" max="11" width="12.85546875" customWidth="1"/>
    <col min="12" max="13" width="13.140625" customWidth="1"/>
    <col min="14" max="14" width="10.140625" customWidth="1"/>
    <col min="15" max="16" width="11.42578125" customWidth="1"/>
    <col min="17" max="17" width="12.140625" customWidth="1"/>
    <col min="18" max="18" width="8.42578125" customWidth="1"/>
    <col min="19" max="19" width="9.7109375" customWidth="1"/>
    <col min="20" max="21" width="10.28515625" customWidth="1"/>
    <col min="22" max="22" width="12.85546875" customWidth="1"/>
    <col min="23" max="23" width="10.42578125" customWidth="1"/>
    <col min="24" max="24" width="7" customWidth="1"/>
    <col min="25" max="25" width="13.140625" customWidth="1"/>
    <col min="26" max="26" width="10.85546875" customWidth="1"/>
    <col min="27" max="27" width="10" customWidth="1"/>
    <col min="28" max="28" width="11.7109375" customWidth="1"/>
    <col min="29" max="29" width="11" customWidth="1"/>
    <col min="30" max="30" width="8.140625" customWidth="1"/>
  </cols>
  <sheetData>
    <row r="1" spans="1:30" ht="14.25" customHeight="1">
      <c r="A1" s="5" t="s">
        <v>31</v>
      </c>
      <c r="B1" s="5" t="s">
        <v>28</v>
      </c>
      <c r="C1" s="8" t="s">
        <v>502</v>
      </c>
      <c r="D1" s="16" t="s">
        <v>503</v>
      </c>
      <c r="E1" s="11" t="s">
        <v>504</v>
      </c>
      <c r="F1" s="11" t="s">
        <v>505</v>
      </c>
      <c r="G1" s="11" t="s">
        <v>506</v>
      </c>
      <c r="H1" s="11" t="s">
        <v>507</v>
      </c>
      <c r="I1" s="8" t="s">
        <v>508</v>
      </c>
      <c r="J1" s="9" t="s">
        <v>509</v>
      </c>
      <c r="K1" s="22" t="s">
        <v>510</v>
      </c>
      <c r="L1" s="22" t="s">
        <v>511</v>
      </c>
      <c r="M1" s="22" t="s">
        <v>512</v>
      </c>
      <c r="N1" s="9" t="s">
        <v>513</v>
      </c>
      <c r="O1" s="9" t="s">
        <v>514</v>
      </c>
      <c r="P1" s="12" t="s">
        <v>515</v>
      </c>
      <c r="Q1" s="9" t="s">
        <v>516</v>
      </c>
      <c r="R1" s="8" t="s">
        <v>517</v>
      </c>
      <c r="S1" s="8" t="s">
        <v>518</v>
      </c>
      <c r="T1" s="19" t="s">
        <v>532</v>
      </c>
      <c r="U1" s="19" t="s">
        <v>533</v>
      </c>
      <c r="V1" s="19" t="s">
        <v>534</v>
      </c>
      <c r="W1" s="19" t="s">
        <v>535</v>
      </c>
      <c r="X1" s="28" t="s">
        <v>519</v>
      </c>
      <c r="Y1" s="9" t="s">
        <v>520</v>
      </c>
      <c r="Z1" s="9" t="s">
        <v>521</v>
      </c>
      <c r="AA1" s="9" t="s">
        <v>522</v>
      </c>
      <c r="AB1" s="21" t="s">
        <v>523</v>
      </c>
      <c r="AC1" s="11" t="s">
        <v>524</v>
      </c>
      <c r="AD1" s="21" t="s">
        <v>536</v>
      </c>
    </row>
    <row r="2" spans="1:30">
      <c r="A2" s="1" t="s">
        <v>65</v>
      </c>
      <c r="B2" s="2" t="s">
        <v>66</v>
      </c>
      <c r="C2" s="5">
        <v>2019</v>
      </c>
      <c r="D2" s="5">
        <v>2017</v>
      </c>
      <c r="E2" s="10">
        <v>2018</v>
      </c>
      <c r="F2" s="10">
        <v>2018</v>
      </c>
      <c r="G2" s="10">
        <v>2018</v>
      </c>
      <c r="H2" s="5">
        <v>2018</v>
      </c>
      <c r="I2" s="5">
        <v>2020</v>
      </c>
      <c r="J2" s="5" t="s">
        <v>87</v>
      </c>
      <c r="K2" s="5">
        <v>2017</v>
      </c>
      <c r="L2" s="5" t="s">
        <v>87</v>
      </c>
      <c r="M2" s="10" t="s">
        <v>87</v>
      </c>
      <c r="N2" s="10">
        <v>2018</v>
      </c>
      <c r="O2" s="10">
        <v>2017</v>
      </c>
      <c r="P2" s="5" t="s">
        <v>87</v>
      </c>
      <c r="Q2" s="5" t="s">
        <v>87</v>
      </c>
      <c r="R2" s="10">
        <v>2017</v>
      </c>
      <c r="S2" s="5">
        <v>2017</v>
      </c>
      <c r="T2" s="5">
        <v>2020</v>
      </c>
      <c r="U2" s="5">
        <v>2020</v>
      </c>
      <c r="V2" s="5">
        <v>2020</v>
      </c>
      <c r="W2" s="5">
        <v>2020</v>
      </c>
      <c r="X2" s="31">
        <v>2020</v>
      </c>
      <c r="Y2" s="5">
        <v>2017</v>
      </c>
      <c r="Z2" s="5">
        <v>2016</v>
      </c>
      <c r="AA2" s="5" t="s">
        <v>87</v>
      </c>
      <c r="AB2" s="5">
        <v>2019</v>
      </c>
      <c r="AC2" s="5">
        <v>2017</v>
      </c>
      <c r="AD2" s="5">
        <v>2020</v>
      </c>
    </row>
    <row r="3" spans="1:30">
      <c r="A3" s="1" t="s">
        <v>69</v>
      </c>
      <c r="B3" s="2" t="s">
        <v>70</v>
      </c>
      <c r="C3" s="5">
        <v>2019</v>
      </c>
      <c r="D3" s="5">
        <v>2016</v>
      </c>
      <c r="E3" s="10">
        <v>2018</v>
      </c>
      <c r="F3" s="10">
        <v>2018</v>
      </c>
      <c r="G3" s="10">
        <v>2018</v>
      </c>
      <c r="H3" s="5">
        <v>2018</v>
      </c>
      <c r="I3" s="5">
        <v>2020</v>
      </c>
      <c r="J3" s="5">
        <v>2015</v>
      </c>
      <c r="K3" s="5">
        <v>2017</v>
      </c>
      <c r="L3" s="5">
        <v>2019</v>
      </c>
      <c r="M3" s="10">
        <v>2019</v>
      </c>
      <c r="N3" s="10">
        <v>2018</v>
      </c>
      <c r="O3" s="10">
        <v>2017</v>
      </c>
      <c r="P3" s="5" t="s">
        <v>87</v>
      </c>
      <c r="Q3" s="5">
        <v>2018</v>
      </c>
      <c r="R3" s="10">
        <v>2017</v>
      </c>
      <c r="S3" s="5">
        <v>2017</v>
      </c>
      <c r="T3" s="5">
        <v>2020</v>
      </c>
      <c r="U3" s="5">
        <v>2020</v>
      </c>
      <c r="V3" s="5">
        <v>2020</v>
      </c>
      <c r="W3" s="5">
        <v>2020</v>
      </c>
      <c r="X3" s="31">
        <v>2020</v>
      </c>
      <c r="Y3" s="5" t="s">
        <v>87</v>
      </c>
      <c r="Z3" s="5" t="s">
        <v>87</v>
      </c>
      <c r="AA3" s="5">
        <v>2017</v>
      </c>
      <c r="AB3" s="5">
        <v>2019</v>
      </c>
      <c r="AC3" s="5">
        <v>2017</v>
      </c>
      <c r="AD3" s="5">
        <v>2020</v>
      </c>
    </row>
    <row r="4" spans="1:30">
      <c r="A4" s="1" t="s">
        <v>73</v>
      </c>
      <c r="B4" s="2" t="s">
        <v>74</v>
      </c>
      <c r="C4" s="5">
        <v>2019</v>
      </c>
      <c r="D4" s="5">
        <v>2018</v>
      </c>
      <c r="E4" s="10">
        <v>2018</v>
      </c>
      <c r="F4" s="10">
        <v>2018</v>
      </c>
      <c r="G4" s="10">
        <v>2018</v>
      </c>
      <c r="H4" s="5">
        <v>2018</v>
      </c>
      <c r="I4" s="5">
        <v>2020</v>
      </c>
      <c r="J4" s="5">
        <v>2015</v>
      </c>
      <c r="K4" s="5">
        <v>2017</v>
      </c>
      <c r="L4" s="5">
        <v>2019</v>
      </c>
      <c r="M4" s="10" t="s">
        <v>87</v>
      </c>
      <c r="N4" s="10">
        <v>2018</v>
      </c>
      <c r="O4" s="10" t="s">
        <v>87</v>
      </c>
      <c r="P4" s="5" t="s">
        <v>87</v>
      </c>
      <c r="Q4" s="5" t="s">
        <v>87</v>
      </c>
      <c r="R4" s="10">
        <v>2017</v>
      </c>
      <c r="S4" s="5">
        <v>2017</v>
      </c>
      <c r="T4" s="5">
        <v>2020</v>
      </c>
      <c r="U4" s="5">
        <v>2020</v>
      </c>
      <c r="V4" s="5">
        <v>2020</v>
      </c>
      <c r="W4" s="5">
        <v>2020</v>
      </c>
      <c r="X4" s="31">
        <v>2020</v>
      </c>
      <c r="Y4" s="5">
        <v>2017</v>
      </c>
      <c r="Z4" s="5" t="s">
        <v>87</v>
      </c>
      <c r="AA4" s="5" t="s">
        <v>87</v>
      </c>
      <c r="AB4" s="5">
        <v>2019</v>
      </c>
      <c r="AC4" s="5">
        <v>2017</v>
      </c>
      <c r="AD4" s="5">
        <v>2020</v>
      </c>
    </row>
    <row r="5" spans="1:30">
      <c r="A5" s="1" t="s">
        <v>77</v>
      </c>
      <c r="B5" s="2" t="s">
        <v>78</v>
      </c>
      <c r="C5" s="5">
        <v>2019</v>
      </c>
      <c r="D5" s="5">
        <v>2018</v>
      </c>
      <c r="E5" s="10">
        <v>2018</v>
      </c>
      <c r="F5" s="10">
        <v>2018</v>
      </c>
      <c r="G5" s="10">
        <v>2018</v>
      </c>
      <c r="H5" s="5">
        <v>2018</v>
      </c>
      <c r="I5" s="5">
        <v>2020</v>
      </c>
      <c r="J5" s="5">
        <v>2015</v>
      </c>
      <c r="K5" s="5">
        <v>2017</v>
      </c>
      <c r="L5" s="5" t="s">
        <v>87</v>
      </c>
      <c r="M5" s="10" t="s">
        <v>87</v>
      </c>
      <c r="N5" s="10">
        <v>2014</v>
      </c>
      <c r="O5" s="10" t="s">
        <v>87</v>
      </c>
      <c r="P5" s="5" t="s">
        <v>87</v>
      </c>
      <c r="Q5" s="5" t="s">
        <v>87</v>
      </c>
      <c r="R5" s="10">
        <v>2014</v>
      </c>
      <c r="S5" s="5">
        <v>2014</v>
      </c>
      <c r="T5" s="5">
        <v>2020</v>
      </c>
      <c r="U5" s="5">
        <v>2020</v>
      </c>
      <c r="V5" s="5">
        <v>2020</v>
      </c>
      <c r="W5" s="5">
        <v>2020</v>
      </c>
      <c r="X5" s="31">
        <v>2020</v>
      </c>
      <c r="Y5" s="5">
        <v>2017</v>
      </c>
      <c r="Z5" s="5">
        <v>2018</v>
      </c>
      <c r="AA5" s="5">
        <v>2018</v>
      </c>
      <c r="AB5" s="5">
        <v>2019</v>
      </c>
      <c r="AC5" s="5">
        <v>2017</v>
      </c>
      <c r="AD5" s="5">
        <v>2020</v>
      </c>
    </row>
    <row r="6" spans="1:30">
      <c r="A6" s="1" t="s">
        <v>81</v>
      </c>
      <c r="B6" s="2" t="s">
        <v>82</v>
      </c>
      <c r="C6" s="5">
        <v>2019</v>
      </c>
      <c r="D6" s="5">
        <v>2017</v>
      </c>
      <c r="E6" s="10">
        <v>2018</v>
      </c>
      <c r="F6" s="10">
        <v>2018</v>
      </c>
      <c r="G6" s="10">
        <v>2018</v>
      </c>
      <c r="H6" s="5">
        <v>2018</v>
      </c>
      <c r="I6" s="5">
        <v>2020</v>
      </c>
      <c r="J6" s="5">
        <v>2015</v>
      </c>
      <c r="K6" s="5">
        <v>2017</v>
      </c>
      <c r="L6" s="5">
        <v>2017</v>
      </c>
      <c r="M6" s="10">
        <v>2017</v>
      </c>
      <c r="N6" s="10">
        <v>2018</v>
      </c>
      <c r="O6" s="10">
        <v>2017</v>
      </c>
      <c r="P6" s="5">
        <v>2019</v>
      </c>
      <c r="Q6" s="5">
        <v>2017</v>
      </c>
      <c r="R6" s="10">
        <v>2017</v>
      </c>
      <c r="S6" s="5">
        <v>2017</v>
      </c>
      <c r="T6" s="5">
        <v>2015</v>
      </c>
      <c r="U6" s="5">
        <v>2015</v>
      </c>
      <c r="V6" s="5">
        <v>2015</v>
      </c>
      <c r="W6" s="5">
        <v>2015</v>
      </c>
      <c r="X6" s="31">
        <v>2015</v>
      </c>
      <c r="Y6" s="5" t="s">
        <v>87</v>
      </c>
      <c r="Z6" s="5">
        <v>2019</v>
      </c>
      <c r="AA6" s="5">
        <v>2018</v>
      </c>
      <c r="AB6" s="5">
        <v>2019</v>
      </c>
      <c r="AC6" s="5">
        <v>2017</v>
      </c>
      <c r="AD6" s="5">
        <v>2020</v>
      </c>
    </row>
    <row r="7" spans="1:30">
      <c r="A7" s="1" t="s">
        <v>84</v>
      </c>
      <c r="B7" s="2" t="s">
        <v>85</v>
      </c>
      <c r="C7" s="5">
        <v>2019</v>
      </c>
      <c r="D7" s="5">
        <v>2017</v>
      </c>
      <c r="E7" s="10">
        <v>2018</v>
      </c>
      <c r="F7" s="10">
        <v>2018</v>
      </c>
      <c r="G7" s="10">
        <v>2018</v>
      </c>
      <c r="H7" s="5">
        <v>2018</v>
      </c>
      <c r="I7" s="5">
        <v>2020</v>
      </c>
      <c r="J7" s="5">
        <v>2015</v>
      </c>
      <c r="K7" s="5">
        <v>2017</v>
      </c>
      <c r="L7" s="5">
        <v>2019</v>
      </c>
      <c r="M7" s="10">
        <v>2019</v>
      </c>
      <c r="N7" s="10">
        <v>2017</v>
      </c>
      <c r="O7" s="10">
        <v>2017</v>
      </c>
      <c r="P7" s="5">
        <v>2019</v>
      </c>
      <c r="Q7" s="5">
        <v>2017</v>
      </c>
      <c r="R7" s="10">
        <v>2017</v>
      </c>
      <c r="S7" s="5">
        <v>2017</v>
      </c>
      <c r="T7" s="5">
        <v>2020</v>
      </c>
      <c r="U7" s="5">
        <v>2020</v>
      </c>
      <c r="V7" s="5">
        <v>2020</v>
      </c>
      <c r="W7" s="5">
        <v>2020</v>
      </c>
      <c r="X7" s="31">
        <v>2020</v>
      </c>
      <c r="Y7" s="5">
        <v>2017</v>
      </c>
      <c r="Z7" s="5">
        <v>2018</v>
      </c>
      <c r="AA7" s="5">
        <v>2018</v>
      </c>
      <c r="AB7" s="5">
        <v>2019</v>
      </c>
      <c r="AC7" s="5">
        <v>2017</v>
      </c>
      <c r="AD7" s="5">
        <v>2020</v>
      </c>
    </row>
    <row r="8" spans="1:30">
      <c r="A8" s="1" t="s">
        <v>88</v>
      </c>
      <c r="B8" s="2" t="s">
        <v>89</v>
      </c>
      <c r="C8" s="5">
        <v>2019</v>
      </c>
      <c r="D8" s="5">
        <v>2017</v>
      </c>
      <c r="E8" s="10">
        <v>2018</v>
      </c>
      <c r="F8" s="10">
        <v>2018</v>
      </c>
      <c r="G8" s="10">
        <v>2018</v>
      </c>
      <c r="H8" s="5">
        <v>2018</v>
      </c>
      <c r="I8" s="5">
        <v>2020</v>
      </c>
      <c r="J8" s="5">
        <v>2015</v>
      </c>
      <c r="K8" s="5">
        <v>2017</v>
      </c>
      <c r="L8" s="5">
        <v>2018</v>
      </c>
      <c r="M8" s="10">
        <v>2018</v>
      </c>
      <c r="N8" s="10" t="s">
        <v>87</v>
      </c>
      <c r="O8" s="10">
        <v>2017</v>
      </c>
      <c r="P8" s="5">
        <v>2016</v>
      </c>
      <c r="Q8" s="5" t="s">
        <v>87</v>
      </c>
      <c r="R8" s="10">
        <v>2017</v>
      </c>
      <c r="S8" s="5">
        <v>2017</v>
      </c>
      <c r="T8" s="5">
        <v>2020</v>
      </c>
      <c r="U8" s="5">
        <v>2020</v>
      </c>
      <c r="V8" s="5">
        <v>2020</v>
      </c>
      <c r="W8" s="5">
        <v>2020</v>
      </c>
      <c r="X8" s="31">
        <v>2020</v>
      </c>
      <c r="Y8" s="5" t="s">
        <v>87</v>
      </c>
      <c r="Z8" s="5" t="s">
        <v>87</v>
      </c>
      <c r="AA8" s="5">
        <v>2014</v>
      </c>
      <c r="AB8" s="5">
        <v>2019</v>
      </c>
      <c r="AC8" s="5">
        <v>2017</v>
      </c>
      <c r="AD8" s="5">
        <v>2020</v>
      </c>
    </row>
    <row r="9" spans="1:30">
      <c r="A9" s="1" t="s">
        <v>91</v>
      </c>
      <c r="B9" s="2" t="s">
        <v>92</v>
      </c>
      <c r="C9" s="5">
        <v>2019</v>
      </c>
      <c r="D9" s="5">
        <v>2018</v>
      </c>
      <c r="E9" s="10">
        <v>2018</v>
      </c>
      <c r="F9" s="10">
        <v>2018</v>
      </c>
      <c r="G9" s="10" t="s">
        <v>87</v>
      </c>
      <c r="H9" s="5">
        <v>2018</v>
      </c>
      <c r="I9" s="5" t="s">
        <v>87</v>
      </c>
      <c r="J9" s="5">
        <v>2015</v>
      </c>
      <c r="K9" s="5">
        <v>2017</v>
      </c>
      <c r="L9" s="5">
        <v>2018</v>
      </c>
      <c r="M9" s="10">
        <v>2018</v>
      </c>
      <c r="N9" s="10" t="s">
        <v>87</v>
      </c>
      <c r="O9" s="10">
        <v>2017</v>
      </c>
      <c r="P9" s="5">
        <v>2016</v>
      </c>
      <c r="Q9" s="5" t="s">
        <v>87</v>
      </c>
      <c r="R9" s="10">
        <v>2017</v>
      </c>
      <c r="S9" s="5">
        <v>2017</v>
      </c>
      <c r="T9" s="5">
        <v>2020</v>
      </c>
      <c r="U9" s="5">
        <v>2020</v>
      </c>
      <c r="V9" s="5">
        <v>2020</v>
      </c>
      <c r="W9" s="5">
        <v>2020</v>
      </c>
      <c r="X9" s="31">
        <v>2020</v>
      </c>
      <c r="Y9" s="5" t="s">
        <v>87</v>
      </c>
      <c r="Z9" s="5">
        <v>2018</v>
      </c>
      <c r="AA9" s="5">
        <v>2017</v>
      </c>
      <c r="AB9" s="5">
        <v>2019</v>
      </c>
      <c r="AC9" s="5">
        <v>2017</v>
      </c>
      <c r="AD9" s="5">
        <v>2020</v>
      </c>
    </row>
    <row r="10" spans="1:30">
      <c r="A10" s="1" t="s">
        <v>93</v>
      </c>
      <c r="B10" s="2" t="s">
        <v>94</v>
      </c>
      <c r="C10" s="5">
        <v>2019</v>
      </c>
      <c r="D10" s="5">
        <v>2014</v>
      </c>
      <c r="E10" s="10">
        <v>2018</v>
      </c>
      <c r="F10" s="10">
        <v>2018</v>
      </c>
      <c r="G10" s="10">
        <v>2018</v>
      </c>
      <c r="H10" s="5">
        <v>2018</v>
      </c>
      <c r="I10" s="5">
        <v>2020</v>
      </c>
      <c r="J10" s="5">
        <v>2015</v>
      </c>
      <c r="K10" s="5">
        <v>2017</v>
      </c>
      <c r="L10" s="5">
        <v>2019</v>
      </c>
      <c r="M10" s="10">
        <v>2019</v>
      </c>
      <c r="N10" s="10">
        <v>2017</v>
      </c>
      <c r="O10" s="10">
        <v>2018</v>
      </c>
      <c r="P10" s="5">
        <v>2019</v>
      </c>
      <c r="Q10" s="5">
        <v>2014</v>
      </c>
      <c r="R10" s="10">
        <v>2017</v>
      </c>
      <c r="S10" s="5">
        <v>2017</v>
      </c>
      <c r="T10" s="5">
        <v>2020</v>
      </c>
      <c r="U10" s="5">
        <v>2020</v>
      </c>
      <c r="V10" s="5">
        <v>2020</v>
      </c>
      <c r="W10" s="5">
        <v>2020</v>
      </c>
      <c r="X10" s="31">
        <v>2020</v>
      </c>
      <c r="Y10" s="5">
        <v>2017</v>
      </c>
      <c r="Z10" s="5" t="s">
        <v>87</v>
      </c>
      <c r="AA10" s="5" t="s">
        <v>87</v>
      </c>
      <c r="AB10" s="5">
        <v>2019</v>
      </c>
      <c r="AC10" s="5">
        <v>2017</v>
      </c>
      <c r="AD10" s="5">
        <v>2020</v>
      </c>
    </row>
    <row r="11" spans="1:30">
      <c r="A11" s="1" t="s">
        <v>95</v>
      </c>
      <c r="B11" s="2" t="s">
        <v>96</v>
      </c>
      <c r="C11" s="5">
        <v>2019</v>
      </c>
      <c r="D11" s="5">
        <v>2015</v>
      </c>
      <c r="E11" s="10">
        <v>2018</v>
      </c>
      <c r="F11" s="10">
        <v>2018</v>
      </c>
      <c r="G11" s="10">
        <v>2018</v>
      </c>
      <c r="H11" s="5">
        <v>2018</v>
      </c>
      <c r="I11" s="5">
        <v>2020</v>
      </c>
      <c r="J11" s="5">
        <v>2015</v>
      </c>
      <c r="K11" s="5">
        <v>2017</v>
      </c>
      <c r="L11" s="5">
        <v>2019</v>
      </c>
      <c r="M11" s="10">
        <v>2019</v>
      </c>
      <c r="N11" s="10">
        <v>2018</v>
      </c>
      <c r="O11" s="10">
        <v>2017</v>
      </c>
      <c r="P11" s="5" t="s">
        <v>87</v>
      </c>
      <c r="Q11" s="5" t="s">
        <v>87</v>
      </c>
      <c r="R11" s="10">
        <v>2017</v>
      </c>
      <c r="S11" s="5">
        <v>2017</v>
      </c>
      <c r="T11" s="5">
        <v>2020</v>
      </c>
      <c r="U11" s="5">
        <v>2020</v>
      </c>
      <c r="V11" s="5">
        <v>2020</v>
      </c>
      <c r="W11" s="5">
        <v>2020</v>
      </c>
      <c r="X11" s="31">
        <v>2020</v>
      </c>
      <c r="Y11" s="5" t="s">
        <v>87</v>
      </c>
      <c r="Z11" s="5" t="s">
        <v>87</v>
      </c>
      <c r="AA11" s="5" t="s">
        <v>87</v>
      </c>
      <c r="AB11" s="5">
        <v>2019</v>
      </c>
      <c r="AC11" s="5">
        <v>2017</v>
      </c>
      <c r="AD11" s="5">
        <v>2020</v>
      </c>
    </row>
    <row r="12" spans="1:30">
      <c r="A12" s="1" t="s">
        <v>97</v>
      </c>
      <c r="B12" s="2" t="s">
        <v>98</v>
      </c>
      <c r="C12" s="5">
        <v>2019</v>
      </c>
      <c r="D12" s="5">
        <v>2018</v>
      </c>
      <c r="E12" s="10">
        <v>2018</v>
      </c>
      <c r="F12" s="10">
        <v>2018</v>
      </c>
      <c r="G12" s="10">
        <v>2018</v>
      </c>
      <c r="H12" s="5">
        <v>2018</v>
      </c>
      <c r="I12" s="5">
        <v>2020</v>
      </c>
      <c r="J12" s="5">
        <v>2015</v>
      </c>
      <c r="K12" s="5">
        <v>2017</v>
      </c>
      <c r="L12" s="5" t="s">
        <v>87</v>
      </c>
      <c r="M12" s="10" t="s">
        <v>87</v>
      </c>
      <c r="N12" s="10">
        <v>2019</v>
      </c>
      <c r="O12" s="10">
        <v>2019</v>
      </c>
      <c r="P12" s="5">
        <v>2019</v>
      </c>
      <c r="Q12" s="5">
        <v>2016</v>
      </c>
      <c r="R12" s="10">
        <v>2017</v>
      </c>
      <c r="S12" s="5">
        <v>2017</v>
      </c>
      <c r="T12" s="5">
        <v>2020</v>
      </c>
      <c r="U12" s="5">
        <v>2020</v>
      </c>
      <c r="V12" s="5">
        <v>2020</v>
      </c>
      <c r="W12" s="5">
        <v>2020</v>
      </c>
      <c r="X12" s="31">
        <v>2020</v>
      </c>
      <c r="Y12" s="5">
        <v>2017</v>
      </c>
      <c r="Z12" s="5">
        <v>2016</v>
      </c>
      <c r="AA12" s="5">
        <v>2016</v>
      </c>
      <c r="AB12" s="5">
        <v>2019</v>
      </c>
      <c r="AC12" s="5">
        <v>2017</v>
      </c>
      <c r="AD12" s="5">
        <v>2020</v>
      </c>
    </row>
    <row r="13" spans="1:30">
      <c r="A13" s="1" t="s">
        <v>100</v>
      </c>
      <c r="B13" s="2" t="s">
        <v>101</v>
      </c>
      <c r="C13" s="5">
        <v>2019</v>
      </c>
      <c r="D13" s="5">
        <v>2015</v>
      </c>
      <c r="E13" s="10">
        <v>2018</v>
      </c>
      <c r="F13" s="10">
        <v>2018</v>
      </c>
      <c r="G13" s="10" t="s">
        <v>87</v>
      </c>
      <c r="H13" s="5">
        <v>2018</v>
      </c>
      <c r="I13" s="5">
        <v>2020</v>
      </c>
      <c r="J13" s="5">
        <v>2015</v>
      </c>
      <c r="K13" s="5">
        <v>2017</v>
      </c>
      <c r="L13" s="5">
        <v>2018</v>
      </c>
      <c r="M13" s="10">
        <v>2018</v>
      </c>
      <c r="N13" s="10">
        <v>2018</v>
      </c>
      <c r="O13" s="10">
        <v>2017</v>
      </c>
      <c r="P13" s="5" t="s">
        <v>87</v>
      </c>
      <c r="Q13" s="5">
        <v>2017</v>
      </c>
      <c r="R13" s="10">
        <v>2017</v>
      </c>
      <c r="S13" s="5">
        <v>2017</v>
      </c>
      <c r="T13" s="5">
        <v>2020</v>
      </c>
      <c r="U13" s="5">
        <v>2020</v>
      </c>
      <c r="V13" s="5">
        <v>2020</v>
      </c>
      <c r="W13" s="5">
        <v>2020</v>
      </c>
      <c r="X13" s="31">
        <v>2020</v>
      </c>
      <c r="Y13" s="5" t="s">
        <v>87</v>
      </c>
      <c r="Z13" s="5">
        <v>2018</v>
      </c>
      <c r="AA13" s="5">
        <v>2018</v>
      </c>
      <c r="AB13" s="5">
        <v>2019</v>
      </c>
      <c r="AC13" s="5">
        <v>2017</v>
      </c>
      <c r="AD13" s="5">
        <v>2020</v>
      </c>
    </row>
    <row r="14" spans="1:30">
      <c r="A14" s="1" t="s">
        <v>102</v>
      </c>
      <c r="B14" s="2" t="s">
        <v>103</v>
      </c>
      <c r="C14" s="5">
        <v>2019</v>
      </c>
      <c r="D14" s="5">
        <v>2018</v>
      </c>
      <c r="E14" s="10">
        <v>2018</v>
      </c>
      <c r="F14" s="10">
        <v>2018</v>
      </c>
      <c r="G14" s="10">
        <v>2018</v>
      </c>
      <c r="H14" s="5">
        <v>2018</v>
      </c>
      <c r="I14" s="5">
        <v>2020</v>
      </c>
      <c r="J14" s="5">
        <v>2015</v>
      </c>
      <c r="K14" s="5">
        <v>2017</v>
      </c>
      <c r="L14" s="5">
        <v>2018</v>
      </c>
      <c r="M14" s="10">
        <v>2018</v>
      </c>
      <c r="N14" s="10" t="s">
        <v>87</v>
      </c>
      <c r="O14" s="10">
        <v>2017</v>
      </c>
      <c r="P14" s="5">
        <v>2016</v>
      </c>
      <c r="Q14" s="5" t="s">
        <v>87</v>
      </c>
      <c r="R14" s="10">
        <v>2017</v>
      </c>
      <c r="S14" s="5">
        <v>2017</v>
      </c>
      <c r="T14" s="5">
        <v>2020</v>
      </c>
      <c r="U14" s="5">
        <v>2020</v>
      </c>
      <c r="V14" s="5">
        <v>2020</v>
      </c>
      <c r="W14" s="5">
        <v>2020</v>
      </c>
      <c r="X14" s="31">
        <v>2020</v>
      </c>
      <c r="Y14" s="5" t="s">
        <v>87</v>
      </c>
      <c r="Z14" s="5">
        <v>2017</v>
      </c>
      <c r="AA14" s="5">
        <v>2017</v>
      </c>
      <c r="AB14" s="5">
        <v>2019</v>
      </c>
      <c r="AC14" s="5">
        <v>2017</v>
      </c>
      <c r="AD14" s="5">
        <v>2020</v>
      </c>
    </row>
    <row r="15" spans="1:30">
      <c r="A15" s="1" t="s">
        <v>104</v>
      </c>
      <c r="B15" s="2" t="s">
        <v>105</v>
      </c>
      <c r="C15" s="5">
        <v>2019</v>
      </c>
      <c r="D15" s="5">
        <v>2018</v>
      </c>
      <c r="E15" s="10">
        <v>2018</v>
      </c>
      <c r="F15" s="10">
        <v>2018</v>
      </c>
      <c r="G15" s="10" t="s">
        <v>87</v>
      </c>
      <c r="H15" s="5">
        <v>2018</v>
      </c>
      <c r="I15" s="5">
        <v>2020</v>
      </c>
      <c r="J15" s="5">
        <v>2015</v>
      </c>
      <c r="K15" s="5">
        <v>2017</v>
      </c>
      <c r="L15" s="5">
        <v>2019</v>
      </c>
      <c r="M15" s="10">
        <v>2019</v>
      </c>
      <c r="N15" s="10" t="s">
        <v>87</v>
      </c>
      <c r="O15" s="10">
        <v>2018</v>
      </c>
      <c r="P15" s="5" t="s">
        <v>87</v>
      </c>
      <c r="Q15" s="5" t="s">
        <v>87</v>
      </c>
      <c r="R15" s="10">
        <v>2014</v>
      </c>
      <c r="S15" s="5">
        <v>2014</v>
      </c>
      <c r="T15" s="5">
        <v>2020</v>
      </c>
      <c r="U15" s="5">
        <v>2020</v>
      </c>
      <c r="V15" s="5">
        <v>2020</v>
      </c>
      <c r="W15" s="5">
        <v>2020</v>
      </c>
      <c r="X15" s="31">
        <v>2020</v>
      </c>
      <c r="Y15" s="5">
        <v>2017</v>
      </c>
      <c r="Z15" s="5" t="s">
        <v>87</v>
      </c>
      <c r="AA15" s="5" t="s">
        <v>87</v>
      </c>
      <c r="AB15" s="5">
        <v>2019</v>
      </c>
      <c r="AC15" s="5">
        <v>2017</v>
      </c>
      <c r="AD15" s="5">
        <v>2020</v>
      </c>
    </row>
    <row r="16" spans="1:30">
      <c r="A16" s="1" t="s">
        <v>107</v>
      </c>
      <c r="B16" s="2" t="s">
        <v>108</v>
      </c>
      <c r="C16" s="5">
        <v>2019</v>
      </c>
      <c r="D16" s="5">
        <v>2018</v>
      </c>
      <c r="E16" s="10">
        <v>2018</v>
      </c>
      <c r="F16" s="10" t="s">
        <v>87</v>
      </c>
      <c r="G16" s="10">
        <v>2018</v>
      </c>
      <c r="H16" s="5">
        <v>2018</v>
      </c>
      <c r="I16" s="5">
        <v>2020</v>
      </c>
      <c r="J16" s="5">
        <v>2015</v>
      </c>
      <c r="K16" s="5">
        <v>2017</v>
      </c>
      <c r="L16" s="5">
        <v>2019</v>
      </c>
      <c r="M16" s="10" t="s">
        <v>87</v>
      </c>
      <c r="N16" s="10">
        <v>2018</v>
      </c>
      <c r="O16" s="10">
        <v>2018</v>
      </c>
      <c r="P16" s="5" t="s">
        <v>87</v>
      </c>
      <c r="Q16" s="5">
        <v>2014</v>
      </c>
      <c r="R16" s="10">
        <v>2017</v>
      </c>
      <c r="S16" s="5">
        <v>2017</v>
      </c>
      <c r="T16" s="5">
        <v>2020</v>
      </c>
      <c r="U16" s="5">
        <v>2020</v>
      </c>
      <c r="V16" s="5">
        <v>2020</v>
      </c>
      <c r="W16" s="5">
        <v>2020</v>
      </c>
      <c r="X16" s="31">
        <v>2020</v>
      </c>
      <c r="Y16" s="5">
        <v>2017</v>
      </c>
      <c r="Z16" s="5">
        <v>2019</v>
      </c>
      <c r="AA16" s="5">
        <v>2015</v>
      </c>
      <c r="AB16" s="5">
        <v>2019</v>
      </c>
      <c r="AC16" s="5">
        <v>2017</v>
      </c>
      <c r="AD16" s="5">
        <v>2020</v>
      </c>
    </row>
    <row r="17" spans="1:30">
      <c r="A17" s="1" t="s">
        <v>109</v>
      </c>
      <c r="B17" s="2" t="s">
        <v>110</v>
      </c>
      <c r="C17" s="5">
        <v>2019</v>
      </c>
      <c r="D17" s="5">
        <v>2018</v>
      </c>
      <c r="E17" s="10">
        <v>2018</v>
      </c>
      <c r="F17" s="10">
        <v>2018</v>
      </c>
      <c r="G17" s="10" t="s">
        <v>87</v>
      </c>
      <c r="H17" s="5">
        <v>2018</v>
      </c>
      <c r="I17" s="5">
        <v>2020</v>
      </c>
      <c r="J17" s="5">
        <v>2015</v>
      </c>
      <c r="K17" s="5">
        <v>2017</v>
      </c>
      <c r="L17" s="5">
        <v>2020</v>
      </c>
      <c r="M17" s="10">
        <v>2018</v>
      </c>
      <c r="N17" s="10">
        <v>2017</v>
      </c>
      <c r="O17" s="10">
        <v>2018</v>
      </c>
      <c r="P17" s="5">
        <v>2019</v>
      </c>
      <c r="Q17" s="5" t="s">
        <v>87</v>
      </c>
      <c r="R17" s="10">
        <v>2014</v>
      </c>
      <c r="S17" s="5">
        <v>2014</v>
      </c>
      <c r="T17" s="5">
        <v>2020</v>
      </c>
      <c r="U17" s="5">
        <v>2020</v>
      </c>
      <c r="V17" s="5">
        <v>2020</v>
      </c>
      <c r="W17" s="5">
        <v>2020</v>
      </c>
      <c r="X17" s="31">
        <v>2020</v>
      </c>
      <c r="Y17" s="5">
        <v>2014</v>
      </c>
      <c r="Z17" s="5">
        <v>2017</v>
      </c>
      <c r="AA17" s="5">
        <v>2017</v>
      </c>
      <c r="AB17" s="5">
        <v>2019</v>
      </c>
      <c r="AC17" s="5">
        <v>2017</v>
      </c>
      <c r="AD17" s="5">
        <v>2020</v>
      </c>
    </row>
    <row r="18" spans="1:30">
      <c r="A18" s="1" t="s">
        <v>111</v>
      </c>
      <c r="B18" s="2" t="s">
        <v>112</v>
      </c>
      <c r="C18" s="5">
        <v>2019</v>
      </c>
      <c r="D18" s="5">
        <v>2017</v>
      </c>
      <c r="E18" s="10">
        <v>2018</v>
      </c>
      <c r="F18" s="10">
        <v>2018</v>
      </c>
      <c r="G18" s="10">
        <v>2018</v>
      </c>
      <c r="H18" s="5">
        <v>2018</v>
      </c>
      <c r="I18" s="5">
        <v>2020</v>
      </c>
      <c r="J18" s="5">
        <v>2015</v>
      </c>
      <c r="K18" s="5">
        <v>2017</v>
      </c>
      <c r="L18" s="5">
        <v>2018</v>
      </c>
      <c r="M18" s="10">
        <v>2018</v>
      </c>
      <c r="N18" s="10">
        <v>2015</v>
      </c>
      <c r="O18" s="10" t="s">
        <v>87</v>
      </c>
      <c r="P18" s="5">
        <v>2016</v>
      </c>
      <c r="Q18" s="5">
        <v>2015</v>
      </c>
      <c r="R18" s="10">
        <v>2017</v>
      </c>
      <c r="S18" s="5">
        <v>2017</v>
      </c>
      <c r="T18" s="5">
        <v>2020</v>
      </c>
      <c r="U18" s="5">
        <v>2020</v>
      </c>
      <c r="V18" s="5">
        <v>2020</v>
      </c>
      <c r="W18" s="5">
        <v>2020</v>
      </c>
      <c r="X18" s="31">
        <v>2020</v>
      </c>
      <c r="Y18" s="5">
        <v>2017</v>
      </c>
      <c r="Z18" s="5">
        <v>2018</v>
      </c>
      <c r="AA18" s="5">
        <v>2018</v>
      </c>
      <c r="AB18" s="5">
        <v>2019</v>
      </c>
      <c r="AC18" s="5">
        <v>2017</v>
      </c>
      <c r="AD18" s="5">
        <v>2020</v>
      </c>
    </row>
    <row r="19" spans="1:30">
      <c r="A19" s="1" t="s">
        <v>113</v>
      </c>
      <c r="B19" s="2" t="s">
        <v>114</v>
      </c>
      <c r="C19" s="5">
        <v>2019</v>
      </c>
      <c r="D19" s="5">
        <v>2018</v>
      </c>
      <c r="E19" s="10">
        <v>2018</v>
      </c>
      <c r="F19" s="10">
        <v>2018</v>
      </c>
      <c r="G19" s="10" t="s">
        <v>87</v>
      </c>
      <c r="H19" s="5">
        <v>2018</v>
      </c>
      <c r="I19" s="5">
        <v>2020</v>
      </c>
      <c r="J19" s="5">
        <v>2015</v>
      </c>
      <c r="K19" s="5">
        <v>2017</v>
      </c>
      <c r="L19" s="5" t="s">
        <v>87</v>
      </c>
      <c r="M19" s="10" t="s">
        <v>87</v>
      </c>
      <c r="N19" s="10" t="s">
        <v>87</v>
      </c>
      <c r="O19" s="10" t="s">
        <v>87</v>
      </c>
      <c r="P19" s="5" t="s">
        <v>87</v>
      </c>
      <c r="Q19" s="5">
        <v>2017</v>
      </c>
      <c r="R19" s="10">
        <v>2017</v>
      </c>
      <c r="S19" s="5">
        <v>2017</v>
      </c>
      <c r="T19" s="5">
        <v>2020</v>
      </c>
      <c r="U19" s="5">
        <v>2020</v>
      </c>
      <c r="V19" s="5">
        <v>2020</v>
      </c>
      <c r="W19" s="5">
        <v>2020</v>
      </c>
      <c r="X19" s="31">
        <v>2020</v>
      </c>
      <c r="Y19" s="5">
        <v>2016</v>
      </c>
      <c r="Z19" s="5">
        <v>2015</v>
      </c>
      <c r="AA19" s="5" t="s">
        <v>87</v>
      </c>
      <c r="AB19" s="5">
        <v>2019</v>
      </c>
      <c r="AC19" s="5">
        <v>2017</v>
      </c>
      <c r="AD19" s="5">
        <v>2020</v>
      </c>
    </row>
    <row r="20" spans="1:30">
      <c r="A20" s="1" t="s">
        <v>115</v>
      </c>
      <c r="B20" s="2" t="s">
        <v>116</v>
      </c>
      <c r="C20" s="5">
        <v>2019</v>
      </c>
      <c r="D20" s="5">
        <v>2018</v>
      </c>
      <c r="E20" s="10">
        <v>2018</v>
      </c>
      <c r="F20" s="10">
        <v>2018</v>
      </c>
      <c r="G20" s="10">
        <v>2018</v>
      </c>
      <c r="H20" s="5">
        <v>2018</v>
      </c>
      <c r="I20" s="5">
        <v>2020</v>
      </c>
      <c r="J20" s="5">
        <v>2015</v>
      </c>
      <c r="K20" s="5">
        <v>2017</v>
      </c>
      <c r="L20" s="5">
        <v>2014</v>
      </c>
      <c r="M20" s="10" t="s">
        <v>87</v>
      </c>
      <c r="N20" s="10" t="s">
        <v>87</v>
      </c>
      <c r="O20" s="10" t="s">
        <v>87</v>
      </c>
      <c r="P20" s="5">
        <v>2016</v>
      </c>
      <c r="Q20" s="5">
        <v>2019</v>
      </c>
      <c r="R20" s="10">
        <v>2017</v>
      </c>
      <c r="S20" s="5">
        <v>2017</v>
      </c>
      <c r="T20" s="5">
        <v>2020</v>
      </c>
      <c r="U20" s="5">
        <v>2020</v>
      </c>
      <c r="V20" s="5">
        <v>2020</v>
      </c>
      <c r="W20" s="5">
        <v>2020</v>
      </c>
      <c r="X20" s="31">
        <v>2020</v>
      </c>
      <c r="Y20" s="5" t="s">
        <v>87</v>
      </c>
      <c r="Z20" s="5" t="s">
        <v>87</v>
      </c>
      <c r="AA20" s="5">
        <v>2015</v>
      </c>
      <c r="AB20" s="5">
        <v>2019</v>
      </c>
      <c r="AC20" s="5">
        <v>2017</v>
      </c>
      <c r="AD20" s="5">
        <v>2020</v>
      </c>
    </row>
    <row r="21" spans="1:30">
      <c r="A21" s="1" t="s">
        <v>117</v>
      </c>
      <c r="B21" s="2" t="s">
        <v>118</v>
      </c>
      <c r="C21" s="5">
        <v>2019</v>
      </c>
      <c r="D21" s="5">
        <v>2018</v>
      </c>
      <c r="E21" s="10">
        <v>2018</v>
      </c>
      <c r="F21" s="10">
        <v>2018</v>
      </c>
      <c r="G21" s="10">
        <v>2018</v>
      </c>
      <c r="H21" s="5">
        <v>2018</v>
      </c>
      <c r="I21" s="5">
        <v>2020</v>
      </c>
      <c r="J21" s="5">
        <v>2015</v>
      </c>
      <c r="K21" s="5">
        <v>2017</v>
      </c>
      <c r="L21" s="5" t="s">
        <v>87</v>
      </c>
      <c r="M21" s="10" t="s">
        <v>87</v>
      </c>
      <c r="N21" s="10">
        <v>2018</v>
      </c>
      <c r="O21" s="10">
        <v>2017</v>
      </c>
      <c r="P21" s="5">
        <v>2016</v>
      </c>
      <c r="Q21" s="5">
        <v>2018</v>
      </c>
      <c r="R21" s="10">
        <v>2017</v>
      </c>
      <c r="S21" s="5">
        <v>2017</v>
      </c>
      <c r="T21" s="5">
        <v>2020</v>
      </c>
      <c r="U21" s="5">
        <v>2020</v>
      </c>
      <c r="V21" s="5">
        <v>2020</v>
      </c>
      <c r="W21" s="5">
        <v>2020</v>
      </c>
      <c r="X21" s="31">
        <v>2020</v>
      </c>
      <c r="Y21" s="5" t="s">
        <v>87</v>
      </c>
      <c r="Z21" s="5" t="s">
        <v>87</v>
      </c>
      <c r="AA21" s="5">
        <v>2018</v>
      </c>
      <c r="AB21" s="5">
        <v>2019</v>
      </c>
      <c r="AC21" s="5">
        <v>2017</v>
      </c>
      <c r="AD21" s="5">
        <v>2020</v>
      </c>
    </row>
    <row r="22" spans="1:30">
      <c r="A22" s="1" t="s">
        <v>120</v>
      </c>
      <c r="B22" s="2" t="s">
        <v>121</v>
      </c>
      <c r="C22" s="5">
        <v>2019</v>
      </c>
      <c r="D22" s="5">
        <v>2018</v>
      </c>
      <c r="E22" s="10">
        <v>2018</v>
      </c>
      <c r="F22" s="10">
        <v>2018</v>
      </c>
      <c r="G22" s="10" t="s">
        <v>87</v>
      </c>
      <c r="H22" s="5">
        <v>2018</v>
      </c>
      <c r="I22" s="5">
        <v>2020</v>
      </c>
      <c r="J22" s="5">
        <v>2015</v>
      </c>
      <c r="K22" s="5">
        <v>2017</v>
      </c>
      <c r="L22" s="5">
        <v>2019</v>
      </c>
      <c r="M22" s="10">
        <v>2019</v>
      </c>
      <c r="N22" s="10">
        <v>2018</v>
      </c>
      <c r="O22" s="10">
        <v>2016</v>
      </c>
      <c r="P22" s="5" t="s">
        <v>87</v>
      </c>
      <c r="Q22" s="5" t="s">
        <v>87</v>
      </c>
      <c r="R22" s="10" t="s">
        <v>87</v>
      </c>
      <c r="S22" s="5"/>
      <c r="T22" s="5">
        <v>2020</v>
      </c>
      <c r="U22" s="5">
        <v>2020</v>
      </c>
      <c r="V22" s="5">
        <v>2020</v>
      </c>
      <c r="W22" s="5">
        <v>2020</v>
      </c>
      <c r="X22" s="31">
        <v>2020</v>
      </c>
      <c r="Y22" s="5" t="s">
        <v>87</v>
      </c>
      <c r="Z22" s="5" t="s">
        <v>87</v>
      </c>
      <c r="AA22" s="5" t="s">
        <v>87</v>
      </c>
      <c r="AB22" s="5">
        <v>2019</v>
      </c>
      <c r="AC22" s="5">
        <v>2017</v>
      </c>
      <c r="AD22" s="5">
        <v>2020</v>
      </c>
    </row>
    <row r="23" spans="1:30">
      <c r="A23" s="1" t="s">
        <v>122</v>
      </c>
      <c r="B23" s="2" t="s">
        <v>123</v>
      </c>
      <c r="C23" s="5">
        <v>2019</v>
      </c>
      <c r="D23" s="5">
        <v>2015</v>
      </c>
      <c r="E23" s="10">
        <v>2018</v>
      </c>
      <c r="F23" s="10">
        <v>2018</v>
      </c>
      <c r="G23" s="10">
        <v>2018</v>
      </c>
      <c r="H23" s="5">
        <v>2018</v>
      </c>
      <c r="I23" s="5">
        <v>2020</v>
      </c>
      <c r="J23" s="5">
        <v>2015</v>
      </c>
      <c r="K23" s="5">
        <v>2017</v>
      </c>
      <c r="L23" s="5">
        <v>2018</v>
      </c>
      <c r="M23" s="10">
        <v>2018</v>
      </c>
      <c r="N23" s="10" t="s">
        <v>87</v>
      </c>
      <c r="O23" s="10">
        <v>2017</v>
      </c>
      <c r="P23" s="5">
        <v>2016</v>
      </c>
      <c r="Q23" s="5">
        <v>2017</v>
      </c>
      <c r="R23" s="10">
        <v>2017</v>
      </c>
      <c r="S23" s="5">
        <v>2017</v>
      </c>
      <c r="T23" s="5">
        <v>2020</v>
      </c>
      <c r="U23" s="5">
        <v>2020</v>
      </c>
      <c r="V23" s="5">
        <v>2020</v>
      </c>
      <c r="W23" s="5">
        <v>2020</v>
      </c>
      <c r="X23" s="31">
        <v>2020</v>
      </c>
      <c r="Y23" s="5" t="s">
        <v>87</v>
      </c>
      <c r="Z23" s="5">
        <v>2018</v>
      </c>
      <c r="AA23" s="5">
        <v>2017</v>
      </c>
      <c r="AB23" s="5">
        <v>2019</v>
      </c>
      <c r="AC23" s="5">
        <v>2017</v>
      </c>
      <c r="AD23" s="5">
        <v>2020</v>
      </c>
    </row>
    <row r="24" spans="1:30">
      <c r="A24" s="1" t="s">
        <v>124</v>
      </c>
      <c r="B24" s="2" t="s">
        <v>125</v>
      </c>
      <c r="C24" s="5">
        <v>2019</v>
      </c>
      <c r="D24" s="5">
        <v>2017</v>
      </c>
      <c r="E24" s="10">
        <v>2018</v>
      </c>
      <c r="F24" s="10">
        <v>2018</v>
      </c>
      <c r="G24" s="10">
        <v>2018</v>
      </c>
      <c r="H24" s="5">
        <v>2018</v>
      </c>
      <c r="I24" s="5">
        <v>2020</v>
      </c>
      <c r="J24" s="5">
        <v>2015</v>
      </c>
      <c r="K24" s="5">
        <v>2017</v>
      </c>
      <c r="L24" s="5">
        <v>2019</v>
      </c>
      <c r="M24" s="10">
        <v>2019</v>
      </c>
      <c r="N24" s="10">
        <v>2018</v>
      </c>
      <c r="O24" s="10">
        <v>2018</v>
      </c>
      <c r="P24" s="5" t="s">
        <v>87</v>
      </c>
      <c r="Q24" s="5">
        <v>2016</v>
      </c>
      <c r="R24" s="10">
        <v>2017</v>
      </c>
      <c r="S24" s="5">
        <v>2017</v>
      </c>
      <c r="T24" s="5">
        <v>2020</v>
      </c>
      <c r="U24" s="5">
        <v>2020</v>
      </c>
      <c r="V24" s="5">
        <v>2020</v>
      </c>
      <c r="W24" s="5">
        <v>2020</v>
      </c>
      <c r="X24" s="31">
        <v>2020</v>
      </c>
      <c r="Y24" s="5">
        <v>2017</v>
      </c>
      <c r="Z24" s="5">
        <v>2018</v>
      </c>
      <c r="AA24" s="5">
        <v>2014</v>
      </c>
      <c r="AB24" s="5">
        <v>2019</v>
      </c>
      <c r="AC24" s="5">
        <v>2017</v>
      </c>
      <c r="AD24" s="5">
        <v>2020</v>
      </c>
    </row>
    <row r="25" spans="1:30">
      <c r="A25" s="1" t="s">
        <v>126</v>
      </c>
      <c r="B25" s="2" t="s">
        <v>127</v>
      </c>
      <c r="C25" s="5">
        <v>2019</v>
      </c>
      <c r="D25" s="5">
        <v>2017</v>
      </c>
      <c r="E25" s="10">
        <v>2018</v>
      </c>
      <c r="F25" s="10">
        <v>2018</v>
      </c>
      <c r="G25" s="10">
        <v>2018</v>
      </c>
      <c r="H25" s="5">
        <v>2018</v>
      </c>
      <c r="I25" s="5">
        <v>2020</v>
      </c>
      <c r="J25" s="5">
        <v>2015</v>
      </c>
      <c r="K25" s="5">
        <v>2017</v>
      </c>
      <c r="L25" s="5">
        <v>2019</v>
      </c>
      <c r="M25" s="10">
        <v>2019</v>
      </c>
      <c r="N25" s="10">
        <v>2017</v>
      </c>
      <c r="O25" s="10">
        <v>2018</v>
      </c>
      <c r="P25" s="5" t="s">
        <v>87</v>
      </c>
      <c r="Q25" s="5">
        <v>2015</v>
      </c>
      <c r="R25" s="10">
        <v>2014</v>
      </c>
      <c r="S25" s="5">
        <v>2014</v>
      </c>
      <c r="T25" s="5">
        <v>2020</v>
      </c>
      <c r="U25" s="5">
        <v>2020</v>
      </c>
      <c r="V25" s="5">
        <v>2020</v>
      </c>
      <c r="W25" s="5">
        <v>2020</v>
      </c>
      <c r="X25" s="31">
        <v>2020</v>
      </c>
      <c r="Y25" s="5">
        <v>2017</v>
      </c>
      <c r="Z25" s="5" t="s">
        <v>87</v>
      </c>
      <c r="AA25" s="5" t="s">
        <v>87</v>
      </c>
      <c r="AB25" s="5">
        <v>2019</v>
      </c>
      <c r="AC25" s="5">
        <v>2017</v>
      </c>
      <c r="AD25" s="5">
        <v>2020</v>
      </c>
    </row>
    <row r="26" spans="1:30">
      <c r="A26" s="1" t="s">
        <v>129</v>
      </c>
      <c r="B26" s="2" t="s">
        <v>130</v>
      </c>
      <c r="C26" s="5">
        <v>2019</v>
      </c>
      <c r="D26" s="5">
        <v>2018</v>
      </c>
      <c r="E26" s="10">
        <v>2018</v>
      </c>
      <c r="F26" s="10">
        <v>2018</v>
      </c>
      <c r="G26" s="10">
        <v>2018</v>
      </c>
      <c r="H26" s="5">
        <v>2018</v>
      </c>
      <c r="I26" s="5">
        <v>2020</v>
      </c>
      <c r="J26" s="5">
        <v>2015</v>
      </c>
      <c r="K26" s="5">
        <v>2017</v>
      </c>
      <c r="L26" s="5">
        <v>2019</v>
      </c>
      <c r="M26" s="10">
        <v>2015</v>
      </c>
      <c r="N26" s="10">
        <v>2015</v>
      </c>
      <c r="O26" s="10">
        <v>2018</v>
      </c>
      <c r="P26" s="5">
        <v>2019</v>
      </c>
      <c r="Q26" s="5">
        <v>2015</v>
      </c>
      <c r="R26" s="10">
        <v>2017</v>
      </c>
      <c r="S26" s="5">
        <v>2017</v>
      </c>
      <c r="T26" s="5">
        <v>2020</v>
      </c>
      <c r="U26" s="5">
        <v>2020</v>
      </c>
      <c r="V26" s="5">
        <v>2020</v>
      </c>
      <c r="W26" s="5">
        <v>2020</v>
      </c>
      <c r="X26" s="31">
        <v>2020</v>
      </c>
      <c r="Y26" s="5">
        <v>2017</v>
      </c>
      <c r="Z26" s="5" t="s">
        <v>87</v>
      </c>
      <c r="AA26" s="5" t="s">
        <v>87</v>
      </c>
      <c r="AB26" s="5">
        <v>2019</v>
      </c>
      <c r="AC26" s="5">
        <v>2017</v>
      </c>
      <c r="AD26" s="5">
        <v>2020</v>
      </c>
    </row>
    <row r="27" spans="1:30">
      <c r="A27" s="1" t="s">
        <v>131</v>
      </c>
      <c r="B27" s="2" t="s">
        <v>132</v>
      </c>
      <c r="C27" s="5">
        <v>2019</v>
      </c>
      <c r="D27" s="5" t="s">
        <v>87</v>
      </c>
      <c r="E27" s="10">
        <v>2018</v>
      </c>
      <c r="F27" s="10" t="s">
        <v>87</v>
      </c>
      <c r="G27" s="10">
        <v>2018</v>
      </c>
      <c r="H27" s="5">
        <v>2018</v>
      </c>
      <c r="I27" s="5">
        <v>2020</v>
      </c>
      <c r="J27" s="5">
        <v>2015</v>
      </c>
      <c r="K27" s="5">
        <v>2017</v>
      </c>
      <c r="L27" s="5">
        <v>2019</v>
      </c>
      <c r="M27" s="10">
        <v>2016</v>
      </c>
      <c r="N27" s="10">
        <v>2018</v>
      </c>
      <c r="O27" s="10">
        <v>2018</v>
      </c>
      <c r="P27" s="5">
        <v>2016</v>
      </c>
      <c r="Q27" s="5">
        <v>2016</v>
      </c>
      <c r="R27" s="10">
        <v>2017</v>
      </c>
      <c r="S27" s="5">
        <v>2017</v>
      </c>
      <c r="T27" s="5">
        <v>2020</v>
      </c>
      <c r="U27" s="5">
        <v>2020</v>
      </c>
      <c r="V27" s="5">
        <v>2020</v>
      </c>
      <c r="W27" s="5">
        <v>2020</v>
      </c>
      <c r="X27" s="31">
        <v>2020</v>
      </c>
      <c r="Y27" s="5">
        <v>2017</v>
      </c>
      <c r="Z27" s="5">
        <v>2014</v>
      </c>
      <c r="AA27" s="5">
        <v>2014</v>
      </c>
      <c r="AB27" s="5">
        <v>2019</v>
      </c>
      <c r="AC27" s="5">
        <v>2017</v>
      </c>
      <c r="AD27" s="5">
        <v>2020</v>
      </c>
    </row>
    <row r="28" spans="1:30">
      <c r="A28" s="1" t="s">
        <v>134</v>
      </c>
      <c r="B28" s="2" t="s">
        <v>135</v>
      </c>
      <c r="C28" s="5">
        <v>2019</v>
      </c>
      <c r="D28" s="5">
        <v>2018</v>
      </c>
      <c r="E28" s="10">
        <v>2018</v>
      </c>
      <c r="F28" s="10">
        <v>2018</v>
      </c>
      <c r="G28" s="10">
        <v>2018</v>
      </c>
      <c r="H28" s="5">
        <v>2018</v>
      </c>
      <c r="I28" s="5" t="s">
        <v>87</v>
      </c>
      <c r="J28" s="5">
        <v>2015</v>
      </c>
      <c r="K28" s="5">
        <v>2017</v>
      </c>
      <c r="L28" s="5">
        <v>2018</v>
      </c>
      <c r="M28" s="10">
        <v>2015</v>
      </c>
      <c r="N28" s="10" t="s">
        <v>87</v>
      </c>
      <c r="O28" s="10" t="s">
        <v>87</v>
      </c>
      <c r="P28" s="5">
        <v>2016</v>
      </c>
      <c r="Q28" s="5" t="s">
        <v>87</v>
      </c>
      <c r="R28" s="10">
        <v>2017</v>
      </c>
      <c r="S28" s="5">
        <v>2017</v>
      </c>
      <c r="T28" s="5">
        <v>2020</v>
      </c>
      <c r="U28" s="5">
        <v>2020</v>
      </c>
      <c r="V28" s="5">
        <v>2020</v>
      </c>
      <c r="W28" s="5">
        <v>2020</v>
      </c>
      <c r="X28" s="31">
        <v>2020</v>
      </c>
      <c r="Y28" s="5" t="s">
        <v>87</v>
      </c>
      <c r="Z28" s="5" t="s">
        <v>87</v>
      </c>
      <c r="AA28" s="5">
        <v>2017</v>
      </c>
      <c r="AB28" s="5">
        <v>2019</v>
      </c>
      <c r="AC28" s="5">
        <v>2017</v>
      </c>
      <c r="AD28" s="5">
        <v>2020</v>
      </c>
    </row>
    <row r="29" spans="1:30">
      <c r="A29" s="1" t="s">
        <v>136</v>
      </c>
      <c r="B29" s="2" t="s">
        <v>137</v>
      </c>
      <c r="C29" s="5">
        <v>2019</v>
      </c>
      <c r="D29" s="5">
        <v>2015</v>
      </c>
      <c r="E29" s="10">
        <v>2018</v>
      </c>
      <c r="F29" s="10" t="s">
        <v>87</v>
      </c>
      <c r="G29" s="10">
        <v>2018</v>
      </c>
      <c r="H29" s="5">
        <v>2018</v>
      </c>
      <c r="I29" s="5">
        <v>2020</v>
      </c>
      <c r="J29" s="5">
        <v>2015</v>
      </c>
      <c r="K29" s="5">
        <v>2017</v>
      </c>
      <c r="L29" s="5" t="s">
        <v>87</v>
      </c>
      <c r="M29" s="10" t="s">
        <v>87</v>
      </c>
      <c r="N29" s="10">
        <v>2018</v>
      </c>
      <c r="O29" s="10" t="s">
        <v>87</v>
      </c>
      <c r="P29" s="5">
        <v>2017</v>
      </c>
      <c r="Q29" s="5">
        <v>2015</v>
      </c>
      <c r="R29" s="10">
        <v>2017</v>
      </c>
      <c r="S29" s="5">
        <v>2017</v>
      </c>
      <c r="T29" s="5">
        <v>2020</v>
      </c>
      <c r="U29" s="5">
        <v>2020</v>
      </c>
      <c r="V29" s="5">
        <v>2020</v>
      </c>
      <c r="W29" s="5">
        <v>2020</v>
      </c>
      <c r="X29" s="31">
        <v>2020</v>
      </c>
      <c r="Y29" s="5">
        <v>2014</v>
      </c>
      <c r="Z29" s="5" t="s">
        <v>87</v>
      </c>
      <c r="AA29" s="5" t="s">
        <v>87</v>
      </c>
      <c r="AB29" s="5">
        <v>2019</v>
      </c>
      <c r="AC29" s="5">
        <v>2017</v>
      </c>
      <c r="AD29" s="5">
        <v>2020</v>
      </c>
    </row>
    <row r="30" spans="1:30">
      <c r="A30" s="1" t="s">
        <v>138</v>
      </c>
      <c r="B30" s="2" t="s">
        <v>139</v>
      </c>
      <c r="C30" s="5">
        <v>2019</v>
      </c>
      <c r="D30" s="5">
        <v>2017</v>
      </c>
      <c r="E30" s="10">
        <v>2018</v>
      </c>
      <c r="F30" s="10" t="s">
        <v>87</v>
      </c>
      <c r="G30" s="10" t="s">
        <v>87</v>
      </c>
      <c r="H30" s="5">
        <v>2018</v>
      </c>
      <c r="I30" s="5">
        <v>2020</v>
      </c>
      <c r="J30" s="5" t="s">
        <v>87</v>
      </c>
      <c r="K30" s="5">
        <v>2017</v>
      </c>
      <c r="L30" s="5">
        <v>2019</v>
      </c>
      <c r="M30" s="10">
        <v>2019</v>
      </c>
      <c r="N30" s="10">
        <v>2016</v>
      </c>
      <c r="O30" s="10">
        <v>2017</v>
      </c>
      <c r="P30" s="5" t="s">
        <v>87</v>
      </c>
      <c r="Q30" s="5">
        <v>2018</v>
      </c>
      <c r="R30" s="10">
        <v>2017</v>
      </c>
      <c r="S30" s="5">
        <v>2017</v>
      </c>
      <c r="T30" s="5">
        <v>2020</v>
      </c>
      <c r="U30" s="5">
        <v>2020</v>
      </c>
      <c r="V30" s="5">
        <v>2020</v>
      </c>
      <c r="W30" s="5">
        <v>2020</v>
      </c>
      <c r="X30" s="31">
        <v>2020</v>
      </c>
      <c r="Y30" s="5">
        <v>2017</v>
      </c>
      <c r="Z30" s="5">
        <v>2018</v>
      </c>
      <c r="AA30" s="5" t="s">
        <v>87</v>
      </c>
      <c r="AB30" s="5">
        <v>2019</v>
      </c>
      <c r="AC30" s="5">
        <v>2017</v>
      </c>
      <c r="AD30" s="5">
        <v>2020</v>
      </c>
    </row>
    <row r="31" spans="1:30">
      <c r="A31" s="1" t="s">
        <v>140</v>
      </c>
      <c r="B31" s="2" t="s">
        <v>141</v>
      </c>
      <c r="C31" s="5">
        <v>2019</v>
      </c>
      <c r="D31" s="5">
        <v>2018</v>
      </c>
      <c r="E31" s="10">
        <v>2018</v>
      </c>
      <c r="F31" s="10">
        <v>2018</v>
      </c>
      <c r="G31" s="10">
        <v>2018</v>
      </c>
      <c r="H31" s="5">
        <v>2018</v>
      </c>
      <c r="I31" s="5">
        <v>2020</v>
      </c>
      <c r="J31" s="5">
        <v>2015</v>
      </c>
      <c r="K31" s="5">
        <v>2017</v>
      </c>
      <c r="L31" s="5">
        <v>2018</v>
      </c>
      <c r="M31" s="10">
        <v>2018</v>
      </c>
      <c r="N31" s="10">
        <v>2017</v>
      </c>
      <c r="O31" s="10">
        <v>2017</v>
      </c>
      <c r="P31" s="5">
        <v>2016</v>
      </c>
      <c r="Q31" s="5">
        <v>2018</v>
      </c>
      <c r="R31" s="10">
        <v>2017</v>
      </c>
      <c r="S31" s="5">
        <v>2017</v>
      </c>
      <c r="T31" s="5">
        <v>2020</v>
      </c>
      <c r="U31" s="5">
        <v>2020</v>
      </c>
      <c r="V31" s="5">
        <v>2020</v>
      </c>
      <c r="W31" s="5">
        <v>2020</v>
      </c>
      <c r="X31" s="31">
        <v>2020</v>
      </c>
      <c r="Y31" s="5" t="s">
        <v>87</v>
      </c>
      <c r="Z31" s="5">
        <v>2017</v>
      </c>
      <c r="AA31" s="5">
        <v>2017</v>
      </c>
      <c r="AB31" s="5">
        <v>2019</v>
      </c>
      <c r="AC31" s="5">
        <v>2017</v>
      </c>
      <c r="AD31" s="5">
        <v>2020</v>
      </c>
    </row>
    <row r="32" spans="1:30">
      <c r="A32" s="1" t="s">
        <v>143</v>
      </c>
      <c r="B32" s="2" t="s">
        <v>144</v>
      </c>
      <c r="C32" s="5">
        <v>2019</v>
      </c>
      <c r="D32" s="5">
        <v>2017</v>
      </c>
      <c r="E32" s="10">
        <v>2018</v>
      </c>
      <c r="F32" s="10">
        <v>2018</v>
      </c>
      <c r="G32" s="10" t="s">
        <v>87</v>
      </c>
      <c r="H32" s="5">
        <v>2018</v>
      </c>
      <c r="I32" s="5">
        <v>2020</v>
      </c>
      <c r="J32" s="5">
        <v>2015</v>
      </c>
      <c r="K32" s="5">
        <v>2017</v>
      </c>
      <c r="L32" s="5" t="s">
        <v>87</v>
      </c>
      <c r="M32" s="10" t="s">
        <v>87</v>
      </c>
      <c r="N32" s="10">
        <v>2018</v>
      </c>
      <c r="O32" s="10" t="s">
        <v>87</v>
      </c>
      <c r="P32" s="5">
        <v>2016</v>
      </c>
      <c r="Q32" s="5">
        <v>2016</v>
      </c>
      <c r="R32" s="10">
        <v>2017</v>
      </c>
      <c r="S32" s="5">
        <v>2017</v>
      </c>
      <c r="T32" s="5">
        <v>2020</v>
      </c>
      <c r="U32" s="5">
        <v>2020</v>
      </c>
      <c r="V32" s="5">
        <v>2020</v>
      </c>
      <c r="W32" s="5">
        <v>2020</v>
      </c>
      <c r="X32" s="31">
        <v>2020</v>
      </c>
      <c r="Y32" s="5" t="s">
        <v>87</v>
      </c>
      <c r="Z32" s="5">
        <v>2019</v>
      </c>
      <c r="AA32" s="5">
        <v>2016</v>
      </c>
      <c r="AB32" s="5">
        <v>2019</v>
      </c>
      <c r="AC32" s="5">
        <v>2017</v>
      </c>
      <c r="AD32" s="5">
        <v>2020</v>
      </c>
    </row>
    <row r="33" spans="1:30">
      <c r="A33" s="1" t="s">
        <v>145</v>
      </c>
      <c r="B33" s="2" t="s">
        <v>146</v>
      </c>
      <c r="C33" s="5">
        <v>2019</v>
      </c>
      <c r="D33" s="5">
        <v>2018</v>
      </c>
      <c r="E33" s="10">
        <v>2018</v>
      </c>
      <c r="F33" s="10">
        <v>2018</v>
      </c>
      <c r="G33" s="10">
        <v>2018</v>
      </c>
      <c r="H33" s="5">
        <v>2018</v>
      </c>
      <c r="I33" s="5">
        <v>2020</v>
      </c>
      <c r="J33" s="5">
        <v>2015</v>
      </c>
      <c r="K33" s="5">
        <v>2017</v>
      </c>
      <c r="L33" s="5">
        <v>2018</v>
      </c>
      <c r="M33" s="10">
        <v>2018</v>
      </c>
      <c r="N33" s="10">
        <v>2018</v>
      </c>
      <c r="O33" s="10">
        <v>2018</v>
      </c>
      <c r="P33" s="5">
        <v>2019</v>
      </c>
      <c r="Q33" s="5">
        <v>2018</v>
      </c>
      <c r="R33" s="10">
        <v>2017</v>
      </c>
      <c r="S33" s="5">
        <v>2017</v>
      </c>
      <c r="T33" s="5">
        <v>2020</v>
      </c>
      <c r="U33" s="5">
        <v>2020</v>
      </c>
      <c r="V33" s="5">
        <v>2020</v>
      </c>
      <c r="W33" s="5">
        <v>2020</v>
      </c>
      <c r="X33" s="31">
        <v>2020</v>
      </c>
      <c r="Y33" s="5">
        <v>2017</v>
      </c>
      <c r="Z33" s="5">
        <v>2018</v>
      </c>
      <c r="AA33" s="5">
        <v>2018</v>
      </c>
      <c r="AB33" s="5">
        <v>2019</v>
      </c>
      <c r="AC33" s="5">
        <v>2017</v>
      </c>
      <c r="AD33" s="5">
        <v>2020</v>
      </c>
    </row>
    <row r="34" spans="1:30">
      <c r="A34" s="1" t="s">
        <v>147</v>
      </c>
      <c r="B34" s="2" t="s">
        <v>148</v>
      </c>
      <c r="C34" s="5">
        <v>2019</v>
      </c>
      <c r="D34" s="5">
        <v>2018</v>
      </c>
      <c r="E34" s="10">
        <v>2018</v>
      </c>
      <c r="F34" s="10" t="s">
        <v>87</v>
      </c>
      <c r="G34" s="10">
        <v>2018</v>
      </c>
      <c r="H34" s="5">
        <v>2018</v>
      </c>
      <c r="I34" s="5">
        <v>2020</v>
      </c>
      <c r="J34" s="5">
        <v>2015</v>
      </c>
      <c r="K34" s="5">
        <v>2017</v>
      </c>
      <c r="L34" s="5" t="s">
        <v>87</v>
      </c>
      <c r="M34" s="10" t="s">
        <v>87</v>
      </c>
      <c r="N34" s="10">
        <v>2018</v>
      </c>
      <c r="O34" s="10">
        <v>2018</v>
      </c>
      <c r="P34" s="5" t="s">
        <v>87</v>
      </c>
      <c r="Q34" s="5">
        <v>2015</v>
      </c>
      <c r="R34" s="10">
        <v>2017</v>
      </c>
      <c r="S34" s="5">
        <v>2017</v>
      </c>
      <c r="T34" s="5">
        <v>2020</v>
      </c>
      <c r="U34" s="5">
        <v>2020</v>
      </c>
      <c r="V34" s="5">
        <v>2020</v>
      </c>
      <c r="W34" s="5">
        <v>2020</v>
      </c>
      <c r="X34" s="31">
        <v>2020</v>
      </c>
      <c r="Y34" s="5">
        <v>2017</v>
      </c>
      <c r="Z34" s="5" t="s">
        <v>87</v>
      </c>
      <c r="AA34" s="5" t="s">
        <v>87</v>
      </c>
      <c r="AB34" s="5">
        <v>2019</v>
      </c>
      <c r="AC34" s="5">
        <v>2017</v>
      </c>
      <c r="AD34" s="5">
        <v>2020</v>
      </c>
    </row>
    <row r="35" spans="1:30">
      <c r="A35" s="1" t="s">
        <v>149</v>
      </c>
      <c r="B35" s="2" t="s">
        <v>150</v>
      </c>
      <c r="C35" s="5">
        <v>2019</v>
      </c>
      <c r="D35" s="5">
        <v>2018</v>
      </c>
      <c r="E35" s="10">
        <v>2018</v>
      </c>
      <c r="F35" s="10">
        <v>2018</v>
      </c>
      <c r="G35" s="10">
        <v>2018</v>
      </c>
      <c r="H35" s="5">
        <v>2018</v>
      </c>
      <c r="I35" s="5">
        <v>2020</v>
      </c>
      <c r="J35" s="5">
        <v>2015</v>
      </c>
      <c r="K35" s="5">
        <v>2017</v>
      </c>
      <c r="L35" s="5">
        <v>2019</v>
      </c>
      <c r="M35" s="10">
        <v>2019</v>
      </c>
      <c r="N35" s="10">
        <v>2018</v>
      </c>
      <c r="O35" s="10">
        <v>2019</v>
      </c>
      <c r="P35" s="5">
        <v>2019</v>
      </c>
      <c r="Q35" s="5">
        <v>2014</v>
      </c>
      <c r="R35" s="10">
        <v>2017</v>
      </c>
      <c r="S35" s="5">
        <v>2017</v>
      </c>
      <c r="T35" s="5">
        <v>2020</v>
      </c>
      <c r="U35" s="5">
        <v>2020</v>
      </c>
      <c r="V35" s="5">
        <v>2020</v>
      </c>
      <c r="W35" s="5">
        <v>2020</v>
      </c>
      <c r="X35" s="31">
        <v>2020</v>
      </c>
      <c r="Y35" s="5">
        <v>2015</v>
      </c>
      <c r="Z35" s="5">
        <v>2019</v>
      </c>
      <c r="AA35" s="5">
        <v>2018</v>
      </c>
      <c r="AB35" s="5">
        <v>2019</v>
      </c>
      <c r="AC35" s="5">
        <v>2017</v>
      </c>
      <c r="AD35" s="5">
        <v>2020</v>
      </c>
    </row>
    <row r="36" spans="1:30">
      <c r="A36" s="1" t="s">
        <v>151</v>
      </c>
      <c r="B36" s="2" t="s">
        <v>152</v>
      </c>
      <c r="C36" s="5">
        <v>2019</v>
      </c>
      <c r="D36" s="5">
        <v>2018</v>
      </c>
      <c r="E36" s="10">
        <v>2018</v>
      </c>
      <c r="F36" s="10" t="s">
        <v>87</v>
      </c>
      <c r="G36" s="10">
        <v>2018</v>
      </c>
      <c r="H36" s="5">
        <v>2018</v>
      </c>
      <c r="I36" s="5">
        <v>2020</v>
      </c>
      <c r="J36" s="5">
        <v>2015</v>
      </c>
      <c r="K36" s="5">
        <v>2017</v>
      </c>
      <c r="L36" s="5">
        <v>2019</v>
      </c>
      <c r="M36" s="10">
        <v>2019</v>
      </c>
      <c r="N36" s="10">
        <v>2018</v>
      </c>
      <c r="O36" s="10">
        <v>2018</v>
      </c>
      <c r="P36" s="5" t="s">
        <v>87</v>
      </c>
      <c r="Q36" s="5">
        <v>2017</v>
      </c>
      <c r="R36" s="10">
        <v>2017</v>
      </c>
      <c r="S36" s="5">
        <v>2017</v>
      </c>
      <c r="T36" s="5">
        <v>2020</v>
      </c>
      <c r="U36" s="5">
        <v>2020</v>
      </c>
      <c r="V36" s="5">
        <v>2020</v>
      </c>
      <c r="W36" s="5">
        <v>2020</v>
      </c>
      <c r="X36" s="31">
        <v>2020</v>
      </c>
      <c r="Y36" s="5">
        <v>2017</v>
      </c>
      <c r="Z36" s="5">
        <v>2018</v>
      </c>
      <c r="AA36" s="5">
        <v>2015</v>
      </c>
      <c r="AB36" s="5">
        <v>2019</v>
      </c>
      <c r="AC36" s="5">
        <v>2017</v>
      </c>
      <c r="AD36" s="5">
        <v>2020</v>
      </c>
    </row>
    <row r="37" spans="1:30">
      <c r="A37" s="1" t="s">
        <v>153</v>
      </c>
      <c r="B37" s="2" t="s">
        <v>154</v>
      </c>
      <c r="C37" s="5">
        <v>2019</v>
      </c>
      <c r="D37" s="5">
        <v>2016</v>
      </c>
      <c r="E37" s="10">
        <v>2018</v>
      </c>
      <c r="F37" s="10">
        <v>2018</v>
      </c>
      <c r="G37" s="10" t="s">
        <v>87</v>
      </c>
      <c r="H37" s="5">
        <v>2018</v>
      </c>
      <c r="I37" s="5" t="s">
        <v>87</v>
      </c>
      <c r="J37" s="5">
        <v>2015</v>
      </c>
      <c r="K37" s="5">
        <v>2017</v>
      </c>
      <c r="L37" s="5">
        <v>2018</v>
      </c>
      <c r="M37" s="10">
        <v>2018</v>
      </c>
      <c r="N37" s="10" t="s">
        <v>87</v>
      </c>
      <c r="O37" s="10">
        <v>2017</v>
      </c>
      <c r="P37" s="5" t="s">
        <v>87</v>
      </c>
      <c r="Q37" s="5">
        <v>2017</v>
      </c>
      <c r="R37" s="10">
        <v>2017</v>
      </c>
      <c r="S37" s="5">
        <v>2017</v>
      </c>
      <c r="T37" s="5" t="s">
        <v>87</v>
      </c>
      <c r="U37" s="5" t="s">
        <v>87</v>
      </c>
      <c r="V37" s="5" t="s">
        <v>87</v>
      </c>
      <c r="W37" s="5" t="s">
        <v>87</v>
      </c>
      <c r="X37" s="31" t="s">
        <v>87</v>
      </c>
      <c r="Y37" s="5" t="s">
        <v>87</v>
      </c>
      <c r="Z37" s="5">
        <v>2018</v>
      </c>
      <c r="AA37" s="5">
        <v>2017</v>
      </c>
      <c r="AB37" s="5">
        <v>2019</v>
      </c>
      <c r="AC37" s="5">
        <v>2017</v>
      </c>
      <c r="AD37" s="5">
        <v>2020</v>
      </c>
    </row>
    <row r="38" spans="1:30">
      <c r="A38" s="1" t="s">
        <v>155</v>
      </c>
      <c r="B38" s="2" t="s">
        <v>156</v>
      </c>
      <c r="C38" s="5">
        <v>2019</v>
      </c>
      <c r="D38" s="5">
        <v>2018</v>
      </c>
      <c r="E38" s="10">
        <v>2018</v>
      </c>
      <c r="F38" s="10">
        <v>2018</v>
      </c>
      <c r="G38" s="10" t="s">
        <v>87</v>
      </c>
      <c r="H38" s="5">
        <v>2018</v>
      </c>
      <c r="I38" s="5">
        <v>2020</v>
      </c>
      <c r="J38" s="5">
        <v>2015</v>
      </c>
      <c r="K38" s="5">
        <v>2017</v>
      </c>
      <c r="L38" s="5">
        <v>2019</v>
      </c>
      <c r="M38" s="10">
        <v>2019</v>
      </c>
      <c r="N38" s="10" t="s">
        <v>87</v>
      </c>
      <c r="O38" s="10" t="s">
        <v>87</v>
      </c>
      <c r="P38" s="5" t="s">
        <v>87</v>
      </c>
      <c r="Q38" s="5" t="s">
        <v>87</v>
      </c>
      <c r="R38" s="10" t="s">
        <v>87</v>
      </c>
      <c r="S38" s="5"/>
      <c r="T38" s="5">
        <v>2020</v>
      </c>
      <c r="U38" s="5">
        <v>2020</v>
      </c>
      <c r="V38" s="5">
        <v>2020</v>
      </c>
      <c r="W38" s="5">
        <v>2020</v>
      </c>
      <c r="X38" s="31">
        <v>2020</v>
      </c>
      <c r="Y38" s="5">
        <v>2017</v>
      </c>
      <c r="Z38" s="5" t="s">
        <v>87</v>
      </c>
      <c r="AA38" s="5" t="s">
        <v>87</v>
      </c>
      <c r="AB38" s="5">
        <v>2019</v>
      </c>
      <c r="AC38" s="5">
        <v>2017</v>
      </c>
      <c r="AD38" s="5">
        <v>2020</v>
      </c>
    </row>
    <row r="39" spans="1:30">
      <c r="A39" s="1" t="s">
        <v>157</v>
      </c>
      <c r="B39" s="2" t="s">
        <v>158</v>
      </c>
      <c r="C39" s="5">
        <v>2019</v>
      </c>
      <c r="D39" s="5">
        <v>2016</v>
      </c>
      <c r="E39" s="10">
        <v>2018</v>
      </c>
      <c r="F39" s="10">
        <v>2018</v>
      </c>
      <c r="G39" s="10">
        <v>2018</v>
      </c>
      <c r="H39" s="5">
        <v>2018</v>
      </c>
      <c r="I39" s="5" t="s">
        <v>87</v>
      </c>
      <c r="J39" s="5" t="s">
        <v>87</v>
      </c>
      <c r="K39" s="5">
        <v>2017</v>
      </c>
      <c r="L39" s="5">
        <v>2018</v>
      </c>
      <c r="M39" s="10">
        <v>2018</v>
      </c>
      <c r="N39" s="10" t="s">
        <v>87</v>
      </c>
      <c r="O39" s="10">
        <v>2017</v>
      </c>
      <c r="P39" s="5">
        <v>2016</v>
      </c>
      <c r="Q39" s="5" t="s">
        <v>87</v>
      </c>
      <c r="R39" s="10">
        <v>2017</v>
      </c>
      <c r="S39" s="5">
        <v>2017</v>
      </c>
      <c r="T39" s="5">
        <v>2020</v>
      </c>
      <c r="U39" s="5">
        <v>2020</v>
      </c>
      <c r="V39" s="5">
        <v>2020</v>
      </c>
      <c r="W39" s="5">
        <v>2020</v>
      </c>
      <c r="X39" s="31">
        <v>2020</v>
      </c>
      <c r="Y39" s="5" t="s">
        <v>87</v>
      </c>
      <c r="Z39" s="5">
        <v>2018</v>
      </c>
      <c r="AA39" s="5">
        <v>2017</v>
      </c>
      <c r="AB39" s="5">
        <v>2019</v>
      </c>
      <c r="AC39" s="5">
        <v>2017</v>
      </c>
      <c r="AD39" s="5">
        <v>2020</v>
      </c>
    </row>
    <row r="40" spans="1:30">
      <c r="A40" s="1" t="s">
        <v>159</v>
      </c>
      <c r="B40" s="2" t="s">
        <v>160</v>
      </c>
      <c r="C40" s="5">
        <v>2019</v>
      </c>
      <c r="D40" s="5">
        <v>2017</v>
      </c>
      <c r="E40" s="10">
        <v>2018</v>
      </c>
      <c r="F40" s="10">
        <v>2018</v>
      </c>
      <c r="G40" s="10" t="s">
        <v>87</v>
      </c>
      <c r="H40" s="5">
        <v>2018</v>
      </c>
      <c r="I40" s="5">
        <v>2020</v>
      </c>
      <c r="J40" s="5">
        <v>2015</v>
      </c>
      <c r="K40" s="5">
        <v>2017</v>
      </c>
      <c r="L40" s="5">
        <v>2018</v>
      </c>
      <c r="M40" s="10">
        <v>2018</v>
      </c>
      <c r="N40" s="10">
        <v>2016</v>
      </c>
      <c r="O40" s="10">
        <v>2017</v>
      </c>
      <c r="P40" s="5" t="s">
        <v>87</v>
      </c>
      <c r="Q40" s="5">
        <v>2017</v>
      </c>
      <c r="R40" s="10">
        <v>2017</v>
      </c>
      <c r="S40" s="5">
        <v>2017</v>
      </c>
      <c r="T40" s="5">
        <v>2020</v>
      </c>
      <c r="U40" s="5">
        <v>2020</v>
      </c>
      <c r="V40" s="5">
        <v>2020</v>
      </c>
      <c r="W40" s="5">
        <v>2020</v>
      </c>
      <c r="X40" s="31">
        <v>2020</v>
      </c>
      <c r="Y40" s="5" t="s">
        <v>87</v>
      </c>
      <c r="Z40" s="5">
        <v>2018</v>
      </c>
      <c r="AA40" s="5">
        <v>2017</v>
      </c>
      <c r="AB40" s="5">
        <v>2019</v>
      </c>
      <c r="AC40" s="5">
        <v>2017</v>
      </c>
      <c r="AD40" s="5">
        <v>2020</v>
      </c>
    </row>
    <row r="41" spans="1:30">
      <c r="A41" s="1" t="s">
        <v>161</v>
      </c>
      <c r="B41" s="2" t="s">
        <v>162</v>
      </c>
      <c r="C41" s="5">
        <v>2019</v>
      </c>
      <c r="D41" s="5">
        <v>2017</v>
      </c>
      <c r="E41" s="10">
        <v>2018</v>
      </c>
      <c r="F41" s="10">
        <v>2018</v>
      </c>
      <c r="G41" s="10" t="s">
        <v>87</v>
      </c>
      <c r="H41" s="5" t="s">
        <v>87</v>
      </c>
      <c r="I41" s="5">
        <v>2020</v>
      </c>
      <c r="J41" s="5" t="s">
        <v>87</v>
      </c>
      <c r="K41" s="5">
        <v>2017</v>
      </c>
      <c r="L41" s="5" t="s">
        <v>87</v>
      </c>
      <c r="M41" s="10" t="s">
        <v>87</v>
      </c>
      <c r="N41" s="10" t="s">
        <v>87</v>
      </c>
      <c r="O41" s="10" t="s">
        <v>87</v>
      </c>
      <c r="P41" s="5" t="s">
        <v>87</v>
      </c>
      <c r="Q41" s="5" t="s">
        <v>87</v>
      </c>
      <c r="R41" s="10" t="s">
        <v>87</v>
      </c>
      <c r="S41" s="5"/>
      <c r="T41" s="5">
        <v>2020</v>
      </c>
      <c r="U41" s="5">
        <v>2020</v>
      </c>
      <c r="V41" s="5">
        <v>2020</v>
      </c>
      <c r="W41" s="5">
        <v>2020</v>
      </c>
      <c r="X41" s="31">
        <v>2020</v>
      </c>
      <c r="Y41" s="5" t="s">
        <v>87</v>
      </c>
      <c r="Z41" s="5" t="s">
        <v>87</v>
      </c>
      <c r="AA41" s="5" t="s">
        <v>87</v>
      </c>
      <c r="AB41" s="5">
        <v>2019</v>
      </c>
      <c r="AC41" s="5">
        <v>2017</v>
      </c>
      <c r="AD41" s="5">
        <v>2020</v>
      </c>
    </row>
    <row r="42" spans="1:30">
      <c r="A42" s="1" t="s">
        <v>163</v>
      </c>
      <c r="B42" s="2" t="s">
        <v>164</v>
      </c>
      <c r="C42" s="5">
        <v>2019</v>
      </c>
      <c r="D42" s="5">
        <v>2018</v>
      </c>
      <c r="E42" s="10">
        <v>2018</v>
      </c>
      <c r="F42" s="10" t="s">
        <v>87</v>
      </c>
      <c r="G42" s="10">
        <v>2018</v>
      </c>
      <c r="H42" s="5">
        <v>2018</v>
      </c>
      <c r="I42" s="5">
        <v>2020</v>
      </c>
      <c r="J42" s="5">
        <v>2015</v>
      </c>
      <c r="K42" s="5">
        <v>2017</v>
      </c>
      <c r="L42" s="5" t="s">
        <v>87</v>
      </c>
      <c r="M42" s="10" t="s">
        <v>87</v>
      </c>
      <c r="N42" s="10">
        <v>2016</v>
      </c>
      <c r="O42" s="10">
        <v>2017</v>
      </c>
      <c r="P42" s="5">
        <v>2016</v>
      </c>
      <c r="Q42" s="5">
        <v>2016</v>
      </c>
      <c r="R42" s="10">
        <v>2017</v>
      </c>
      <c r="S42" s="5">
        <v>2017</v>
      </c>
      <c r="T42" s="5">
        <v>2020</v>
      </c>
      <c r="U42" s="5">
        <v>2020</v>
      </c>
      <c r="V42" s="5">
        <v>2020</v>
      </c>
      <c r="W42" s="5">
        <v>2020</v>
      </c>
      <c r="X42" s="31">
        <v>2020</v>
      </c>
      <c r="Y42" s="5">
        <v>2017</v>
      </c>
      <c r="Z42" s="5" t="s">
        <v>87</v>
      </c>
      <c r="AA42" s="5" t="s">
        <v>87</v>
      </c>
      <c r="AB42" s="5">
        <v>2019</v>
      </c>
      <c r="AC42" s="5">
        <v>2017</v>
      </c>
      <c r="AD42" s="5">
        <v>2020</v>
      </c>
    </row>
    <row r="43" spans="1:30">
      <c r="A43" s="1" t="s">
        <v>166</v>
      </c>
      <c r="B43" s="2" t="s">
        <v>167</v>
      </c>
      <c r="C43" s="5">
        <v>2019</v>
      </c>
      <c r="D43" s="5">
        <v>2016</v>
      </c>
      <c r="E43" s="10">
        <v>2018</v>
      </c>
      <c r="F43" s="10">
        <v>2018</v>
      </c>
      <c r="G43" s="10">
        <v>2018</v>
      </c>
      <c r="H43" s="5">
        <v>2018</v>
      </c>
      <c r="I43" s="5" t="s">
        <v>87</v>
      </c>
      <c r="J43" s="5">
        <v>2015</v>
      </c>
      <c r="K43" s="5">
        <v>2017</v>
      </c>
      <c r="L43" s="5">
        <v>2018</v>
      </c>
      <c r="M43" s="10">
        <v>2018</v>
      </c>
      <c r="N43" s="10" t="s">
        <v>87</v>
      </c>
      <c r="O43" s="10">
        <v>2017</v>
      </c>
      <c r="P43" s="5">
        <v>2016</v>
      </c>
      <c r="Q43" s="5" t="s">
        <v>87</v>
      </c>
      <c r="R43" s="10">
        <v>2017</v>
      </c>
      <c r="S43" s="5">
        <v>2017</v>
      </c>
      <c r="T43" s="5">
        <v>2020</v>
      </c>
      <c r="U43" s="5">
        <v>2020</v>
      </c>
      <c r="V43" s="5">
        <v>2020</v>
      </c>
      <c r="W43" s="5">
        <v>2020</v>
      </c>
      <c r="X43" s="31">
        <v>2020</v>
      </c>
      <c r="Y43" s="5" t="s">
        <v>87</v>
      </c>
      <c r="Z43" s="5">
        <v>2018</v>
      </c>
      <c r="AA43" s="5">
        <v>2017</v>
      </c>
      <c r="AB43" s="5">
        <v>2019</v>
      </c>
      <c r="AC43" s="5">
        <v>2017</v>
      </c>
      <c r="AD43" s="5">
        <v>2020</v>
      </c>
    </row>
    <row r="44" spans="1:30">
      <c r="A44" s="1" t="s">
        <v>168</v>
      </c>
      <c r="B44" s="2" t="s">
        <v>169</v>
      </c>
      <c r="C44" s="5">
        <v>2019</v>
      </c>
      <c r="D44" s="5">
        <v>2014</v>
      </c>
      <c r="E44" s="10">
        <v>2018</v>
      </c>
      <c r="F44" s="10">
        <v>2018</v>
      </c>
      <c r="G44" s="10">
        <v>2018</v>
      </c>
      <c r="H44" s="5">
        <v>2018</v>
      </c>
      <c r="I44" s="5">
        <v>2020</v>
      </c>
      <c r="J44" s="5" t="s">
        <v>87</v>
      </c>
      <c r="K44" s="5">
        <v>2017</v>
      </c>
      <c r="L44" s="5">
        <v>2020</v>
      </c>
      <c r="M44" s="10">
        <v>2015</v>
      </c>
      <c r="N44" s="10" t="s">
        <v>87</v>
      </c>
      <c r="O44" s="10">
        <v>2018</v>
      </c>
      <c r="P44" s="5">
        <v>2019</v>
      </c>
      <c r="Q44" s="5">
        <v>2015</v>
      </c>
      <c r="R44" s="10" t="s">
        <v>87</v>
      </c>
      <c r="S44" s="5" t="s">
        <v>87</v>
      </c>
      <c r="T44" s="5">
        <v>2020</v>
      </c>
      <c r="U44" s="5">
        <v>2020</v>
      </c>
      <c r="V44" s="5">
        <v>2020</v>
      </c>
      <c r="W44" s="5">
        <v>2020</v>
      </c>
      <c r="X44" s="31">
        <v>2020</v>
      </c>
      <c r="Y44" s="5" t="s">
        <v>87</v>
      </c>
      <c r="Z44" s="5">
        <v>2017</v>
      </c>
      <c r="AA44" s="5">
        <v>2017</v>
      </c>
      <c r="AB44" s="5">
        <v>2019</v>
      </c>
      <c r="AC44" s="5">
        <v>2017</v>
      </c>
      <c r="AD44" s="5">
        <v>2020</v>
      </c>
    </row>
    <row r="45" spans="1:30">
      <c r="A45" s="1" t="s">
        <v>170</v>
      </c>
      <c r="B45" s="2" t="s">
        <v>171</v>
      </c>
      <c r="C45" s="5">
        <v>2019</v>
      </c>
      <c r="D45" s="5">
        <v>2018</v>
      </c>
      <c r="E45" s="10">
        <v>2018</v>
      </c>
      <c r="F45" s="10">
        <v>2018</v>
      </c>
      <c r="G45" s="10">
        <v>2018</v>
      </c>
      <c r="H45" s="5">
        <v>2018</v>
      </c>
      <c r="I45" s="5">
        <v>2020</v>
      </c>
      <c r="J45" s="5">
        <v>2015</v>
      </c>
      <c r="K45" s="5">
        <v>2017</v>
      </c>
      <c r="L45" s="5">
        <v>2019</v>
      </c>
      <c r="M45" s="10">
        <v>2019</v>
      </c>
      <c r="N45" s="10">
        <v>2016</v>
      </c>
      <c r="O45" s="10" t="s">
        <v>87</v>
      </c>
      <c r="P45" s="5" t="s">
        <v>87</v>
      </c>
      <c r="Q45" s="5">
        <v>2018</v>
      </c>
      <c r="R45" s="10">
        <v>2017</v>
      </c>
      <c r="S45" s="5">
        <v>2017</v>
      </c>
      <c r="T45" s="5">
        <v>2020</v>
      </c>
      <c r="U45" s="5">
        <v>2020</v>
      </c>
      <c r="V45" s="5">
        <v>2020</v>
      </c>
      <c r="W45" s="5">
        <v>2020</v>
      </c>
      <c r="X45" s="31">
        <v>2020</v>
      </c>
      <c r="Y45" s="5">
        <v>2017</v>
      </c>
      <c r="Z45" s="5">
        <v>2019</v>
      </c>
      <c r="AA45" s="5">
        <v>2018</v>
      </c>
      <c r="AB45" s="5">
        <v>2019</v>
      </c>
      <c r="AC45" s="5">
        <v>2017</v>
      </c>
      <c r="AD45" s="5">
        <v>2020</v>
      </c>
    </row>
    <row r="46" spans="1:30">
      <c r="A46" s="1" t="s">
        <v>172</v>
      </c>
      <c r="B46" s="2" t="s">
        <v>173</v>
      </c>
      <c r="C46" s="5">
        <v>2019</v>
      </c>
      <c r="D46" s="5">
        <v>2018</v>
      </c>
      <c r="E46" s="10">
        <v>2018</v>
      </c>
      <c r="F46" s="10">
        <v>2018</v>
      </c>
      <c r="G46" s="10">
        <v>2018</v>
      </c>
      <c r="H46" s="5">
        <v>2018</v>
      </c>
      <c r="I46" s="5">
        <v>2020</v>
      </c>
      <c r="J46" s="5">
        <v>2015</v>
      </c>
      <c r="K46" s="5">
        <v>2017</v>
      </c>
      <c r="L46" s="5">
        <v>2018</v>
      </c>
      <c r="M46" s="10">
        <v>2018</v>
      </c>
      <c r="N46" s="10">
        <v>2017</v>
      </c>
      <c r="O46" s="10">
        <v>2015</v>
      </c>
      <c r="P46" s="5">
        <v>2016</v>
      </c>
      <c r="Q46" s="5">
        <v>2015</v>
      </c>
      <c r="R46" s="10">
        <v>2017</v>
      </c>
      <c r="S46" s="5">
        <v>2017</v>
      </c>
      <c r="T46" s="5">
        <v>2020</v>
      </c>
      <c r="U46" s="5">
        <v>2020</v>
      </c>
      <c r="V46" s="5">
        <v>2020</v>
      </c>
      <c r="W46" s="5">
        <v>2020</v>
      </c>
      <c r="X46" s="31">
        <v>2020</v>
      </c>
      <c r="Y46" s="5">
        <v>2017</v>
      </c>
      <c r="Z46" s="5">
        <v>2019</v>
      </c>
      <c r="AA46" s="5">
        <v>2018</v>
      </c>
      <c r="AB46" s="5">
        <v>2019</v>
      </c>
      <c r="AC46" s="5">
        <v>2017</v>
      </c>
      <c r="AD46" s="5">
        <v>2020</v>
      </c>
    </row>
    <row r="47" spans="1:30">
      <c r="A47" s="1" t="s">
        <v>174</v>
      </c>
      <c r="B47" s="2" t="s">
        <v>175</v>
      </c>
      <c r="C47" s="5">
        <v>2019</v>
      </c>
      <c r="D47" s="5">
        <v>2018</v>
      </c>
      <c r="E47" s="10">
        <v>2018</v>
      </c>
      <c r="F47" s="10">
        <v>2018</v>
      </c>
      <c r="G47" s="10" t="s">
        <v>87</v>
      </c>
      <c r="H47" s="5">
        <v>2018</v>
      </c>
      <c r="I47" s="5">
        <v>2020</v>
      </c>
      <c r="J47" s="5" t="s">
        <v>87</v>
      </c>
      <c r="K47" s="5">
        <v>2017</v>
      </c>
      <c r="L47" s="5">
        <v>2019</v>
      </c>
      <c r="M47" s="10">
        <v>2019</v>
      </c>
      <c r="N47" s="10">
        <v>2017</v>
      </c>
      <c r="O47" s="10" t="s">
        <v>87</v>
      </c>
      <c r="P47" s="5" t="s">
        <v>87</v>
      </c>
      <c r="Q47" s="5">
        <v>2018</v>
      </c>
      <c r="R47" s="10">
        <v>2017</v>
      </c>
      <c r="S47" s="5">
        <v>2017</v>
      </c>
      <c r="T47" s="5">
        <v>2020</v>
      </c>
      <c r="U47" s="5">
        <v>2020</v>
      </c>
      <c r="V47" s="5">
        <v>2020</v>
      </c>
      <c r="W47" s="5">
        <v>2020</v>
      </c>
      <c r="X47" s="31">
        <v>2020</v>
      </c>
      <c r="Y47" s="5">
        <v>2017</v>
      </c>
      <c r="Z47" s="5">
        <v>2017</v>
      </c>
      <c r="AA47" s="5">
        <v>2017</v>
      </c>
      <c r="AB47" s="5">
        <v>2019</v>
      </c>
      <c r="AC47" s="5">
        <v>2017</v>
      </c>
      <c r="AD47" s="5">
        <v>2020</v>
      </c>
    </row>
    <row r="48" spans="1:30">
      <c r="A48" s="1" t="s">
        <v>176</v>
      </c>
      <c r="B48" s="2" t="s">
        <v>177</v>
      </c>
      <c r="C48" s="5">
        <v>2019</v>
      </c>
      <c r="D48" s="5">
        <v>2018</v>
      </c>
      <c r="E48" s="10">
        <v>2018</v>
      </c>
      <c r="F48" s="10">
        <v>2018</v>
      </c>
      <c r="G48" s="10">
        <v>2018</v>
      </c>
      <c r="H48" s="5">
        <v>2018</v>
      </c>
      <c r="I48" s="5">
        <v>2020</v>
      </c>
      <c r="J48" s="5">
        <v>2015</v>
      </c>
      <c r="K48" s="5">
        <v>2017</v>
      </c>
      <c r="L48" s="5">
        <v>2018</v>
      </c>
      <c r="M48" s="10">
        <v>2018</v>
      </c>
      <c r="N48" s="10">
        <v>2018</v>
      </c>
      <c r="O48" s="10">
        <v>2018</v>
      </c>
      <c r="P48" s="5">
        <v>2019</v>
      </c>
      <c r="Q48" s="5">
        <v>2014</v>
      </c>
      <c r="R48" s="10">
        <v>2017</v>
      </c>
      <c r="S48" s="5">
        <v>2017</v>
      </c>
      <c r="T48" s="5">
        <v>2020</v>
      </c>
      <c r="U48" s="5">
        <v>2020</v>
      </c>
      <c r="V48" s="5">
        <v>2020</v>
      </c>
      <c r="W48" s="5">
        <v>2020</v>
      </c>
      <c r="X48" s="31">
        <v>2020</v>
      </c>
      <c r="Y48" s="5">
        <v>2017</v>
      </c>
      <c r="Z48" s="5">
        <v>2019</v>
      </c>
      <c r="AA48" s="5">
        <v>2018</v>
      </c>
      <c r="AB48" s="5">
        <v>2019</v>
      </c>
      <c r="AC48" s="5">
        <v>2017</v>
      </c>
      <c r="AD48" s="5">
        <v>2020</v>
      </c>
    </row>
    <row r="49" spans="1:30">
      <c r="A49" s="1" t="s">
        <v>178</v>
      </c>
      <c r="B49" s="2" t="s">
        <v>179</v>
      </c>
      <c r="C49" s="5">
        <v>2019</v>
      </c>
      <c r="D49" s="5">
        <v>2017</v>
      </c>
      <c r="E49" s="10">
        <v>2018</v>
      </c>
      <c r="F49" s="10" t="s">
        <v>87</v>
      </c>
      <c r="G49" s="10" t="s">
        <v>87</v>
      </c>
      <c r="H49" s="5">
        <v>2018</v>
      </c>
      <c r="I49" s="5">
        <v>2020</v>
      </c>
      <c r="J49" s="5" t="s">
        <v>87</v>
      </c>
      <c r="K49" s="5">
        <v>2017</v>
      </c>
      <c r="L49" s="5">
        <v>2015</v>
      </c>
      <c r="M49" s="10" t="s">
        <v>87</v>
      </c>
      <c r="N49" s="10" t="s">
        <v>87</v>
      </c>
      <c r="O49" s="10" t="s">
        <v>87</v>
      </c>
      <c r="P49" s="5" t="s">
        <v>87</v>
      </c>
      <c r="Q49" s="5" t="s">
        <v>87</v>
      </c>
      <c r="R49" s="10" t="s">
        <v>87</v>
      </c>
      <c r="S49" s="5"/>
      <c r="T49" s="5">
        <v>2017</v>
      </c>
      <c r="U49" s="5">
        <v>2017</v>
      </c>
      <c r="V49" s="5">
        <v>2017</v>
      </c>
      <c r="W49" s="5">
        <v>2017</v>
      </c>
      <c r="X49" s="31">
        <v>2017</v>
      </c>
      <c r="Y49" s="5">
        <v>2015</v>
      </c>
      <c r="Z49" s="5" t="s">
        <v>87</v>
      </c>
      <c r="AA49" s="5" t="s">
        <v>87</v>
      </c>
      <c r="AB49" s="5">
        <v>2019</v>
      </c>
      <c r="AC49" s="5">
        <v>2017</v>
      </c>
      <c r="AD49" s="5">
        <v>2020</v>
      </c>
    </row>
    <row r="50" spans="1:30">
      <c r="A50" s="1" t="s">
        <v>180</v>
      </c>
      <c r="B50" s="2" t="s">
        <v>181</v>
      </c>
      <c r="C50" s="5">
        <v>2019</v>
      </c>
      <c r="D50" s="5">
        <v>2018</v>
      </c>
      <c r="E50" s="10">
        <v>2018</v>
      </c>
      <c r="F50" s="10">
        <v>2018</v>
      </c>
      <c r="G50" s="10">
        <v>2018</v>
      </c>
      <c r="H50" s="5">
        <v>2018</v>
      </c>
      <c r="I50" s="5">
        <v>2020</v>
      </c>
      <c r="J50" s="5" t="s">
        <v>87</v>
      </c>
      <c r="K50" s="5">
        <v>2017</v>
      </c>
      <c r="L50" s="5">
        <v>2018</v>
      </c>
      <c r="M50" s="10">
        <v>2018</v>
      </c>
      <c r="N50" s="10">
        <v>2018</v>
      </c>
      <c r="O50" s="10" t="s">
        <v>87</v>
      </c>
      <c r="P50" s="5" t="s">
        <v>87</v>
      </c>
      <c r="Q50" s="5" t="s">
        <v>87</v>
      </c>
      <c r="R50" s="10" t="s">
        <v>87</v>
      </c>
      <c r="S50" s="5"/>
      <c r="T50" s="5">
        <v>2016</v>
      </c>
      <c r="U50" s="5">
        <v>2016</v>
      </c>
      <c r="V50" s="5">
        <v>2016</v>
      </c>
      <c r="W50" s="5">
        <v>2016</v>
      </c>
      <c r="X50" s="31">
        <v>2016</v>
      </c>
      <c r="Y50" s="5" t="s">
        <v>87</v>
      </c>
      <c r="Z50" s="5" t="s">
        <v>87</v>
      </c>
      <c r="AA50" s="5" t="s">
        <v>87</v>
      </c>
      <c r="AB50" s="5">
        <v>2019</v>
      </c>
      <c r="AC50" s="5">
        <v>2017</v>
      </c>
      <c r="AD50" s="5">
        <v>2020</v>
      </c>
    </row>
    <row r="51" spans="1:30">
      <c r="A51" s="1" t="s">
        <v>182</v>
      </c>
      <c r="B51" s="2" t="s">
        <v>183</v>
      </c>
      <c r="C51" s="5">
        <v>2019</v>
      </c>
      <c r="D51" s="5">
        <v>2018</v>
      </c>
      <c r="E51" s="10">
        <v>2018</v>
      </c>
      <c r="F51" s="10">
        <v>2018</v>
      </c>
      <c r="G51" s="10" t="s">
        <v>87</v>
      </c>
      <c r="H51" s="5">
        <v>2018</v>
      </c>
      <c r="I51" s="5">
        <v>2020</v>
      </c>
      <c r="J51" s="5">
        <v>2015</v>
      </c>
      <c r="K51" s="5">
        <v>2017</v>
      </c>
      <c r="L51" s="5">
        <v>2018</v>
      </c>
      <c r="M51" s="10">
        <v>2018</v>
      </c>
      <c r="N51" s="10" t="s">
        <v>87</v>
      </c>
      <c r="O51" s="10">
        <v>2017</v>
      </c>
      <c r="P51" s="5">
        <v>2016</v>
      </c>
      <c r="Q51" s="5">
        <v>2017</v>
      </c>
      <c r="R51" s="10">
        <v>2017</v>
      </c>
      <c r="S51" s="5">
        <v>2017</v>
      </c>
      <c r="T51" s="5">
        <v>2020</v>
      </c>
      <c r="U51" s="5">
        <v>2020</v>
      </c>
      <c r="V51" s="5">
        <v>2020</v>
      </c>
      <c r="W51" s="5">
        <v>2020</v>
      </c>
      <c r="X51" s="31">
        <v>2020</v>
      </c>
      <c r="Y51" s="5" t="s">
        <v>87</v>
      </c>
      <c r="Z51" s="5">
        <v>2018</v>
      </c>
      <c r="AA51" s="5">
        <v>2017</v>
      </c>
      <c r="AB51" s="5">
        <v>2019</v>
      </c>
      <c r="AC51" s="5">
        <v>2017</v>
      </c>
      <c r="AD51" s="5">
        <v>2020</v>
      </c>
    </row>
    <row r="52" spans="1:30">
      <c r="A52" s="1" t="s">
        <v>184</v>
      </c>
      <c r="B52" s="2" t="s">
        <v>185</v>
      </c>
      <c r="C52" s="5">
        <v>2019</v>
      </c>
      <c r="D52" s="5">
        <v>2018</v>
      </c>
      <c r="E52" s="10">
        <v>2018</v>
      </c>
      <c r="F52" s="10">
        <v>2018</v>
      </c>
      <c r="G52" s="10">
        <v>2018</v>
      </c>
      <c r="H52" s="5">
        <v>2018</v>
      </c>
      <c r="I52" s="5">
        <v>2020</v>
      </c>
      <c r="J52" s="5">
        <v>2015</v>
      </c>
      <c r="K52" s="5">
        <v>2017</v>
      </c>
      <c r="L52" s="5">
        <v>2018</v>
      </c>
      <c r="M52" s="10">
        <v>2015</v>
      </c>
      <c r="N52" s="10">
        <v>2018</v>
      </c>
      <c r="O52" s="10" t="s">
        <v>87</v>
      </c>
      <c r="P52" s="5" t="s">
        <v>87</v>
      </c>
      <c r="Q52" s="5">
        <v>2015</v>
      </c>
      <c r="R52" s="10" t="s">
        <v>87</v>
      </c>
      <c r="S52" s="5" t="s">
        <v>87</v>
      </c>
      <c r="T52" s="5">
        <v>2020</v>
      </c>
      <c r="U52" s="5">
        <v>2020</v>
      </c>
      <c r="V52" s="5">
        <v>2020</v>
      </c>
      <c r="W52" s="5">
        <v>2020</v>
      </c>
      <c r="X52" s="31">
        <v>2020</v>
      </c>
      <c r="Y52" s="5">
        <v>2017</v>
      </c>
      <c r="Z52" s="5">
        <v>2017</v>
      </c>
      <c r="AA52" s="5">
        <v>2016</v>
      </c>
      <c r="AB52" s="5">
        <v>2019</v>
      </c>
      <c r="AC52" s="5" t="s">
        <v>87</v>
      </c>
      <c r="AD52" s="5">
        <v>2020</v>
      </c>
    </row>
    <row r="53" spans="1:30">
      <c r="A53" s="1" t="s">
        <v>186</v>
      </c>
      <c r="B53" s="2" t="s">
        <v>187</v>
      </c>
      <c r="C53" s="5">
        <v>2019</v>
      </c>
      <c r="D53" s="5">
        <v>2018</v>
      </c>
      <c r="E53" s="10">
        <v>2018</v>
      </c>
      <c r="F53" s="10" t="s">
        <v>87</v>
      </c>
      <c r="G53" s="10">
        <v>2018</v>
      </c>
      <c r="H53" s="5">
        <v>2018</v>
      </c>
      <c r="I53" s="5">
        <v>2020</v>
      </c>
      <c r="J53" s="5" t="s">
        <v>87</v>
      </c>
      <c r="K53" s="5">
        <v>2017</v>
      </c>
      <c r="L53" s="5">
        <v>2015</v>
      </c>
      <c r="M53" s="10">
        <v>2015</v>
      </c>
      <c r="N53" s="10">
        <v>2017</v>
      </c>
      <c r="O53" s="10">
        <v>2015</v>
      </c>
      <c r="P53" s="5" t="s">
        <v>87</v>
      </c>
      <c r="Q53" s="5">
        <v>2017</v>
      </c>
      <c r="R53" s="10">
        <v>2017</v>
      </c>
      <c r="S53" s="5">
        <v>2017</v>
      </c>
      <c r="T53" s="5">
        <v>2020</v>
      </c>
      <c r="U53" s="5">
        <v>2020</v>
      </c>
      <c r="V53" s="5">
        <v>2020</v>
      </c>
      <c r="W53" s="5">
        <v>2020</v>
      </c>
      <c r="X53" s="31">
        <v>2020</v>
      </c>
      <c r="Y53" s="5">
        <v>2017</v>
      </c>
      <c r="Z53" s="5">
        <v>2015</v>
      </c>
      <c r="AA53" s="5">
        <v>2015</v>
      </c>
      <c r="AB53" s="5">
        <v>2019</v>
      </c>
      <c r="AC53" s="5">
        <v>2017</v>
      </c>
      <c r="AD53" s="5">
        <v>2020</v>
      </c>
    </row>
    <row r="54" spans="1:30">
      <c r="A54" s="1" t="s">
        <v>188</v>
      </c>
      <c r="B54" s="2" t="s">
        <v>189</v>
      </c>
      <c r="C54" s="5">
        <v>2019</v>
      </c>
      <c r="D54" s="5">
        <v>2016</v>
      </c>
      <c r="E54" s="10">
        <v>2018</v>
      </c>
      <c r="F54" s="10">
        <v>2018</v>
      </c>
      <c r="G54" s="10">
        <v>2018</v>
      </c>
      <c r="H54" s="5">
        <v>2018</v>
      </c>
      <c r="I54" s="5" t="s">
        <v>87</v>
      </c>
      <c r="J54" s="5">
        <v>2015</v>
      </c>
      <c r="K54" s="5">
        <v>2017</v>
      </c>
      <c r="L54" s="5">
        <v>2018</v>
      </c>
      <c r="M54" s="10">
        <v>2018</v>
      </c>
      <c r="N54" s="10" t="s">
        <v>87</v>
      </c>
      <c r="O54" s="10">
        <v>2017</v>
      </c>
      <c r="P54" s="5">
        <v>2016</v>
      </c>
      <c r="Q54" s="5" t="s">
        <v>87</v>
      </c>
      <c r="R54" s="10">
        <v>2017</v>
      </c>
      <c r="S54" s="5">
        <v>2017</v>
      </c>
      <c r="T54" s="5">
        <v>2020</v>
      </c>
      <c r="U54" s="5">
        <v>2020</v>
      </c>
      <c r="V54" s="5">
        <v>2020</v>
      </c>
      <c r="W54" s="5">
        <v>2020</v>
      </c>
      <c r="X54" s="31">
        <v>2020</v>
      </c>
      <c r="Y54" s="5" t="s">
        <v>87</v>
      </c>
      <c r="Z54" s="5">
        <v>2018</v>
      </c>
      <c r="AA54" s="5">
        <v>2017</v>
      </c>
      <c r="AB54" s="5">
        <v>2019</v>
      </c>
      <c r="AC54" s="5">
        <v>2017</v>
      </c>
      <c r="AD54" s="5">
        <v>2020</v>
      </c>
    </row>
    <row r="55" spans="1:30">
      <c r="A55" s="1" t="s">
        <v>190</v>
      </c>
      <c r="B55" s="2" t="s">
        <v>191</v>
      </c>
      <c r="C55" s="5">
        <v>2019</v>
      </c>
      <c r="D55" s="5">
        <v>2018</v>
      </c>
      <c r="E55" s="10">
        <v>2018</v>
      </c>
      <c r="F55" s="10">
        <v>2018</v>
      </c>
      <c r="G55" s="10">
        <v>2018</v>
      </c>
      <c r="H55" s="5">
        <v>2018</v>
      </c>
      <c r="I55" s="5" t="s">
        <v>87</v>
      </c>
      <c r="J55" s="5">
        <v>2015</v>
      </c>
      <c r="K55" s="5">
        <v>2017</v>
      </c>
      <c r="L55" s="5">
        <v>2018</v>
      </c>
      <c r="M55" s="10">
        <v>2018</v>
      </c>
      <c r="N55" s="10" t="s">
        <v>87</v>
      </c>
      <c r="O55" s="10">
        <v>2017</v>
      </c>
      <c r="P55" s="5">
        <v>2016</v>
      </c>
      <c r="Q55" s="5" t="s">
        <v>87</v>
      </c>
      <c r="R55" s="10">
        <v>2017</v>
      </c>
      <c r="S55" s="5">
        <v>2017</v>
      </c>
      <c r="T55" s="5">
        <v>2020</v>
      </c>
      <c r="U55" s="5">
        <v>2020</v>
      </c>
      <c r="V55" s="5">
        <v>2020</v>
      </c>
      <c r="W55" s="5">
        <v>2020</v>
      </c>
      <c r="X55" s="31">
        <v>2020</v>
      </c>
      <c r="Y55" s="5" t="s">
        <v>87</v>
      </c>
      <c r="Z55" s="5">
        <v>2017</v>
      </c>
      <c r="AA55" s="5">
        <v>2017</v>
      </c>
      <c r="AB55" s="5">
        <v>2019</v>
      </c>
      <c r="AC55" s="5">
        <v>2017</v>
      </c>
      <c r="AD55" s="5">
        <v>2020</v>
      </c>
    </row>
    <row r="56" spans="1:30">
      <c r="A56" s="1" t="s">
        <v>192</v>
      </c>
      <c r="B56" s="2" t="s">
        <v>193</v>
      </c>
      <c r="C56" s="5">
        <v>2019</v>
      </c>
      <c r="D56" s="5">
        <v>2017</v>
      </c>
      <c r="E56" s="10">
        <v>2018</v>
      </c>
      <c r="F56" s="10" t="s">
        <v>87</v>
      </c>
      <c r="G56" s="10" t="s">
        <v>87</v>
      </c>
      <c r="H56" s="5">
        <v>2018</v>
      </c>
      <c r="I56" s="5">
        <v>2020</v>
      </c>
      <c r="J56" s="5">
        <v>2015</v>
      </c>
      <c r="K56" s="5">
        <v>2017</v>
      </c>
      <c r="L56" s="5" t="s">
        <v>87</v>
      </c>
      <c r="M56" s="10" t="s">
        <v>87</v>
      </c>
      <c r="N56" s="10">
        <v>2018</v>
      </c>
      <c r="O56" s="10" t="s">
        <v>87</v>
      </c>
      <c r="P56" s="5" t="s">
        <v>87</v>
      </c>
      <c r="Q56" s="5">
        <v>2014</v>
      </c>
      <c r="R56" s="10">
        <v>2017</v>
      </c>
      <c r="S56" s="5">
        <v>2017</v>
      </c>
      <c r="T56" s="5">
        <v>2020</v>
      </c>
      <c r="U56" s="5">
        <v>2020</v>
      </c>
      <c r="V56" s="5">
        <v>2020</v>
      </c>
      <c r="W56" s="5">
        <v>2020</v>
      </c>
      <c r="X56" s="31">
        <v>2020</v>
      </c>
      <c r="Y56" s="5" t="s">
        <v>87</v>
      </c>
      <c r="Z56" s="5">
        <v>2017</v>
      </c>
      <c r="AA56" s="5">
        <v>2017</v>
      </c>
      <c r="AB56" s="5">
        <v>2019</v>
      </c>
      <c r="AC56" s="5">
        <v>2017</v>
      </c>
      <c r="AD56" s="5">
        <v>2020</v>
      </c>
    </row>
    <row r="57" spans="1:30">
      <c r="A57" s="1" t="s">
        <v>194</v>
      </c>
      <c r="B57" s="2" t="s">
        <v>195</v>
      </c>
      <c r="C57" s="5">
        <v>2019</v>
      </c>
      <c r="D57" s="5">
        <v>2015</v>
      </c>
      <c r="E57" s="10">
        <v>2018</v>
      </c>
      <c r="F57" s="10">
        <v>2018</v>
      </c>
      <c r="G57" s="10">
        <v>2018</v>
      </c>
      <c r="H57" s="5">
        <v>2018</v>
      </c>
      <c r="I57" s="5">
        <v>2020</v>
      </c>
      <c r="J57" s="5">
        <v>2015</v>
      </c>
      <c r="K57" s="5">
        <v>2017</v>
      </c>
      <c r="L57" s="5">
        <v>2019</v>
      </c>
      <c r="M57" s="10" t="s">
        <v>87</v>
      </c>
      <c r="N57" s="10">
        <v>2015</v>
      </c>
      <c r="O57" s="10">
        <v>2018</v>
      </c>
      <c r="P57" s="5" t="s">
        <v>87</v>
      </c>
      <c r="Q57" s="5" t="s">
        <v>87</v>
      </c>
      <c r="R57" s="10" t="s">
        <v>87</v>
      </c>
      <c r="S57" s="5"/>
      <c r="T57" s="5">
        <v>2020</v>
      </c>
      <c r="U57" s="5">
        <v>2020</v>
      </c>
      <c r="V57" s="5">
        <v>2020</v>
      </c>
      <c r="W57" s="5">
        <v>2020</v>
      </c>
      <c r="X57" s="31">
        <v>2020</v>
      </c>
      <c r="Y57" s="5">
        <v>2017</v>
      </c>
      <c r="Z57" s="5">
        <v>2015</v>
      </c>
      <c r="AA57" s="5">
        <v>2015</v>
      </c>
      <c r="AB57" s="5">
        <v>2019</v>
      </c>
      <c r="AC57" s="5">
        <v>2017</v>
      </c>
      <c r="AD57" s="5">
        <v>2020</v>
      </c>
    </row>
    <row r="58" spans="1:30">
      <c r="A58" s="1" t="s">
        <v>196</v>
      </c>
      <c r="B58" s="2" t="s">
        <v>197</v>
      </c>
      <c r="C58" s="5">
        <v>2019</v>
      </c>
      <c r="D58" s="5">
        <v>2018</v>
      </c>
      <c r="E58" s="10">
        <v>2018</v>
      </c>
      <c r="F58" s="10">
        <v>2018</v>
      </c>
      <c r="G58" s="10">
        <v>2018</v>
      </c>
      <c r="H58" s="5">
        <v>2018</v>
      </c>
      <c r="I58" s="5">
        <v>2020</v>
      </c>
      <c r="J58" s="5">
        <v>2015</v>
      </c>
      <c r="K58" s="5">
        <v>2017</v>
      </c>
      <c r="L58" s="5">
        <v>2019</v>
      </c>
      <c r="M58" s="10">
        <v>2019</v>
      </c>
      <c r="N58" s="10">
        <v>2017</v>
      </c>
      <c r="O58" s="10">
        <v>2018</v>
      </c>
      <c r="P58" s="5">
        <v>2019</v>
      </c>
      <c r="Q58" s="5">
        <v>2013</v>
      </c>
      <c r="R58" s="10">
        <v>2017</v>
      </c>
      <c r="S58" s="5">
        <v>2017</v>
      </c>
      <c r="T58" s="5">
        <v>2020</v>
      </c>
      <c r="U58" s="5">
        <v>2020</v>
      </c>
      <c r="V58" s="5">
        <v>2020</v>
      </c>
      <c r="W58" s="5">
        <v>2020</v>
      </c>
      <c r="X58" s="31">
        <v>2020</v>
      </c>
      <c r="Y58" s="5" t="s">
        <v>87</v>
      </c>
      <c r="Z58" s="5">
        <v>2019</v>
      </c>
      <c r="AA58" s="5">
        <v>2018</v>
      </c>
      <c r="AB58" s="5">
        <v>2019</v>
      </c>
      <c r="AC58" s="5">
        <v>2017</v>
      </c>
      <c r="AD58" s="5">
        <v>2020</v>
      </c>
    </row>
    <row r="59" spans="1:30">
      <c r="A59" s="1" t="s">
        <v>198</v>
      </c>
      <c r="B59" s="2" t="s">
        <v>199</v>
      </c>
      <c r="C59" s="5">
        <v>2019</v>
      </c>
      <c r="D59" s="5">
        <v>2017</v>
      </c>
      <c r="E59" s="10">
        <v>2018</v>
      </c>
      <c r="F59" s="10">
        <v>2018</v>
      </c>
      <c r="G59" s="10">
        <v>2018</v>
      </c>
      <c r="H59" s="5">
        <v>2018</v>
      </c>
      <c r="I59" s="5">
        <v>2020</v>
      </c>
      <c r="J59" s="5">
        <v>2015</v>
      </c>
      <c r="K59" s="5">
        <v>2017</v>
      </c>
      <c r="L59" s="5">
        <v>2018</v>
      </c>
      <c r="M59" s="10">
        <v>2018</v>
      </c>
      <c r="N59" s="10" t="s">
        <v>87</v>
      </c>
      <c r="O59" s="10">
        <v>2017</v>
      </c>
      <c r="P59" s="5">
        <v>2016</v>
      </c>
      <c r="Q59" s="5" t="s">
        <v>87</v>
      </c>
      <c r="R59" s="10">
        <v>2017</v>
      </c>
      <c r="S59" s="5">
        <v>2017</v>
      </c>
      <c r="T59" s="5">
        <v>2020</v>
      </c>
      <c r="U59" s="5">
        <v>2020</v>
      </c>
      <c r="V59" s="5">
        <v>2020</v>
      </c>
      <c r="W59" s="5">
        <v>2020</v>
      </c>
      <c r="X59" s="31">
        <v>2020</v>
      </c>
      <c r="Y59" s="5" t="s">
        <v>87</v>
      </c>
      <c r="Z59" s="5">
        <v>2017</v>
      </c>
      <c r="AA59" s="5">
        <v>2016</v>
      </c>
      <c r="AB59" s="5">
        <v>2019</v>
      </c>
      <c r="AC59" s="5">
        <v>2017</v>
      </c>
      <c r="AD59" s="5">
        <v>2020</v>
      </c>
    </row>
    <row r="60" spans="1:30">
      <c r="A60" s="1" t="s">
        <v>200</v>
      </c>
      <c r="B60" s="2" t="s">
        <v>201</v>
      </c>
      <c r="C60" s="5">
        <v>2019</v>
      </c>
      <c r="D60" s="5">
        <v>2018</v>
      </c>
      <c r="E60" s="10">
        <v>2018</v>
      </c>
      <c r="F60" s="10">
        <v>2018</v>
      </c>
      <c r="G60" s="10">
        <v>2018</v>
      </c>
      <c r="H60" s="5">
        <v>2018</v>
      </c>
      <c r="I60" s="5">
        <v>2020</v>
      </c>
      <c r="J60" s="5">
        <v>2015</v>
      </c>
      <c r="K60" s="5">
        <v>2017</v>
      </c>
      <c r="L60" s="5">
        <v>2019</v>
      </c>
      <c r="M60" s="10">
        <v>2019</v>
      </c>
      <c r="N60" s="10">
        <v>2018</v>
      </c>
      <c r="O60" s="10">
        <v>2018</v>
      </c>
      <c r="P60" s="5">
        <v>2016</v>
      </c>
      <c r="Q60" s="5">
        <v>2016</v>
      </c>
      <c r="R60" s="10">
        <v>2017</v>
      </c>
      <c r="S60" s="5">
        <v>2017</v>
      </c>
      <c r="T60" s="5">
        <v>2020</v>
      </c>
      <c r="U60" s="5">
        <v>2020</v>
      </c>
      <c r="V60" s="5">
        <v>2020</v>
      </c>
      <c r="W60" s="5">
        <v>2020</v>
      </c>
      <c r="X60" s="31">
        <v>2020</v>
      </c>
      <c r="Y60" s="5">
        <v>2017</v>
      </c>
      <c r="Z60" s="5">
        <v>2016</v>
      </c>
      <c r="AA60" s="5">
        <v>2016</v>
      </c>
      <c r="AB60" s="5">
        <v>2019</v>
      </c>
      <c r="AC60" s="5">
        <v>2017</v>
      </c>
      <c r="AD60" s="5">
        <v>2020</v>
      </c>
    </row>
    <row r="61" spans="1:30">
      <c r="A61" s="1" t="s">
        <v>202</v>
      </c>
      <c r="B61" s="2" t="s">
        <v>203</v>
      </c>
      <c r="C61" s="5">
        <v>2019</v>
      </c>
      <c r="D61" s="5">
        <v>2017</v>
      </c>
      <c r="E61" s="10">
        <v>2018</v>
      </c>
      <c r="F61" s="10">
        <v>2018</v>
      </c>
      <c r="G61" s="10">
        <v>2018</v>
      </c>
      <c r="H61" s="5">
        <v>2018</v>
      </c>
      <c r="I61" s="5">
        <v>2020</v>
      </c>
      <c r="J61" s="5">
        <v>2015</v>
      </c>
      <c r="K61" s="5">
        <v>2017</v>
      </c>
      <c r="L61" s="5">
        <v>2018</v>
      </c>
      <c r="M61" s="10">
        <v>2018</v>
      </c>
      <c r="N61" s="10">
        <v>2018</v>
      </c>
      <c r="O61" s="10" t="s">
        <v>87</v>
      </c>
      <c r="P61" s="5" t="s">
        <v>87</v>
      </c>
      <c r="Q61" s="5" t="s">
        <v>87</v>
      </c>
      <c r="R61" s="10">
        <v>2017</v>
      </c>
      <c r="S61" s="5">
        <v>2017</v>
      </c>
      <c r="T61" s="5">
        <v>2020</v>
      </c>
      <c r="U61" s="5">
        <v>2020</v>
      </c>
      <c r="V61" s="5">
        <v>2020</v>
      </c>
      <c r="W61" s="5">
        <v>2020</v>
      </c>
      <c r="X61" s="31">
        <v>2020</v>
      </c>
      <c r="Y61" s="5" t="s">
        <v>87</v>
      </c>
      <c r="Z61" s="5">
        <v>2018</v>
      </c>
      <c r="AA61" s="5">
        <v>2017</v>
      </c>
      <c r="AB61" s="5">
        <v>2019</v>
      </c>
      <c r="AC61" s="5">
        <v>2017</v>
      </c>
      <c r="AD61" s="5">
        <v>2020</v>
      </c>
    </row>
    <row r="62" spans="1:30">
      <c r="A62" s="1" t="s">
        <v>204</v>
      </c>
      <c r="B62" s="2" t="s">
        <v>205</v>
      </c>
      <c r="C62" s="5">
        <v>2019</v>
      </c>
      <c r="D62" s="5">
        <v>2018</v>
      </c>
      <c r="E62" s="10">
        <v>2018</v>
      </c>
      <c r="F62" s="10">
        <v>2018</v>
      </c>
      <c r="G62" s="10">
        <v>2018</v>
      </c>
      <c r="H62" s="5">
        <v>2018</v>
      </c>
      <c r="I62" s="5">
        <v>2020</v>
      </c>
      <c r="J62" s="5">
        <v>2015</v>
      </c>
      <c r="K62" s="5">
        <v>2017</v>
      </c>
      <c r="L62" s="5">
        <v>2019</v>
      </c>
      <c r="M62" s="10">
        <v>2018</v>
      </c>
      <c r="N62" s="10">
        <v>2014</v>
      </c>
      <c r="O62" s="10">
        <v>2019</v>
      </c>
      <c r="P62" s="5">
        <v>2017</v>
      </c>
      <c r="Q62" s="5">
        <v>2013</v>
      </c>
      <c r="R62" s="10">
        <v>2017</v>
      </c>
      <c r="S62" s="5">
        <v>2017</v>
      </c>
      <c r="T62" s="5">
        <v>2020</v>
      </c>
      <c r="U62" s="5">
        <v>2020</v>
      </c>
      <c r="V62" s="5">
        <v>2020</v>
      </c>
      <c r="W62" s="5">
        <v>2020</v>
      </c>
      <c r="X62" s="31">
        <v>2020</v>
      </c>
      <c r="Y62" s="5">
        <v>2017</v>
      </c>
      <c r="Z62" s="5">
        <v>2014</v>
      </c>
      <c r="AA62" s="5">
        <v>2014</v>
      </c>
      <c r="AB62" s="5">
        <v>2019</v>
      </c>
      <c r="AC62" s="5">
        <v>2017</v>
      </c>
      <c r="AD62" s="5">
        <v>2020</v>
      </c>
    </row>
    <row r="63" spans="1:30">
      <c r="A63" s="1" t="s">
        <v>206</v>
      </c>
      <c r="B63" s="2" t="s">
        <v>207</v>
      </c>
      <c r="C63" s="5">
        <v>2019</v>
      </c>
      <c r="D63" s="5">
        <v>2016</v>
      </c>
      <c r="E63" s="10">
        <v>2018</v>
      </c>
      <c r="F63" s="10" t="s">
        <v>87</v>
      </c>
      <c r="G63" s="10" t="s">
        <v>87</v>
      </c>
      <c r="H63" s="5">
        <v>2018</v>
      </c>
      <c r="I63" s="5">
        <v>2020</v>
      </c>
      <c r="J63" s="5" t="s">
        <v>87</v>
      </c>
      <c r="K63" s="5">
        <v>2017</v>
      </c>
      <c r="L63" s="5">
        <v>2016</v>
      </c>
      <c r="M63" s="10">
        <v>2014</v>
      </c>
      <c r="N63" s="10">
        <v>2018</v>
      </c>
      <c r="O63" s="10">
        <v>2018</v>
      </c>
      <c r="P63" s="5" t="s">
        <v>87</v>
      </c>
      <c r="Q63" s="5">
        <v>2015</v>
      </c>
      <c r="R63" s="10">
        <v>2017</v>
      </c>
      <c r="S63" s="5">
        <v>2017</v>
      </c>
      <c r="T63" s="5">
        <v>2020</v>
      </c>
      <c r="U63" s="5">
        <v>2020</v>
      </c>
      <c r="V63" s="5">
        <v>2020</v>
      </c>
      <c r="W63" s="5">
        <v>2020</v>
      </c>
      <c r="X63" s="31">
        <v>2020</v>
      </c>
      <c r="Y63" s="5">
        <v>2017</v>
      </c>
      <c r="Z63" s="5">
        <v>2018</v>
      </c>
      <c r="AA63" s="5" t="s">
        <v>87</v>
      </c>
      <c r="AB63" s="5">
        <v>2019</v>
      </c>
      <c r="AC63" s="5">
        <v>2017</v>
      </c>
      <c r="AD63" s="5">
        <v>2020</v>
      </c>
    </row>
    <row r="64" spans="1:30">
      <c r="A64" s="1" t="s">
        <v>208</v>
      </c>
      <c r="B64" s="2" t="s">
        <v>209</v>
      </c>
      <c r="C64" s="5">
        <v>2019</v>
      </c>
      <c r="D64" s="5">
        <v>2018</v>
      </c>
      <c r="E64" s="10">
        <v>2018</v>
      </c>
      <c r="F64" s="10" t="s">
        <v>87</v>
      </c>
      <c r="G64" s="10">
        <v>2018</v>
      </c>
      <c r="H64" s="5">
        <v>2018</v>
      </c>
      <c r="I64" s="5">
        <v>2020</v>
      </c>
      <c r="J64" s="5">
        <v>2015</v>
      </c>
      <c r="K64" s="5">
        <v>2017</v>
      </c>
      <c r="L64" s="5" t="s">
        <v>87</v>
      </c>
      <c r="M64" s="10" t="s">
        <v>87</v>
      </c>
      <c r="N64" s="10">
        <v>2014</v>
      </c>
      <c r="O64" s="10" t="s">
        <v>87</v>
      </c>
      <c r="P64" s="5" t="s">
        <v>87</v>
      </c>
      <c r="Q64" s="5">
        <v>2015</v>
      </c>
      <c r="R64" s="10" t="s">
        <v>87</v>
      </c>
      <c r="S64" s="5"/>
      <c r="T64" s="5">
        <v>2020</v>
      </c>
      <c r="U64" s="5">
        <v>2020</v>
      </c>
      <c r="V64" s="5">
        <v>2020</v>
      </c>
      <c r="W64" s="5">
        <v>2020</v>
      </c>
      <c r="X64" s="31">
        <v>2020</v>
      </c>
      <c r="Y64" s="5">
        <v>2017</v>
      </c>
      <c r="Z64" s="5" t="s">
        <v>87</v>
      </c>
      <c r="AA64" s="5" t="s">
        <v>87</v>
      </c>
      <c r="AB64" s="5">
        <v>2019</v>
      </c>
      <c r="AC64" s="5">
        <v>2017</v>
      </c>
      <c r="AD64" s="5">
        <v>2020</v>
      </c>
    </row>
    <row r="65" spans="1:30">
      <c r="A65" s="1" t="s">
        <v>210</v>
      </c>
      <c r="B65" s="2" t="s">
        <v>211</v>
      </c>
      <c r="C65" s="5">
        <v>2019</v>
      </c>
      <c r="D65" s="5">
        <v>2018</v>
      </c>
      <c r="E65" s="10">
        <v>2018</v>
      </c>
      <c r="F65" s="10">
        <v>2018</v>
      </c>
      <c r="G65" s="10">
        <v>2018</v>
      </c>
      <c r="H65" s="5">
        <v>2018</v>
      </c>
      <c r="I65" s="5">
        <v>2020</v>
      </c>
      <c r="J65" s="5">
        <v>2015</v>
      </c>
      <c r="K65" s="5">
        <v>2017</v>
      </c>
      <c r="L65" s="5" t="s">
        <v>87</v>
      </c>
      <c r="M65" s="10" t="s">
        <v>87</v>
      </c>
      <c r="N65" s="10">
        <v>2014</v>
      </c>
      <c r="O65" s="10">
        <v>2018</v>
      </c>
      <c r="P65" s="5" t="s">
        <v>87</v>
      </c>
      <c r="Q65" s="5" t="s">
        <v>87</v>
      </c>
      <c r="R65" s="10" t="s">
        <v>87</v>
      </c>
      <c r="S65" s="5"/>
      <c r="T65" s="5">
        <v>2020</v>
      </c>
      <c r="U65" s="5">
        <v>2020</v>
      </c>
      <c r="V65" s="5">
        <v>2020</v>
      </c>
      <c r="W65" s="5">
        <v>2020</v>
      </c>
      <c r="X65" s="31">
        <v>2020</v>
      </c>
      <c r="Y65" s="5">
        <v>2017</v>
      </c>
      <c r="Z65" s="5" t="s">
        <v>87</v>
      </c>
      <c r="AA65" s="5" t="s">
        <v>87</v>
      </c>
      <c r="AB65" s="5">
        <v>2019</v>
      </c>
      <c r="AC65" s="5">
        <v>2017</v>
      </c>
      <c r="AD65" s="5">
        <v>2020</v>
      </c>
    </row>
    <row r="66" spans="1:30">
      <c r="A66" s="1" t="s">
        <v>212</v>
      </c>
      <c r="B66" s="2" t="s">
        <v>213</v>
      </c>
      <c r="C66" s="5">
        <v>2019</v>
      </c>
      <c r="D66" s="5">
        <v>2018</v>
      </c>
      <c r="E66" s="10">
        <v>2018</v>
      </c>
      <c r="F66" s="10">
        <v>2018</v>
      </c>
      <c r="G66" s="10">
        <v>2018</v>
      </c>
      <c r="H66" s="5">
        <v>2018</v>
      </c>
      <c r="I66" s="5">
        <v>2020</v>
      </c>
      <c r="J66" s="5" t="s">
        <v>87</v>
      </c>
      <c r="K66" s="5">
        <v>2017</v>
      </c>
      <c r="L66" s="5" t="s">
        <v>87</v>
      </c>
      <c r="M66" s="10" t="s">
        <v>87</v>
      </c>
      <c r="N66" s="10">
        <v>2016</v>
      </c>
      <c r="O66" s="10">
        <v>2018</v>
      </c>
      <c r="P66" s="5" t="s">
        <v>87</v>
      </c>
      <c r="Q66" s="5" t="s">
        <v>87</v>
      </c>
      <c r="R66" s="10">
        <v>2017</v>
      </c>
      <c r="S66" s="5">
        <v>2017</v>
      </c>
      <c r="T66" s="5">
        <v>2020</v>
      </c>
      <c r="U66" s="5">
        <v>2020</v>
      </c>
      <c r="V66" s="5">
        <v>2020</v>
      </c>
      <c r="W66" s="5">
        <v>2020</v>
      </c>
      <c r="X66" s="31">
        <v>2020</v>
      </c>
      <c r="Y66" s="5">
        <v>2017</v>
      </c>
      <c r="Z66" s="5" t="s">
        <v>87</v>
      </c>
      <c r="AA66" s="5" t="s">
        <v>87</v>
      </c>
      <c r="AB66" s="5">
        <v>2019</v>
      </c>
      <c r="AC66" s="5">
        <v>2017</v>
      </c>
      <c r="AD66" s="5">
        <v>2020</v>
      </c>
    </row>
    <row r="67" spans="1:30">
      <c r="A67" s="1" t="s">
        <v>214</v>
      </c>
      <c r="B67" s="2" t="s">
        <v>215</v>
      </c>
      <c r="C67" s="5">
        <v>2019</v>
      </c>
      <c r="D67" s="5">
        <v>2018</v>
      </c>
      <c r="E67" s="10">
        <v>2018</v>
      </c>
      <c r="F67" s="10">
        <v>2018</v>
      </c>
      <c r="G67" s="10">
        <v>2018</v>
      </c>
      <c r="H67" s="5">
        <v>2018</v>
      </c>
      <c r="I67" s="5">
        <v>2020</v>
      </c>
      <c r="J67" s="5">
        <v>2015</v>
      </c>
      <c r="K67" s="5">
        <v>2017</v>
      </c>
      <c r="L67" s="5">
        <v>2019</v>
      </c>
      <c r="M67" s="10">
        <v>2019</v>
      </c>
      <c r="N67" s="10">
        <v>2018</v>
      </c>
      <c r="O67" s="10">
        <v>2018</v>
      </c>
      <c r="P67" s="5" t="s">
        <v>87</v>
      </c>
      <c r="Q67" s="5">
        <v>2018</v>
      </c>
      <c r="R67" s="10">
        <v>2017</v>
      </c>
      <c r="S67" s="5">
        <v>2017</v>
      </c>
      <c r="T67" s="5">
        <v>2020</v>
      </c>
      <c r="U67" s="5">
        <v>2020</v>
      </c>
      <c r="V67" s="5">
        <v>2020</v>
      </c>
      <c r="W67" s="5">
        <v>2020</v>
      </c>
      <c r="X67" s="31">
        <v>2020</v>
      </c>
      <c r="Y67" s="5">
        <v>2016</v>
      </c>
      <c r="Z67" s="5">
        <v>2018</v>
      </c>
      <c r="AA67" s="5">
        <v>2018</v>
      </c>
      <c r="AB67" s="5">
        <v>2019</v>
      </c>
      <c r="AC67" s="5">
        <v>2017</v>
      </c>
      <c r="AD67" s="5">
        <v>2020</v>
      </c>
    </row>
    <row r="68" spans="1:30">
      <c r="A68" s="1" t="s">
        <v>216</v>
      </c>
      <c r="B68" s="2" t="s">
        <v>217</v>
      </c>
      <c r="C68" s="5">
        <v>2019</v>
      </c>
      <c r="D68" s="5">
        <v>2018</v>
      </c>
      <c r="E68" s="10">
        <v>2018</v>
      </c>
      <c r="F68" s="10">
        <v>2018</v>
      </c>
      <c r="G68" s="10">
        <v>2018</v>
      </c>
      <c r="H68" s="5">
        <v>2018</v>
      </c>
      <c r="I68" s="5" t="s">
        <v>87</v>
      </c>
      <c r="J68" s="5">
        <v>2015</v>
      </c>
      <c r="K68" s="5">
        <v>2017</v>
      </c>
      <c r="L68" s="5">
        <v>2018</v>
      </c>
      <c r="M68" s="10">
        <v>2018</v>
      </c>
      <c r="N68" s="10">
        <v>2014</v>
      </c>
      <c r="O68" s="10">
        <v>2017</v>
      </c>
      <c r="P68" s="5">
        <v>2016</v>
      </c>
      <c r="Q68" s="5">
        <v>2017</v>
      </c>
      <c r="R68" s="10">
        <v>2017</v>
      </c>
      <c r="S68" s="5">
        <v>2017</v>
      </c>
      <c r="T68" s="5">
        <v>2020</v>
      </c>
      <c r="U68" s="5">
        <v>2020</v>
      </c>
      <c r="V68" s="5">
        <v>2020</v>
      </c>
      <c r="W68" s="5">
        <v>2020</v>
      </c>
      <c r="X68" s="31">
        <v>2020</v>
      </c>
      <c r="Y68" s="5" t="s">
        <v>87</v>
      </c>
      <c r="Z68" s="5">
        <v>2018</v>
      </c>
      <c r="AA68" s="5">
        <v>2017</v>
      </c>
      <c r="AB68" s="5">
        <v>2019</v>
      </c>
      <c r="AC68" s="5">
        <v>2017</v>
      </c>
      <c r="AD68" s="5">
        <v>2020</v>
      </c>
    </row>
    <row r="69" spans="1:30">
      <c r="A69" s="1" t="s">
        <v>218</v>
      </c>
      <c r="B69" s="2" t="s">
        <v>219</v>
      </c>
      <c r="C69" s="5">
        <v>2019</v>
      </c>
      <c r="D69" s="5">
        <v>2018</v>
      </c>
      <c r="E69" s="10">
        <v>2018</v>
      </c>
      <c r="F69" s="10">
        <v>2018</v>
      </c>
      <c r="G69" s="10">
        <v>2018</v>
      </c>
      <c r="H69" s="5">
        <v>2018</v>
      </c>
      <c r="I69" s="5" t="s">
        <v>87</v>
      </c>
      <c r="J69" s="5">
        <v>2015</v>
      </c>
      <c r="K69" s="5">
        <v>2017</v>
      </c>
      <c r="L69" s="5">
        <v>2018</v>
      </c>
      <c r="M69" s="10">
        <v>2018</v>
      </c>
      <c r="N69" s="10" t="s">
        <v>87</v>
      </c>
      <c r="O69" s="10">
        <v>2017</v>
      </c>
      <c r="P69" s="5" t="s">
        <v>87</v>
      </c>
      <c r="Q69" s="5" t="s">
        <v>87</v>
      </c>
      <c r="R69" s="10" t="s">
        <v>87</v>
      </c>
      <c r="S69" s="5"/>
      <c r="T69" s="5">
        <v>2020</v>
      </c>
      <c r="U69" s="5">
        <v>2020</v>
      </c>
      <c r="V69" s="5">
        <v>2020</v>
      </c>
      <c r="W69" s="5">
        <v>2020</v>
      </c>
      <c r="X69" s="31">
        <v>2020</v>
      </c>
      <c r="Y69" s="5" t="s">
        <v>87</v>
      </c>
      <c r="Z69" s="5">
        <v>2016</v>
      </c>
      <c r="AA69" s="5">
        <v>2015</v>
      </c>
      <c r="AB69" s="5">
        <v>2019</v>
      </c>
      <c r="AC69" s="5">
        <v>2017</v>
      </c>
      <c r="AD69" s="5">
        <v>2020</v>
      </c>
    </row>
    <row r="70" spans="1:30">
      <c r="A70" s="1" t="s">
        <v>220</v>
      </c>
      <c r="B70" s="2" t="s">
        <v>221</v>
      </c>
      <c r="C70" s="5">
        <v>2019</v>
      </c>
      <c r="D70" s="5">
        <v>2018</v>
      </c>
      <c r="E70" s="10">
        <v>2018</v>
      </c>
      <c r="F70" s="10">
        <v>2018</v>
      </c>
      <c r="G70" s="10">
        <v>2018</v>
      </c>
      <c r="H70" s="5">
        <v>2018</v>
      </c>
      <c r="I70" s="5">
        <v>2020</v>
      </c>
      <c r="J70" s="5" t="s">
        <v>87</v>
      </c>
      <c r="K70" s="5">
        <v>2017</v>
      </c>
      <c r="L70" s="5" t="s">
        <v>87</v>
      </c>
      <c r="M70" s="10" t="s">
        <v>87</v>
      </c>
      <c r="N70" s="10">
        <v>2018</v>
      </c>
      <c r="O70" s="10" t="s">
        <v>87</v>
      </c>
      <c r="P70" s="5" t="s">
        <v>87</v>
      </c>
      <c r="Q70" s="5">
        <v>2016</v>
      </c>
      <c r="R70" s="10">
        <v>2017</v>
      </c>
      <c r="S70" s="5">
        <v>2017</v>
      </c>
      <c r="T70" s="5">
        <v>2020</v>
      </c>
      <c r="U70" s="5">
        <v>2020</v>
      </c>
      <c r="V70" s="5">
        <v>2020</v>
      </c>
      <c r="W70" s="5">
        <v>2020</v>
      </c>
      <c r="X70" s="31">
        <v>2020</v>
      </c>
      <c r="Y70" s="5">
        <v>2017</v>
      </c>
      <c r="Z70" s="5" t="s">
        <v>87</v>
      </c>
      <c r="AA70" s="5" t="s">
        <v>87</v>
      </c>
      <c r="AB70" s="5">
        <v>2019</v>
      </c>
      <c r="AC70" s="5">
        <v>2017</v>
      </c>
      <c r="AD70" s="5">
        <v>2020</v>
      </c>
    </row>
    <row r="71" spans="1:30">
      <c r="A71" s="1" t="s">
        <v>222</v>
      </c>
      <c r="B71" s="2" t="s">
        <v>223</v>
      </c>
      <c r="C71" s="5">
        <v>2019</v>
      </c>
      <c r="D71" s="5">
        <v>2018</v>
      </c>
      <c r="E71" s="10">
        <v>2018</v>
      </c>
      <c r="F71" s="10">
        <v>2018</v>
      </c>
      <c r="G71" s="10">
        <v>2018</v>
      </c>
      <c r="H71" s="5">
        <v>2018</v>
      </c>
      <c r="I71" s="5">
        <v>2020</v>
      </c>
      <c r="J71" s="5">
        <v>2015</v>
      </c>
      <c r="K71" s="5">
        <v>2017</v>
      </c>
      <c r="L71" s="5">
        <v>2018</v>
      </c>
      <c r="M71" s="10">
        <v>2018</v>
      </c>
      <c r="N71" s="10">
        <v>2018</v>
      </c>
      <c r="O71" s="10">
        <v>2015</v>
      </c>
      <c r="P71" s="5">
        <v>2019</v>
      </c>
      <c r="Q71" s="5">
        <v>2016</v>
      </c>
      <c r="R71" s="10">
        <v>2017</v>
      </c>
      <c r="S71" s="5">
        <v>2017</v>
      </c>
      <c r="T71" s="5">
        <v>2020</v>
      </c>
      <c r="U71" s="5">
        <v>2020</v>
      </c>
      <c r="V71" s="5">
        <v>2020</v>
      </c>
      <c r="W71" s="5">
        <v>2020</v>
      </c>
      <c r="X71" s="31">
        <v>2020</v>
      </c>
      <c r="Y71" s="5">
        <v>2017</v>
      </c>
      <c r="Z71" s="5">
        <v>2018</v>
      </c>
      <c r="AA71" s="5">
        <v>2018</v>
      </c>
      <c r="AB71" s="5">
        <v>2019</v>
      </c>
      <c r="AC71" s="5">
        <v>2017</v>
      </c>
      <c r="AD71" s="5">
        <v>2020</v>
      </c>
    </row>
    <row r="72" spans="1:30">
      <c r="A72" s="1" t="s">
        <v>224</v>
      </c>
      <c r="B72" s="2" t="s">
        <v>225</v>
      </c>
      <c r="C72" s="5">
        <v>2019</v>
      </c>
      <c r="D72" s="5">
        <v>2018</v>
      </c>
      <c r="E72" s="10">
        <v>2018</v>
      </c>
      <c r="F72" s="10">
        <v>2018</v>
      </c>
      <c r="G72" s="10" t="s">
        <v>87</v>
      </c>
      <c r="H72" s="5">
        <v>2018</v>
      </c>
      <c r="I72" s="5">
        <v>2020</v>
      </c>
      <c r="J72" s="5" t="s">
        <v>87</v>
      </c>
      <c r="K72" s="5">
        <v>2017</v>
      </c>
      <c r="L72" s="5">
        <v>2017</v>
      </c>
      <c r="M72" s="10">
        <v>2017</v>
      </c>
      <c r="N72" s="10">
        <v>2016</v>
      </c>
      <c r="O72" s="10">
        <v>2018</v>
      </c>
      <c r="P72" s="5" t="s">
        <v>87</v>
      </c>
      <c r="Q72" s="5" t="s">
        <v>87</v>
      </c>
      <c r="R72" s="10">
        <v>2017</v>
      </c>
      <c r="S72" s="5">
        <v>2017</v>
      </c>
      <c r="T72" s="5">
        <v>2020</v>
      </c>
      <c r="U72" s="5">
        <v>2020</v>
      </c>
      <c r="V72" s="5">
        <v>2020</v>
      </c>
      <c r="W72" s="5">
        <v>2020</v>
      </c>
      <c r="X72" s="31">
        <v>2020</v>
      </c>
      <c r="Y72" s="5" t="s">
        <v>87</v>
      </c>
      <c r="Z72" s="5" t="s">
        <v>87</v>
      </c>
      <c r="AA72" s="5">
        <v>2017</v>
      </c>
      <c r="AB72" s="5">
        <v>2019</v>
      </c>
      <c r="AC72" s="5">
        <v>2017</v>
      </c>
      <c r="AD72" s="5">
        <v>2020</v>
      </c>
    </row>
    <row r="73" spans="1:30">
      <c r="A73" s="1" t="s">
        <v>226</v>
      </c>
      <c r="B73" s="2" t="s">
        <v>227</v>
      </c>
      <c r="C73" s="5">
        <v>2019</v>
      </c>
      <c r="D73" s="5">
        <v>2018</v>
      </c>
      <c r="E73" s="10">
        <v>2018</v>
      </c>
      <c r="F73" s="10">
        <v>2018</v>
      </c>
      <c r="G73" s="10">
        <v>2018</v>
      </c>
      <c r="H73" s="5">
        <v>2018</v>
      </c>
      <c r="I73" s="5">
        <v>2020</v>
      </c>
      <c r="J73" s="5" t="s">
        <v>87</v>
      </c>
      <c r="K73" s="5">
        <v>2017</v>
      </c>
      <c r="L73" s="5" t="s">
        <v>87</v>
      </c>
      <c r="M73" s="10" t="s">
        <v>87</v>
      </c>
      <c r="N73" s="10">
        <v>2017</v>
      </c>
      <c r="O73" s="10" t="s">
        <v>87</v>
      </c>
      <c r="P73" s="5" t="s">
        <v>87</v>
      </c>
      <c r="Q73" s="5">
        <v>2013</v>
      </c>
      <c r="R73" s="10">
        <v>2017</v>
      </c>
      <c r="S73" s="5">
        <v>2017</v>
      </c>
      <c r="T73" s="5">
        <v>2020</v>
      </c>
      <c r="U73" s="5">
        <v>2020</v>
      </c>
      <c r="V73" s="5">
        <v>2020</v>
      </c>
      <c r="W73" s="5">
        <v>2020</v>
      </c>
      <c r="X73" s="31">
        <v>2020</v>
      </c>
      <c r="Y73" s="5">
        <v>2017</v>
      </c>
      <c r="Z73" s="5" t="s">
        <v>87</v>
      </c>
      <c r="AA73" s="5" t="s">
        <v>87</v>
      </c>
      <c r="AB73" s="5">
        <v>2019</v>
      </c>
      <c r="AC73" s="5">
        <v>2017</v>
      </c>
      <c r="AD73" s="5">
        <v>2020</v>
      </c>
    </row>
    <row r="74" spans="1:30">
      <c r="A74" s="1" t="s">
        <v>228</v>
      </c>
      <c r="B74" s="2" t="s">
        <v>229</v>
      </c>
      <c r="C74" s="5">
        <v>2019</v>
      </c>
      <c r="D74" s="5">
        <v>2017</v>
      </c>
      <c r="E74" s="10">
        <v>2018</v>
      </c>
      <c r="F74" s="10" t="s">
        <v>87</v>
      </c>
      <c r="G74" s="10">
        <v>2018</v>
      </c>
      <c r="H74" s="5">
        <v>2018</v>
      </c>
      <c r="I74" s="5" t="s">
        <v>87</v>
      </c>
      <c r="J74" s="5">
        <v>2015</v>
      </c>
      <c r="K74" s="5">
        <v>2017</v>
      </c>
      <c r="L74" s="5">
        <v>2017</v>
      </c>
      <c r="M74" s="10">
        <v>2018</v>
      </c>
      <c r="N74" s="10" t="s">
        <v>87</v>
      </c>
      <c r="O74" s="10">
        <v>2017</v>
      </c>
      <c r="P74" s="5">
        <v>2016</v>
      </c>
      <c r="Q74" s="5" t="s">
        <v>87</v>
      </c>
      <c r="R74" s="10">
        <v>2017</v>
      </c>
      <c r="S74" s="5">
        <v>2017</v>
      </c>
      <c r="T74" s="5">
        <v>2020</v>
      </c>
      <c r="U74" s="5">
        <v>2020</v>
      </c>
      <c r="V74" s="5">
        <v>2020</v>
      </c>
      <c r="W74" s="5">
        <v>2020</v>
      </c>
      <c r="X74" s="31">
        <v>2020</v>
      </c>
      <c r="Y74" s="5" t="s">
        <v>87</v>
      </c>
      <c r="Z74" s="5">
        <v>2017</v>
      </c>
      <c r="AA74" s="5">
        <v>2016</v>
      </c>
      <c r="AB74" s="5">
        <v>2019</v>
      </c>
      <c r="AC74" s="5">
        <v>2017</v>
      </c>
      <c r="AD74" s="5">
        <v>2020</v>
      </c>
    </row>
    <row r="75" spans="1:30">
      <c r="A75" s="1" t="s">
        <v>230</v>
      </c>
      <c r="B75" s="2" t="s">
        <v>231</v>
      </c>
      <c r="C75" s="5">
        <v>2019</v>
      </c>
      <c r="D75" s="5">
        <v>2018</v>
      </c>
      <c r="E75" s="10">
        <v>2018</v>
      </c>
      <c r="F75" s="10">
        <v>2018</v>
      </c>
      <c r="G75" s="10">
        <v>2018</v>
      </c>
      <c r="H75" s="5">
        <v>2018</v>
      </c>
      <c r="I75" s="5" t="s">
        <v>87</v>
      </c>
      <c r="J75" s="5">
        <v>2015</v>
      </c>
      <c r="K75" s="5">
        <v>2017</v>
      </c>
      <c r="L75" s="5">
        <v>2018</v>
      </c>
      <c r="M75" s="10" t="s">
        <v>87</v>
      </c>
      <c r="N75" s="10" t="s">
        <v>87</v>
      </c>
      <c r="O75" s="10">
        <v>2017</v>
      </c>
      <c r="P75" s="5" t="s">
        <v>87</v>
      </c>
      <c r="Q75" s="5" t="s">
        <v>87</v>
      </c>
      <c r="R75" s="10">
        <v>2017</v>
      </c>
      <c r="S75" s="5">
        <v>2017</v>
      </c>
      <c r="T75" s="5">
        <v>2020</v>
      </c>
      <c r="U75" s="5">
        <v>2020</v>
      </c>
      <c r="V75" s="5">
        <v>2020</v>
      </c>
      <c r="W75" s="5">
        <v>2020</v>
      </c>
      <c r="X75" s="31">
        <v>2020</v>
      </c>
      <c r="Y75" s="5" t="s">
        <v>87</v>
      </c>
      <c r="Z75" s="5" t="s">
        <v>87</v>
      </c>
      <c r="AA75" s="5">
        <v>2016</v>
      </c>
      <c r="AB75" s="5">
        <v>2019</v>
      </c>
      <c r="AC75" s="5">
        <v>2017</v>
      </c>
      <c r="AD75" s="5">
        <v>2020</v>
      </c>
    </row>
    <row r="76" spans="1:30">
      <c r="A76" s="1" t="s">
        <v>232</v>
      </c>
      <c r="B76" s="2" t="s">
        <v>233</v>
      </c>
      <c r="C76" s="5">
        <v>2019</v>
      </c>
      <c r="D76" s="5">
        <v>2018</v>
      </c>
      <c r="E76" s="10">
        <v>2018</v>
      </c>
      <c r="F76" s="10">
        <v>2018</v>
      </c>
      <c r="G76" s="10">
        <v>2018</v>
      </c>
      <c r="H76" s="5">
        <v>2018</v>
      </c>
      <c r="I76" s="5" t="s">
        <v>87</v>
      </c>
      <c r="J76" s="5">
        <v>2015</v>
      </c>
      <c r="K76" s="5">
        <v>2017</v>
      </c>
      <c r="L76" s="5">
        <v>2018</v>
      </c>
      <c r="M76" s="10">
        <v>2018</v>
      </c>
      <c r="N76" s="10">
        <v>2018</v>
      </c>
      <c r="O76" s="10">
        <v>2017</v>
      </c>
      <c r="P76" s="5" t="s">
        <v>87</v>
      </c>
      <c r="Q76" s="5" t="s">
        <v>87</v>
      </c>
      <c r="R76" s="10">
        <v>2017</v>
      </c>
      <c r="S76" s="5">
        <v>2017</v>
      </c>
      <c r="T76" s="5">
        <v>2020</v>
      </c>
      <c r="U76" s="5">
        <v>2020</v>
      </c>
      <c r="V76" s="5">
        <v>2020</v>
      </c>
      <c r="W76" s="5">
        <v>2020</v>
      </c>
      <c r="X76" s="31">
        <v>2020</v>
      </c>
      <c r="Y76" s="5" t="s">
        <v>87</v>
      </c>
      <c r="Z76" s="5">
        <v>2017</v>
      </c>
      <c r="AA76" s="5">
        <v>2017</v>
      </c>
      <c r="AB76" s="5">
        <v>2019</v>
      </c>
      <c r="AC76" s="5">
        <v>2017</v>
      </c>
      <c r="AD76" s="5">
        <v>2020</v>
      </c>
    </row>
    <row r="77" spans="1:30">
      <c r="A77" s="1" t="s">
        <v>234</v>
      </c>
      <c r="B77" s="2" t="s">
        <v>235</v>
      </c>
      <c r="C77" s="5">
        <v>2019</v>
      </c>
      <c r="D77" s="5">
        <v>2018</v>
      </c>
      <c r="E77" s="10">
        <v>2018</v>
      </c>
      <c r="F77" s="10">
        <v>2018</v>
      </c>
      <c r="G77" s="10">
        <v>2018</v>
      </c>
      <c r="H77" s="5">
        <v>2018</v>
      </c>
      <c r="I77" s="5">
        <v>2020</v>
      </c>
      <c r="J77" s="5">
        <v>2015</v>
      </c>
      <c r="K77" s="5">
        <v>2017</v>
      </c>
      <c r="L77" s="5" t="s">
        <v>87</v>
      </c>
      <c r="M77" s="10" t="s">
        <v>87</v>
      </c>
      <c r="N77" s="10" t="s">
        <v>87</v>
      </c>
      <c r="O77" s="10">
        <v>2017</v>
      </c>
      <c r="P77" s="5">
        <v>2019</v>
      </c>
      <c r="Q77" s="5" t="s">
        <v>87</v>
      </c>
      <c r="R77" s="10">
        <v>2017</v>
      </c>
      <c r="S77" s="5">
        <v>2017</v>
      </c>
      <c r="T77" s="5">
        <v>2020</v>
      </c>
      <c r="U77" s="5">
        <v>2020</v>
      </c>
      <c r="V77" s="5">
        <v>2020</v>
      </c>
      <c r="W77" s="5">
        <v>2020</v>
      </c>
      <c r="X77" s="31">
        <v>2020</v>
      </c>
      <c r="Y77" s="5" t="s">
        <v>87</v>
      </c>
      <c r="Z77" s="5" t="s">
        <v>87</v>
      </c>
      <c r="AA77" s="5" t="s">
        <v>87</v>
      </c>
      <c r="AB77" s="5">
        <v>2019</v>
      </c>
      <c r="AC77" s="5">
        <v>2017</v>
      </c>
      <c r="AD77" s="5">
        <v>2020</v>
      </c>
    </row>
    <row r="78" spans="1:30">
      <c r="A78" s="1" t="s">
        <v>236</v>
      </c>
      <c r="B78" s="2" t="s">
        <v>237</v>
      </c>
      <c r="C78" s="5">
        <v>2019</v>
      </c>
      <c r="D78" s="5">
        <v>2018</v>
      </c>
      <c r="E78" s="10">
        <v>2018</v>
      </c>
      <c r="F78" s="10">
        <v>2018</v>
      </c>
      <c r="G78" s="10" t="s">
        <v>87</v>
      </c>
      <c r="H78" s="5">
        <v>2018</v>
      </c>
      <c r="I78" s="5">
        <v>2020</v>
      </c>
      <c r="J78" s="5">
        <v>2015</v>
      </c>
      <c r="K78" s="5">
        <v>2017</v>
      </c>
      <c r="L78" s="5">
        <v>2019</v>
      </c>
      <c r="M78" s="10">
        <v>2019</v>
      </c>
      <c r="N78" s="10">
        <v>2018</v>
      </c>
      <c r="O78" s="10">
        <v>2019</v>
      </c>
      <c r="P78" s="5">
        <v>2019</v>
      </c>
      <c r="Q78" s="5">
        <v>2015</v>
      </c>
      <c r="R78" s="10">
        <v>2017</v>
      </c>
      <c r="S78" s="5">
        <v>2017</v>
      </c>
      <c r="T78" s="5">
        <v>2020</v>
      </c>
      <c r="U78" s="5">
        <v>2020</v>
      </c>
      <c r="V78" s="5">
        <v>2020</v>
      </c>
      <c r="W78" s="5">
        <v>2020</v>
      </c>
      <c r="X78" s="31">
        <v>2020</v>
      </c>
      <c r="Y78" s="5" t="s">
        <v>87</v>
      </c>
      <c r="Z78" s="5">
        <v>2018</v>
      </c>
      <c r="AA78" s="5" t="s">
        <v>87</v>
      </c>
      <c r="AB78" s="5">
        <v>2019</v>
      </c>
      <c r="AC78" s="5">
        <v>2017</v>
      </c>
      <c r="AD78" s="5">
        <v>2020</v>
      </c>
    </row>
    <row r="79" spans="1:30">
      <c r="A79" s="1" t="s">
        <v>239</v>
      </c>
      <c r="B79" s="2" t="s">
        <v>240</v>
      </c>
      <c r="C79" s="5">
        <v>2019</v>
      </c>
      <c r="D79" s="5">
        <v>2015</v>
      </c>
      <c r="E79" s="10">
        <v>2018</v>
      </c>
      <c r="F79" s="10">
        <v>2018</v>
      </c>
      <c r="G79" s="10">
        <v>2018</v>
      </c>
      <c r="H79" s="5">
        <v>2018</v>
      </c>
      <c r="I79" s="5">
        <v>2020</v>
      </c>
      <c r="J79" s="5">
        <v>2015</v>
      </c>
      <c r="K79" s="5">
        <v>2017</v>
      </c>
      <c r="L79" s="5">
        <v>2019</v>
      </c>
      <c r="M79" s="10" t="s">
        <v>87</v>
      </c>
      <c r="N79" s="10">
        <v>2018</v>
      </c>
      <c r="O79" s="10">
        <v>2018</v>
      </c>
      <c r="P79" s="5">
        <v>2016</v>
      </c>
      <c r="Q79" s="5">
        <v>2017</v>
      </c>
      <c r="R79" s="10">
        <v>2017</v>
      </c>
      <c r="S79" s="5">
        <v>2017</v>
      </c>
      <c r="T79" s="5">
        <v>2020</v>
      </c>
      <c r="U79" s="5">
        <v>2020</v>
      </c>
      <c r="V79" s="5">
        <v>2020</v>
      </c>
      <c r="W79" s="5">
        <v>2020</v>
      </c>
      <c r="X79" s="31">
        <v>2020</v>
      </c>
      <c r="Y79" s="5">
        <v>2017</v>
      </c>
      <c r="Z79" s="5">
        <v>2017</v>
      </c>
      <c r="AA79" s="5">
        <v>2017</v>
      </c>
      <c r="AB79" s="5">
        <v>2019</v>
      </c>
      <c r="AC79" s="5">
        <v>2017</v>
      </c>
      <c r="AD79" s="5">
        <v>2020</v>
      </c>
    </row>
    <row r="80" spans="1:30">
      <c r="A80" s="1" t="s">
        <v>241</v>
      </c>
      <c r="B80" s="2" t="s">
        <v>242</v>
      </c>
      <c r="C80" s="5">
        <v>2019</v>
      </c>
      <c r="D80" s="5">
        <v>2018</v>
      </c>
      <c r="E80" s="10">
        <v>2018</v>
      </c>
      <c r="F80" s="10">
        <v>2018</v>
      </c>
      <c r="G80" s="10">
        <v>2018</v>
      </c>
      <c r="H80" s="5">
        <v>2018</v>
      </c>
      <c r="I80" s="5">
        <v>2020</v>
      </c>
      <c r="J80" s="5">
        <v>2015</v>
      </c>
      <c r="K80" s="5">
        <v>2017</v>
      </c>
      <c r="L80" s="5" t="s">
        <v>87</v>
      </c>
      <c r="M80" s="10" t="s">
        <v>87</v>
      </c>
      <c r="N80" s="10">
        <v>2018</v>
      </c>
      <c r="O80" s="10">
        <v>2018</v>
      </c>
      <c r="P80" s="5">
        <v>2019</v>
      </c>
      <c r="Q80" s="5">
        <v>2017</v>
      </c>
      <c r="R80" s="10">
        <v>2017</v>
      </c>
      <c r="S80" s="5">
        <v>2017</v>
      </c>
      <c r="T80" s="5">
        <v>2020</v>
      </c>
      <c r="U80" s="5">
        <v>2020</v>
      </c>
      <c r="V80" s="5">
        <v>2020</v>
      </c>
      <c r="W80" s="5">
        <v>2020</v>
      </c>
      <c r="X80" s="31">
        <v>2020</v>
      </c>
      <c r="Y80" s="5">
        <v>2017</v>
      </c>
      <c r="Z80" s="5">
        <v>2015</v>
      </c>
      <c r="AA80" s="5">
        <v>2015</v>
      </c>
      <c r="AB80" s="5">
        <v>2019</v>
      </c>
      <c r="AC80" s="5">
        <v>2017</v>
      </c>
      <c r="AD80" s="5">
        <v>2020</v>
      </c>
    </row>
    <row r="81" spans="1:30">
      <c r="A81" s="1" t="s">
        <v>243</v>
      </c>
      <c r="B81" s="2" t="s">
        <v>244</v>
      </c>
      <c r="C81" s="5">
        <v>2019</v>
      </c>
      <c r="D81" s="5">
        <v>2018</v>
      </c>
      <c r="E81" s="10">
        <v>2018</v>
      </c>
      <c r="F81" s="10">
        <v>2018</v>
      </c>
      <c r="G81" s="10">
        <v>2018</v>
      </c>
      <c r="H81" s="5">
        <v>2018</v>
      </c>
      <c r="I81" s="5">
        <v>2020</v>
      </c>
      <c r="J81" s="5">
        <v>2015</v>
      </c>
      <c r="K81" s="5">
        <v>2017</v>
      </c>
      <c r="L81" s="5">
        <v>2016</v>
      </c>
      <c r="M81" s="10">
        <v>2015</v>
      </c>
      <c r="N81" s="10">
        <v>2018</v>
      </c>
      <c r="O81" s="10" t="s">
        <v>87</v>
      </c>
      <c r="P81" s="5" t="s">
        <v>87</v>
      </c>
      <c r="Q81" s="5">
        <v>2010</v>
      </c>
      <c r="R81" s="10">
        <v>2017</v>
      </c>
      <c r="S81" s="5">
        <v>2017</v>
      </c>
      <c r="T81" s="5">
        <v>2020</v>
      </c>
      <c r="U81" s="5">
        <v>2020</v>
      </c>
      <c r="V81" s="5">
        <v>2020</v>
      </c>
      <c r="W81" s="5">
        <v>2020</v>
      </c>
      <c r="X81" s="31">
        <v>2020</v>
      </c>
      <c r="Y81" s="5" t="s">
        <v>87</v>
      </c>
      <c r="Z81" s="5" t="s">
        <v>87</v>
      </c>
      <c r="AA81" s="5" t="s">
        <v>87</v>
      </c>
      <c r="AB81" s="5">
        <v>2019</v>
      </c>
      <c r="AC81" s="5">
        <v>2017</v>
      </c>
      <c r="AD81" s="5">
        <v>2020</v>
      </c>
    </row>
    <row r="82" spans="1:30">
      <c r="A82" s="1" t="s">
        <v>245</v>
      </c>
      <c r="B82" s="2" t="s">
        <v>246</v>
      </c>
      <c r="C82" s="5">
        <v>2019</v>
      </c>
      <c r="D82" s="5">
        <v>2014</v>
      </c>
      <c r="E82" s="10">
        <v>2018</v>
      </c>
      <c r="F82" s="10">
        <v>2018</v>
      </c>
      <c r="G82" s="10">
        <v>2018</v>
      </c>
      <c r="H82" s="5">
        <v>2018</v>
      </c>
      <c r="I82" s="5">
        <v>2020</v>
      </c>
      <c r="J82" s="5">
        <v>2015</v>
      </c>
      <c r="K82" s="5">
        <v>2017</v>
      </c>
      <c r="L82" s="5">
        <v>2019</v>
      </c>
      <c r="M82" s="10">
        <v>2019</v>
      </c>
      <c r="N82" s="10">
        <v>2018</v>
      </c>
      <c r="O82" s="10">
        <v>2017</v>
      </c>
      <c r="P82" s="5">
        <v>2019</v>
      </c>
      <c r="Q82" s="5">
        <v>2018</v>
      </c>
      <c r="R82" s="10">
        <v>2017</v>
      </c>
      <c r="S82" s="5">
        <v>2017</v>
      </c>
      <c r="T82" s="5">
        <v>2020</v>
      </c>
      <c r="U82" s="5">
        <v>2020</v>
      </c>
      <c r="V82" s="5">
        <v>2020</v>
      </c>
      <c r="W82" s="5">
        <v>2020</v>
      </c>
      <c r="X82" s="31">
        <v>2020</v>
      </c>
      <c r="Y82" s="5">
        <v>2017</v>
      </c>
      <c r="Z82" s="5">
        <v>2018</v>
      </c>
      <c r="AA82" s="5">
        <v>2018</v>
      </c>
      <c r="AB82" s="5">
        <v>2019</v>
      </c>
      <c r="AC82" s="5">
        <v>2017</v>
      </c>
      <c r="AD82" s="5">
        <v>2020</v>
      </c>
    </row>
    <row r="83" spans="1:30">
      <c r="A83" s="1" t="s">
        <v>247</v>
      </c>
      <c r="B83" s="2" t="s">
        <v>248</v>
      </c>
      <c r="C83" s="5">
        <v>2019</v>
      </c>
      <c r="D83" s="5">
        <v>2018</v>
      </c>
      <c r="E83" s="10">
        <v>2018</v>
      </c>
      <c r="F83" s="10">
        <v>2018</v>
      </c>
      <c r="G83" s="10">
        <v>2018</v>
      </c>
      <c r="H83" s="5">
        <v>2018</v>
      </c>
      <c r="I83" s="5">
        <v>2020</v>
      </c>
      <c r="J83" s="5">
        <v>2015</v>
      </c>
      <c r="K83" s="5">
        <v>2017</v>
      </c>
      <c r="L83" s="5">
        <v>2019</v>
      </c>
      <c r="M83" s="10">
        <v>2019</v>
      </c>
      <c r="N83" s="10">
        <v>2015</v>
      </c>
      <c r="O83" s="10" t="s">
        <v>87</v>
      </c>
      <c r="P83" s="5" t="s">
        <v>87</v>
      </c>
      <c r="Q83" s="5">
        <v>2011</v>
      </c>
      <c r="R83" s="10">
        <v>2017</v>
      </c>
      <c r="S83" s="5">
        <v>2017</v>
      </c>
      <c r="T83" s="5">
        <v>2020</v>
      </c>
      <c r="U83" s="5">
        <v>2020</v>
      </c>
      <c r="V83" s="5">
        <v>2020</v>
      </c>
      <c r="W83" s="5">
        <v>2020</v>
      </c>
      <c r="X83" s="31">
        <v>2020</v>
      </c>
      <c r="Y83" s="5">
        <v>2017</v>
      </c>
      <c r="Z83" s="5">
        <v>2018</v>
      </c>
      <c r="AA83" s="5" t="s">
        <v>87</v>
      </c>
      <c r="AB83" s="5">
        <v>2019</v>
      </c>
      <c r="AC83" s="5">
        <v>2017</v>
      </c>
      <c r="AD83" s="5">
        <v>2020</v>
      </c>
    </row>
    <row r="84" spans="1:30">
      <c r="A84" s="1" t="s">
        <v>249</v>
      </c>
      <c r="B84" s="2" t="s">
        <v>250</v>
      </c>
      <c r="C84" s="5">
        <v>2019</v>
      </c>
      <c r="D84" s="5">
        <v>2017</v>
      </c>
      <c r="E84" s="10">
        <v>2018</v>
      </c>
      <c r="F84" s="10">
        <v>2018</v>
      </c>
      <c r="G84" s="10">
        <v>2018</v>
      </c>
      <c r="H84" s="5">
        <v>2018</v>
      </c>
      <c r="I84" s="5" t="s">
        <v>87</v>
      </c>
      <c r="J84" s="5">
        <v>2015</v>
      </c>
      <c r="K84" s="5">
        <v>2017</v>
      </c>
      <c r="L84" s="5">
        <v>2018</v>
      </c>
      <c r="M84" s="10">
        <v>2018</v>
      </c>
      <c r="N84" s="10">
        <v>2018</v>
      </c>
      <c r="O84" s="10">
        <v>2017</v>
      </c>
      <c r="P84" s="5">
        <v>2016</v>
      </c>
      <c r="Q84" s="5">
        <v>2017</v>
      </c>
      <c r="R84" s="10">
        <v>2017</v>
      </c>
      <c r="S84" s="5">
        <v>2017</v>
      </c>
      <c r="T84" s="5">
        <v>2020</v>
      </c>
      <c r="U84" s="5">
        <v>2020</v>
      </c>
      <c r="V84" s="5">
        <v>2020</v>
      </c>
      <c r="W84" s="5">
        <v>2020</v>
      </c>
      <c r="X84" s="31">
        <v>2020</v>
      </c>
      <c r="Y84" s="5" t="s">
        <v>87</v>
      </c>
      <c r="Z84" s="5">
        <v>2018</v>
      </c>
      <c r="AA84" s="5">
        <v>2017</v>
      </c>
      <c r="AB84" s="5">
        <v>2019</v>
      </c>
      <c r="AC84" s="5">
        <v>2017</v>
      </c>
      <c r="AD84" s="5">
        <v>2020</v>
      </c>
    </row>
    <row r="85" spans="1:30">
      <c r="A85" s="1" t="s">
        <v>251</v>
      </c>
      <c r="B85" s="2" t="s">
        <v>252</v>
      </c>
      <c r="C85" s="5">
        <v>2019</v>
      </c>
      <c r="D85" s="5">
        <v>2018</v>
      </c>
      <c r="E85" s="10">
        <v>2018</v>
      </c>
      <c r="F85" s="10">
        <v>2018</v>
      </c>
      <c r="G85" s="10">
        <v>2018</v>
      </c>
      <c r="H85" s="5">
        <v>2018</v>
      </c>
      <c r="I85" s="5">
        <v>2020</v>
      </c>
      <c r="J85" s="5">
        <v>2015</v>
      </c>
      <c r="K85" s="5">
        <v>2017</v>
      </c>
      <c r="L85" s="5" t="s">
        <v>87</v>
      </c>
      <c r="M85" s="10" t="s">
        <v>87</v>
      </c>
      <c r="N85" s="10">
        <v>2018</v>
      </c>
      <c r="O85" s="10" t="s">
        <v>87</v>
      </c>
      <c r="P85" s="5" t="s">
        <v>87</v>
      </c>
      <c r="Q85" s="5">
        <v>2013</v>
      </c>
      <c r="R85" s="10">
        <v>2017</v>
      </c>
      <c r="S85" s="5">
        <v>2017</v>
      </c>
      <c r="T85" s="5">
        <v>2020</v>
      </c>
      <c r="U85" s="5">
        <v>2020</v>
      </c>
      <c r="V85" s="5">
        <v>2020</v>
      </c>
      <c r="W85" s="5">
        <v>2020</v>
      </c>
      <c r="X85" s="31">
        <v>2020</v>
      </c>
      <c r="Y85" s="5" t="s">
        <v>87</v>
      </c>
      <c r="Z85" s="5" t="s">
        <v>87</v>
      </c>
      <c r="AA85" s="5" t="s">
        <v>87</v>
      </c>
      <c r="AB85" s="5">
        <v>2019</v>
      </c>
      <c r="AC85" s="5">
        <v>2017</v>
      </c>
      <c r="AD85" s="5">
        <v>2020</v>
      </c>
    </row>
    <row r="86" spans="1:30">
      <c r="A86" s="1" t="s">
        <v>253</v>
      </c>
      <c r="B86" s="2" t="s">
        <v>254</v>
      </c>
      <c r="C86" s="5">
        <v>2019</v>
      </c>
      <c r="D86" s="5">
        <v>2018</v>
      </c>
      <c r="E86" s="10">
        <v>2018</v>
      </c>
      <c r="F86" s="10">
        <v>2018</v>
      </c>
      <c r="G86" s="10">
        <v>2018</v>
      </c>
      <c r="H86" s="5">
        <v>2018</v>
      </c>
      <c r="I86" s="5">
        <v>2020</v>
      </c>
      <c r="J86" s="5">
        <v>2015</v>
      </c>
      <c r="K86" s="5">
        <v>2017</v>
      </c>
      <c r="L86" s="5">
        <v>2017</v>
      </c>
      <c r="M86" s="10">
        <v>2016</v>
      </c>
      <c r="N86" s="10">
        <v>2014</v>
      </c>
      <c r="O86" s="10">
        <v>2018</v>
      </c>
      <c r="P86" s="5">
        <v>2016</v>
      </c>
      <c r="Q86" s="5">
        <v>2017</v>
      </c>
      <c r="R86" s="10">
        <v>2017</v>
      </c>
      <c r="S86" s="5">
        <v>2017</v>
      </c>
      <c r="T86" s="5">
        <v>2020</v>
      </c>
      <c r="U86" s="5">
        <v>2020</v>
      </c>
      <c r="V86" s="5">
        <v>2020</v>
      </c>
      <c r="W86" s="5">
        <v>2020</v>
      </c>
      <c r="X86" s="31">
        <v>2020</v>
      </c>
      <c r="Y86" s="5">
        <v>2017</v>
      </c>
      <c r="Z86" s="5">
        <v>2017</v>
      </c>
      <c r="AA86" s="5">
        <v>2017</v>
      </c>
      <c r="AB86" s="5">
        <v>2019</v>
      </c>
      <c r="AC86" s="5">
        <v>2017</v>
      </c>
      <c r="AD86" s="5">
        <v>2020</v>
      </c>
    </row>
    <row r="87" spans="1:30">
      <c r="A87" s="1" t="s">
        <v>255</v>
      </c>
      <c r="B87" s="2" t="s">
        <v>256</v>
      </c>
      <c r="C87" s="5">
        <v>2019</v>
      </c>
      <c r="D87" s="5">
        <v>2018</v>
      </c>
      <c r="E87" s="10">
        <v>2018</v>
      </c>
      <c r="F87" s="10" t="s">
        <v>87</v>
      </c>
      <c r="G87" s="10">
        <v>2018</v>
      </c>
      <c r="H87" s="5">
        <v>2018</v>
      </c>
      <c r="I87" s="5">
        <v>2020</v>
      </c>
      <c r="J87" s="5" t="s">
        <v>87</v>
      </c>
      <c r="K87" s="5">
        <v>2017</v>
      </c>
      <c r="L87" s="5">
        <v>2017</v>
      </c>
      <c r="M87" s="10">
        <v>2014</v>
      </c>
      <c r="N87" s="10">
        <v>2017</v>
      </c>
      <c r="O87" s="10">
        <v>2018</v>
      </c>
      <c r="P87" s="5" t="s">
        <v>87</v>
      </c>
      <c r="Q87" s="5">
        <v>2016</v>
      </c>
      <c r="R87" s="10">
        <v>2017</v>
      </c>
      <c r="S87" s="5">
        <v>2017</v>
      </c>
      <c r="T87" s="5">
        <v>2020</v>
      </c>
      <c r="U87" s="5">
        <v>2020</v>
      </c>
      <c r="V87" s="5">
        <v>2020</v>
      </c>
      <c r="W87" s="5">
        <v>2020</v>
      </c>
      <c r="X87" s="31">
        <v>2020</v>
      </c>
      <c r="Y87" s="5">
        <v>2017</v>
      </c>
      <c r="Z87" s="5">
        <v>2016</v>
      </c>
      <c r="AA87" s="5">
        <v>2016</v>
      </c>
      <c r="AB87" s="5">
        <v>2019</v>
      </c>
      <c r="AC87" s="5">
        <v>2017</v>
      </c>
      <c r="AD87" s="5">
        <v>2020</v>
      </c>
    </row>
    <row r="88" spans="1:30">
      <c r="A88" s="1" t="s">
        <v>257</v>
      </c>
      <c r="B88" s="2" t="s">
        <v>258</v>
      </c>
      <c r="C88" s="5">
        <v>2019</v>
      </c>
      <c r="D88" s="5">
        <v>2017</v>
      </c>
      <c r="E88" s="10">
        <v>2018</v>
      </c>
      <c r="F88" s="10">
        <v>2018</v>
      </c>
      <c r="G88" s="10">
        <v>2018</v>
      </c>
      <c r="H88" s="5" t="s">
        <v>87</v>
      </c>
      <c r="I88" s="5">
        <v>2020</v>
      </c>
      <c r="J88" s="5" t="s">
        <v>87</v>
      </c>
      <c r="K88" s="5">
        <v>2017</v>
      </c>
      <c r="L88" s="5" t="s">
        <v>87</v>
      </c>
      <c r="M88" s="10" t="s">
        <v>87</v>
      </c>
      <c r="N88" s="10" t="s">
        <v>87</v>
      </c>
      <c r="O88" s="10" t="s">
        <v>87</v>
      </c>
      <c r="P88" s="5" t="s">
        <v>87</v>
      </c>
      <c r="Q88" s="5" t="s">
        <v>87</v>
      </c>
      <c r="R88" s="10">
        <v>2017</v>
      </c>
      <c r="S88" s="5">
        <v>2017</v>
      </c>
      <c r="T88" s="5">
        <v>2020</v>
      </c>
      <c r="U88" s="5">
        <v>2020</v>
      </c>
      <c r="V88" s="5">
        <v>2020</v>
      </c>
      <c r="W88" s="5">
        <v>2020</v>
      </c>
      <c r="X88" s="31">
        <v>2020</v>
      </c>
      <c r="Y88" s="5" t="s">
        <v>87</v>
      </c>
      <c r="Z88" s="5" t="s">
        <v>87</v>
      </c>
      <c r="AA88" s="5" t="s">
        <v>87</v>
      </c>
      <c r="AB88" s="5">
        <v>2019</v>
      </c>
      <c r="AC88" s="5">
        <v>2017</v>
      </c>
      <c r="AD88" s="5">
        <v>2020</v>
      </c>
    </row>
    <row r="89" spans="1:30">
      <c r="A89" s="1" t="s">
        <v>259</v>
      </c>
      <c r="B89" s="2" t="s">
        <v>260</v>
      </c>
      <c r="C89" s="5" t="s">
        <v>87</v>
      </c>
      <c r="D89" s="5" t="s">
        <v>87</v>
      </c>
      <c r="E89" s="10" t="s">
        <v>87</v>
      </c>
      <c r="F89" s="10" t="s">
        <v>87</v>
      </c>
      <c r="G89" s="10" t="s">
        <v>87</v>
      </c>
      <c r="H89" s="5" t="s">
        <v>87</v>
      </c>
      <c r="I89" s="5" t="s">
        <v>87</v>
      </c>
      <c r="J89" s="5" t="s">
        <v>87</v>
      </c>
      <c r="K89" s="5" t="s">
        <v>87</v>
      </c>
      <c r="L89" s="5">
        <v>2018</v>
      </c>
      <c r="M89" s="10">
        <v>2018</v>
      </c>
      <c r="N89" s="10" t="s">
        <v>87</v>
      </c>
      <c r="O89" s="10" t="s">
        <v>87</v>
      </c>
      <c r="P89" s="5" t="s">
        <v>87</v>
      </c>
      <c r="Q89" s="5" t="s">
        <v>87</v>
      </c>
      <c r="R89" s="10" t="s">
        <v>87</v>
      </c>
      <c r="S89" s="5"/>
      <c r="T89" s="5">
        <v>2020</v>
      </c>
      <c r="U89" s="5">
        <v>2020</v>
      </c>
      <c r="V89" s="5">
        <v>2020</v>
      </c>
      <c r="W89" s="5">
        <v>2020</v>
      </c>
      <c r="X89" s="31">
        <v>2020</v>
      </c>
      <c r="Y89" s="5" t="s">
        <v>87</v>
      </c>
      <c r="Z89" s="5" t="s">
        <v>87</v>
      </c>
      <c r="AA89" s="5" t="s">
        <v>87</v>
      </c>
      <c r="AB89" s="5">
        <v>2019</v>
      </c>
      <c r="AC89" s="5">
        <v>2017</v>
      </c>
      <c r="AD89" s="5">
        <v>2020</v>
      </c>
    </row>
    <row r="90" spans="1:30">
      <c r="A90" s="1" t="s">
        <v>261</v>
      </c>
      <c r="B90" s="2" t="s">
        <v>262</v>
      </c>
      <c r="C90" s="5">
        <v>2019</v>
      </c>
      <c r="D90" s="5">
        <v>2018</v>
      </c>
      <c r="E90" s="10">
        <v>2018</v>
      </c>
      <c r="F90" s="10">
        <v>2018</v>
      </c>
      <c r="G90" s="10">
        <v>2018</v>
      </c>
      <c r="H90" s="5">
        <v>2018</v>
      </c>
      <c r="I90" s="5" t="s">
        <v>87</v>
      </c>
      <c r="J90" s="5">
        <v>2015</v>
      </c>
      <c r="K90" s="5">
        <v>2017</v>
      </c>
      <c r="L90" s="5">
        <v>2018</v>
      </c>
      <c r="M90" s="10">
        <v>2018</v>
      </c>
      <c r="N90" s="10" t="s">
        <v>87</v>
      </c>
      <c r="O90" s="10">
        <v>2017</v>
      </c>
      <c r="P90" s="5" t="s">
        <v>87</v>
      </c>
      <c r="Q90" s="5">
        <v>2016</v>
      </c>
      <c r="R90" s="10">
        <v>2017</v>
      </c>
      <c r="S90" s="5">
        <v>2017</v>
      </c>
      <c r="T90" s="5">
        <v>2020</v>
      </c>
      <c r="U90" s="5">
        <v>2020</v>
      </c>
      <c r="V90" s="5">
        <v>2020</v>
      </c>
      <c r="W90" s="5">
        <v>2020</v>
      </c>
      <c r="X90" s="31">
        <v>2020</v>
      </c>
      <c r="Y90" s="5" t="s">
        <v>87</v>
      </c>
      <c r="Z90" s="5">
        <v>2018</v>
      </c>
      <c r="AA90" s="5">
        <v>2017</v>
      </c>
      <c r="AB90" s="5">
        <v>2019</v>
      </c>
      <c r="AC90" s="5">
        <v>2017</v>
      </c>
      <c r="AD90" s="5">
        <v>2020</v>
      </c>
    </row>
    <row r="91" spans="1:30">
      <c r="A91" s="1" t="s">
        <v>263</v>
      </c>
      <c r="B91" s="2" t="s">
        <v>264</v>
      </c>
      <c r="C91" s="5">
        <v>2019</v>
      </c>
      <c r="D91" s="5">
        <v>2017</v>
      </c>
      <c r="E91" s="10">
        <v>2018</v>
      </c>
      <c r="F91" s="10">
        <v>2018</v>
      </c>
      <c r="G91" s="10">
        <v>2018</v>
      </c>
      <c r="H91" s="5">
        <v>2018</v>
      </c>
      <c r="I91" s="5" t="s">
        <v>87</v>
      </c>
      <c r="J91" s="5">
        <v>2015</v>
      </c>
      <c r="K91" s="5">
        <v>2017</v>
      </c>
      <c r="L91" s="5">
        <v>2018</v>
      </c>
      <c r="M91" s="10">
        <v>2018</v>
      </c>
      <c r="N91" s="10" t="s">
        <v>87</v>
      </c>
      <c r="O91" s="10">
        <v>2017</v>
      </c>
      <c r="P91" s="5" t="s">
        <v>87</v>
      </c>
      <c r="Q91" s="5" t="s">
        <v>87</v>
      </c>
      <c r="R91" s="10">
        <v>2017</v>
      </c>
      <c r="S91" s="5">
        <v>2017</v>
      </c>
      <c r="T91" s="5">
        <v>2020</v>
      </c>
      <c r="U91" s="5">
        <v>2020</v>
      </c>
      <c r="V91" s="5">
        <v>2020</v>
      </c>
      <c r="W91" s="5">
        <v>2020</v>
      </c>
      <c r="X91" s="31">
        <v>2020</v>
      </c>
      <c r="Y91" s="5" t="s">
        <v>87</v>
      </c>
      <c r="Z91" s="5">
        <v>2017</v>
      </c>
      <c r="AA91" s="5">
        <v>2017</v>
      </c>
      <c r="AB91" s="5">
        <v>2019</v>
      </c>
      <c r="AC91" s="5">
        <v>2017</v>
      </c>
      <c r="AD91" s="5">
        <v>2020</v>
      </c>
    </row>
    <row r="92" spans="1:30">
      <c r="A92" s="1" t="s">
        <v>265</v>
      </c>
      <c r="B92" s="2" t="s">
        <v>266</v>
      </c>
      <c r="C92" s="5">
        <v>2019</v>
      </c>
      <c r="D92" s="5">
        <v>2018</v>
      </c>
      <c r="E92" s="10">
        <v>2018</v>
      </c>
      <c r="F92" s="10" t="s">
        <v>87</v>
      </c>
      <c r="G92" s="10">
        <v>2018</v>
      </c>
      <c r="H92" s="5">
        <v>2018</v>
      </c>
      <c r="I92" s="5">
        <v>2020</v>
      </c>
      <c r="J92" s="5">
        <v>2015</v>
      </c>
      <c r="K92" s="5">
        <v>2017</v>
      </c>
      <c r="L92" s="5">
        <v>2019</v>
      </c>
      <c r="M92" s="10">
        <v>2019</v>
      </c>
      <c r="N92" s="10">
        <v>2018</v>
      </c>
      <c r="O92" s="10">
        <v>2018</v>
      </c>
      <c r="P92" s="5" t="s">
        <v>87</v>
      </c>
      <c r="Q92" s="5">
        <v>2018</v>
      </c>
      <c r="R92" s="10">
        <v>2017</v>
      </c>
      <c r="S92" s="5">
        <v>2017</v>
      </c>
      <c r="T92" s="5">
        <v>2020</v>
      </c>
      <c r="U92" s="5">
        <v>2020</v>
      </c>
      <c r="V92" s="5">
        <v>2020</v>
      </c>
      <c r="W92" s="5">
        <v>2020</v>
      </c>
      <c r="X92" s="31">
        <v>2020</v>
      </c>
      <c r="Y92" s="5">
        <v>2015</v>
      </c>
      <c r="Z92" s="5" t="s">
        <v>87</v>
      </c>
      <c r="AA92" s="5" t="s">
        <v>87</v>
      </c>
      <c r="AB92" s="5">
        <v>2019</v>
      </c>
      <c r="AC92" s="5">
        <v>2017</v>
      </c>
      <c r="AD92" s="5">
        <v>2020</v>
      </c>
    </row>
    <row r="93" spans="1:30">
      <c r="A93" s="1" t="s">
        <v>267</v>
      </c>
      <c r="B93" s="2" t="s">
        <v>268</v>
      </c>
      <c r="C93" s="5">
        <v>2019</v>
      </c>
      <c r="D93" s="5">
        <v>2018</v>
      </c>
      <c r="E93" s="10">
        <v>2018</v>
      </c>
      <c r="F93" s="10">
        <v>2018</v>
      </c>
      <c r="G93" s="10">
        <v>2018</v>
      </c>
      <c r="H93" s="5">
        <v>2018</v>
      </c>
      <c r="I93" s="5">
        <v>2020</v>
      </c>
      <c r="J93" s="5">
        <v>2015</v>
      </c>
      <c r="K93" s="5">
        <v>2017</v>
      </c>
      <c r="L93" s="5" t="s">
        <v>87</v>
      </c>
      <c r="M93" s="10">
        <v>2019</v>
      </c>
      <c r="N93" s="10">
        <v>2015</v>
      </c>
      <c r="O93" s="10">
        <v>2018</v>
      </c>
      <c r="P93" s="5">
        <v>2016</v>
      </c>
      <c r="Q93" s="5">
        <v>2016</v>
      </c>
      <c r="R93" s="10">
        <v>2017</v>
      </c>
      <c r="S93" s="5">
        <v>2017</v>
      </c>
      <c r="T93" s="5">
        <v>2020</v>
      </c>
      <c r="U93" s="5">
        <v>2020</v>
      </c>
      <c r="V93" s="5">
        <v>2020</v>
      </c>
      <c r="W93" s="5">
        <v>2020</v>
      </c>
      <c r="X93" s="31">
        <v>2020</v>
      </c>
      <c r="Y93" s="5">
        <v>2017</v>
      </c>
      <c r="Z93" s="5">
        <v>2016</v>
      </c>
      <c r="AA93" s="5">
        <v>2016</v>
      </c>
      <c r="AB93" s="5">
        <v>2019</v>
      </c>
      <c r="AC93" s="5">
        <v>2017</v>
      </c>
      <c r="AD93" s="5">
        <v>2020</v>
      </c>
    </row>
    <row r="94" spans="1:30">
      <c r="A94" s="1" t="s">
        <v>269</v>
      </c>
      <c r="B94" s="2" t="s">
        <v>270</v>
      </c>
      <c r="C94" s="5">
        <v>2019</v>
      </c>
      <c r="D94" s="5">
        <v>2017</v>
      </c>
      <c r="E94" s="10">
        <v>2018</v>
      </c>
      <c r="F94" s="10">
        <v>2018</v>
      </c>
      <c r="G94" s="10" t="s">
        <v>87</v>
      </c>
      <c r="H94" s="5">
        <v>2018</v>
      </c>
      <c r="I94" s="5">
        <v>2020</v>
      </c>
      <c r="J94" s="5">
        <v>2015</v>
      </c>
      <c r="K94" s="5">
        <v>2017</v>
      </c>
      <c r="L94" s="5">
        <v>2017</v>
      </c>
      <c r="M94" s="10">
        <v>2017</v>
      </c>
      <c r="N94" s="10">
        <v>2018</v>
      </c>
      <c r="O94" s="10">
        <v>2019</v>
      </c>
      <c r="P94" s="5">
        <v>2019</v>
      </c>
      <c r="Q94" s="5">
        <v>2016</v>
      </c>
      <c r="R94" s="10">
        <v>2017</v>
      </c>
      <c r="S94" s="5">
        <v>2017</v>
      </c>
      <c r="T94" s="5">
        <v>2020</v>
      </c>
      <c r="U94" s="5">
        <v>2020</v>
      </c>
      <c r="V94" s="5">
        <v>2020</v>
      </c>
      <c r="W94" s="5">
        <v>2020</v>
      </c>
      <c r="X94" s="31">
        <v>2020</v>
      </c>
      <c r="Y94" s="5" t="s">
        <v>87</v>
      </c>
      <c r="Z94" s="5">
        <v>2018</v>
      </c>
      <c r="AA94" s="5">
        <v>2015</v>
      </c>
      <c r="AB94" s="5">
        <v>2019</v>
      </c>
      <c r="AC94" s="5">
        <v>2017</v>
      </c>
      <c r="AD94" s="5">
        <v>2020</v>
      </c>
    </row>
    <row r="95" spans="1:30">
      <c r="A95" s="1" t="s">
        <v>271</v>
      </c>
      <c r="B95" s="2" t="s">
        <v>272</v>
      </c>
      <c r="C95" s="5">
        <v>2019</v>
      </c>
      <c r="D95" s="5">
        <v>2018</v>
      </c>
      <c r="E95" s="10">
        <v>2018</v>
      </c>
      <c r="F95" s="10" t="s">
        <v>87</v>
      </c>
      <c r="G95" s="10">
        <v>2018</v>
      </c>
      <c r="H95" s="5">
        <v>2018</v>
      </c>
      <c r="I95" s="5">
        <v>2020</v>
      </c>
      <c r="J95" s="5" t="s">
        <v>87</v>
      </c>
      <c r="K95" s="5">
        <v>2017</v>
      </c>
      <c r="L95" s="5">
        <v>2018</v>
      </c>
      <c r="M95" s="10">
        <v>2018</v>
      </c>
      <c r="N95" s="10">
        <v>2018</v>
      </c>
      <c r="O95" s="10">
        <v>2017</v>
      </c>
      <c r="P95" s="5">
        <v>2016</v>
      </c>
      <c r="Q95" s="5">
        <v>2016</v>
      </c>
      <c r="R95" s="10">
        <v>2017</v>
      </c>
      <c r="S95" s="5">
        <v>2017</v>
      </c>
      <c r="T95" s="5">
        <v>2020</v>
      </c>
      <c r="U95" s="5">
        <v>2020</v>
      </c>
      <c r="V95" s="5">
        <v>2020</v>
      </c>
      <c r="W95" s="5">
        <v>2020</v>
      </c>
      <c r="X95" s="31">
        <v>2020</v>
      </c>
      <c r="Y95" s="5">
        <v>2017</v>
      </c>
      <c r="Z95" s="5">
        <v>2019</v>
      </c>
      <c r="AA95" s="5" t="s">
        <v>87</v>
      </c>
      <c r="AB95" s="5">
        <v>2019</v>
      </c>
      <c r="AC95" s="5">
        <v>2017</v>
      </c>
      <c r="AD95" s="5">
        <v>2020</v>
      </c>
    </row>
    <row r="96" spans="1:30">
      <c r="A96" s="1" t="s">
        <v>273</v>
      </c>
      <c r="B96" s="2" t="s">
        <v>274</v>
      </c>
      <c r="C96" s="5">
        <v>2019</v>
      </c>
      <c r="D96" s="5">
        <v>2018</v>
      </c>
      <c r="E96" s="10">
        <v>2018</v>
      </c>
      <c r="F96" s="10">
        <v>2018</v>
      </c>
      <c r="G96" s="10" t="s">
        <v>87</v>
      </c>
      <c r="H96" s="5">
        <v>2018</v>
      </c>
      <c r="I96" s="5" t="s">
        <v>87</v>
      </c>
      <c r="J96" s="5">
        <v>2015</v>
      </c>
      <c r="K96" s="5">
        <v>2017</v>
      </c>
      <c r="L96" s="5">
        <v>2017</v>
      </c>
      <c r="M96" s="10">
        <v>2018</v>
      </c>
      <c r="N96" s="10">
        <v>2018</v>
      </c>
      <c r="O96" s="10">
        <v>2017</v>
      </c>
      <c r="P96" s="5" t="s">
        <v>87</v>
      </c>
      <c r="Q96" s="5" t="s">
        <v>87</v>
      </c>
      <c r="R96" s="10">
        <v>2017</v>
      </c>
      <c r="S96" s="5">
        <v>2017</v>
      </c>
      <c r="T96" s="5">
        <v>2020</v>
      </c>
      <c r="U96" s="5">
        <v>2020</v>
      </c>
      <c r="V96" s="5">
        <v>2020</v>
      </c>
      <c r="W96" s="5">
        <v>2020</v>
      </c>
      <c r="X96" s="31">
        <v>2020</v>
      </c>
      <c r="Y96" s="5" t="s">
        <v>87</v>
      </c>
      <c r="Z96" s="5">
        <v>2018</v>
      </c>
      <c r="AA96" s="5">
        <v>2017</v>
      </c>
      <c r="AB96" s="5">
        <v>2019</v>
      </c>
      <c r="AC96" s="5">
        <v>2017</v>
      </c>
      <c r="AD96" s="5">
        <v>2020</v>
      </c>
    </row>
    <row r="97" spans="1:30">
      <c r="A97" s="1" t="s">
        <v>275</v>
      </c>
      <c r="B97" s="2" t="s">
        <v>276</v>
      </c>
      <c r="C97" s="5">
        <v>2019</v>
      </c>
      <c r="D97" s="5">
        <v>2018</v>
      </c>
      <c r="E97" s="10">
        <v>2018</v>
      </c>
      <c r="F97" s="10" t="s">
        <v>87</v>
      </c>
      <c r="G97" s="10">
        <v>2018</v>
      </c>
      <c r="H97" s="5">
        <v>2018</v>
      </c>
      <c r="I97" s="5">
        <v>2020</v>
      </c>
      <c r="J97" s="5" t="s">
        <v>87</v>
      </c>
      <c r="K97" s="5">
        <v>2017</v>
      </c>
      <c r="L97" s="5">
        <v>2019</v>
      </c>
      <c r="M97" s="10">
        <v>2019</v>
      </c>
      <c r="N97" s="10">
        <v>2017</v>
      </c>
      <c r="O97" s="10">
        <v>2019</v>
      </c>
      <c r="P97" s="5" t="s">
        <v>87</v>
      </c>
      <c r="Q97" s="5">
        <v>2016</v>
      </c>
      <c r="R97" s="10">
        <v>2017</v>
      </c>
      <c r="S97" s="5">
        <v>2017</v>
      </c>
      <c r="T97" s="5">
        <v>2020</v>
      </c>
      <c r="U97" s="5">
        <v>2020</v>
      </c>
      <c r="V97" s="5">
        <v>2020</v>
      </c>
      <c r="W97" s="5">
        <v>2020</v>
      </c>
      <c r="X97" s="31">
        <v>2020</v>
      </c>
      <c r="Y97" s="5">
        <v>2017</v>
      </c>
      <c r="Z97" s="5">
        <v>2014</v>
      </c>
      <c r="AA97" s="5">
        <v>2014</v>
      </c>
      <c r="AB97" s="5">
        <v>2019</v>
      </c>
      <c r="AC97" s="5">
        <v>2017</v>
      </c>
      <c r="AD97" s="5">
        <v>2020</v>
      </c>
    </row>
    <row r="98" spans="1:30">
      <c r="A98" s="1" t="s">
        <v>277</v>
      </c>
      <c r="B98" s="2" t="s">
        <v>278</v>
      </c>
      <c r="C98" s="5">
        <v>2019</v>
      </c>
      <c r="D98" s="5">
        <v>2018</v>
      </c>
      <c r="E98" s="10">
        <v>2018</v>
      </c>
      <c r="F98" s="10">
        <v>2018</v>
      </c>
      <c r="G98" s="10">
        <v>2018</v>
      </c>
      <c r="H98" s="5">
        <v>2018</v>
      </c>
      <c r="I98" s="5">
        <v>2020</v>
      </c>
      <c r="J98" s="5">
        <v>2015</v>
      </c>
      <c r="K98" s="5">
        <v>2017</v>
      </c>
      <c r="L98" s="5">
        <v>2018</v>
      </c>
      <c r="M98" s="10">
        <v>2018</v>
      </c>
      <c r="N98" s="10">
        <v>2018</v>
      </c>
      <c r="O98" s="10">
        <v>2017</v>
      </c>
      <c r="P98" s="5">
        <v>2019</v>
      </c>
      <c r="Q98" s="5">
        <v>2015</v>
      </c>
      <c r="R98" s="10">
        <v>2017</v>
      </c>
      <c r="S98" s="5">
        <v>2017</v>
      </c>
      <c r="T98" s="5">
        <v>2020</v>
      </c>
      <c r="U98" s="5">
        <v>2020</v>
      </c>
      <c r="V98" s="5">
        <v>2020</v>
      </c>
      <c r="W98" s="5">
        <v>2020</v>
      </c>
      <c r="X98" s="31">
        <v>2020</v>
      </c>
      <c r="Y98" s="5">
        <v>2017</v>
      </c>
      <c r="Z98" s="5">
        <v>2018</v>
      </c>
      <c r="AA98" s="5">
        <v>2018</v>
      </c>
      <c r="AB98" s="5">
        <v>2019</v>
      </c>
      <c r="AC98" s="5">
        <v>2017</v>
      </c>
      <c r="AD98" s="5">
        <v>2020</v>
      </c>
    </row>
    <row r="99" spans="1:30">
      <c r="A99" s="1" t="s">
        <v>279</v>
      </c>
      <c r="B99" s="2" t="s">
        <v>280</v>
      </c>
      <c r="C99" s="5">
        <v>2019</v>
      </c>
      <c r="D99" s="5">
        <v>2018</v>
      </c>
      <c r="E99" s="10">
        <v>2018</v>
      </c>
      <c r="F99" s="10">
        <v>2018</v>
      </c>
      <c r="G99" s="10">
        <v>2018</v>
      </c>
      <c r="H99" s="5">
        <v>2018</v>
      </c>
      <c r="I99" s="5">
        <v>2020</v>
      </c>
      <c r="J99" s="5">
        <v>2015</v>
      </c>
      <c r="K99" s="5">
        <v>2017</v>
      </c>
      <c r="L99" s="5">
        <v>2018</v>
      </c>
      <c r="M99" s="10" t="s">
        <v>87</v>
      </c>
      <c r="N99" s="10">
        <v>2018</v>
      </c>
      <c r="O99" s="10">
        <v>2017</v>
      </c>
      <c r="P99" s="5">
        <v>2018</v>
      </c>
      <c r="Q99" s="5">
        <v>2016</v>
      </c>
      <c r="R99" s="10">
        <v>2017</v>
      </c>
      <c r="S99" s="5">
        <v>2017</v>
      </c>
      <c r="T99" s="5">
        <v>2020</v>
      </c>
      <c r="U99" s="5">
        <v>2020</v>
      </c>
      <c r="V99" s="5">
        <v>2020</v>
      </c>
      <c r="W99" s="5">
        <v>2020</v>
      </c>
      <c r="X99" s="31">
        <v>2020</v>
      </c>
      <c r="Y99" s="5">
        <v>2017</v>
      </c>
      <c r="Z99" s="5">
        <v>2018</v>
      </c>
      <c r="AA99" s="5">
        <v>2018</v>
      </c>
      <c r="AB99" s="5">
        <v>2019</v>
      </c>
      <c r="AC99" s="5">
        <v>2017</v>
      </c>
      <c r="AD99" s="5">
        <v>2020</v>
      </c>
    </row>
    <row r="100" spans="1:30">
      <c r="A100" s="1" t="s">
        <v>281</v>
      </c>
      <c r="B100" s="2" t="s">
        <v>282</v>
      </c>
      <c r="C100" s="5">
        <v>2019</v>
      </c>
      <c r="D100" s="5">
        <v>2018</v>
      </c>
      <c r="E100" s="10">
        <v>2018</v>
      </c>
      <c r="F100" s="10">
        <v>2018</v>
      </c>
      <c r="G100" s="10" t="s">
        <v>87</v>
      </c>
      <c r="H100" s="5">
        <v>2018</v>
      </c>
      <c r="I100" s="5">
        <v>2020</v>
      </c>
      <c r="J100" s="5">
        <v>2015</v>
      </c>
      <c r="K100" s="5">
        <v>2017</v>
      </c>
      <c r="L100" s="5">
        <v>2019</v>
      </c>
      <c r="M100" s="10">
        <v>2019</v>
      </c>
      <c r="N100" s="10">
        <v>2018</v>
      </c>
      <c r="O100" s="10" t="s">
        <v>87</v>
      </c>
      <c r="P100" s="5" t="s">
        <v>87</v>
      </c>
      <c r="Q100" s="5">
        <v>2018</v>
      </c>
      <c r="R100" s="10">
        <v>2017</v>
      </c>
      <c r="S100" s="5">
        <v>2017</v>
      </c>
      <c r="T100" s="5">
        <v>2020</v>
      </c>
      <c r="U100" s="5">
        <v>2020</v>
      </c>
      <c r="V100" s="5">
        <v>2020</v>
      </c>
      <c r="W100" s="5">
        <v>2020</v>
      </c>
      <c r="X100" s="31">
        <v>2020</v>
      </c>
      <c r="Y100" s="5" t="s">
        <v>87</v>
      </c>
      <c r="Z100" s="5">
        <v>2016</v>
      </c>
      <c r="AA100" s="5">
        <v>2015</v>
      </c>
      <c r="AB100" s="5">
        <v>2019</v>
      </c>
      <c r="AC100" s="5">
        <v>2017</v>
      </c>
      <c r="AD100" s="5">
        <v>2020</v>
      </c>
    </row>
    <row r="101" spans="1:30">
      <c r="A101" s="1" t="s">
        <v>283</v>
      </c>
      <c r="B101" s="2" t="s">
        <v>284</v>
      </c>
      <c r="C101" s="5">
        <v>2019</v>
      </c>
      <c r="D101" s="5">
        <v>2017</v>
      </c>
      <c r="E101" s="10">
        <v>2018</v>
      </c>
      <c r="F101" s="10">
        <v>2018</v>
      </c>
      <c r="G101" s="10">
        <v>2018</v>
      </c>
      <c r="H101" s="5">
        <v>2018</v>
      </c>
      <c r="I101" s="5">
        <v>2020</v>
      </c>
      <c r="J101" s="5">
        <v>2015</v>
      </c>
      <c r="K101" s="5">
        <v>2017</v>
      </c>
      <c r="L101" s="5">
        <v>2019</v>
      </c>
      <c r="M101" s="10">
        <v>2019</v>
      </c>
      <c r="N101" s="10">
        <v>2018</v>
      </c>
      <c r="O101" s="10" t="s">
        <v>87</v>
      </c>
      <c r="P101" s="5" t="s">
        <v>87</v>
      </c>
      <c r="Q101" s="5">
        <v>2016</v>
      </c>
      <c r="R101" s="10">
        <v>2017</v>
      </c>
      <c r="S101" s="5">
        <v>2017</v>
      </c>
      <c r="T101" s="5">
        <v>2020</v>
      </c>
      <c r="U101" s="5">
        <v>2020</v>
      </c>
      <c r="V101" s="5">
        <v>2020</v>
      </c>
      <c r="W101" s="5">
        <v>2020</v>
      </c>
      <c r="X101" s="31">
        <v>2020</v>
      </c>
      <c r="Y101" s="5" t="s">
        <v>87</v>
      </c>
      <c r="Z101" s="5" t="s">
        <v>87</v>
      </c>
      <c r="AA101" s="5" t="s">
        <v>87</v>
      </c>
      <c r="AB101" s="5">
        <v>2019</v>
      </c>
      <c r="AC101" s="5">
        <v>2017</v>
      </c>
      <c r="AD101" s="5">
        <v>2020</v>
      </c>
    </row>
    <row r="102" spans="1:30">
      <c r="A102" s="1" t="s">
        <v>285</v>
      </c>
      <c r="B102" s="2" t="s">
        <v>286</v>
      </c>
      <c r="C102" s="5">
        <v>2019</v>
      </c>
      <c r="D102" s="5">
        <v>2018</v>
      </c>
      <c r="E102" s="10">
        <v>2018</v>
      </c>
      <c r="F102" s="10">
        <v>2018</v>
      </c>
      <c r="G102" s="10">
        <v>2018</v>
      </c>
      <c r="H102" s="5">
        <v>2018</v>
      </c>
      <c r="I102" s="5">
        <v>2020</v>
      </c>
      <c r="J102" s="5">
        <v>2015</v>
      </c>
      <c r="K102" s="5">
        <v>2017</v>
      </c>
      <c r="L102" s="5">
        <v>2019</v>
      </c>
      <c r="M102" s="10">
        <v>2015</v>
      </c>
      <c r="N102" s="10">
        <v>2017</v>
      </c>
      <c r="O102" s="10">
        <v>2018</v>
      </c>
      <c r="P102" s="5" t="s">
        <v>87</v>
      </c>
      <c r="Q102" s="5">
        <v>2015</v>
      </c>
      <c r="R102" s="10">
        <v>2017</v>
      </c>
      <c r="S102" s="5">
        <v>2017</v>
      </c>
      <c r="T102" s="5">
        <v>2020</v>
      </c>
      <c r="U102" s="5">
        <v>2020</v>
      </c>
      <c r="V102" s="5">
        <v>2020</v>
      </c>
      <c r="W102" s="5">
        <v>2020</v>
      </c>
      <c r="X102" s="31">
        <v>2020</v>
      </c>
      <c r="Y102" s="5">
        <v>2015</v>
      </c>
      <c r="Z102" s="5">
        <v>2014</v>
      </c>
      <c r="AA102" s="5">
        <v>2014</v>
      </c>
      <c r="AB102" s="5">
        <v>2019</v>
      </c>
      <c r="AC102" s="5">
        <v>2017</v>
      </c>
      <c r="AD102" s="5">
        <v>2020</v>
      </c>
    </row>
    <row r="103" spans="1:30">
      <c r="A103" s="1" t="s">
        <v>287</v>
      </c>
      <c r="B103" s="2" t="s">
        <v>288</v>
      </c>
      <c r="C103" s="5">
        <v>2019</v>
      </c>
      <c r="D103" s="5">
        <v>2018</v>
      </c>
      <c r="E103" s="10">
        <v>2018</v>
      </c>
      <c r="F103" s="10">
        <v>2018</v>
      </c>
      <c r="G103" s="10">
        <v>2018</v>
      </c>
      <c r="H103" s="5">
        <v>2018</v>
      </c>
      <c r="I103" s="5">
        <v>2020</v>
      </c>
      <c r="J103" s="5">
        <v>2015</v>
      </c>
      <c r="K103" s="5">
        <v>2017</v>
      </c>
      <c r="L103" s="5">
        <v>2018</v>
      </c>
      <c r="M103" s="10">
        <v>2018</v>
      </c>
      <c r="N103" s="10">
        <v>2016</v>
      </c>
      <c r="O103" s="10">
        <v>2019</v>
      </c>
      <c r="P103" s="5">
        <v>2019</v>
      </c>
      <c r="Q103" s="5">
        <v>2016</v>
      </c>
      <c r="R103" s="10">
        <v>2017</v>
      </c>
      <c r="S103" s="5">
        <v>2017</v>
      </c>
      <c r="T103" s="5">
        <v>2020</v>
      </c>
      <c r="U103" s="5">
        <v>2020</v>
      </c>
      <c r="V103" s="5">
        <v>2020</v>
      </c>
      <c r="W103" s="5">
        <v>2020</v>
      </c>
      <c r="X103" s="31">
        <v>2020</v>
      </c>
      <c r="Y103" s="5">
        <v>2017</v>
      </c>
      <c r="Z103" s="5">
        <v>2017</v>
      </c>
      <c r="AA103" s="5">
        <v>2017</v>
      </c>
      <c r="AB103" s="5">
        <v>2019</v>
      </c>
      <c r="AC103" s="5">
        <v>2017</v>
      </c>
      <c r="AD103" s="5">
        <v>2020</v>
      </c>
    </row>
    <row r="104" spans="1:30">
      <c r="A104" s="1" t="s">
        <v>289</v>
      </c>
      <c r="B104" s="2" t="s">
        <v>290</v>
      </c>
      <c r="C104" s="5">
        <v>2019</v>
      </c>
      <c r="D104" s="5">
        <v>2018</v>
      </c>
      <c r="E104" s="10">
        <v>2018</v>
      </c>
      <c r="F104" s="10">
        <v>2018</v>
      </c>
      <c r="G104" s="10">
        <v>2018</v>
      </c>
      <c r="H104" s="5">
        <v>2018</v>
      </c>
      <c r="I104" s="5">
        <v>2020</v>
      </c>
      <c r="J104" s="5">
        <v>2015</v>
      </c>
      <c r="K104" s="5">
        <v>2017</v>
      </c>
      <c r="L104" s="5">
        <v>2018</v>
      </c>
      <c r="M104" s="10" t="s">
        <v>87</v>
      </c>
      <c r="N104" s="10">
        <v>2018</v>
      </c>
      <c r="O104" s="10" t="s">
        <v>87</v>
      </c>
      <c r="P104" s="5" t="s">
        <v>87</v>
      </c>
      <c r="Q104" s="5">
        <v>2018</v>
      </c>
      <c r="R104" s="10">
        <v>2017</v>
      </c>
      <c r="S104" s="5">
        <v>2017</v>
      </c>
      <c r="T104" s="5">
        <v>2020</v>
      </c>
      <c r="U104" s="5">
        <v>2020</v>
      </c>
      <c r="V104" s="5">
        <v>2020</v>
      </c>
      <c r="W104" s="5">
        <v>2020</v>
      </c>
      <c r="X104" s="31">
        <v>2020</v>
      </c>
      <c r="Y104" s="5">
        <v>2017</v>
      </c>
      <c r="Z104" s="5">
        <v>2015</v>
      </c>
      <c r="AA104" s="5">
        <v>2015</v>
      </c>
      <c r="AB104" s="5">
        <v>2019</v>
      </c>
      <c r="AC104" s="5">
        <v>2017</v>
      </c>
      <c r="AD104" s="5">
        <v>2020</v>
      </c>
    </row>
    <row r="105" spans="1:30">
      <c r="A105" s="1" t="s">
        <v>291</v>
      </c>
      <c r="B105" s="2" t="s">
        <v>292</v>
      </c>
      <c r="C105" s="5">
        <v>2019</v>
      </c>
      <c r="D105" s="5">
        <v>2018</v>
      </c>
      <c r="E105" s="10">
        <v>2018</v>
      </c>
      <c r="F105" s="10">
        <v>2018</v>
      </c>
      <c r="G105" s="10">
        <v>2018</v>
      </c>
      <c r="H105" s="5">
        <v>2018</v>
      </c>
      <c r="I105" s="5">
        <v>2020</v>
      </c>
      <c r="J105" s="5">
        <v>2015</v>
      </c>
      <c r="K105" s="5">
        <v>2017</v>
      </c>
      <c r="L105" s="5">
        <v>2019</v>
      </c>
      <c r="M105" s="10">
        <v>2019</v>
      </c>
      <c r="N105" s="10">
        <v>2018</v>
      </c>
      <c r="O105" s="10">
        <v>2018</v>
      </c>
      <c r="P105" s="5">
        <v>2019</v>
      </c>
      <c r="Q105" s="5">
        <v>2016</v>
      </c>
      <c r="R105" s="10">
        <v>2017</v>
      </c>
      <c r="S105" s="5">
        <v>2017</v>
      </c>
      <c r="T105" s="5">
        <v>2020</v>
      </c>
      <c r="U105" s="5">
        <v>2020</v>
      </c>
      <c r="V105" s="5">
        <v>2020</v>
      </c>
      <c r="W105" s="5">
        <v>2020</v>
      </c>
      <c r="X105" s="31">
        <v>2020</v>
      </c>
      <c r="Y105" s="5">
        <v>2017</v>
      </c>
      <c r="Z105" s="5" t="s">
        <v>87</v>
      </c>
      <c r="AA105" s="5" t="s">
        <v>87</v>
      </c>
      <c r="AB105" s="5">
        <v>2019</v>
      </c>
      <c r="AC105" s="5">
        <v>2017</v>
      </c>
      <c r="AD105" s="5">
        <v>2020</v>
      </c>
    </row>
    <row r="106" spans="1:30">
      <c r="A106" s="1" t="s">
        <v>293</v>
      </c>
      <c r="B106" s="2" t="s">
        <v>294</v>
      </c>
      <c r="C106" s="5">
        <v>2019</v>
      </c>
      <c r="D106" s="5">
        <v>2017</v>
      </c>
      <c r="E106" s="10">
        <v>2018</v>
      </c>
      <c r="F106" s="10">
        <v>2018</v>
      </c>
      <c r="G106" s="10">
        <v>2018</v>
      </c>
      <c r="H106" s="5">
        <v>2018</v>
      </c>
      <c r="I106" s="5">
        <v>2020</v>
      </c>
      <c r="J106" s="5">
        <v>2015</v>
      </c>
      <c r="K106" s="5">
        <v>2017</v>
      </c>
      <c r="L106" s="5">
        <v>2018</v>
      </c>
      <c r="M106" s="10">
        <v>2018</v>
      </c>
      <c r="N106" s="10" t="s">
        <v>87</v>
      </c>
      <c r="O106" s="10">
        <v>2017</v>
      </c>
      <c r="P106" s="5">
        <v>2016</v>
      </c>
      <c r="Q106" s="5" t="s">
        <v>87</v>
      </c>
      <c r="R106" s="10">
        <v>2017</v>
      </c>
      <c r="S106" s="5">
        <v>2017</v>
      </c>
      <c r="T106" s="5">
        <v>2020</v>
      </c>
      <c r="U106" s="5">
        <v>2020</v>
      </c>
      <c r="V106" s="5">
        <v>2020</v>
      </c>
      <c r="W106" s="5">
        <v>2020</v>
      </c>
      <c r="X106" s="31">
        <v>2020</v>
      </c>
      <c r="Y106" s="5" t="s">
        <v>87</v>
      </c>
      <c r="Z106" s="5">
        <v>2018</v>
      </c>
      <c r="AA106" s="5">
        <v>2017</v>
      </c>
      <c r="AB106" s="5">
        <v>2019</v>
      </c>
      <c r="AC106" s="5">
        <v>2017</v>
      </c>
      <c r="AD106" s="5">
        <v>2020</v>
      </c>
    </row>
    <row r="107" spans="1:30">
      <c r="A107" s="1" t="s">
        <v>295</v>
      </c>
      <c r="B107" s="2" t="s">
        <v>296</v>
      </c>
      <c r="C107" s="5">
        <v>2019</v>
      </c>
      <c r="D107" s="5">
        <v>2018</v>
      </c>
      <c r="E107" s="10">
        <v>2018</v>
      </c>
      <c r="F107" s="10">
        <v>2018</v>
      </c>
      <c r="G107" s="10">
        <v>2018</v>
      </c>
      <c r="H107" s="5">
        <v>2018</v>
      </c>
      <c r="I107" s="5" t="s">
        <v>87</v>
      </c>
      <c r="J107" s="5">
        <v>2015</v>
      </c>
      <c r="K107" s="5">
        <v>2017</v>
      </c>
      <c r="L107" s="5">
        <v>2018</v>
      </c>
      <c r="M107" s="10">
        <v>2018</v>
      </c>
      <c r="N107" s="10" t="s">
        <v>87</v>
      </c>
      <c r="O107" s="10">
        <v>2017</v>
      </c>
      <c r="P107" s="5" t="s">
        <v>87</v>
      </c>
      <c r="Q107" s="5" t="s">
        <v>87</v>
      </c>
      <c r="R107" s="10">
        <v>2017</v>
      </c>
      <c r="S107" s="5">
        <v>2017</v>
      </c>
      <c r="T107" s="5">
        <v>2020</v>
      </c>
      <c r="U107" s="5">
        <v>2020</v>
      </c>
      <c r="V107" s="5">
        <v>2020</v>
      </c>
      <c r="W107" s="5">
        <v>2020</v>
      </c>
      <c r="X107" s="31">
        <v>2020</v>
      </c>
      <c r="Y107" s="5" t="s">
        <v>87</v>
      </c>
      <c r="Z107" s="5" t="s">
        <v>87</v>
      </c>
      <c r="AA107" s="5" t="s">
        <v>87</v>
      </c>
      <c r="AB107" s="5">
        <v>2019</v>
      </c>
      <c r="AC107" s="5">
        <v>2017</v>
      </c>
      <c r="AD107" s="5">
        <v>2020</v>
      </c>
    </row>
    <row r="108" spans="1:30">
      <c r="A108" s="1" t="s">
        <v>297</v>
      </c>
      <c r="B108" s="2" t="s">
        <v>298</v>
      </c>
      <c r="C108" s="5">
        <v>2019</v>
      </c>
      <c r="D108" s="5">
        <v>2018</v>
      </c>
      <c r="E108" s="10">
        <v>2018</v>
      </c>
      <c r="F108" s="10">
        <v>2018</v>
      </c>
      <c r="G108" s="10">
        <v>2018</v>
      </c>
      <c r="H108" s="5">
        <v>2018</v>
      </c>
      <c r="I108" s="5">
        <v>2020</v>
      </c>
      <c r="J108" s="5">
        <v>2015</v>
      </c>
      <c r="K108" s="5">
        <v>2017</v>
      </c>
      <c r="L108" s="5" t="s">
        <v>87</v>
      </c>
      <c r="M108" s="10" t="s">
        <v>87</v>
      </c>
      <c r="N108" s="10">
        <v>2015</v>
      </c>
      <c r="O108" s="10">
        <v>2017</v>
      </c>
      <c r="P108" s="5" t="s">
        <v>87</v>
      </c>
      <c r="Q108" s="5">
        <v>2013</v>
      </c>
      <c r="R108" s="10">
        <v>2017</v>
      </c>
      <c r="S108" s="5">
        <v>2017</v>
      </c>
      <c r="T108" s="5">
        <v>2020</v>
      </c>
      <c r="U108" s="5">
        <v>2020</v>
      </c>
      <c r="V108" s="5">
        <v>2020</v>
      </c>
      <c r="W108" s="5">
        <v>2020</v>
      </c>
      <c r="X108" s="31">
        <v>2020</v>
      </c>
      <c r="Y108" s="5" t="s">
        <v>87</v>
      </c>
      <c r="Z108" s="5">
        <v>2016</v>
      </c>
      <c r="AA108" s="5">
        <v>2014</v>
      </c>
      <c r="AB108" s="5">
        <v>2019</v>
      </c>
      <c r="AC108" s="5">
        <v>2017</v>
      </c>
      <c r="AD108" s="5">
        <v>2020</v>
      </c>
    </row>
    <row r="109" spans="1:30">
      <c r="A109" s="1" t="s">
        <v>299</v>
      </c>
      <c r="B109" s="2" t="s">
        <v>300</v>
      </c>
      <c r="C109" s="5">
        <v>2019</v>
      </c>
      <c r="D109" s="5">
        <v>2016</v>
      </c>
      <c r="E109" s="10">
        <v>2018</v>
      </c>
      <c r="F109" s="10">
        <v>2018</v>
      </c>
      <c r="G109" s="10">
        <v>2018</v>
      </c>
      <c r="H109" s="5">
        <v>2018</v>
      </c>
      <c r="I109" s="5">
        <v>2020</v>
      </c>
      <c r="J109" s="5" t="s">
        <v>87</v>
      </c>
      <c r="K109" s="5">
        <v>2017</v>
      </c>
      <c r="L109" s="5">
        <v>2019</v>
      </c>
      <c r="M109" s="10">
        <v>2017</v>
      </c>
      <c r="N109" s="10">
        <v>2018</v>
      </c>
      <c r="O109" s="10">
        <v>2018</v>
      </c>
      <c r="P109" s="5">
        <v>2016</v>
      </c>
      <c r="Q109" s="5">
        <v>2017</v>
      </c>
      <c r="R109" s="10">
        <v>2017</v>
      </c>
      <c r="S109" s="5">
        <v>2017</v>
      </c>
      <c r="T109" s="5">
        <v>2020</v>
      </c>
      <c r="U109" s="5">
        <v>2020</v>
      </c>
      <c r="V109" s="5">
        <v>2020</v>
      </c>
      <c r="W109" s="5">
        <v>2020</v>
      </c>
      <c r="X109" s="31">
        <v>2020</v>
      </c>
      <c r="Y109" s="5" t="s">
        <v>87</v>
      </c>
      <c r="Z109" s="5">
        <v>2018</v>
      </c>
      <c r="AA109" s="5">
        <v>2014</v>
      </c>
      <c r="AB109" s="5">
        <v>2019</v>
      </c>
      <c r="AC109" s="5">
        <v>2017</v>
      </c>
      <c r="AD109" s="5">
        <v>2020</v>
      </c>
    </row>
    <row r="110" spans="1:30">
      <c r="A110" s="1" t="s">
        <v>301</v>
      </c>
      <c r="B110" s="2" t="s">
        <v>302</v>
      </c>
      <c r="C110" s="5">
        <v>2019</v>
      </c>
      <c r="D110" s="5">
        <v>2018</v>
      </c>
      <c r="E110" s="10">
        <v>2018</v>
      </c>
      <c r="F110" s="10" t="s">
        <v>87</v>
      </c>
      <c r="G110" s="10">
        <v>2018</v>
      </c>
      <c r="H110" s="5">
        <v>2018</v>
      </c>
      <c r="I110" s="5">
        <v>2020</v>
      </c>
      <c r="J110" s="5" t="s">
        <v>87</v>
      </c>
      <c r="K110" s="5">
        <v>2017</v>
      </c>
      <c r="L110" s="5" t="s">
        <v>87</v>
      </c>
      <c r="M110" s="10" t="s">
        <v>87</v>
      </c>
      <c r="N110" s="10">
        <v>2018</v>
      </c>
      <c r="O110" s="10" t="s">
        <v>87</v>
      </c>
      <c r="P110" s="5">
        <v>2019</v>
      </c>
      <c r="Q110" s="5">
        <v>2016</v>
      </c>
      <c r="R110" s="10">
        <v>2017</v>
      </c>
      <c r="S110" s="5">
        <v>2017</v>
      </c>
      <c r="T110" s="5">
        <v>2020</v>
      </c>
      <c r="U110" s="5">
        <v>2020</v>
      </c>
      <c r="V110" s="5">
        <v>2020</v>
      </c>
      <c r="W110" s="5">
        <v>2020</v>
      </c>
      <c r="X110" s="31">
        <v>2020</v>
      </c>
      <c r="Y110" s="5">
        <v>2017</v>
      </c>
      <c r="Z110" s="5">
        <v>2018</v>
      </c>
      <c r="AA110" s="5">
        <v>2018</v>
      </c>
      <c r="AB110" s="5">
        <v>2019</v>
      </c>
      <c r="AC110" s="5">
        <v>2017</v>
      </c>
      <c r="AD110" s="5">
        <v>2020</v>
      </c>
    </row>
    <row r="111" spans="1:30">
      <c r="A111" s="1" t="s">
        <v>303</v>
      </c>
      <c r="B111" s="2" t="s">
        <v>304</v>
      </c>
      <c r="C111" s="5">
        <v>2019</v>
      </c>
      <c r="D111" s="5">
        <v>2015</v>
      </c>
      <c r="E111" s="10">
        <v>2018</v>
      </c>
      <c r="F111" s="10">
        <v>2018</v>
      </c>
      <c r="G111" s="10" t="s">
        <v>87</v>
      </c>
      <c r="H111" s="5">
        <v>2018</v>
      </c>
      <c r="I111" s="5">
        <v>2020</v>
      </c>
      <c r="J111" s="5">
        <v>2015</v>
      </c>
      <c r="K111" s="5">
        <v>2017</v>
      </c>
      <c r="L111" s="5">
        <v>2018</v>
      </c>
      <c r="M111" s="10" t="s">
        <v>87</v>
      </c>
      <c r="N111" s="10">
        <v>2014</v>
      </c>
      <c r="O111" s="10" t="s">
        <v>87</v>
      </c>
      <c r="P111" s="5" t="s">
        <v>87</v>
      </c>
      <c r="Q111" s="5">
        <v>2017</v>
      </c>
      <c r="R111" s="10">
        <v>2017</v>
      </c>
      <c r="S111" s="5">
        <v>2017</v>
      </c>
      <c r="T111" s="5">
        <v>2020</v>
      </c>
      <c r="U111" s="5">
        <v>2020</v>
      </c>
      <c r="V111" s="5">
        <v>2020</v>
      </c>
      <c r="W111" s="5">
        <v>2020</v>
      </c>
      <c r="X111" s="31">
        <v>2020</v>
      </c>
      <c r="Y111" s="5" t="s">
        <v>87</v>
      </c>
      <c r="Z111" s="5">
        <v>2017</v>
      </c>
      <c r="AA111" s="5">
        <v>2017</v>
      </c>
      <c r="AB111" s="5">
        <v>2019</v>
      </c>
      <c r="AC111" s="5">
        <v>2017</v>
      </c>
      <c r="AD111" s="5">
        <v>2020</v>
      </c>
    </row>
    <row r="112" spans="1:30">
      <c r="A112" s="1" t="s">
        <v>305</v>
      </c>
      <c r="B112" s="2" t="s">
        <v>306</v>
      </c>
      <c r="C112" s="5">
        <v>2019</v>
      </c>
      <c r="D112" s="5">
        <v>2018</v>
      </c>
      <c r="E112" s="10">
        <v>2018</v>
      </c>
      <c r="F112" s="10">
        <v>2018</v>
      </c>
      <c r="G112" s="10">
        <v>2018</v>
      </c>
      <c r="H112" s="5">
        <v>2018</v>
      </c>
      <c r="I112" s="5" t="s">
        <v>87</v>
      </c>
      <c r="J112" s="5">
        <v>2015</v>
      </c>
      <c r="K112" s="5">
        <v>2017</v>
      </c>
      <c r="L112" s="5">
        <v>2017</v>
      </c>
      <c r="M112" s="10">
        <v>2018</v>
      </c>
      <c r="N112" s="10" t="s">
        <v>87</v>
      </c>
      <c r="O112" s="10">
        <v>2017</v>
      </c>
      <c r="P112" s="5">
        <v>2016</v>
      </c>
      <c r="Q112" s="5" t="s">
        <v>87</v>
      </c>
      <c r="R112" s="10">
        <v>2017</v>
      </c>
      <c r="S112" s="5">
        <v>2017</v>
      </c>
      <c r="T112" s="5">
        <v>2020</v>
      </c>
      <c r="U112" s="5">
        <v>2020</v>
      </c>
      <c r="V112" s="5">
        <v>2020</v>
      </c>
      <c r="W112" s="5">
        <v>2020</v>
      </c>
      <c r="X112" s="31">
        <v>2020</v>
      </c>
      <c r="Y112" s="5" t="s">
        <v>87</v>
      </c>
      <c r="Z112" s="5">
        <v>2017</v>
      </c>
      <c r="AA112" s="5">
        <v>2017</v>
      </c>
      <c r="AB112" s="5">
        <v>2019</v>
      </c>
      <c r="AC112" s="5">
        <v>2017</v>
      </c>
      <c r="AD112" s="5">
        <v>2020</v>
      </c>
    </row>
    <row r="113" spans="1:30">
      <c r="A113" s="1" t="s">
        <v>307</v>
      </c>
      <c r="B113" s="2" t="s">
        <v>308</v>
      </c>
      <c r="C113" s="5">
        <v>2019</v>
      </c>
      <c r="D113" s="5">
        <v>2018</v>
      </c>
      <c r="E113" s="10">
        <v>2018</v>
      </c>
      <c r="F113" s="10">
        <v>2018</v>
      </c>
      <c r="G113" s="10">
        <v>2018</v>
      </c>
      <c r="H113" s="5">
        <v>2018</v>
      </c>
      <c r="I113" s="5">
        <v>2020</v>
      </c>
      <c r="J113" s="5">
        <v>2015</v>
      </c>
      <c r="K113" s="5">
        <v>2017</v>
      </c>
      <c r="L113" s="5">
        <v>2019</v>
      </c>
      <c r="M113" s="10">
        <v>2019</v>
      </c>
      <c r="N113" s="10">
        <v>2018</v>
      </c>
      <c r="O113" s="10" t="s">
        <v>87</v>
      </c>
      <c r="P113" s="5" t="s">
        <v>87</v>
      </c>
      <c r="Q113" s="5" t="s">
        <v>87</v>
      </c>
      <c r="R113" s="10" t="s">
        <v>87</v>
      </c>
      <c r="S113" s="5" t="s">
        <v>87</v>
      </c>
      <c r="T113" s="5">
        <v>2020</v>
      </c>
      <c r="U113" s="5">
        <v>2020</v>
      </c>
      <c r="V113" s="5">
        <v>2020</v>
      </c>
      <c r="W113" s="5">
        <v>2020</v>
      </c>
      <c r="X113" s="31">
        <v>2020</v>
      </c>
      <c r="Y113" s="5" t="s">
        <v>87</v>
      </c>
      <c r="Z113" s="5" t="s">
        <v>87</v>
      </c>
      <c r="AA113" s="5" t="s">
        <v>87</v>
      </c>
      <c r="AB113" s="5">
        <v>2019</v>
      </c>
      <c r="AC113" s="5">
        <v>2017</v>
      </c>
      <c r="AD113" s="5">
        <v>2020</v>
      </c>
    </row>
    <row r="114" spans="1:30">
      <c r="A114" s="1" t="s">
        <v>309</v>
      </c>
      <c r="B114" s="2" t="s">
        <v>310</v>
      </c>
      <c r="C114" s="5">
        <v>2019</v>
      </c>
      <c r="D114" s="5">
        <v>2018</v>
      </c>
      <c r="E114" s="10">
        <v>2018</v>
      </c>
      <c r="F114" s="10">
        <v>2018</v>
      </c>
      <c r="G114" s="10">
        <v>2018</v>
      </c>
      <c r="H114" s="5">
        <v>2018</v>
      </c>
      <c r="I114" s="5">
        <v>2020</v>
      </c>
      <c r="J114" s="5" t="s">
        <v>87</v>
      </c>
      <c r="K114" s="5">
        <v>2017</v>
      </c>
      <c r="L114" s="5" t="s">
        <v>87</v>
      </c>
      <c r="M114" s="10" t="s">
        <v>87</v>
      </c>
      <c r="N114" s="10">
        <v>2017</v>
      </c>
      <c r="O114" s="10">
        <v>2017</v>
      </c>
      <c r="P114" s="5">
        <v>2019</v>
      </c>
      <c r="Q114" s="5">
        <v>2016</v>
      </c>
      <c r="R114" s="10">
        <v>2017</v>
      </c>
      <c r="S114" s="5">
        <v>2017</v>
      </c>
      <c r="T114" s="5">
        <v>2020</v>
      </c>
      <c r="U114" s="5">
        <v>2020</v>
      </c>
      <c r="V114" s="5">
        <v>2020</v>
      </c>
      <c r="W114" s="5">
        <v>2020</v>
      </c>
      <c r="X114" s="31">
        <v>2020</v>
      </c>
      <c r="Y114" s="5">
        <v>2017</v>
      </c>
      <c r="Z114" s="5">
        <v>2015</v>
      </c>
      <c r="AA114" s="5">
        <v>2015</v>
      </c>
      <c r="AB114" s="5">
        <v>2019</v>
      </c>
      <c r="AC114" s="5">
        <v>2017</v>
      </c>
      <c r="AD114" s="5">
        <v>2020</v>
      </c>
    </row>
    <row r="115" spans="1:30">
      <c r="A115" s="1" t="s">
        <v>311</v>
      </c>
      <c r="B115" s="2" t="s">
        <v>312</v>
      </c>
      <c r="C115" s="5">
        <v>2019</v>
      </c>
      <c r="D115" s="5">
        <v>2018</v>
      </c>
      <c r="E115" s="10">
        <v>2018</v>
      </c>
      <c r="F115" s="10">
        <v>2018</v>
      </c>
      <c r="G115" s="10">
        <v>2018</v>
      </c>
      <c r="H115" s="5">
        <v>2018</v>
      </c>
      <c r="I115" s="5">
        <v>2020</v>
      </c>
      <c r="J115" s="5">
        <v>2015</v>
      </c>
      <c r="K115" s="5">
        <v>2017</v>
      </c>
      <c r="L115" s="5">
        <v>2017</v>
      </c>
      <c r="M115" s="10">
        <v>2017</v>
      </c>
      <c r="N115" s="10">
        <v>2018</v>
      </c>
      <c r="O115" s="10" t="s">
        <v>87</v>
      </c>
      <c r="P115" s="5">
        <v>2019</v>
      </c>
      <c r="Q115" s="5">
        <v>2015</v>
      </c>
      <c r="R115" s="10">
        <v>2017</v>
      </c>
      <c r="S115" s="5">
        <v>2017</v>
      </c>
      <c r="T115" s="5">
        <v>2020</v>
      </c>
      <c r="U115" s="5">
        <v>2020</v>
      </c>
      <c r="V115" s="5">
        <v>2020</v>
      </c>
      <c r="W115" s="5">
        <v>2020</v>
      </c>
      <c r="X115" s="31">
        <v>2020</v>
      </c>
      <c r="Y115" s="5" t="s">
        <v>87</v>
      </c>
      <c r="Z115" s="5">
        <v>2016</v>
      </c>
      <c r="AA115" s="5">
        <v>2018</v>
      </c>
      <c r="AB115" s="5">
        <v>2019</v>
      </c>
      <c r="AC115" s="5">
        <v>2017</v>
      </c>
      <c r="AD115" s="5">
        <v>2020</v>
      </c>
    </row>
    <row r="116" spans="1:30">
      <c r="A116" s="1" t="s">
        <v>314</v>
      </c>
      <c r="B116" s="2" t="s">
        <v>315</v>
      </c>
      <c r="C116" s="5">
        <v>2019</v>
      </c>
      <c r="D116" s="5">
        <v>2018</v>
      </c>
      <c r="E116" s="10">
        <v>2018</v>
      </c>
      <c r="F116" s="10" t="s">
        <v>87</v>
      </c>
      <c r="G116" s="10">
        <v>2018</v>
      </c>
      <c r="H116" s="5">
        <v>2018</v>
      </c>
      <c r="I116" s="5">
        <v>2020</v>
      </c>
      <c r="J116" s="5" t="s">
        <v>87</v>
      </c>
      <c r="K116" s="5">
        <v>2017</v>
      </c>
      <c r="L116" s="5">
        <v>2016</v>
      </c>
      <c r="M116" s="10">
        <v>2016</v>
      </c>
      <c r="N116" s="10" t="s">
        <v>87</v>
      </c>
      <c r="O116" s="10">
        <v>2018</v>
      </c>
      <c r="P116" s="5" t="s">
        <v>87</v>
      </c>
      <c r="Q116" s="5">
        <v>2015</v>
      </c>
      <c r="R116" s="10" t="s">
        <v>87</v>
      </c>
      <c r="S116" s="5"/>
      <c r="T116" s="5">
        <v>2020</v>
      </c>
      <c r="U116" s="5">
        <v>2020</v>
      </c>
      <c r="V116" s="5">
        <v>2020</v>
      </c>
      <c r="W116" s="5">
        <v>2020</v>
      </c>
      <c r="X116" s="31">
        <v>2020</v>
      </c>
      <c r="Y116" s="5" t="s">
        <v>87</v>
      </c>
      <c r="Z116" s="5" t="s">
        <v>87</v>
      </c>
      <c r="AA116" s="5" t="s">
        <v>87</v>
      </c>
      <c r="AB116" s="5">
        <v>2019</v>
      </c>
      <c r="AC116" s="5">
        <v>2017</v>
      </c>
      <c r="AD116" s="5">
        <v>2020</v>
      </c>
    </row>
    <row r="117" spans="1:30">
      <c r="A117" s="1" t="s">
        <v>316</v>
      </c>
      <c r="B117" s="2" t="s">
        <v>317</v>
      </c>
      <c r="C117" s="5">
        <v>2019</v>
      </c>
      <c r="D117" s="5">
        <v>2018</v>
      </c>
      <c r="E117" s="10">
        <v>2018</v>
      </c>
      <c r="F117" s="10">
        <v>2018</v>
      </c>
      <c r="G117" s="10">
        <v>2018</v>
      </c>
      <c r="H117" s="5">
        <v>2018</v>
      </c>
      <c r="I117" s="5">
        <v>2020</v>
      </c>
      <c r="J117" s="5">
        <v>2015</v>
      </c>
      <c r="K117" s="5">
        <v>2017</v>
      </c>
      <c r="L117" s="5" t="s">
        <v>87</v>
      </c>
      <c r="M117" s="10" t="s">
        <v>87</v>
      </c>
      <c r="N117" s="10">
        <v>2018</v>
      </c>
      <c r="O117" s="10">
        <v>2016</v>
      </c>
      <c r="P117" s="5">
        <v>2016</v>
      </c>
      <c r="Q117" s="5">
        <v>2017</v>
      </c>
      <c r="R117" s="10">
        <v>2017</v>
      </c>
      <c r="S117" s="5">
        <v>2017</v>
      </c>
      <c r="T117" s="5">
        <v>2020</v>
      </c>
      <c r="U117" s="5">
        <v>2020</v>
      </c>
      <c r="V117" s="5">
        <v>2020</v>
      </c>
      <c r="W117" s="5">
        <v>2020</v>
      </c>
      <c r="X117" s="31">
        <v>2020</v>
      </c>
      <c r="Y117" s="5">
        <v>2017</v>
      </c>
      <c r="Z117" s="5">
        <v>2018</v>
      </c>
      <c r="AA117" s="5">
        <v>2018</v>
      </c>
      <c r="AB117" s="5">
        <v>2019</v>
      </c>
      <c r="AC117" s="5">
        <v>2017</v>
      </c>
      <c r="AD117" s="5">
        <v>2020</v>
      </c>
    </row>
    <row r="118" spans="1:30">
      <c r="A118" s="1" t="s">
        <v>318</v>
      </c>
      <c r="B118" s="2" t="s">
        <v>319</v>
      </c>
      <c r="C118" s="5">
        <v>2019</v>
      </c>
      <c r="D118" s="5">
        <v>2018</v>
      </c>
      <c r="E118" s="10">
        <v>2018</v>
      </c>
      <c r="F118" s="10">
        <v>2018</v>
      </c>
      <c r="G118" s="10">
        <v>2018</v>
      </c>
      <c r="H118" s="5">
        <v>2018</v>
      </c>
      <c r="I118" s="5">
        <v>2020</v>
      </c>
      <c r="J118" s="5">
        <v>2015</v>
      </c>
      <c r="K118" s="5">
        <v>2017</v>
      </c>
      <c r="L118" s="5">
        <v>2018</v>
      </c>
      <c r="M118" s="10">
        <v>2018</v>
      </c>
      <c r="N118" s="10">
        <v>2018</v>
      </c>
      <c r="O118" s="10">
        <v>2019</v>
      </c>
      <c r="P118" s="5">
        <v>2019</v>
      </c>
      <c r="Q118" s="5">
        <v>2018</v>
      </c>
      <c r="R118" s="10">
        <v>2017</v>
      </c>
      <c r="S118" s="5">
        <v>2017</v>
      </c>
      <c r="T118" s="5">
        <v>2020</v>
      </c>
      <c r="U118" s="5">
        <v>2020</v>
      </c>
      <c r="V118" s="5">
        <v>2020</v>
      </c>
      <c r="W118" s="5">
        <v>2020</v>
      </c>
      <c r="X118" s="31">
        <v>2020</v>
      </c>
      <c r="Y118" s="5" t="s">
        <v>87</v>
      </c>
      <c r="Z118" s="5">
        <v>2019</v>
      </c>
      <c r="AA118" s="5">
        <v>2018</v>
      </c>
      <c r="AB118" s="5">
        <v>2019</v>
      </c>
      <c r="AC118" s="5">
        <v>2017</v>
      </c>
      <c r="AD118" s="5">
        <v>2020</v>
      </c>
    </row>
    <row r="119" spans="1:30">
      <c r="A119" s="1" t="s">
        <v>320</v>
      </c>
      <c r="B119" s="2" t="s">
        <v>321</v>
      </c>
      <c r="C119" s="5">
        <v>2019</v>
      </c>
      <c r="D119" s="5">
        <v>2018</v>
      </c>
      <c r="E119" s="10">
        <v>2018</v>
      </c>
      <c r="F119" s="10">
        <v>2018</v>
      </c>
      <c r="G119" s="10">
        <v>2018</v>
      </c>
      <c r="H119" s="5">
        <v>2018</v>
      </c>
      <c r="I119" s="5">
        <v>2020</v>
      </c>
      <c r="J119" s="5">
        <v>2015</v>
      </c>
      <c r="K119" s="5">
        <v>2017</v>
      </c>
      <c r="L119" s="5">
        <v>2018</v>
      </c>
      <c r="M119" s="10">
        <v>2018</v>
      </c>
      <c r="N119" s="10">
        <v>2015</v>
      </c>
      <c r="O119" s="10" t="s">
        <v>87</v>
      </c>
      <c r="P119" s="5">
        <v>2018</v>
      </c>
      <c r="Q119" s="5">
        <v>2016</v>
      </c>
      <c r="R119" s="10">
        <v>2017</v>
      </c>
      <c r="S119" s="5">
        <v>2017</v>
      </c>
      <c r="T119" s="5">
        <v>2020</v>
      </c>
      <c r="U119" s="5">
        <v>2020</v>
      </c>
      <c r="V119" s="5">
        <v>2020</v>
      </c>
      <c r="W119" s="5">
        <v>2020</v>
      </c>
      <c r="X119" s="31">
        <v>2020</v>
      </c>
      <c r="Y119" s="5">
        <v>2017</v>
      </c>
      <c r="Z119" s="5">
        <v>2015</v>
      </c>
      <c r="AA119" s="5">
        <v>2015</v>
      </c>
      <c r="AB119" s="5">
        <v>2019</v>
      </c>
      <c r="AC119" s="5">
        <v>2017</v>
      </c>
      <c r="AD119" s="5">
        <v>2020</v>
      </c>
    </row>
    <row r="120" spans="1:30">
      <c r="A120" s="1" t="s">
        <v>322</v>
      </c>
      <c r="B120" s="2" t="s">
        <v>323</v>
      </c>
      <c r="C120" s="5">
        <v>2019</v>
      </c>
      <c r="D120" s="5">
        <v>2018</v>
      </c>
      <c r="E120" s="10">
        <v>2018</v>
      </c>
      <c r="F120" s="10">
        <v>2018</v>
      </c>
      <c r="G120" s="10">
        <v>2018</v>
      </c>
      <c r="H120" s="5">
        <v>2018</v>
      </c>
      <c r="I120" s="5">
        <v>2020</v>
      </c>
      <c r="J120" s="5">
        <v>2015</v>
      </c>
      <c r="K120" s="5">
        <v>2017</v>
      </c>
      <c r="L120" s="5">
        <v>2018</v>
      </c>
      <c r="M120" s="10">
        <v>2018</v>
      </c>
      <c r="N120" s="10" t="s">
        <v>87</v>
      </c>
      <c r="O120" s="10">
        <v>2017</v>
      </c>
      <c r="P120" s="5">
        <v>2016</v>
      </c>
      <c r="Q120" s="5">
        <v>2016</v>
      </c>
      <c r="R120" s="10">
        <v>2017</v>
      </c>
      <c r="S120" s="5">
        <v>2017</v>
      </c>
      <c r="T120" s="5">
        <v>2020</v>
      </c>
      <c r="U120" s="5">
        <v>2020</v>
      </c>
      <c r="V120" s="5">
        <v>2020</v>
      </c>
      <c r="W120" s="5">
        <v>2020</v>
      </c>
      <c r="X120" s="31">
        <v>2020</v>
      </c>
      <c r="Y120" s="5" t="s">
        <v>87</v>
      </c>
      <c r="Z120" s="5">
        <v>2018</v>
      </c>
      <c r="AA120" s="5">
        <v>2017</v>
      </c>
      <c r="AB120" s="5">
        <v>2019</v>
      </c>
      <c r="AC120" s="5">
        <v>2017</v>
      </c>
      <c r="AD120" s="5">
        <v>2020</v>
      </c>
    </row>
    <row r="121" spans="1:30">
      <c r="A121" s="1" t="s">
        <v>324</v>
      </c>
      <c r="B121" s="2" t="s">
        <v>325</v>
      </c>
      <c r="C121" s="5">
        <v>2019</v>
      </c>
      <c r="D121" s="5">
        <v>2017</v>
      </c>
      <c r="E121" s="10">
        <v>2018</v>
      </c>
      <c r="F121" s="10">
        <v>2018</v>
      </c>
      <c r="G121" s="10">
        <v>2018</v>
      </c>
      <c r="H121" s="5">
        <v>2018</v>
      </c>
      <c r="I121" s="5">
        <v>2020</v>
      </c>
      <c r="J121" s="5">
        <v>2015</v>
      </c>
      <c r="K121" s="5">
        <v>2017</v>
      </c>
      <c r="L121" s="5">
        <v>2018</v>
      </c>
      <c r="M121" s="10">
        <v>2018</v>
      </c>
      <c r="N121" s="10">
        <v>2018</v>
      </c>
      <c r="O121" s="10">
        <v>2017</v>
      </c>
      <c r="P121" s="5">
        <v>2016</v>
      </c>
      <c r="Q121" s="5" t="s">
        <v>87</v>
      </c>
      <c r="R121" s="10">
        <v>2017</v>
      </c>
      <c r="S121" s="5">
        <v>2017</v>
      </c>
      <c r="T121" s="5">
        <v>2020</v>
      </c>
      <c r="U121" s="5">
        <v>2020</v>
      </c>
      <c r="V121" s="5">
        <v>2020</v>
      </c>
      <c r="W121" s="5">
        <v>2020</v>
      </c>
      <c r="X121" s="31">
        <v>2020</v>
      </c>
      <c r="Y121" s="5" t="s">
        <v>87</v>
      </c>
      <c r="Z121" s="5">
        <v>2018</v>
      </c>
      <c r="AA121" s="5">
        <v>2017</v>
      </c>
      <c r="AB121" s="5">
        <v>2019</v>
      </c>
      <c r="AC121" s="5">
        <v>2017</v>
      </c>
      <c r="AD121" s="5">
        <v>2020</v>
      </c>
    </row>
    <row r="122" spans="1:30">
      <c r="A122" s="1" t="s">
        <v>326</v>
      </c>
      <c r="B122" s="2" t="s">
        <v>327</v>
      </c>
      <c r="C122" s="5">
        <v>2019</v>
      </c>
      <c r="D122" s="5">
        <v>2018</v>
      </c>
      <c r="E122" s="10">
        <v>2018</v>
      </c>
      <c r="F122" s="10">
        <v>2018</v>
      </c>
      <c r="G122" s="10">
        <v>2018</v>
      </c>
      <c r="H122" s="5">
        <v>2018</v>
      </c>
      <c r="I122" s="5">
        <v>2020</v>
      </c>
      <c r="J122" s="5">
        <v>2015</v>
      </c>
      <c r="K122" s="5">
        <v>2017</v>
      </c>
      <c r="L122" s="5">
        <v>2019</v>
      </c>
      <c r="M122" s="10">
        <v>2019</v>
      </c>
      <c r="N122" s="10">
        <v>2017</v>
      </c>
      <c r="O122" s="10">
        <v>2019</v>
      </c>
      <c r="P122" s="5" t="s">
        <v>87</v>
      </c>
      <c r="Q122" s="5" t="s">
        <v>87</v>
      </c>
      <c r="R122" s="10" t="s">
        <v>87</v>
      </c>
      <c r="S122" s="5" t="s">
        <v>87</v>
      </c>
      <c r="T122" s="5">
        <v>2020</v>
      </c>
      <c r="U122" s="5">
        <v>2020</v>
      </c>
      <c r="V122" s="5">
        <v>2020</v>
      </c>
      <c r="W122" s="5">
        <v>2020</v>
      </c>
      <c r="X122" s="31">
        <v>2020</v>
      </c>
      <c r="Y122" s="5" t="s">
        <v>87</v>
      </c>
      <c r="Z122" s="5" t="s">
        <v>87</v>
      </c>
      <c r="AA122" s="5" t="s">
        <v>87</v>
      </c>
      <c r="AB122" s="5">
        <v>2019</v>
      </c>
      <c r="AC122" s="5">
        <v>2017</v>
      </c>
      <c r="AD122" s="5">
        <v>2020</v>
      </c>
    </row>
    <row r="123" spans="1:30">
      <c r="A123" s="1" t="s">
        <v>328</v>
      </c>
      <c r="B123" s="2" t="s">
        <v>329</v>
      </c>
      <c r="C123" s="5">
        <v>2019</v>
      </c>
      <c r="D123" s="5">
        <v>2018</v>
      </c>
      <c r="E123" s="10">
        <v>2018</v>
      </c>
      <c r="F123" s="10">
        <v>2018</v>
      </c>
      <c r="G123" s="10">
        <v>2018</v>
      </c>
      <c r="H123" s="5">
        <v>2018</v>
      </c>
      <c r="I123" s="5">
        <v>2020</v>
      </c>
      <c r="J123" s="5">
        <v>2015</v>
      </c>
      <c r="K123" s="5">
        <v>2017</v>
      </c>
      <c r="L123" s="5">
        <v>2018</v>
      </c>
      <c r="M123" s="10">
        <v>2018</v>
      </c>
      <c r="N123" s="10" t="s">
        <v>87</v>
      </c>
      <c r="O123" s="10">
        <v>2016</v>
      </c>
      <c r="P123" s="5">
        <v>2019</v>
      </c>
      <c r="Q123" s="5" t="s">
        <v>87</v>
      </c>
      <c r="R123" s="10">
        <v>2017</v>
      </c>
      <c r="S123" s="5">
        <v>2017</v>
      </c>
      <c r="T123" s="5">
        <v>2020</v>
      </c>
      <c r="U123" s="5">
        <v>2020</v>
      </c>
      <c r="V123" s="5">
        <v>2020</v>
      </c>
      <c r="W123" s="5">
        <v>2020</v>
      </c>
      <c r="X123" s="31">
        <v>2020</v>
      </c>
      <c r="Y123" s="5" t="s">
        <v>87</v>
      </c>
      <c r="Z123" s="5" t="s">
        <v>87</v>
      </c>
      <c r="AA123" s="5" t="s">
        <v>87</v>
      </c>
      <c r="AB123" s="5">
        <v>2019</v>
      </c>
      <c r="AC123" s="5">
        <v>2017</v>
      </c>
      <c r="AD123" s="5">
        <v>2020</v>
      </c>
    </row>
    <row r="124" spans="1:30">
      <c r="A124" s="1" t="s">
        <v>330</v>
      </c>
      <c r="B124" s="2" t="s">
        <v>331</v>
      </c>
      <c r="C124" s="5">
        <v>2019</v>
      </c>
      <c r="D124" s="5">
        <v>2017</v>
      </c>
      <c r="E124" s="10">
        <v>2018</v>
      </c>
      <c r="F124" s="10">
        <v>2018</v>
      </c>
      <c r="G124" s="10">
        <v>2018</v>
      </c>
      <c r="H124" s="5">
        <v>2018</v>
      </c>
      <c r="I124" s="5">
        <v>2020</v>
      </c>
      <c r="J124" s="5">
        <v>2015</v>
      </c>
      <c r="K124" s="5">
        <v>2017</v>
      </c>
      <c r="L124" s="5">
        <v>2019</v>
      </c>
      <c r="M124" s="10">
        <v>2019</v>
      </c>
      <c r="N124" s="10">
        <v>2014</v>
      </c>
      <c r="O124" s="10">
        <v>2018</v>
      </c>
      <c r="P124" s="5" t="s">
        <v>87</v>
      </c>
      <c r="Q124" s="5">
        <v>2017</v>
      </c>
      <c r="R124" s="10">
        <v>2017</v>
      </c>
      <c r="S124" s="5">
        <v>2017</v>
      </c>
      <c r="T124" s="5">
        <v>2020</v>
      </c>
      <c r="U124" s="5">
        <v>2020</v>
      </c>
      <c r="V124" s="5">
        <v>2020</v>
      </c>
      <c r="W124" s="5">
        <v>2020</v>
      </c>
      <c r="X124" s="31">
        <v>2020</v>
      </c>
      <c r="Y124" s="5">
        <v>2016</v>
      </c>
      <c r="Z124" s="5">
        <v>2018</v>
      </c>
      <c r="AA124" s="5">
        <v>2018</v>
      </c>
      <c r="AB124" s="5">
        <v>2019</v>
      </c>
      <c r="AC124" s="5">
        <v>2017</v>
      </c>
      <c r="AD124" s="5">
        <v>2020</v>
      </c>
    </row>
    <row r="125" spans="1:30">
      <c r="A125" s="1" t="s">
        <v>332</v>
      </c>
      <c r="B125" s="2" t="s">
        <v>333</v>
      </c>
      <c r="C125" s="5">
        <v>2019</v>
      </c>
      <c r="D125" s="5">
        <v>2017</v>
      </c>
      <c r="E125" s="10">
        <v>2018</v>
      </c>
      <c r="F125" s="10">
        <v>2018</v>
      </c>
      <c r="G125" s="10" t="s">
        <v>87</v>
      </c>
      <c r="H125" s="5">
        <v>2018</v>
      </c>
      <c r="I125" s="5">
        <v>2020</v>
      </c>
      <c r="J125" s="5">
        <v>2015</v>
      </c>
      <c r="K125" s="5">
        <v>2017</v>
      </c>
      <c r="L125" s="5">
        <v>2018</v>
      </c>
      <c r="M125" s="10">
        <v>2018</v>
      </c>
      <c r="N125" s="10">
        <v>2018</v>
      </c>
      <c r="O125" s="10">
        <v>2017</v>
      </c>
      <c r="P125" s="5">
        <v>2016</v>
      </c>
      <c r="Q125" s="5">
        <v>2018</v>
      </c>
      <c r="R125" s="10">
        <v>2017</v>
      </c>
      <c r="S125" s="5">
        <v>2017</v>
      </c>
      <c r="T125" s="5">
        <v>2020</v>
      </c>
      <c r="U125" s="5">
        <v>2020</v>
      </c>
      <c r="V125" s="5">
        <v>2020</v>
      </c>
      <c r="W125" s="5">
        <v>2020</v>
      </c>
      <c r="X125" s="31">
        <v>2020</v>
      </c>
      <c r="Y125" s="5" t="s">
        <v>87</v>
      </c>
      <c r="Z125" s="5">
        <v>2018</v>
      </c>
      <c r="AA125" s="5">
        <v>2017</v>
      </c>
      <c r="AB125" s="5">
        <v>2019</v>
      </c>
      <c r="AC125" s="5">
        <v>2017</v>
      </c>
      <c r="AD125" s="5">
        <v>2020</v>
      </c>
    </row>
    <row r="126" spans="1:30">
      <c r="A126" s="1" t="s">
        <v>334</v>
      </c>
      <c r="B126" s="2" t="s">
        <v>335</v>
      </c>
      <c r="C126" s="5">
        <v>2019</v>
      </c>
      <c r="D126" s="5">
        <v>2017</v>
      </c>
      <c r="E126" s="10">
        <v>2018</v>
      </c>
      <c r="F126" s="10">
        <v>2018</v>
      </c>
      <c r="G126" s="10">
        <v>2018</v>
      </c>
      <c r="H126" s="5">
        <v>2018</v>
      </c>
      <c r="I126" s="5" t="s">
        <v>87</v>
      </c>
      <c r="J126" s="5">
        <v>2015</v>
      </c>
      <c r="K126" s="5">
        <v>2017</v>
      </c>
      <c r="L126" s="5">
        <v>2018</v>
      </c>
      <c r="M126" s="10">
        <v>2018</v>
      </c>
      <c r="N126" s="10">
        <v>2018</v>
      </c>
      <c r="O126" s="10">
        <v>2017</v>
      </c>
      <c r="P126" s="5">
        <v>2017</v>
      </c>
      <c r="Q126" s="5">
        <v>2018</v>
      </c>
      <c r="R126" s="10">
        <v>2017</v>
      </c>
      <c r="S126" s="5">
        <v>2017</v>
      </c>
      <c r="T126" s="5">
        <v>2020</v>
      </c>
      <c r="U126" s="5">
        <v>2020</v>
      </c>
      <c r="V126" s="5">
        <v>2020</v>
      </c>
      <c r="W126" s="5">
        <v>2020</v>
      </c>
      <c r="X126" s="31">
        <v>2020</v>
      </c>
      <c r="Y126" s="5" t="s">
        <v>87</v>
      </c>
      <c r="Z126" s="5">
        <v>2018</v>
      </c>
      <c r="AA126" s="5">
        <v>2018</v>
      </c>
      <c r="AB126" s="5">
        <v>2019</v>
      </c>
      <c r="AC126" s="5">
        <v>2017</v>
      </c>
      <c r="AD126" s="5">
        <v>2020</v>
      </c>
    </row>
    <row r="127" spans="1:30">
      <c r="A127" s="1" t="s">
        <v>336</v>
      </c>
      <c r="B127" s="2" t="s">
        <v>337</v>
      </c>
      <c r="C127" s="5">
        <v>2019</v>
      </c>
      <c r="D127" s="5">
        <v>2018</v>
      </c>
      <c r="E127" s="10">
        <v>2018</v>
      </c>
      <c r="F127" s="10">
        <v>2018</v>
      </c>
      <c r="G127" s="10">
        <v>2018</v>
      </c>
      <c r="H127" s="5">
        <v>2018</v>
      </c>
      <c r="I127" s="5">
        <v>2020</v>
      </c>
      <c r="J127" s="5">
        <v>2015</v>
      </c>
      <c r="K127" s="5">
        <v>2017</v>
      </c>
      <c r="L127" s="5">
        <v>2019</v>
      </c>
      <c r="M127" s="10">
        <v>2019</v>
      </c>
      <c r="N127" s="10">
        <v>2018</v>
      </c>
      <c r="O127" s="10">
        <v>2018</v>
      </c>
      <c r="P127" s="5" t="s">
        <v>87</v>
      </c>
      <c r="Q127" s="5">
        <v>2016</v>
      </c>
      <c r="R127" s="10">
        <v>2017</v>
      </c>
      <c r="S127" s="5">
        <v>2017</v>
      </c>
      <c r="T127" s="5">
        <v>2020</v>
      </c>
      <c r="U127" s="5">
        <v>2020</v>
      </c>
      <c r="V127" s="5">
        <v>2020</v>
      </c>
      <c r="W127" s="5">
        <v>2020</v>
      </c>
      <c r="X127" s="31">
        <v>2020</v>
      </c>
      <c r="Y127" s="5">
        <v>2017</v>
      </c>
      <c r="Z127" s="5">
        <v>2016</v>
      </c>
      <c r="AA127" s="5">
        <v>2016</v>
      </c>
      <c r="AB127" s="5">
        <v>2019</v>
      </c>
      <c r="AC127" s="5">
        <v>2017</v>
      </c>
      <c r="AD127" s="5">
        <v>2020</v>
      </c>
    </row>
    <row r="128" spans="1:30">
      <c r="A128" s="1" t="s">
        <v>338</v>
      </c>
      <c r="B128" s="2" t="s">
        <v>339</v>
      </c>
      <c r="C128" s="5">
        <v>2019</v>
      </c>
      <c r="D128" s="5">
        <v>2018</v>
      </c>
      <c r="E128" s="10">
        <v>2018</v>
      </c>
      <c r="F128" s="10">
        <v>2018</v>
      </c>
      <c r="G128" s="10">
        <v>2018</v>
      </c>
      <c r="H128" s="5">
        <v>2018</v>
      </c>
      <c r="I128" s="5">
        <v>2020</v>
      </c>
      <c r="J128" s="5" t="s">
        <v>87</v>
      </c>
      <c r="K128" s="5">
        <v>2017</v>
      </c>
      <c r="L128" s="5">
        <v>2016</v>
      </c>
      <c r="M128" s="10">
        <v>2019</v>
      </c>
      <c r="N128" s="10">
        <v>2017</v>
      </c>
      <c r="O128" s="10" t="s">
        <v>87</v>
      </c>
      <c r="P128" s="5" t="s">
        <v>87</v>
      </c>
      <c r="Q128" s="5">
        <v>2012</v>
      </c>
      <c r="R128" s="10">
        <v>2017</v>
      </c>
      <c r="S128" s="5">
        <v>2017</v>
      </c>
      <c r="T128" s="5">
        <v>2020</v>
      </c>
      <c r="U128" s="5">
        <v>2020</v>
      </c>
      <c r="V128" s="5">
        <v>2020</v>
      </c>
      <c r="W128" s="5">
        <v>2020</v>
      </c>
      <c r="X128" s="31">
        <v>2020</v>
      </c>
      <c r="Y128" s="5" t="s">
        <v>87</v>
      </c>
      <c r="Z128" s="5" t="s">
        <v>87</v>
      </c>
      <c r="AA128" s="5" t="s">
        <v>87</v>
      </c>
      <c r="AB128" s="5">
        <v>2019</v>
      </c>
      <c r="AC128" s="5">
        <v>2017</v>
      </c>
      <c r="AD128" s="5">
        <v>2020</v>
      </c>
    </row>
    <row r="129" spans="1:30">
      <c r="A129" s="1" t="s">
        <v>340</v>
      </c>
      <c r="B129" s="2" t="s">
        <v>341</v>
      </c>
      <c r="C129" s="5">
        <v>2019</v>
      </c>
      <c r="D129" s="5">
        <v>2017</v>
      </c>
      <c r="E129" s="10">
        <v>2018</v>
      </c>
      <c r="F129" s="10">
        <v>2018</v>
      </c>
      <c r="G129" s="10">
        <v>2018</v>
      </c>
      <c r="H129" s="5">
        <v>2018</v>
      </c>
      <c r="I129" s="5">
        <v>2020</v>
      </c>
      <c r="J129" s="5">
        <v>2015</v>
      </c>
      <c r="K129" s="5">
        <v>2017</v>
      </c>
      <c r="L129" s="5">
        <v>2019</v>
      </c>
      <c r="M129" s="10" t="s">
        <v>87</v>
      </c>
      <c r="N129" s="10">
        <v>2017</v>
      </c>
      <c r="O129" s="10">
        <v>2018</v>
      </c>
      <c r="P129" s="5">
        <v>2019</v>
      </c>
      <c r="Q129" s="5">
        <v>2015</v>
      </c>
      <c r="R129" s="10">
        <v>2017</v>
      </c>
      <c r="S129" s="5">
        <v>2017</v>
      </c>
      <c r="T129" s="5">
        <v>2020</v>
      </c>
      <c r="U129" s="5">
        <v>2020</v>
      </c>
      <c r="V129" s="5">
        <v>2020</v>
      </c>
      <c r="W129" s="5">
        <v>2020</v>
      </c>
      <c r="X129" s="31">
        <v>2020</v>
      </c>
      <c r="Y129" s="5">
        <v>2017</v>
      </c>
      <c r="Z129" s="5" t="s">
        <v>87</v>
      </c>
      <c r="AA129" s="5" t="s">
        <v>87</v>
      </c>
      <c r="AB129" s="5">
        <v>2019</v>
      </c>
      <c r="AC129" s="5">
        <v>2017</v>
      </c>
      <c r="AD129" s="5">
        <v>2020</v>
      </c>
    </row>
    <row r="130" spans="1:30">
      <c r="A130" s="1" t="s">
        <v>342</v>
      </c>
      <c r="B130" s="2" t="s">
        <v>343</v>
      </c>
      <c r="C130" s="5">
        <v>2019</v>
      </c>
      <c r="D130" s="5">
        <v>2016</v>
      </c>
      <c r="E130" s="10">
        <v>2018</v>
      </c>
      <c r="F130" s="10">
        <v>2018</v>
      </c>
      <c r="G130" s="10">
        <v>2018</v>
      </c>
      <c r="H130" s="5">
        <v>2018</v>
      </c>
      <c r="I130" s="5">
        <v>2020</v>
      </c>
      <c r="J130" s="5">
        <v>2015</v>
      </c>
      <c r="K130" s="5">
        <v>2017</v>
      </c>
      <c r="L130" s="5">
        <v>2019</v>
      </c>
      <c r="M130" s="10">
        <v>2019</v>
      </c>
      <c r="N130" s="10">
        <v>2016</v>
      </c>
      <c r="O130" s="10">
        <v>2018</v>
      </c>
      <c r="P130" s="5" t="s">
        <v>87</v>
      </c>
      <c r="Q130" s="5">
        <v>2013</v>
      </c>
      <c r="R130" s="10">
        <v>2017</v>
      </c>
      <c r="S130" s="5">
        <v>2017</v>
      </c>
      <c r="T130" s="5">
        <v>2020</v>
      </c>
      <c r="U130" s="5">
        <v>2020</v>
      </c>
      <c r="V130" s="5">
        <v>2020</v>
      </c>
      <c r="W130" s="5">
        <v>2020</v>
      </c>
      <c r="X130" s="31">
        <v>2020</v>
      </c>
      <c r="Y130" s="5">
        <v>2014</v>
      </c>
      <c r="Z130" s="5">
        <v>2017</v>
      </c>
      <c r="AA130" s="5">
        <v>2017</v>
      </c>
      <c r="AB130" s="5">
        <v>2019</v>
      </c>
      <c r="AC130" s="5">
        <v>2017</v>
      </c>
      <c r="AD130" s="5">
        <v>2020</v>
      </c>
    </row>
    <row r="131" spans="1:30">
      <c r="A131" s="1" t="s">
        <v>344</v>
      </c>
      <c r="B131" s="2" t="s">
        <v>345</v>
      </c>
      <c r="C131" s="5">
        <v>2019</v>
      </c>
      <c r="D131" s="5">
        <v>2016</v>
      </c>
      <c r="E131" s="10">
        <v>2018</v>
      </c>
      <c r="F131" s="10">
        <v>2018</v>
      </c>
      <c r="G131" s="10">
        <v>2018</v>
      </c>
      <c r="H131" s="5">
        <v>2018</v>
      </c>
      <c r="I131" s="5">
        <v>2020</v>
      </c>
      <c r="J131" s="5">
        <v>2015</v>
      </c>
      <c r="K131" s="5">
        <v>2017</v>
      </c>
      <c r="L131" s="5">
        <v>2016</v>
      </c>
      <c r="M131" s="10">
        <v>2018</v>
      </c>
      <c r="N131" s="10">
        <v>2018</v>
      </c>
      <c r="O131" s="10">
        <v>2019</v>
      </c>
      <c r="P131" s="5" t="s">
        <v>87</v>
      </c>
      <c r="Q131" s="5">
        <v>2016</v>
      </c>
      <c r="R131" s="10">
        <v>2017</v>
      </c>
      <c r="S131" s="5">
        <v>2017</v>
      </c>
      <c r="T131" s="5">
        <v>2020</v>
      </c>
      <c r="U131" s="5">
        <v>2020</v>
      </c>
      <c r="V131" s="5">
        <v>2020</v>
      </c>
      <c r="W131" s="5">
        <v>2020</v>
      </c>
      <c r="X131" s="31">
        <v>2020</v>
      </c>
      <c r="Y131" s="5">
        <v>2017</v>
      </c>
      <c r="Z131" s="5">
        <v>2018</v>
      </c>
      <c r="AA131" s="5">
        <v>2018</v>
      </c>
      <c r="AB131" s="5">
        <v>2019</v>
      </c>
      <c r="AC131" s="5">
        <v>2017</v>
      </c>
      <c r="AD131" s="5">
        <v>2020</v>
      </c>
    </row>
    <row r="132" spans="1:30">
      <c r="A132" s="1" t="s">
        <v>346</v>
      </c>
      <c r="B132" s="2" t="s">
        <v>347</v>
      </c>
      <c r="C132" s="5">
        <v>2019</v>
      </c>
      <c r="D132" s="5">
        <v>2017</v>
      </c>
      <c r="E132" s="10">
        <v>2018</v>
      </c>
      <c r="F132" s="10">
        <v>2018</v>
      </c>
      <c r="G132" s="10">
        <v>2018</v>
      </c>
      <c r="H132" s="5">
        <v>2018</v>
      </c>
      <c r="I132" s="5" t="s">
        <v>87</v>
      </c>
      <c r="J132" s="5">
        <v>2015</v>
      </c>
      <c r="K132" s="5">
        <v>2017</v>
      </c>
      <c r="L132" s="5">
        <v>2018</v>
      </c>
      <c r="M132" s="10">
        <v>2018</v>
      </c>
      <c r="N132" s="10" t="s">
        <v>87</v>
      </c>
      <c r="O132" s="10">
        <v>2017</v>
      </c>
      <c r="P132" s="5">
        <v>2016</v>
      </c>
      <c r="Q132" s="5">
        <v>2017</v>
      </c>
      <c r="R132" s="10">
        <v>2017</v>
      </c>
      <c r="S132" s="5">
        <v>2017</v>
      </c>
      <c r="T132" s="5">
        <v>2020</v>
      </c>
      <c r="U132" s="5">
        <v>2020</v>
      </c>
      <c r="V132" s="5">
        <v>2020</v>
      </c>
      <c r="W132" s="5">
        <v>2020</v>
      </c>
      <c r="X132" s="31">
        <v>2020</v>
      </c>
      <c r="Y132" s="5" t="s">
        <v>87</v>
      </c>
      <c r="Z132" s="5">
        <v>2017</v>
      </c>
      <c r="AA132" s="5">
        <v>2016</v>
      </c>
      <c r="AB132" s="5">
        <v>2019</v>
      </c>
      <c r="AC132" s="5">
        <v>2017</v>
      </c>
      <c r="AD132" s="5">
        <v>2020</v>
      </c>
    </row>
    <row r="133" spans="1:30">
      <c r="A133" s="1" t="s">
        <v>348</v>
      </c>
      <c r="B133" s="2" t="s">
        <v>349</v>
      </c>
      <c r="C133" s="5">
        <v>2019</v>
      </c>
      <c r="D133" s="5">
        <v>2017</v>
      </c>
      <c r="E133" s="10">
        <v>2018</v>
      </c>
      <c r="F133" s="10">
        <v>2018</v>
      </c>
      <c r="G133" s="10">
        <v>2018</v>
      </c>
      <c r="H133" s="5">
        <v>2018</v>
      </c>
      <c r="I133" s="5" t="s">
        <v>87</v>
      </c>
      <c r="J133" s="5">
        <v>2015</v>
      </c>
      <c r="K133" s="5">
        <v>2017</v>
      </c>
      <c r="L133" s="5">
        <v>2018</v>
      </c>
      <c r="M133" s="10">
        <v>2018</v>
      </c>
      <c r="N133" s="10">
        <v>2014</v>
      </c>
      <c r="O133" s="10">
        <v>2017</v>
      </c>
      <c r="P133" s="5">
        <v>2016</v>
      </c>
      <c r="Q133" s="5">
        <v>2016</v>
      </c>
      <c r="R133" s="10">
        <v>2017</v>
      </c>
      <c r="S133" s="5">
        <v>2017</v>
      </c>
      <c r="T133" s="5">
        <v>2020</v>
      </c>
      <c r="U133" s="5">
        <v>2020</v>
      </c>
      <c r="V133" s="5">
        <v>2020</v>
      </c>
      <c r="W133" s="5">
        <v>2020</v>
      </c>
      <c r="X133" s="31">
        <v>2020</v>
      </c>
      <c r="Y133" s="5" t="s">
        <v>87</v>
      </c>
      <c r="Z133" s="5">
        <v>2018</v>
      </c>
      <c r="AA133" s="5">
        <v>2017</v>
      </c>
      <c r="AB133" s="5">
        <v>2019</v>
      </c>
      <c r="AC133" s="5">
        <v>2017</v>
      </c>
      <c r="AD133" s="5">
        <v>2020</v>
      </c>
    </row>
    <row r="134" spans="1:30">
      <c r="A134" s="1" t="s">
        <v>350</v>
      </c>
      <c r="B134" s="2" t="s">
        <v>351</v>
      </c>
      <c r="C134" s="5">
        <v>2019</v>
      </c>
      <c r="D134" s="5">
        <v>2018</v>
      </c>
      <c r="E134" s="10">
        <v>2018</v>
      </c>
      <c r="F134" s="10">
        <v>2018</v>
      </c>
      <c r="G134" s="10">
        <v>2018</v>
      </c>
      <c r="H134" s="5">
        <v>2018</v>
      </c>
      <c r="I134" s="5">
        <v>2020</v>
      </c>
      <c r="J134" s="5" t="s">
        <v>87</v>
      </c>
      <c r="K134" s="5">
        <v>2017</v>
      </c>
      <c r="L134" s="5">
        <v>2018</v>
      </c>
      <c r="M134" s="10" t="s">
        <v>87</v>
      </c>
      <c r="N134" s="10" t="s">
        <v>87</v>
      </c>
      <c r="O134" s="10" t="s">
        <v>87</v>
      </c>
      <c r="P134" s="5" t="s">
        <v>87</v>
      </c>
      <c r="Q134" s="5" t="s">
        <v>87</v>
      </c>
      <c r="R134" s="10" t="s">
        <v>87</v>
      </c>
      <c r="S134" s="5"/>
      <c r="T134" s="5">
        <v>2020</v>
      </c>
      <c r="U134" s="5">
        <v>2020</v>
      </c>
      <c r="V134" s="5">
        <v>2020</v>
      </c>
      <c r="W134" s="5">
        <v>2020</v>
      </c>
      <c r="X134" s="31">
        <v>2020</v>
      </c>
      <c r="Y134" s="5">
        <v>2017</v>
      </c>
      <c r="Z134" s="5" t="s">
        <v>87</v>
      </c>
      <c r="AA134" s="5" t="s">
        <v>87</v>
      </c>
      <c r="AB134" s="5">
        <v>2019</v>
      </c>
      <c r="AC134" s="5">
        <v>2017</v>
      </c>
      <c r="AD134" s="5">
        <v>2020</v>
      </c>
    </row>
    <row r="135" spans="1:30">
      <c r="A135" s="1" t="s">
        <v>352</v>
      </c>
      <c r="B135" s="2" t="s">
        <v>353</v>
      </c>
      <c r="C135" s="5">
        <v>2019</v>
      </c>
      <c r="D135" s="5">
        <v>2014</v>
      </c>
      <c r="E135" s="10">
        <v>2018</v>
      </c>
      <c r="F135" s="10" t="s">
        <v>87</v>
      </c>
      <c r="G135" s="10" t="s">
        <v>87</v>
      </c>
      <c r="H135" s="5" t="s">
        <v>87</v>
      </c>
      <c r="I135" s="5">
        <v>2020</v>
      </c>
      <c r="J135" s="5" t="s">
        <v>87</v>
      </c>
      <c r="K135" s="5">
        <v>2017</v>
      </c>
      <c r="L135" s="5" t="s">
        <v>87</v>
      </c>
      <c r="M135" s="10" t="s">
        <v>87</v>
      </c>
      <c r="N135" s="10" t="s">
        <v>87</v>
      </c>
      <c r="O135" s="10" t="s">
        <v>87</v>
      </c>
      <c r="P135" s="5" t="s">
        <v>87</v>
      </c>
      <c r="Q135" s="5">
        <v>2016</v>
      </c>
      <c r="R135" s="10">
        <v>2014</v>
      </c>
      <c r="S135" s="5">
        <v>2014</v>
      </c>
      <c r="T135" s="5">
        <v>2020</v>
      </c>
      <c r="U135" s="5">
        <v>2020</v>
      </c>
      <c r="V135" s="5">
        <v>2020</v>
      </c>
      <c r="W135" s="5">
        <v>2020</v>
      </c>
      <c r="X135" s="31">
        <v>2020</v>
      </c>
      <c r="Y135" s="5">
        <v>2017</v>
      </c>
      <c r="Z135" s="5" t="s">
        <v>87</v>
      </c>
      <c r="AA135" s="5" t="s">
        <v>87</v>
      </c>
      <c r="AB135" s="5">
        <v>2019</v>
      </c>
      <c r="AC135" s="5">
        <v>2017</v>
      </c>
      <c r="AD135" s="5">
        <v>2020</v>
      </c>
    </row>
    <row r="136" spans="1:30">
      <c r="A136" s="1" t="s">
        <v>354</v>
      </c>
      <c r="B136" s="2" t="s">
        <v>355</v>
      </c>
      <c r="C136" s="5">
        <v>2019</v>
      </c>
      <c r="D136" s="5">
        <v>2017</v>
      </c>
      <c r="E136" s="10">
        <v>2018</v>
      </c>
      <c r="F136" s="10">
        <v>2018</v>
      </c>
      <c r="G136" s="10">
        <v>2018</v>
      </c>
      <c r="H136" s="5">
        <v>2018</v>
      </c>
      <c r="I136" s="5">
        <v>2020</v>
      </c>
      <c r="J136" s="5">
        <v>2015</v>
      </c>
      <c r="K136" s="5">
        <v>2017</v>
      </c>
      <c r="L136" s="5">
        <v>2018</v>
      </c>
      <c r="M136" s="10">
        <v>2018</v>
      </c>
      <c r="N136" s="10">
        <v>2017</v>
      </c>
      <c r="O136" s="10">
        <v>2019</v>
      </c>
      <c r="P136" s="5">
        <v>2016</v>
      </c>
      <c r="Q136" s="5">
        <v>2016</v>
      </c>
      <c r="R136" s="10">
        <v>2017</v>
      </c>
      <c r="S136" s="5">
        <v>2017</v>
      </c>
      <c r="T136" s="5">
        <v>2020</v>
      </c>
      <c r="U136" s="5">
        <v>2020</v>
      </c>
      <c r="V136" s="5">
        <v>2020</v>
      </c>
      <c r="W136" s="5">
        <v>2020</v>
      </c>
      <c r="X136" s="31">
        <v>2020</v>
      </c>
      <c r="Y136" s="5">
        <v>2017</v>
      </c>
      <c r="Z136" s="5">
        <v>2014</v>
      </c>
      <c r="AA136" s="5">
        <v>2014</v>
      </c>
      <c r="AB136" s="5">
        <v>2019</v>
      </c>
      <c r="AC136" s="5">
        <v>2017</v>
      </c>
      <c r="AD136" s="5">
        <v>2020</v>
      </c>
    </row>
    <row r="137" spans="1:30">
      <c r="A137" s="1" t="s">
        <v>356</v>
      </c>
      <c r="B137" s="2" t="s">
        <v>357</v>
      </c>
      <c r="C137" s="5">
        <v>2019</v>
      </c>
      <c r="D137" s="5" t="s">
        <v>87</v>
      </c>
      <c r="E137" s="10">
        <v>2018</v>
      </c>
      <c r="F137" s="10" t="s">
        <v>87</v>
      </c>
      <c r="G137" s="10" t="s">
        <v>87</v>
      </c>
      <c r="H137" s="5">
        <v>2018</v>
      </c>
      <c r="I137" s="5">
        <v>2020</v>
      </c>
      <c r="J137" s="5" t="s">
        <v>87</v>
      </c>
      <c r="K137" s="5">
        <v>2017</v>
      </c>
      <c r="L137" s="5">
        <v>2015</v>
      </c>
      <c r="M137" s="10">
        <v>2015</v>
      </c>
      <c r="N137" s="10">
        <v>2018</v>
      </c>
      <c r="O137" s="10">
        <v>2016</v>
      </c>
      <c r="P137" s="5" t="s">
        <v>87</v>
      </c>
      <c r="Q137" s="5">
        <v>2015</v>
      </c>
      <c r="R137" s="10">
        <v>2017</v>
      </c>
      <c r="S137" s="5">
        <v>2017</v>
      </c>
      <c r="T137" s="5">
        <v>2020</v>
      </c>
      <c r="U137" s="5">
        <v>2020</v>
      </c>
      <c r="V137" s="5">
        <v>2020</v>
      </c>
      <c r="W137" s="5">
        <v>2020</v>
      </c>
      <c r="X137" s="31">
        <v>2020</v>
      </c>
      <c r="Y137" s="5" t="s">
        <v>87</v>
      </c>
      <c r="Z137" s="5">
        <v>2016</v>
      </c>
      <c r="AA137" s="5" t="s">
        <v>87</v>
      </c>
      <c r="AB137" s="5">
        <v>2019</v>
      </c>
      <c r="AC137" s="5">
        <v>2017</v>
      </c>
      <c r="AD137" s="5">
        <v>2020</v>
      </c>
    </row>
    <row r="138" spans="1:30">
      <c r="A138" s="1" t="s">
        <v>358</v>
      </c>
      <c r="B138" s="2" t="s">
        <v>359</v>
      </c>
      <c r="C138" s="5">
        <v>2019</v>
      </c>
      <c r="D138" s="5">
        <v>2017</v>
      </c>
      <c r="E138" s="10">
        <v>2018</v>
      </c>
      <c r="F138" s="10">
        <v>2018</v>
      </c>
      <c r="G138" s="10">
        <v>2018</v>
      </c>
      <c r="H138" s="5">
        <v>2018</v>
      </c>
      <c r="I138" s="5" t="s">
        <v>87</v>
      </c>
      <c r="J138" s="5">
        <v>2015</v>
      </c>
      <c r="K138" s="5">
        <v>2017</v>
      </c>
      <c r="L138" s="5">
        <v>2018</v>
      </c>
      <c r="M138" s="10">
        <v>2018</v>
      </c>
      <c r="N138" s="10">
        <v>2018</v>
      </c>
      <c r="O138" s="10">
        <v>2017</v>
      </c>
      <c r="P138" s="5">
        <v>2016</v>
      </c>
      <c r="Q138" s="5" t="s">
        <v>87</v>
      </c>
      <c r="R138" s="10">
        <v>2017</v>
      </c>
      <c r="S138" s="5">
        <v>2017</v>
      </c>
      <c r="T138" s="5">
        <v>2020</v>
      </c>
      <c r="U138" s="5">
        <v>2020</v>
      </c>
      <c r="V138" s="5">
        <v>2020</v>
      </c>
      <c r="W138" s="5">
        <v>2020</v>
      </c>
      <c r="X138" s="31">
        <v>2020</v>
      </c>
      <c r="Y138" s="5" t="s">
        <v>87</v>
      </c>
      <c r="Z138" s="5">
        <v>2018</v>
      </c>
      <c r="AA138" s="5">
        <v>2017</v>
      </c>
      <c r="AB138" s="5">
        <v>2019</v>
      </c>
      <c r="AC138" s="5">
        <v>2017</v>
      </c>
      <c r="AD138" s="5">
        <v>2020</v>
      </c>
    </row>
    <row r="139" spans="1:30">
      <c r="A139" s="1" t="s">
        <v>360</v>
      </c>
      <c r="B139" s="2" t="s">
        <v>361</v>
      </c>
      <c r="C139" s="5">
        <v>2019</v>
      </c>
      <c r="D139" s="5">
        <v>2018</v>
      </c>
      <c r="E139" s="10">
        <v>2018</v>
      </c>
      <c r="F139" s="10">
        <v>2018</v>
      </c>
      <c r="G139" s="10" t="s">
        <v>87</v>
      </c>
      <c r="H139" s="5">
        <v>2018</v>
      </c>
      <c r="I139" s="5">
        <v>2020</v>
      </c>
      <c r="J139" s="5">
        <v>2015</v>
      </c>
      <c r="K139" s="5">
        <v>2017</v>
      </c>
      <c r="L139" s="5">
        <v>2018</v>
      </c>
      <c r="M139" s="10">
        <v>2018</v>
      </c>
      <c r="N139" s="10">
        <v>2018</v>
      </c>
      <c r="O139" s="10">
        <v>2018</v>
      </c>
      <c r="P139" s="5">
        <v>2019</v>
      </c>
      <c r="Q139" s="5">
        <v>2016</v>
      </c>
      <c r="R139" s="10">
        <v>2017</v>
      </c>
      <c r="S139" s="5">
        <v>2017</v>
      </c>
      <c r="T139" s="5">
        <v>2020</v>
      </c>
      <c r="U139" s="5">
        <v>2020</v>
      </c>
      <c r="V139" s="5">
        <v>2020</v>
      </c>
      <c r="W139" s="5">
        <v>2020</v>
      </c>
      <c r="X139" s="31">
        <v>2020</v>
      </c>
      <c r="Y139" s="5" t="s">
        <v>87</v>
      </c>
      <c r="Z139" s="5">
        <v>2016</v>
      </c>
      <c r="AA139" s="5">
        <v>2016</v>
      </c>
      <c r="AB139" s="5">
        <v>2019</v>
      </c>
      <c r="AC139" s="5">
        <v>2017</v>
      </c>
      <c r="AD139" s="5">
        <v>2020</v>
      </c>
    </row>
    <row r="140" spans="1:30">
      <c r="A140" s="1" t="s">
        <v>362</v>
      </c>
      <c r="B140" s="2" t="s">
        <v>363</v>
      </c>
      <c r="C140" s="5">
        <v>2019</v>
      </c>
      <c r="D140" s="5" t="s">
        <v>87</v>
      </c>
      <c r="E140" s="10">
        <v>2018</v>
      </c>
      <c r="F140" s="10">
        <v>2018</v>
      </c>
      <c r="G140" s="10">
        <v>2018</v>
      </c>
      <c r="H140" s="5" t="s">
        <v>87</v>
      </c>
      <c r="I140" s="5">
        <v>2020</v>
      </c>
      <c r="J140" s="5">
        <v>2015</v>
      </c>
      <c r="K140" s="5">
        <v>2017</v>
      </c>
      <c r="L140" s="5">
        <v>2019</v>
      </c>
      <c r="M140" s="10">
        <v>2019</v>
      </c>
      <c r="N140" s="10">
        <v>2019</v>
      </c>
      <c r="O140" s="10">
        <v>2017</v>
      </c>
      <c r="P140" s="5">
        <v>2019</v>
      </c>
      <c r="Q140" s="5" t="s">
        <v>87</v>
      </c>
      <c r="R140" s="10">
        <v>2017</v>
      </c>
      <c r="S140" s="5">
        <v>2017</v>
      </c>
      <c r="T140" s="5">
        <v>2020</v>
      </c>
      <c r="U140" s="5">
        <v>2020</v>
      </c>
      <c r="V140" s="5">
        <v>2020</v>
      </c>
      <c r="W140" s="5">
        <v>2020</v>
      </c>
      <c r="X140" s="31">
        <v>2020</v>
      </c>
      <c r="Y140" s="5" t="s">
        <v>87</v>
      </c>
      <c r="Z140" s="5">
        <v>2016</v>
      </c>
      <c r="AA140" s="5">
        <v>2016</v>
      </c>
      <c r="AB140" s="5">
        <v>2019</v>
      </c>
      <c r="AC140" s="5">
        <v>2017</v>
      </c>
      <c r="AD140" s="5">
        <v>2020</v>
      </c>
    </row>
    <row r="141" spans="1:30">
      <c r="A141" s="1" t="s">
        <v>364</v>
      </c>
      <c r="B141" s="2" t="s">
        <v>365</v>
      </c>
      <c r="C141" s="5">
        <v>2019</v>
      </c>
      <c r="D141" s="5">
        <v>2017</v>
      </c>
      <c r="E141" s="10">
        <v>2018</v>
      </c>
      <c r="F141" s="10">
        <v>2018</v>
      </c>
      <c r="G141" s="10">
        <v>2018</v>
      </c>
      <c r="H141" s="5">
        <v>2018</v>
      </c>
      <c r="I141" s="5">
        <v>2020</v>
      </c>
      <c r="J141" s="5" t="s">
        <v>87</v>
      </c>
      <c r="K141" s="5">
        <v>2017</v>
      </c>
      <c r="L141" s="5">
        <v>2017</v>
      </c>
      <c r="M141" s="10" t="s">
        <v>87</v>
      </c>
      <c r="N141" s="10">
        <v>2018</v>
      </c>
      <c r="O141" s="10" t="s">
        <v>87</v>
      </c>
      <c r="P141" s="5" t="s">
        <v>87</v>
      </c>
      <c r="Q141" s="5">
        <v>2016</v>
      </c>
      <c r="R141" s="10">
        <v>2014</v>
      </c>
      <c r="S141" s="5">
        <v>2014</v>
      </c>
      <c r="T141" s="5">
        <v>2020</v>
      </c>
      <c r="U141" s="5">
        <v>2020</v>
      </c>
      <c r="V141" s="5">
        <v>2020</v>
      </c>
      <c r="W141" s="5">
        <v>2020</v>
      </c>
      <c r="X141" s="31">
        <v>2020</v>
      </c>
      <c r="Y141" s="5">
        <v>2017</v>
      </c>
      <c r="Z141" s="5" t="s">
        <v>87</v>
      </c>
      <c r="AA141" s="5">
        <v>2014</v>
      </c>
      <c r="AB141" s="5">
        <v>2019</v>
      </c>
      <c r="AC141" s="5">
        <v>2017</v>
      </c>
      <c r="AD141" s="5">
        <v>2020</v>
      </c>
    </row>
    <row r="142" spans="1:30">
      <c r="A142" s="1" t="s">
        <v>366</v>
      </c>
      <c r="B142" s="2" t="s">
        <v>367</v>
      </c>
      <c r="C142" s="5">
        <v>2019</v>
      </c>
      <c r="D142" s="5">
        <v>2018</v>
      </c>
      <c r="E142" s="10">
        <v>2018</v>
      </c>
      <c r="F142" s="10">
        <v>2018</v>
      </c>
      <c r="G142" s="10" t="s">
        <v>87</v>
      </c>
      <c r="H142" s="5">
        <v>2018</v>
      </c>
      <c r="I142" s="5">
        <v>2020</v>
      </c>
      <c r="J142" s="5">
        <v>2015</v>
      </c>
      <c r="K142" s="5">
        <v>2017</v>
      </c>
      <c r="L142" s="5">
        <v>2019</v>
      </c>
      <c r="M142" s="10">
        <v>2015</v>
      </c>
      <c r="N142" s="10">
        <v>2018</v>
      </c>
      <c r="O142" s="10" t="s">
        <v>87</v>
      </c>
      <c r="P142" s="5" t="s">
        <v>87</v>
      </c>
      <c r="Q142" s="5" t="s">
        <v>87</v>
      </c>
      <c r="R142" s="10" t="s">
        <v>87</v>
      </c>
      <c r="S142" s="5"/>
      <c r="T142" s="5">
        <v>2020</v>
      </c>
      <c r="U142" s="5">
        <v>2020</v>
      </c>
      <c r="V142" s="5">
        <v>2020</v>
      </c>
      <c r="W142" s="5">
        <v>2020</v>
      </c>
      <c r="X142" s="31">
        <v>2020</v>
      </c>
      <c r="Y142" s="5">
        <v>2014</v>
      </c>
      <c r="Z142" s="5" t="s">
        <v>87</v>
      </c>
      <c r="AA142" s="5" t="s">
        <v>87</v>
      </c>
      <c r="AB142" s="5">
        <v>2019</v>
      </c>
      <c r="AC142" s="5">
        <v>2017</v>
      </c>
      <c r="AD142" s="5">
        <v>2020</v>
      </c>
    </row>
    <row r="143" spans="1:30">
      <c r="A143" s="1" t="s">
        <v>368</v>
      </c>
      <c r="B143" s="2" t="s">
        <v>369</v>
      </c>
      <c r="C143" s="5">
        <v>2019</v>
      </c>
      <c r="D143" s="5">
        <v>2017</v>
      </c>
      <c r="E143" s="10">
        <v>2018</v>
      </c>
      <c r="F143" s="10">
        <v>2018</v>
      </c>
      <c r="G143" s="10">
        <v>2018</v>
      </c>
      <c r="H143" s="5">
        <v>2018</v>
      </c>
      <c r="I143" s="5" t="s">
        <v>87</v>
      </c>
      <c r="J143" s="5">
        <v>2015</v>
      </c>
      <c r="K143" s="5">
        <v>2017</v>
      </c>
      <c r="L143" s="5">
        <v>2018</v>
      </c>
      <c r="M143" s="10">
        <v>2015</v>
      </c>
      <c r="N143" s="10" t="s">
        <v>87</v>
      </c>
      <c r="O143" s="10">
        <v>2017</v>
      </c>
      <c r="P143" s="5">
        <v>2016</v>
      </c>
      <c r="Q143" s="5" t="s">
        <v>87</v>
      </c>
      <c r="R143" s="10">
        <v>2017</v>
      </c>
      <c r="S143" s="5">
        <v>2017</v>
      </c>
      <c r="T143" s="5">
        <v>2020</v>
      </c>
      <c r="U143" s="5">
        <v>2020</v>
      </c>
      <c r="V143" s="5">
        <v>2020</v>
      </c>
      <c r="W143" s="5">
        <v>2020</v>
      </c>
      <c r="X143" s="31">
        <v>2020</v>
      </c>
      <c r="Y143" s="5" t="s">
        <v>87</v>
      </c>
      <c r="Z143" s="5">
        <v>2018</v>
      </c>
      <c r="AA143" s="5">
        <v>2017</v>
      </c>
      <c r="AB143" s="5">
        <v>2019</v>
      </c>
      <c r="AC143" s="5">
        <v>2017</v>
      </c>
      <c r="AD143" s="5">
        <v>2020</v>
      </c>
    </row>
    <row r="144" spans="1:30">
      <c r="A144" s="1" t="s">
        <v>370</v>
      </c>
      <c r="B144" s="2" t="s">
        <v>371</v>
      </c>
      <c r="C144" s="5">
        <v>2019</v>
      </c>
      <c r="D144" s="5">
        <v>2017</v>
      </c>
      <c r="E144" s="10">
        <v>2018</v>
      </c>
      <c r="F144" s="10">
        <v>2018</v>
      </c>
      <c r="G144" s="10">
        <v>2018</v>
      </c>
      <c r="H144" s="5">
        <v>2018</v>
      </c>
      <c r="I144" s="5" t="s">
        <v>87</v>
      </c>
      <c r="J144" s="5">
        <v>2015</v>
      </c>
      <c r="K144" s="5">
        <v>2017</v>
      </c>
      <c r="L144" s="5">
        <v>2018</v>
      </c>
      <c r="M144" s="10">
        <v>2018</v>
      </c>
      <c r="N144" s="10" t="s">
        <v>87</v>
      </c>
      <c r="O144" s="10">
        <v>2017</v>
      </c>
      <c r="P144" s="5">
        <v>2016</v>
      </c>
      <c r="Q144" s="5" t="s">
        <v>87</v>
      </c>
      <c r="R144" s="10">
        <v>2017</v>
      </c>
      <c r="S144" s="5">
        <v>2017</v>
      </c>
      <c r="T144" s="5">
        <v>2020</v>
      </c>
      <c r="U144" s="5">
        <v>2020</v>
      </c>
      <c r="V144" s="5">
        <v>2020</v>
      </c>
      <c r="W144" s="5">
        <v>2020</v>
      </c>
      <c r="X144" s="31">
        <v>2020</v>
      </c>
      <c r="Y144" s="5" t="s">
        <v>87</v>
      </c>
      <c r="Z144" s="5">
        <v>2017</v>
      </c>
      <c r="AA144" s="5">
        <v>2017</v>
      </c>
      <c r="AB144" s="5">
        <v>2019</v>
      </c>
      <c r="AC144" s="5">
        <v>2017</v>
      </c>
      <c r="AD144" s="5">
        <v>2020</v>
      </c>
    </row>
    <row r="145" spans="1:30">
      <c r="A145" s="1" t="s">
        <v>372</v>
      </c>
      <c r="B145" s="2" t="s">
        <v>373</v>
      </c>
      <c r="C145" s="5">
        <v>2019</v>
      </c>
      <c r="D145" s="5">
        <v>2016</v>
      </c>
      <c r="E145" s="10">
        <v>2018</v>
      </c>
      <c r="F145" s="10">
        <v>2018</v>
      </c>
      <c r="G145" s="10" t="s">
        <v>87</v>
      </c>
      <c r="H145" s="5" t="s">
        <v>87</v>
      </c>
      <c r="I145" s="5">
        <v>2020</v>
      </c>
      <c r="J145" s="5" t="s">
        <v>87</v>
      </c>
      <c r="K145" s="5">
        <v>2017</v>
      </c>
      <c r="L145" s="5" t="s">
        <v>87</v>
      </c>
      <c r="M145" s="10" t="s">
        <v>87</v>
      </c>
      <c r="N145" s="10" t="s">
        <v>87</v>
      </c>
      <c r="O145" s="10" t="s">
        <v>87</v>
      </c>
      <c r="P145" s="5" t="s">
        <v>87</v>
      </c>
      <c r="Q145" s="5" t="s">
        <v>87</v>
      </c>
      <c r="R145" s="10" t="s">
        <v>87</v>
      </c>
      <c r="S145" s="5" t="s">
        <v>87</v>
      </c>
      <c r="T145" s="5">
        <v>2020</v>
      </c>
      <c r="U145" s="5">
        <v>2020</v>
      </c>
      <c r="V145" s="5">
        <v>2020</v>
      </c>
      <c r="W145" s="5">
        <v>2020</v>
      </c>
      <c r="X145" s="31">
        <v>2020</v>
      </c>
      <c r="Y145" s="5">
        <v>2017</v>
      </c>
      <c r="Z145" s="5" t="s">
        <v>87</v>
      </c>
      <c r="AA145" s="5" t="s">
        <v>87</v>
      </c>
      <c r="AB145" s="5">
        <v>2019</v>
      </c>
      <c r="AC145" s="5">
        <v>2017</v>
      </c>
      <c r="AD145" s="5">
        <v>2020</v>
      </c>
    </row>
    <row r="146" spans="1:30">
      <c r="A146" s="1" t="s">
        <v>374</v>
      </c>
      <c r="B146" s="2" t="s">
        <v>375</v>
      </c>
      <c r="C146" s="5">
        <v>2019</v>
      </c>
      <c r="D146" s="5">
        <v>2014</v>
      </c>
      <c r="E146" s="10">
        <v>2018</v>
      </c>
      <c r="F146" s="10">
        <v>2018</v>
      </c>
      <c r="G146" s="10" t="s">
        <v>87</v>
      </c>
      <c r="H146" s="5">
        <v>2018</v>
      </c>
      <c r="I146" s="5">
        <v>2020</v>
      </c>
      <c r="J146" s="5">
        <v>2015</v>
      </c>
      <c r="K146" s="5">
        <v>2017</v>
      </c>
      <c r="L146" s="5">
        <v>2017</v>
      </c>
      <c r="M146" s="10" t="s">
        <v>87</v>
      </c>
      <c r="N146" s="10">
        <v>2014</v>
      </c>
      <c r="O146" s="10">
        <v>2015</v>
      </c>
      <c r="P146" s="5">
        <v>2019</v>
      </c>
      <c r="Q146" s="5">
        <v>2018</v>
      </c>
      <c r="R146" s="10">
        <v>2017</v>
      </c>
      <c r="S146" s="5">
        <v>2017</v>
      </c>
      <c r="T146" s="5">
        <v>2020</v>
      </c>
      <c r="U146" s="5">
        <v>2020</v>
      </c>
      <c r="V146" s="5">
        <v>2020</v>
      </c>
      <c r="W146" s="5">
        <v>2020</v>
      </c>
      <c r="X146" s="31">
        <v>2020</v>
      </c>
      <c r="Y146" s="5">
        <v>2017</v>
      </c>
      <c r="Z146" s="5">
        <v>2019</v>
      </c>
      <c r="AA146" s="5">
        <v>2015</v>
      </c>
      <c r="AB146" s="5">
        <v>2019</v>
      </c>
      <c r="AC146" s="5">
        <v>2017</v>
      </c>
      <c r="AD146" s="5">
        <v>2020</v>
      </c>
    </row>
    <row r="147" spans="1:30">
      <c r="A147" s="1" t="s">
        <v>376</v>
      </c>
      <c r="B147" s="2" t="s">
        <v>377</v>
      </c>
      <c r="C147" s="5">
        <v>2019</v>
      </c>
      <c r="D147" s="5">
        <v>2018</v>
      </c>
      <c r="E147" s="10">
        <v>2018</v>
      </c>
      <c r="F147" s="10">
        <v>2018</v>
      </c>
      <c r="G147" s="10" t="s">
        <v>87</v>
      </c>
      <c r="H147" s="5">
        <v>2018</v>
      </c>
      <c r="I147" s="5">
        <v>2020</v>
      </c>
      <c r="J147" s="5">
        <v>2015</v>
      </c>
      <c r="K147" s="5">
        <v>2017</v>
      </c>
      <c r="L147" s="5" t="s">
        <v>87</v>
      </c>
      <c r="M147" s="10" t="s">
        <v>87</v>
      </c>
      <c r="N147" s="10">
        <v>2018</v>
      </c>
      <c r="O147" s="10" t="s">
        <v>87</v>
      </c>
      <c r="P147" s="5">
        <v>2019</v>
      </c>
      <c r="Q147" s="5">
        <v>2011</v>
      </c>
      <c r="R147" s="10">
        <v>2017</v>
      </c>
      <c r="S147" s="5">
        <v>2017</v>
      </c>
      <c r="T147" s="5">
        <v>2020</v>
      </c>
      <c r="U147" s="5">
        <v>2020</v>
      </c>
      <c r="V147" s="5">
        <v>2020</v>
      </c>
      <c r="W147" s="5">
        <v>2020</v>
      </c>
      <c r="X147" s="31">
        <v>2020</v>
      </c>
      <c r="Y147" s="5">
        <v>2017</v>
      </c>
      <c r="Z147" s="5">
        <v>2018</v>
      </c>
      <c r="AA147" s="5">
        <v>2018</v>
      </c>
      <c r="AB147" s="5">
        <v>2019</v>
      </c>
      <c r="AC147" s="5">
        <v>2017</v>
      </c>
      <c r="AD147" s="5">
        <v>2020</v>
      </c>
    </row>
    <row r="148" spans="1:30">
      <c r="A148" s="1" t="s">
        <v>378</v>
      </c>
      <c r="B148" s="2" t="s">
        <v>379</v>
      </c>
      <c r="C148" s="5">
        <v>2019</v>
      </c>
      <c r="D148" s="5">
        <v>2018</v>
      </c>
      <c r="E148" s="10">
        <v>2018</v>
      </c>
      <c r="F148" s="10" t="s">
        <v>87</v>
      </c>
      <c r="G148" s="10">
        <v>2018</v>
      </c>
      <c r="H148" s="5">
        <v>2018</v>
      </c>
      <c r="I148" s="5">
        <v>2020</v>
      </c>
      <c r="J148" s="5">
        <v>2015</v>
      </c>
      <c r="K148" s="5">
        <v>2017</v>
      </c>
      <c r="L148" s="5">
        <v>2019</v>
      </c>
      <c r="M148" s="10">
        <v>2017</v>
      </c>
      <c r="N148" s="10">
        <v>2015</v>
      </c>
      <c r="O148" s="10">
        <v>2018</v>
      </c>
      <c r="P148" s="5">
        <v>2017</v>
      </c>
      <c r="Q148" s="5">
        <v>2015</v>
      </c>
      <c r="R148" s="10">
        <v>2017</v>
      </c>
      <c r="S148" s="5">
        <v>2017</v>
      </c>
      <c r="T148" s="5">
        <v>2020</v>
      </c>
      <c r="U148" s="5">
        <v>2020</v>
      </c>
      <c r="V148" s="5">
        <v>2020</v>
      </c>
      <c r="W148" s="5">
        <v>2020</v>
      </c>
      <c r="X148" s="31">
        <v>2020</v>
      </c>
      <c r="Y148" s="5">
        <v>2017</v>
      </c>
      <c r="Z148" s="5">
        <v>2015</v>
      </c>
      <c r="AA148" s="5">
        <v>2015</v>
      </c>
      <c r="AB148" s="5">
        <v>2019</v>
      </c>
      <c r="AC148" s="5">
        <v>2017</v>
      </c>
      <c r="AD148" s="5">
        <v>2020</v>
      </c>
    </row>
    <row r="149" spans="1:30">
      <c r="A149" s="1" t="s">
        <v>380</v>
      </c>
      <c r="B149" s="2" t="s">
        <v>381</v>
      </c>
      <c r="C149" s="5">
        <v>2019</v>
      </c>
      <c r="D149" s="5">
        <v>2017</v>
      </c>
      <c r="E149" s="10">
        <v>2018</v>
      </c>
      <c r="F149" s="10">
        <v>2018</v>
      </c>
      <c r="G149" s="10" t="s">
        <v>87</v>
      </c>
      <c r="H149" s="5">
        <v>2018</v>
      </c>
      <c r="I149" s="5">
        <v>2020</v>
      </c>
      <c r="J149" s="5">
        <v>2015</v>
      </c>
      <c r="K149" s="5">
        <v>2017</v>
      </c>
      <c r="L149" s="5" t="s">
        <v>87</v>
      </c>
      <c r="M149" s="10" t="s">
        <v>87</v>
      </c>
      <c r="N149" s="10">
        <v>2014</v>
      </c>
      <c r="O149" s="10">
        <v>2015</v>
      </c>
      <c r="P149" s="5">
        <v>2017</v>
      </c>
      <c r="Q149" s="5">
        <v>2015</v>
      </c>
      <c r="R149" s="10">
        <v>2017</v>
      </c>
      <c r="S149" s="5">
        <v>2017</v>
      </c>
      <c r="T149" s="5">
        <v>2020</v>
      </c>
      <c r="U149" s="5">
        <v>2020</v>
      </c>
      <c r="V149" s="5">
        <v>2020</v>
      </c>
      <c r="W149" s="5">
        <v>2020</v>
      </c>
      <c r="X149" s="31">
        <v>2020</v>
      </c>
      <c r="Y149" s="5">
        <v>2017</v>
      </c>
      <c r="Z149" s="5">
        <v>2015</v>
      </c>
      <c r="AA149" s="5">
        <v>2015</v>
      </c>
      <c r="AB149" s="5">
        <v>2019</v>
      </c>
      <c r="AC149" s="5">
        <v>2017</v>
      </c>
      <c r="AD149" s="5">
        <v>2020</v>
      </c>
    </row>
    <row r="150" spans="1:30">
      <c r="A150" s="1" t="s">
        <v>382</v>
      </c>
      <c r="B150" s="2" t="s">
        <v>383</v>
      </c>
      <c r="C150" s="5">
        <v>2019</v>
      </c>
      <c r="D150" s="5">
        <v>2017</v>
      </c>
      <c r="E150" s="10">
        <v>2018</v>
      </c>
      <c r="F150" s="10">
        <v>2018</v>
      </c>
      <c r="G150" s="10">
        <v>2018</v>
      </c>
      <c r="H150" s="5">
        <v>2018</v>
      </c>
      <c r="I150" s="5" t="s">
        <v>87</v>
      </c>
      <c r="J150" s="5">
        <v>2015</v>
      </c>
      <c r="K150" s="5">
        <v>2017</v>
      </c>
      <c r="L150" s="5">
        <v>2018</v>
      </c>
      <c r="M150" s="10">
        <v>2018</v>
      </c>
      <c r="N150" s="10">
        <v>2017</v>
      </c>
      <c r="O150" s="10" t="s">
        <v>87</v>
      </c>
      <c r="P150" s="5" t="s">
        <v>87</v>
      </c>
      <c r="Q150" s="5">
        <v>2016</v>
      </c>
      <c r="R150" s="10">
        <v>2017</v>
      </c>
      <c r="S150" s="5">
        <v>2017</v>
      </c>
      <c r="T150" s="5">
        <v>2020</v>
      </c>
      <c r="U150" s="5">
        <v>2020</v>
      </c>
      <c r="V150" s="5">
        <v>2020</v>
      </c>
      <c r="W150" s="5">
        <v>2020</v>
      </c>
      <c r="X150" s="31">
        <v>2020</v>
      </c>
      <c r="Y150" s="5" t="s">
        <v>87</v>
      </c>
      <c r="Z150" s="5">
        <v>2018</v>
      </c>
      <c r="AA150" s="5">
        <v>2018</v>
      </c>
      <c r="AB150" s="5">
        <v>2019</v>
      </c>
      <c r="AC150" s="5">
        <v>2017</v>
      </c>
      <c r="AD150" s="5">
        <v>2020</v>
      </c>
    </row>
    <row r="151" spans="1:30">
      <c r="A151" s="1" t="s">
        <v>384</v>
      </c>
      <c r="B151" s="2" t="s">
        <v>385</v>
      </c>
      <c r="C151" s="5">
        <v>2019</v>
      </c>
      <c r="D151" s="5">
        <v>2014</v>
      </c>
      <c r="E151" s="10">
        <v>2018</v>
      </c>
      <c r="F151" s="10">
        <v>2018</v>
      </c>
      <c r="G151" s="10" t="s">
        <v>87</v>
      </c>
      <c r="H151" s="5">
        <v>2018</v>
      </c>
      <c r="I151" s="5">
        <v>2020</v>
      </c>
      <c r="J151" s="5">
        <v>2015</v>
      </c>
      <c r="K151" s="5">
        <v>2017</v>
      </c>
      <c r="L151" s="5" t="s">
        <v>87</v>
      </c>
      <c r="M151" s="10">
        <v>2019</v>
      </c>
      <c r="N151" s="10">
        <v>2014</v>
      </c>
      <c r="O151" s="10" t="s">
        <v>87</v>
      </c>
      <c r="P151" s="5" t="s">
        <v>87</v>
      </c>
      <c r="Q151" s="5" t="s">
        <v>87</v>
      </c>
      <c r="R151" s="10">
        <v>2017</v>
      </c>
      <c r="S151" s="5">
        <v>2017</v>
      </c>
      <c r="T151" s="5">
        <v>2020</v>
      </c>
      <c r="U151" s="5">
        <v>2020</v>
      </c>
      <c r="V151" s="5">
        <v>2020</v>
      </c>
      <c r="W151" s="5">
        <v>2020</v>
      </c>
      <c r="X151" s="31">
        <v>2020</v>
      </c>
      <c r="Y151" s="5">
        <v>2017</v>
      </c>
      <c r="Z151" s="5" t="s">
        <v>87</v>
      </c>
      <c r="AA151" s="5" t="s">
        <v>87</v>
      </c>
      <c r="AB151" s="5">
        <v>2019</v>
      </c>
      <c r="AC151" s="5">
        <v>2017</v>
      </c>
      <c r="AD151" s="5">
        <v>2020</v>
      </c>
    </row>
    <row r="152" spans="1:30">
      <c r="A152" s="1" t="s">
        <v>386</v>
      </c>
      <c r="B152" s="2" t="s">
        <v>387</v>
      </c>
      <c r="C152" s="5">
        <v>2019</v>
      </c>
      <c r="D152" s="5">
        <v>2018</v>
      </c>
      <c r="E152" s="10">
        <v>2018</v>
      </c>
      <c r="F152" s="10" t="s">
        <v>87</v>
      </c>
      <c r="G152" s="10">
        <v>2018</v>
      </c>
      <c r="H152" s="5">
        <v>2018</v>
      </c>
      <c r="I152" s="5">
        <v>2020</v>
      </c>
      <c r="J152" s="5" t="s">
        <v>87</v>
      </c>
      <c r="K152" s="5">
        <v>2017</v>
      </c>
      <c r="L152" s="5" t="s">
        <v>87</v>
      </c>
      <c r="M152" s="10" t="s">
        <v>87</v>
      </c>
      <c r="N152" s="10">
        <v>2018</v>
      </c>
      <c r="O152" s="10">
        <v>2018</v>
      </c>
      <c r="P152" s="5" t="s">
        <v>87</v>
      </c>
      <c r="Q152" s="5">
        <v>2016</v>
      </c>
      <c r="R152" s="10">
        <v>2017</v>
      </c>
      <c r="S152" s="5">
        <v>2017</v>
      </c>
      <c r="T152" s="5">
        <v>2020</v>
      </c>
      <c r="U152" s="5">
        <v>2020</v>
      </c>
      <c r="V152" s="5">
        <v>2020</v>
      </c>
      <c r="W152" s="5">
        <v>2020</v>
      </c>
      <c r="X152" s="31">
        <v>2020</v>
      </c>
      <c r="Y152" s="5">
        <v>2017</v>
      </c>
      <c r="Z152" s="5">
        <v>2016</v>
      </c>
      <c r="AA152" s="5">
        <v>2016</v>
      </c>
      <c r="AB152" s="5">
        <v>2019</v>
      </c>
      <c r="AC152" s="5">
        <v>2017</v>
      </c>
      <c r="AD152" s="5">
        <v>2020</v>
      </c>
    </row>
    <row r="153" spans="1:30">
      <c r="A153" s="1" t="s">
        <v>388</v>
      </c>
      <c r="B153" s="2" t="s">
        <v>389</v>
      </c>
      <c r="C153" s="5">
        <v>2019</v>
      </c>
      <c r="D153" s="5">
        <v>2014</v>
      </c>
      <c r="E153" s="10">
        <v>2018</v>
      </c>
      <c r="F153" s="10">
        <v>2018</v>
      </c>
      <c r="G153" s="10" t="s">
        <v>87</v>
      </c>
      <c r="H153" s="5">
        <v>2018</v>
      </c>
      <c r="I153" s="5">
        <v>2020</v>
      </c>
      <c r="J153" s="5">
        <v>2015</v>
      </c>
      <c r="K153" s="5">
        <v>2017</v>
      </c>
      <c r="L153" s="5">
        <v>2014</v>
      </c>
      <c r="M153" s="10">
        <v>2014</v>
      </c>
      <c r="N153" s="10" t="s">
        <v>87</v>
      </c>
      <c r="O153" s="10">
        <v>2017</v>
      </c>
      <c r="P153" s="5">
        <v>2018</v>
      </c>
      <c r="Q153" s="5">
        <v>2017</v>
      </c>
      <c r="R153" s="10">
        <v>2017</v>
      </c>
      <c r="S153" s="5">
        <v>2017</v>
      </c>
      <c r="T153" s="5">
        <v>2020</v>
      </c>
      <c r="U153" s="5">
        <v>2020</v>
      </c>
      <c r="V153" s="5">
        <v>2020</v>
      </c>
      <c r="W153" s="5">
        <v>2020</v>
      </c>
      <c r="X153" s="31">
        <v>2020</v>
      </c>
      <c r="Y153" s="5" t="s">
        <v>87</v>
      </c>
      <c r="Z153" s="5">
        <v>2018</v>
      </c>
      <c r="AA153" s="5">
        <v>2018</v>
      </c>
      <c r="AB153" s="5">
        <v>2019</v>
      </c>
      <c r="AC153" s="5">
        <v>2017</v>
      </c>
      <c r="AD153" s="5">
        <v>2020</v>
      </c>
    </row>
    <row r="154" spans="1:30">
      <c r="A154" s="1" t="s">
        <v>390</v>
      </c>
      <c r="B154" s="2" t="s">
        <v>391</v>
      </c>
      <c r="C154" s="5">
        <v>2019</v>
      </c>
      <c r="D154" s="5">
        <v>2018</v>
      </c>
      <c r="E154" s="10">
        <v>2018</v>
      </c>
      <c r="F154" s="10">
        <v>2018</v>
      </c>
      <c r="G154" s="10">
        <v>2018</v>
      </c>
      <c r="H154" s="5">
        <v>2018</v>
      </c>
      <c r="I154" s="5" t="s">
        <v>87</v>
      </c>
      <c r="J154" s="5">
        <v>2015</v>
      </c>
      <c r="K154" s="5">
        <v>2017</v>
      </c>
      <c r="L154" s="5">
        <v>2017</v>
      </c>
      <c r="M154" s="10">
        <v>2017</v>
      </c>
      <c r="N154" s="10">
        <v>2015</v>
      </c>
      <c r="O154" s="10" t="s">
        <v>87</v>
      </c>
      <c r="P154" s="5">
        <v>2019</v>
      </c>
      <c r="Q154" s="5" t="s">
        <v>87</v>
      </c>
      <c r="R154" s="10">
        <v>2017</v>
      </c>
      <c r="S154" s="5">
        <v>2017</v>
      </c>
      <c r="T154" s="5">
        <v>2020</v>
      </c>
      <c r="U154" s="5">
        <v>2020</v>
      </c>
      <c r="V154" s="5">
        <v>2020</v>
      </c>
      <c r="W154" s="5">
        <v>2020</v>
      </c>
      <c r="X154" s="31">
        <v>2020</v>
      </c>
      <c r="Y154" s="5" t="s">
        <v>87</v>
      </c>
      <c r="Z154" s="5" t="s">
        <v>87</v>
      </c>
      <c r="AA154" s="5">
        <v>2014</v>
      </c>
      <c r="AB154" s="5">
        <v>2019</v>
      </c>
      <c r="AC154" s="5">
        <v>2017</v>
      </c>
      <c r="AD154" s="5">
        <v>2020</v>
      </c>
    </row>
    <row r="155" spans="1:30">
      <c r="A155" s="1" t="s">
        <v>392</v>
      </c>
      <c r="B155" s="2" t="s">
        <v>393</v>
      </c>
      <c r="C155" s="5">
        <v>2019</v>
      </c>
      <c r="D155" s="5">
        <v>2018</v>
      </c>
      <c r="E155" s="10">
        <v>2018</v>
      </c>
      <c r="F155" s="10">
        <v>2018</v>
      </c>
      <c r="G155" s="10">
        <v>2018</v>
      </c>
      <c r="H155" s="5">
        <v>2018</v>
      </c>
      <c r="I155" s="5" t="s">
        <v>87</v>
      </c>
      <c r="J155" s="5">
        <v>2015</v>
      </c>
      <c r="K155" s="5">
        <v>2017</v>
      </c>
      <c r="L155" s="5">
        <v>2018</v>
      </c>
      <c r="M155" s="10">
        <v>2018</v>
      </c>
      <c r="N155" s="10" t="s">
        <v>87</v>
      </c>
      <c r="O155" s="10">
        <v>2017</v>
      </c>
      <c r="P155" s="5">
        <v>2016</v>
      </c>
      <c r="Q155" s="5" t="s">
        <v>87</v>
      </c>
      <c r="R155" s="10">
        <v>2017</v>
      </c>
      <c r="S155" s="5">
        <v>2017</v>
      </c>
      <c r="T155" s="5">
        <v>2020</v>
      </c>
      <c r="U155" s="5">
        <v>2020</v>
      </c>
      <c r="V155" s="5">
        <v>2020</v>
      </c>
      <c r="W155" s="5">
        <v>2020</v>
      </c>
      <c r="X155" s="31">
        <v>2020</v>
      </c>
      <c r="Y155" s="5" t="s">
        <v>87</v>
      </c>
      <c r="Z155" s="5">
        <v>2017</v>
      </c>
      <c r="AA155" s="5">
        <v>2016</v>
      </c>
      <c r="AB155" s="5">
        <v>2019</v>
      </c>
      <c r="AC155" s="5">
        <v>2017</v>
      </c>
      <c r="AD155" s="5">
        <v>2020</v>
      </c>
    </row>
    <row r="156" spans="1:30">
      <c r="A156" s="1" t="s">
        <v>394</v>
      </c>
      <c r="B156" s="2" t="s">
        <v>395</v>
      </c>
      <c r="C156" s="5">
        <v>2019</v>
      </c>
      <c r="D156" s="5">
        <v>2017</v>
      </c>
      <c r="E156" s="10">
        <v>2018</v>
      </c>
      <c r="F156" s="10">
        <v>2018</v>
      </c>
      <c r="G156" s="10">
        <v>2018</v>
      </c>
      <c r="H156" s="5">
        <v>2018</v>
      </c>
      <c r="I156" s="5">
        <v>2020</v>
      </c>
      <c r="J156" s="5">
        <v>2015</v>
      </c>
      <c r="K156" s="5">
        <v>2017</v>
      </c>
      <c r="L156" s="5">
        <v>2019</v>
      </c>
      <c r="M156" s="10">
        <v>2016</v>
      </c>
      <c r="N156" s="10">
        <v>2015</v>
      </c>
      <c r="O156" s="10">
        <v>2018</v>
      </c>
      <c r="P156" s="5" t="s">
        <v>87</v>
      </c>
      <c r="Q156" s="5">
        <v>2016</v>
      </c>
      <c r="R156" s="10">
        <v>2017</v>
      </c>
      <c r="S156" s="5">
        <v>2017</v>
      </c>
      <c r="T156" s="5">
        <v>2020</v>
      </c>
      <c r="U156" s="5">
        <v>2020</v>
      </c>
      <c r="V156" s="5">
        <v>2020</v>
      </c>
      <c r="W156" s="5">
        <v>2020</v>
      </c>
      <c r="X156" s="31">
        <v>2020</v>
      </c>
      <c r="Y156" s="5">
        <v>2017</v>
      </c>
      <c r="Z156" s="5">
        <v>2018</v>
      </c>
      <c r="AA156" s="5">
        <v>2017</v>
      </c>
      <c r="AB156" s="5">
        <v>2019</v>
      </c>
      <c r="AC156" s="5">
        <v>2017</v>
      </c>
      <c r="AD156" s="5">
        <v>2020</v>
      </c>
    </row>
    <row r="157" spans="1:30">
      <c r="A157" s="1" t="s">
        <v>396</v>
      </c>
      <c r="B157" s="2" t="s">
        <v>397</v>
      </c>
      <c r="C157" s="5">
        <v>2019</v>
      </c>
      <c r="D157" s="5">
        <v>2017</v>
      </c>
      <c r="E157" s="10">
        <v>2018</v>
      </c>
      <c r="F157" s="10">
        <v>2018</v>
      </c>
      <c r="G157" s="10">
        <v>2018</v>
      </c>
      <c r="H157" s="5">
        <v>2018</v>
      </c>
      <c r="I157" s="5">
        <v>2020</v>
      </c>
      <c r="J157" s="5">
        <v>2015</v>
      </c>
      <c r="K157" s="5">
        <v>2017</v>
      </c>
      <c r="L157" s="5">
        <v>2018</v>
      </c>
      <c r="M157" s="10">
        <v>2018</v>
      </c>
      <c r="N157" s="10" t="s">
        <v>87</v>
      </c>
      <c r="O157" s="10" t="s">
        <v>87</v>
      </c>
      <c r="P157" s="5" t="s">
        <v>87</v>
      </c>
      <c r="Q157" s="5" t="s">
        <v>87</v>
      </c>
      <c r="R157" s="10">
        <v>2017</v>
      </c>
      <c r="S157" s="5">
        <v>2017</v>
      </c>
      <c r="T157" s="5">
        <v>2020</v>
      </c>
      <c r="U157" s="5">
        <v>2020</v>
      </c>
      <c r="V157" s="5">
        <v>2020</v>
      </c>
      <c r="W157" s="5">
        <v>2020</v>
      </c>
      <c r="X157" s="31">
        <v>2020</v>
      </c>
      <c r="Y157" s="5" t="s">
        <v>87</v>
      </c>
      <c r="Z157" s="5" t="s">
        <v>87</v>
      </c>
      <c r="AA157" s="5">
        <v>2016</v>
      </c>
      <c r="AB157" s="5">
        <v>2019</v>
      </c>
      <c r="AC157" s="5">
        <v>2017</v>
      </c>
      <c r="AD157" s="5">
        <v>2020</v>
      </c>
    </row>
    <row r="158" spans="1:30">
      <c r="A158" s="1" t="s">
        <v>398</v>
      </c>
      <c r="B158" s="2" t="s">
        <v>399</v>
      </c>
      <c r="C158" s="5">
        <v>2019</v>
      </c>
      <c r="D158" s="5">
        <v>2017</v>
      </c>
      <c r="E158" s="10">
        <v>2018</v>
      </c>
      <c r="F158" s="10">
        <v>2018</v>
      </c>
      <c r="G158" s="10">
        <v>2018</v>
      </c>
      <c r="H158" s="5">
        <v>2018</v>
      </c>
      <c r="I158" s="5">
        <v>2020</v>
      </c>
      <c r="J158" s="5">
        <v>2015</v>
      </c>
      <c r="K158" s="5">
        <v>2017</v>
      </c>
      <c r="L158" s="5">
        <v>2018</v>
      </c>
      <c r="M158" s="10">
        <v>2017</v>
      </c>
      <c r="N158" s="10">
        <v>2018</v>
      </c>
      <c r="O158" s="10">
        <v>2018</v>
      </c>
      <c r="P158" s="5">
        <v>2019</v>
      </c>
      <c r="Q158" s="5">
        <v>2015</v>
      </c>
      <c r="R158" s="10">
        <v>2017</v>
      </c>
      <c r="S158" s="5">
        <v>2017</v>
      </c>
      <c r="T158" s="5">
        <v>2020</v>
      </c>
      <c r="U158" s="5">
        <v>2020</v>
      </c>
      <c r="V158" s="5">
        <v>2020</v>
      </c>
      <c r="W158" s="5">
        <v>2020</v>
      </c>
      <c r="X158" s="31">
        <v>2020</v>
      </c>
      <c r="Y158" s="5" t="s">
        <v>87</v>
      </c>
      <c r="Z158" s="5">
        <v>2019</v>
      </c>
      <c r="AA158" s="5">
        <v>2018</v>
      </c>
      <c r="AB158" s="5">
        <v>2019</v>
      </c>
      <c r="AC158" s="5">
        <v>2017</v>
      </c>
      <c r="AD158" s="5">
        <v>2020</v>
      </c>
    </row>
    <row r="159" spans="1:30">
      <c r="A159" s="1" t="s">
        <v>400</v>
      </c>
      <c r="B159" s="2" t="s">
        <v>401</v>
      </c>
      <c r="C159" s="5">
        <v>2019</v>
      </c>
      <c r="D159" s="5">
        <v>2014</v>
      </c>
      <c r="E159" s="10">
        <v>2018</v>
      </c>
      <c r="F159" s="10">
        <v>2018</v>
      </c>
      <c r="G159" s="10">
        <v>2018</v>
      </c>
      <c r="H159" s="5">
        <v>2018</v>
      </c>
      <c r="I159" s="5">
        <v>2020</v>
      </c>
      <c r="J159" s="5">
        <v>2015</v>
      </c>
      <c r="K159" s="5">
        <v>2017</v>
      </c>
      <c r="L159" s="5">
        <v>2019</v>
      </c>
      <c r="M159" s="10">
        <v>2019</v>
      </c>
      <c r="N159" s="10">
        <v>2018</v>
      </c>
      <c r="O159" s="10">
        <v>2017</v>
      </c>
      <c r="P159" s="5">
        <v>2019</v>
      </c>
      <c r="Q159" s="5">
        <v>2017</v>
      </c>
      <c r="R159" s="10">
        <v>2017</v>
      </c>
      <c r="S159" s="5">
        <v>2017</v>
      </c>
      <c r="T159" s="5">
        <v>2020</v>
      </c>
      <c r="U159" s="5">
        <v>2020</v>
      </c>
      <c r="V159" s="5">
        <v>2020</v>
      </c>
      <c r="W159" s="5">
        <v>2020</v>
      </c>
      <c r="X159" s="31">
        <v>2020</v>
      </c>
      <c r="Y159" s="5" t="s">
        <v>87</v>
      </c>
      <c r="Z159" s="5" t="s">
        <v>87</v>
      </c>
      <c r="AA159" s="5" t="s">
        <v>87</v>
      </c>
      <c r="AB159" s="5">
        <v>2019</v>
      </c>
      <c r="AC159" s="5">
        <v>2017</v>
      </c>
      <c r="AD159" s="5">
        <v>2020</v>
      </c>
    </row>
    <row r="160" spans="1:30">
      <c r="A160" s="1" t="s">
        <v>402</v>
      </c>
      <c r="B160" s="2" t="s">
        <v>403</v>
      </c>
      <c r="C160" s="5">
        <v>2019</v>
      </c>
      <c r="D160" s="5">
        <v>2018</v>
      </c>
      <c r="E160" s="10">
        <v>2018</v>
      </c>
      <c r="F160" s="10">
        <v>2018</v>
      </c>
      <c r="G160" s="10">
        <v>2018</v>
      </c>
      <c r="H160" s="5">
        <v>2018</v>
      </c>
      <c r="I160" s="5">
        <v>2020</v>
      </c>
      <c r="J160" s="5">
        <v>2015</v>
      </c>
      <c r="K160" s="5">
        <v>2017</v>
      </c>
      <c r="L160" s="5">
        <v>2017</v>
      </c>
      <c r="M160" s="10">
        <v>2017</v>
      </c>
      <c r="N160" s="10">
        <v>2016</v>
      </c>
      <c r="O160" s="10" t="s">
        <v>87</v>
      </c>
      <c r="P160" s="5" t="s">
        <v>87</v>
      </c>
      <c r="Q160" s="5" t="s">
        <v>87</v>
      </c>
      <c r="R160" s="10">
        <v>2017</v>
      </c>
      <c r="S160" s="5">
        <v>2017</v>
      </c>
      <c r="T160" s="5">
        <v>2020</v>
      </c>
      <c r="U160" s="5">
        <v>2020</v>
      </c>
      <c r="V160" s="5">
        <v>2020</v>
      </c>
      <c r="W160" s="5">
        <v>2020</v>
      </c>
      <c r="X160" s="31">
        <v>2020</v>
      </c>
      <c r="Y160" s="5" t="s">
        <v>87</v>
      </c>
      <c r="Z160" s="5">
        <v>2015</v>
      </c>
      <c r="AA160" s="5" t="s">
        <v>87</v>
      </c>
      <c r="AB160" s="5">
        <v>2019</v>
      </c>
      <c r="AC160" s="5">
        <v>2017</v>
      </c>
      <c r="AD160" s="5">
        <v>2020</v>
      </c>
    </row>
    <row r="161" spans="1:30">
      <c r="A161" s="1" t="s">
        <v>404</v>
      </c>
      <c r="B161" s="2" t="s">
        <v>405</v>
      </c>
      <c r="C161" s="5">
        <v>2019</v>
      </c>
      <c r="D161" s="5">
        <v>2016</v>
      </c>
      <c r="E161" s="10">
        <v>2018</v>
      </c>
      <c r="F161" s="10">
        <v>2018</v>
      </c>
      <c r="G161" s="10" t="s">
        <v>87</v>
      </c>
      <c r="H161" s="5">
        <v>2018</v>
      </c>
      <c r="I161" s="5">
        <v>2020</v>
      </c>
      <c r="J161" s="5">
        <v>2015</v>
      </c>
      <c r="K161" s="5">
        <v>2017</v>
      </c>
      <c r="L161" s="5" t="s">
        <v>87</v>
      </c>
      <c r="M161" s="10" t="s">
        <v>87</v>
      </c>
      <c r="N161" s="10">
        <v>2018</v>
      </c>
      <c r="O161" s="10">
        <v>2018</v>
      </c>
      <c r="P161" s="5">
        <v>2019</v>
      </c>
      <c r="Q161" s="5">
        <v>2016</v>
      </c>
      <c r="R161" s="10">
        <v>2017</v>
      </c>
      <c r="S161" s="5">
        <v>2017</v>
      </c>
      <c r="T161" s="5">
        <v>2020</v>
      </c>
      <c r="U161" s="5">
        <v>2020</v>
      </c>
      <c r="V161" s="5">
        <v>2020</v>
      </c>
      <c r="W161" s="5">
        <v>2020</v>
      </c>
      <c r="X161" s="31">
        <v>2020</v>
      </c>
      <c r="Y161" s="5">
        <v>2017</v>
      </c>
      <c r="Z161" s="5">
        <v>2018</v>
      </c>
      <c r="AA161" s="5">
        <v>2018</v>
      </c>
      <c r="AB161" s="5">
        <v>2019</v>
      </c>
      <c r="AC161" s="5">
        <v>2017</v>
      </c>
      <c r="AD161" s="5">
        <v>2020</v>
      </c>
    </row>
    <row r="162" spans="1:30">
      <c r="A162" s="1" t="s">
        <v>406</v>
      </c>
      <c r="B162" s="2" t="s">
        <v>407</v>
      </c>
      <c r="C162" s="5">
        <v>2019</v>
      </c>
      <c r="D162" s="5">
        <v>2018</v>
      </c>
      <c r="E162" s="10">
        <v>2018</v>
      </c>
      <c r="F162" s="10">
        <v>2018</v>
      </c>
      <c r="G162" s="10">
        <v>2018</v>
      </c>
      <c r="H162" s="5">
        <v>2015</v>
      </c>
      <c r="I162" s="5">
        <v>2020</v>
      </c>
      <c r="J162" s="5" t="s">
        <v>87</v>
      </c>
      <c r="K162" s="5">
        <v>2017</v>
      </c>
      <c r="L162" s="5">
        <v>2016</v>
      </c>
      <c r="M162" s="10">
        <v>2016</v>
      </c>
      <c r="N162" s="10" t="s">
        <v>87</v>
      </c>
      <c r="O162" s="10" t="s">
        <v>87</v>
      </c>
      <c r="P162" s="5" t="s">
        <v>87</v>
      </c>
      <c r="Q162" s="5" t="s">
        <v>87</v>
      </c>
      <c r="R162" s="10">
        <v>2014</v>
      </c>
      <c r="S162" s="5">
        <v>2014</v>
      </c>
      <c r="T162" s="5">
        <v>2020</v>
      </c>
      <c r="U162" s="5">
        <v>2020</v>
      </c>
      <c r="V162" s="5">
        <v>2020</v>
      </c>
      <c r="W162" s="5">
        <v>2020</v>
      </c>
      <c r="X162" s="31">
        <v>2020</v>
      </c>
      <c r="Y162" s="5">
        <v>2017</v>
      </c>
      <c r="Z162" s="5">
        <v>2014</v>
      </c>
      <c r="AA162" s="5">
        <v>2014</v>
      </c>
      <c r="AB162" s="5">
        <v>2019</v>
      </c>
      <c r="AC162" s="5">
        <v>2017</v>
      </c>
      <c r="AD162" s="5">
        <v>2020</v>
      </c>
    </row>
    <row r="163" spans="1:30">
      <c r="A163" s="1" t="s">
        <v>408</v>
      </c>
      <c r="B163" s="2" t="s">
        <v>409</v>
      </c>
      <c r="C163" s="5">
        <v>2019</v>
      </c>
      <c r="D163" s="5">
        <v>2018</v>
      </c>
      <c r="E163" s="10">
        <v>2018</v>
      </c>
      <c r="F163" s="10">
        <v>2018</v>
      </c>
      <c r="G163" s="10">
        <v>2018</v>
      </c>
      <c r="H163" s="5">
        <v>2018</v>
      </c>
      <c r="I163" s="5">
        <v>2020</v>
      </c>
      <c r="J163" s="5">
        <v>2015</v>
      </c>
      <c r="K163" s="5">
        <v>2017</v>
      </c>
      <c r="L163" s="5">
        <v>2017</v>
      </c>
      <c r="M163" s="10" t="s">
        <v>87</v>
      </c>
      <c r="N163" s="10">
        <v>2018</v>
      </c>
      <c r="O163" s="10">
        <v>2018</v>
      </c>
      <c r="P163" s="5">
        <v>2016</v>
      </c>
      <c r="Q163" s="5">
        <v>2016</v>
      </c>
      <c r="R163" s="10">
        <v>2017</v>
      </c>
      <c r="S163" s="5">
        <v>2017</v>
      </c>
      <c r="T163" s="5">
        <v>2020</v>
      </c>
      <c r="U163" s="5">
        <v>2020</v>
      </c>
      <c r="V163" s="5">
        <v>2020</v>
      </c>
      <c r="W163" s="5">
        <v>2020</v>
      </c>
      <c r="X163" s="31">
        <v>2020</v>
      </c>
      <c r="Y163" s="5">
        <v>2017</v>
      </c>
      <c r="Z163" s="5">
        <v>2015</v>
      </c>
      <c r="AA163" s="5">
        <v>2015</v>
      </c>
      <c r="AB163" s="5">
        <v>2019</v>
      </c>
      <c r="AC163" s="5">
        <v>2017</v>
      </c>
      <c r="AD163" s="5">
        <v>2020</v>
      </c>
    </row>
    <row r="164" spans="1:30">
      <c r="A164" s="1" t="s">
        <v>410</v>
      </c>
      <c r="B164" s="2" t="s">
        <v>411</v>
      </c>
      <c r="C164" s="5">
        <v>2019</v>
      </c>
      <c r="D164" s="5">
        <v>2018</v>
      </c>
      <c r="E164" s="10">
        <v>2018</v>
      </c>
      <c r="F164" s="10">
        <v>2018</v>
      </c>
      <c r="G164" s="10">
        <v>2018</v>
      </c>
      <c r="H164" s="5">
        <v>2018</v>
      </c>
      <c r="I164" s="5">
        <v>2020</v>
      </c>
      <c r="J164" s="5">
        <v>2015</v>
      </c>
      <c r="K164" s="5">
        <v>2017</v>
      </c>
      <c r="L164" s="5" t="s">
        <v>87</v>
      </c>
      <c r="M164" s="10" t="s">
        <v>87</v>
      </c>
      <c r="N164" s="10">
        <v>2014</v>
      </c>
      <c r="O164" s="10">
        <v>2018</v>
      </c>
      <c r="P164" s="5" t="s">
        <v>87</v>
      </c>
      <c r="Q164" s="5">
        <v>2015</v>
      </c>
      <c r="R164" s="10">
        <v>2017</v>
      </c>
      <c r="S164" s="5">
        <v>2017</v>
      </c>
      <c r="T164" s="5">
        <v>2020</v>
      </c>
      <c r="U164" s="5">
        <v>2020</v>
      </c>
      <c r="V164" s="5">
        <v>2020</v>
      </c>
      <c r="W164" s="5">
        <v>2020</v>
      </c>
      <c r="X164" s="31">
        <v>2020</v>
      </c>
      <c r="Y164" s="5">
        <v>2017</v>
      </c>
      <c r="Z164" s="5">
        <v>2019</v>
      </c>
      <c r="AA164" s="5">
        <v>2017</v>
      </c>
      <c r="AB164" s="5">
        <v>2019</v>
      </c>
      <c r="AC164" s="5">
        <v>2017</v>
      </c>
      <c r="AD164" s="5">
        <v>2020</v>
      </c>
    </row>
  </sheetData>
  <sheetProtection sheet="1" objects="1" scenarios="1"/>
  <autoFilter ref="A1:AD164" xr:uid="{BDA6F7EB-C644-4EA1-BF45-1C8E7AE445DB}"/>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ct:contentTypeSchema ct:_="" ma:_="" ma:contentTypeName="UNICEF Document" ma:contentTypeID="0x0101009BA85F8052A6DA4FA3E31FF9F74C6970008024F07C26AB9A4D8C5AF5C28500FF80" ma:contentTypeVersion="24" ma:contentTypeDescription="" ma:contentTypeScope="" ma:versionID="318da86466e5b8ed33c4c0f83565d25d" xmlns:ct="http://schemas.microsoft.com/office/2006/metadata/contentType" xmlns:ma="http://schemas.microsoft.com/office/2006/metadata/properties/metaAttributes">
<xsd:schema targetNamespace="http://schemas.microsoft.com/office/2006/metadata/properties" ma:root="true" ma:fieldsID="24bce633a3dc2a1b72608c0db6bf55d5" ns2:_="" ns3:_="" ns4:_="" ns5:_="" ns6:_="" xmlns:xsd="http://www.w3.org/2001/XMLSchema" xmlns:xs="http://www.w3.org/2001/XMLSchema" xmlns:p="http://schemas.microsoft.com/office/2006/metadata/properties" xmlns:ns2="ca283e0b-db31-4043-a2ef-b80661bf084a" xmlns:ns3="http://schemas.microsoft.com/sharepoint.v3" xmlns:ns4="7cc94a59-6591-4982-8d61-7af651a4e208" xmlns:ns5="65182ab8-747e-4d60-8b70-c4a0a711ff47" xmlns:ns6="65182ab8-747e-4d 60-8b70-c4a0a711ff47">
<xsd:import namespace="ca283e0b-db31-4043-a2ef-b80661bf084a"/>
<xsd:import namespace="http://schemas.microsoft.com/sharepoint.v3"/>
<xsd:import namespace="7cc94a59-6591-4982-8d61-7af651a4e208"/>
<xsd:import namespace="65182ab8-747e-4d60-8b70-c4a0a711ff47"/>
<xsd:import namespace="65182ab8-747e-4d 60-8b70-c4a0a711ff47"/>
<xsd:element name="properties">
<xsd:complexType>
<xsd:sequence>
<xsd:element name="documentManagement">
<xsd:complexType>
<xsd:all>
<xsd:element ref="ns2:ContentLanguage"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2:WrittenBy" minOccurs="0"/>
<xsd:element ref="ns3:CategoryDescription" minOccurs="0"/>
<xsd:element ref="ns2:RecipientsEmail" minOccurs="0"/>
<xsd:element ref="ns2:SenderEmail" minOccurs="0"/>
<xsd:element ref="ns2:DateTransmittedEmail" minOccurs="0"/>
<xsd:element ref="ns2:k8c968e8c72a4eda96b7e8fdbe192be2" minOccurs="0"/>
<xsd:element ref="ns4:_dlc_DocId" minOccurs="0"/>
<xsd:element ref="ns4:_dlc_DocIdUrl" minOccurs="0"/>
<xsd:element ref="ns4:_dlc_DocIdPersistId" minOccurs="0"/>
<xsd:element ref="ns5:IsK_UNICEFApproved" minOccurs="0"/>
<xsd:element ref="ns5:K_UNICEFApprovedBy" minOccurs="0"/>
<xsd:element ref="ns5:K_UNICEFComments" minOccurs="0"/>
<xsd:element ref="ns5:K_UNICEFRequestedBy" minOccurs="0"/>
<xsd:element ref="ns6:K_UNICEFStatus" minOccurs="0"/>
</xsd:all>
</xsd:complexType>
</xsd:element>
</xsd:sequence>
</xsd:complexType>
</xsd:element>
</xsd:schema>
<xsd:schema targetNamespace="ca283e0b-db31-4043-a2ef-b80661bf084a"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ContentLanguage" ma:index="3" nillable="true" ma:displayName="Content Language *" ma:format="RadioButtons"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ga975397408f43e4b84ec8e5a598e523" ma:index="8" nillable="true" ma:taxonomy="true" ma:internalName="ga975397408f43e4b84ec8e5a598e523" ma:taxonomyFieldName="OfficeDivision" ma:displayName="Office/Division *" ma:readOnly="false" ma:default="" ma:fieldId="{0a975397-408f-43e4-b84e-c8e5a598e523}" ma:sspId="73f51738-d318-4883-9d64-4f0bd0ccc55e" ma:termSetId="1761a25e-44f4-4213-964a-f96c515e12cb" ma:anchorId="00000000-0000-0000-0000-000000000000" ma:open="false" ma:isKeyword="false">
<xsd:complexType>
<xsd:sequence>
<xsd:element ref="pc:Terms" minOccurs="0" maxOccurs="1"></xsd:element>
</xsd:sequence>
</xsd:complexType>
</xsd:element>
<xsd:element name="mda26ace941f4791a7314a339fee829c" ma:index="9" nillable="true" ma:taxonomy="true" ma:internalName="mda26ace941f4791a7314a339fee829c" ma:taxonomyFieldName="DocumentType" ma:displayName="Document Type *"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xsd:element>
</xsd:sequence>
</xsd:complexType>
</xsd:element>
<xsd:element name="TaxCatchAllLabel" ma:index="10" nillable="true" ma:displayName="Taxonomy Catch All Column1" ma:hidden="true" ma:list="{6c527ab8-e23d-485e-ae2b-5e9d511a8078}" ma:internalName="TaxCatchAllLabel" ma:readOnly="true" ma:showField="CatchAllDataLabel" ma:web="7cc94a59-6591-4982-8d61-7af651a4e208">
<xsd:complexType>
<xsd:complexContent>
<xsd:extension base="dms:MultiChoiceLookup">
<xsd:sequence>
<xsd:element name="Value" type="dms:Lookup" maxOccurs="unbounded" minOccurs="0" nillable="true"/>
</xsd:sequence>
</xsd:extension>
</xsd:complexContent>
</xsd:complexType>
</xsd:element>
<xsd:element name="TaxCatchAll" ma:index="14" nillable="true" ma:displayName="Taxonomy Catch All Column" ma:hidden="true" ma:list="{6c527ab8-e23d-485e-ae2b-5e9d511a8078}" ma:internalName="TaxCatchAll" ma:showField="CatchAllData" ma:web="7cc94a59-6591-4982-8d61-7af651a4e208">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15"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xsd:element>
</xsd:sequence>
</xsd:complexType>
</xsd:element>
<xsd:element name="ContentStatus" ma:index="17"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18"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xsd:element>
</xsd:sequence>
</xsd:complexType>
</xsd:element>
<xsd:element name="j048a4f9aaad4a8990a1d5e5f53cb451" ma:index="20"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xsd:element>
</xsd:sequence>
</xsd:complexType>
</xsd:element>
<xsd:element name="WrittenBy" ma:index="2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ipientsEmail" ma:index="26" nillable="true" ma:displayName="Recipients (email)" ma:hidden="true" ma:internalName="RecipientsEmail" ma:readOnly="false">
<xsd:simpleType>
<xsd:restriction base="dms:Text">
<xsd:maxLength value="255"/>
</xsd:restriction>
</xsd:simpleType>
</xsd:element>
<xsd:element name="SenderEmail" ma:index="27" nillable="true" ma:displayName="Sender (email)" ma:hidden="true" ma:internalName="SenderEmail" ma:readOnly="false">
<xsd:simpleType>
<xsd:restriction base="dms:Text">
<xsd:maxLength value="255"/>
</xsd:restriction>
</xsd:simpleType>
</xsd:element>
<xsd:element name="DateTransmittedEmail" ma:index="28" nillable="true" ma:displayName="Date transmitted (email)" ma:format="DateTime" ma:hidden="true" ma:internalName="DateTransmittedEmail" ma:readOnly="false">
<xsd:simpleType>
<xsd:restriction base="dms:DateTime"/>
</xsd:simpleType>
</xsd:element>
<xsd:element name="k8c968e8c72a4eda96b7e8fdbe192be2" ma:index="29"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xsd:element>
</xsd:sequence>
</xsd:complexType>
</xsd:element>
</xsd:schema>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CategoryDescription" ma:index="24" nillable="true" ma:displayName="Description" ma:internalName="CategoryDescription">
<xsd:simpleType>
<xsd:restriction base="dms:Note"/>
</xsd:simpleType>
</xsd:element>
</xsd:schema>
<xsd:schema targetNamespace="7cc94a59-6591-4982-8d61-7af651a4e208"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targetNamespace="65182ab8-747e-4d60-8b70-c4a0a711ff47"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sK_UNICEFApproved" ma:index="33" nillable="true" ma:displayName="Is K_UNICEF Approved" ma:default="FALSE" ma:internalName="IsK_UNICEFApproved">
<xsd:simpleType>
<xsd:restriction base="dms:Boolean"/>
</xsd:simpleType>
</xsd:element>
<xsd:element name="K_UNICEFApprovedBy" ma:index="34" nillable="true" ma:displayName="K_UNICEF Approved By" ma:list="UserInfo" ma:SharePointGroup="0" ma:internalName="K_UNICEFApprov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_UNICEFComments" ma:index="35" nillable="true" ma:displayName="K_UNICEF Comments" ma:internalName="K_UNICEFComments">
<xsd:simpleType>
<xsd:restriction base="dms:Note">
<xsd:maxLength value="255"/>
</xsd:restriction>
</xsd:simpleType>
</xsd:element>
<xsd:element name="K_UNICEFRequestedBy" ma:index="36" nillable="true" ma:displayName="K_UNICEF Requested By" ma:list="UserInfo" ma:SharePointGroup="0" ma:internalName="K_UNICEFReques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targetNamespace="65182ab8-747e-4d 60-8b70-c4a0a711ff47"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K_UNICEFStatus" ma:index="37" nillable="true" ma:displayName="K_UNICEF Status" ma:format="Dropdown" ma:internalName="K_UNICEFStatus">
<xsd:simpleType>
<xsd:restriction base="dms:Choice">
<xsd:enumeration value="In Progress"/>
<xsd:enumeration value="Approved"/>
<xsd:enumeration value="Rejected"/>
<xsd:enumeration value="Unpublished"/>
</xsd:restrictio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2.xml><?xml version="1.0" encoding="utf-8"?><p:properties xmlns:p="http://schemas.microsoft.com/office/2006/metadata/properties" xmlns:xsi="http://www.w3.org/2001/XMLSchema-instance" xmlns:pc="http://schemas.microsoft.com/office/infopath/2007/PartnerControls"><documentManagement><ContentStatus xmlns="ca283e0b-db31-4043-a2ef-b80661bf084a" xsi:nil="true"/><ContentLanguage xmlns="ca283e0b-db31-4043-a2ef-b80661bf084a">English</ContentLanguage><TaxCatchAll xmlns="ca283e0b-db31-4043-a2ef-b80661bf084a"><Value>158</Value><Value>159</Value></TaxCatchAll><ga975397408f43e4b84ec8e5a598e523 xmlns="ca283e0b-db31-4043-a2ef-b80661bf084a"><Terms xmlns="http://schemas.microsoft.com/office/infopath/2007/PartnerControls"><TermInfo xmlns="http://schemas.microsoft.com/office/infopath/2007/PartnerControls"><TermName xmlns="http://schemas.microsoft.com/office/infopath/2007/PartnerControls">WASH Secretariat-2760</TermName><TermId xmlns="http://schemas.microsoft.com/office/infopath/2007/PartnerControls">a134a80a-09e0-4cf8-afa1-4f9d679f347a</TermId></TermInfo></Terms></ga975397408f43e4b84ec8e5a598e523><j169e817e0ee4eb8974e6fc4a2762909 xmlns="ca283e0b-db31-4043-a2ef-b80661bf084a"><Terms xmlns="http://schemas.microsoft.com/office/infopath/2007/PartnerControls"></Terms></j169e817e0ee4eb8974e6fc4a2762909><j048a4f9aaad4a8990a1d5e5f53cb451 xmlns="ca283e0b-db31-4043-a2ef-b80661bf084a"><Terms xmlns="http://schemas.microsoft.com/office/infopath/2007/PartnerControls"></Terms></j048a4f9aaad4a8990a1d5e5f53cb451><h6a71f3e574e4344bc34f3fc9dd20054 xmlns="ca283e0b-db31-4043-a2ef-b80661bf084a"><Terms xmlns="http://schemas.microsoft.com/office/infopath/2007/PartnerControls"></Terms></h6a71f3e574e4344bc34f3fc9dd20054><mda26ace941f4791a7314a339fee829c xmlns="ca283e0b-db31-4043-a2ef-b80661bf084a"><Terms xmlns="http://schemas.microsoft.com/office/infopath/2007/PartnerControls"></Terms></mda26ace941f4791a7314a339fee829c><_dlc_DocId xmlns="7cc94a59-6591-4982-8d61-7af651a4e208">ATWS4XSV7W3S-180500404-4</_dlc_DocId><_dlc_DocIdUrl xmlns="7cc94a59-6591-4982-8d61-7af651a4e208"><Url>https://unicef.sharepoint.com/sites/PD-CEEDRR/_layouts/15/DocIdRedir.aspx?ID=ATWS4XSV7W3S-180500404-4</Url><Description>ATWS4XSV7W3S-180500404-4</Description></_dlc_DocIdUrl><K_UNICEFComments xmlns="65182ab8-747e-4d60-8b70-c4a0a711ff47" xsi:nil="true"></K_UNICEFComments><k8c968e8c72a4eda96b7e8fdbe192be2 xmlns="ca283e0b-db31-4043-a2ef-b80661bf084a"><Terms xmlns="http://schemas.microsoft.com/office/infopath/2007/PartnerControls"><TermInfo xmlns="http://schemas.microsoft.com/office/infopath/2007/PartnerControls"><TermName xmlns="http://schemas.microsoft.com/office/infopath/2007/PartnerControls">Global</TermName><TermId xmlns="http://schemas.microsoft.com/office/infopath/2007/PartnerControls">95ee2543-eb74-4131-ae87-2943581a9c32</TermId></TermInfo></Terms></k8c968e8c72a4eda96b7e8fdbe192be2><DateTransmittedEmail xmlns="ca283e0b-db31-4043-a2ef-b80661bf084a" xsi:nil="true"/><SenderEmail xmlns="ca283e0b-db31-4043-a2ef-b80661bf084a" xsi:nil="true"/><K_UNICEFApprovedBy xmlns="65182ab8-747e-4d60-8b70-c4a0a711ff47"><UserInfo><DisplayName>Julia Sandberg</DisplayName><AccountId>9193</AccountId><AccountType/></UserInfo></K_UNICEFApprovedBy><IsK_UNICEFApproved xmlns="65182ab8-747e-4d60-8b70-c4a0a711ff47">true</IsK_UNICEFApproved><CategoryDescription xmlns="http://schemas.microsoft.com/sharepoint.v3">Children’s Climate and Risk index (CCRI) model created by UNICEF. The approach and processes for national adaptations of the Index for Risk Management (INFORM) model provide the main reference for the development of the subnational CCRI-DRM. This analysis is composed of two main pillars that are index and combined into a final risk score:
Pillar 1: Exposure to Shocks &amp; Stressors
Pillar 2: Child Vulnerability</CategoryDescription><RecipientsEmail xmlns="ca283e0b-db31-4043-a2ef-b80661bf084a" xsi:nil="true"/><K_UNICEFRequestedBy xmlns="65182ab8-747e-4d60-8b70-c4a0a711ff47"><UserInfo><DisplayName>Julia Sandberg</DisplayName><AccountId>9193</AccountId><AccountType/></UserInfo></K_UNICEFRequestedBy><K_UNICEFStatus xmlns="65182ab8-747e-4d 60-8b70-c4a0a711ff47">Approved</K_UNICEFStatus><WrittenBy xmlns="ca283e0b-db31-4043-a2ef-b80661bf084a"><UserInfo><DisplayName></DisplayName><AccountId xsi:nil="true"></AccountId><AccountType/></UserInfo></WrittenBy></documentManagement></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73f51738-d318-4883-9d64-4f0bd0ccc55e" ContentTypeId="0x0101009BA85F8052A6DA4FA3E31FF9F74C6970" PreviousValue="false" LastSyncTimeStamp="2021-02-04T16:54:33.267Z"/>
</file>

<file path=customXml/itemProps1.xml><?xml version="1.0" encoding="utf-8"?>
<ds:datastoreItem xmlns:ds="http://schemas.openxmlformats.org/officeDocument/2006/customXml" ds:itemID="{071D430E-CBC4-4116-A4E2-60E9A4D084D9}"/>
</file>

<file path=customXml/itemProps2.xml><?xml version="1.0" encoding="utf-8"?>
<ds:datastoreItem xmlns:ds="http://schemas.openxmlformats.org/officeDocument/2006/customXml" ds:itemID="{DC01D698-F6B4-44AE-BFD8-5E762BCFCC85}"/>
</file>

<file path=customXml/itemProps3.xml><?xml version="1.0" encoding="utf-8"?>
<ds:datastoreItem xmlns:ds="http://schemas.openxmlformats.org/officeDocument/2006/customXml" ds:itemID="{05929CE8-C7C5-4CDB-A2E9-D4B5249EB80E}"/>
</file>

<file path=customXml/itemProps4.xml><?xml version="1.0" encoding="utf-8"?>
<ds:datastoreItem xmlns:ds="http://schemas.openxmlformats.org/officeDocument/2006/customXml" ds:itemID="{1A9E162A-A7E1-4D22-974C-F73262AC5B1E}"/>
</file>

<file path=customXml/itemProps5.xml><?xml version="1.0" encoding="utf-8"?>
<ds:datastoreItem xmlns:ds="http://schemas.openxmlformats.org/officeDocument/2006/customXml" ds:itemID="{6B98A371-65FF-4C21-9904-D1713E57A669}"/>
</file>

<file path=customXml/itemProps6.xml><?xml version="1.0" encoding="utf-8"?>
<ds:datastoreItem xmlns:ds="http://schemas.openxmlformats.org/officeDocument/2006/customXml" ds:itemID="{A3282BC8-8524-4034-BCB8-4202FC3440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Margreet Barkhof</dc:creator>
  <cp:keywords/>
  <dc:description/>
  <cp:lastModifiedBy>Hanoch Barlevi</cp:lastModifiedBy>
  <cp:revision/>
  <dcterms:created xsi:type="dcterms:W3CDTF">2021-02-12T21:07:35Z</dcterms:created>
  <dcterms:modified xsi:type="dcterms:W3CDTF">2023-04-13T15:41:58Z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0x0101009BA85F8052A6DA4FA3E31FF9F74C6970008024F07C26AB9A4D8C5AF5C28500FF80</vt:lpwstr>
  </property>
  <property fmtid="{D5CDD505-2E9C-101B-9397-08002B2CF9AE}" pid="3" name="Order">
    <vt:r8>42500</vt:r8>
  </property>
  <property fmtid="{D5CDD505-2E9C-101B-9397-08002B2CF9AE}" pid="4" name="ComplianceAssetId">
    <vt:lpwstr/>
  </property>
  <property fmtid="{D5CDD505-2E9C-101B-9397-08002B2CF9AE}" pid="5" name="SystemDTAC">
    <vt:lpwstr/>
  </property>
  <property fmtid="{D5CDD505-2E9C-101B-9397-08002B2CF9AE}" pid="6" name="TaxKeyword">
    <vt:lpwstr/>
  </property>
  <property fmtid="{D5CDD505-2E9C-101B-9397-08002B2CF9AE}" pid="7" name="Topic">
    <vt:lpwstr/>
  </property>
  <property fmtid="{D5CDD505-2E9C-101B-9397-08002B2CF9AE}" pid="8" name="OfficeDivision">
    <vt:lpwstr>158;#WASH Secretariat-2760|a134a80a-09e0-4cf8-afa1-4f9d679f347a</vt:lpwstr>
  </property>
  <property fmtid="{D5CDD505-2E9C-101B-9397-08002B2CF9AE}" pid="9" name="CriticalForLongTermRetention">
    <vt:lpwstr/>
  </property>
  <property fmtid="{D5CDD505-2E9C-101B-9397-08002B2CF9AE}" pid="10" name="DocumentType">
    <vt:lpwstr/>
  </property>
  <property fmtid="{D5CDD505-2E9C-101B-9397-08002B2CF9AE}" pid="11" name="GeographicScope">
    <vt:lpwstr>159;#Global|95ee2543-eb74-4131-ae87-2943581a9c32</vt:lpwstr>
  </property>
  <property fmtid="{D5CDD505-2E9C-101B-9397-08002B2CF9AE}" pid="12" name="_dlc_DocIdItemGuid">
    <vt:lpwstr>18618070-91ad-48cd-8615-65e25165128a</vt:lpwstr>
  </property>
  <property fmtid="{D5CDD505-2E9C-101B-9397-08002B2CF9AE}" pid="13" name="MediaServiceImageTags">
    <vt:lpwstr/>
  </property>
  <property fmtid="{D5CDD505-2E9C-101B-9397-08002B2CF9AE}" pid="14" name="ecm_ItemDeleteBlockHolders">
    <vt:lpwstr>ecm_InPlaceRecordLock</vt:lpwstr>
  </property>
  <property fmtid="{D5CDD505-2E9C-101B-9397-08002B2CF9AE}" pid="15" name="IconOverlay">
    <vt:lpwstr>|xlsx|lockoverlay.png</vt:lpwstr>
  </property>
  <property fmtid="{D5CDD505-2E9C-101B-9397-08002B2CF9AE}" pid="16" name="ecm_RecordRestrictions">
    <vt:lpwstr>BlockDelete, BlockEdit</vt:lpwstr>
  </property>
  <property fmtid="{D5CDD505-2E9C-101B-9397-08002B2CF9AE}" pid="17" name="ecm_ItemLockHolders">
    <vt:lpwstr>ecm_InPlaceRecordLock</vt:lpwstr>
  </property>
  <property fmtid="{D5CDD505-2E9C-101B-9397-08002B2CF9AE}" pid="19" name="_vti_ItemHoldRecordStatus">
    <vt:i4>273</vt:i4>
  </property>
  <property fmtid="{D5CDD505-2E9C-101B-9397-08002B2CF9AE}" pid="20" name="_vti_ItemDeclaredRecord">
    <vt:filetime>2024-02-07T12:49:35Z</vt:filetime>
  </property>
</Properties>
</file>